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Input" sheetId="1" state="visible" r:id="rId3"/>
    <sheet name="Income, Bills, Expenses, Saving" sheetId="2" state="visible" r:id="rId4"/>
    <sheet name="Equities and Bonds" sheetId="3" state="visible" r:id="rId5"/>
    <sheet name="Cash, Liquid, Cash Equivalents" sheetId="4" state="visible" r:id="rId6"/>
    <sheet name="Asset Allocation" sheetId="5" state="visible" r:id="rId7"/>
    <sheet name="Emergency Savings" sheetId="6" state="visible" r:id="rId8"/>
    <sheet name="Testing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<sst xmlns="http://schemas.openxmlformats.org/spreadsheetml/2006/main" count="170" uniqueCount="85">
  <si>
    <t xml:space="preserve">Enter All Data Here</t>
  </si>
  <si>
    <t xml:space="preserve">Income, Bills, Expenses, Saving</t>
  </si>
  <si>
    <t xml:space="preserve">Savings Interest Rate</t>
  </si>
  <si>
    <t xml:space="preserve">Scenario 1(e.g. Renting Apartment)</t>
  </si>
  <si>
    <t xml:space="preserve">Monthly Bills</t>
  </si>
  <si>
    <t xml:space="preserve"> Monthly Expenses</t>
  </si>
  <si>
    <t xml:space="preserve">Income</t>
  </si>
  <si>
    <t xml:space="preserve">Title</t>
  </si>
  <si>
    <t xml:space="preserve">Total</t>
  </si>
  <si>
    <t xml:space="preserve">Per Month</t>
  </si>
  <si>
    <t xml:space="preserve">Per Week</t>
  </si>
  <si>
    <t xml:space="preserve">Cell</t>
  </si>
  <si>
    <t xml:space="preserve">Groceries</t>
  </si>
  <si>
    <t xml:space="preserve">Pay</t>
  </si>
  <si>
    <t xml:space="preserve">Internet</t>
  </si>
  <si>
    <t xml:space="preserve">Gas</t>
  </si>
  <si>
    <t xml:space="preserve">Electricity</t>
  </si>
  <si>
    <t xml:space="preserve">Restaurants</t>
  </si>
  <si>
    <t xml:space="preserve">Utilities</t>
  </si>
  <si>
    <t xml:space="preserve">Laundry</t>
  </si>
  <si>
    <t xml:space="preserve">Rent</t>
  </si>
  <si>
    <t xml:space="preserve">Scenario 2(e.g. Renting Room, Same Pay)</t>
  </si>
  <si>
    <t xml:space="preserve">Equities and Bonds</t>
  </si>
  <si>
    <t xml:space="preserve">Vanguard Brokerage</t>
  </si>
  <si>
    <t xml:space="preserve">Bonds Account 1</t>
  </si>
  <si>
    <t xml:space="preserve">Stock Symbol</t>
  </si>
  <si>
    <t xml:space="preserve">Last Close Price</t>
  </si>
  <si>
    <t xml:space="preserve">QTY</t>
  </si>
  <si>
    <t xml:space="preserve">Total Value</t>
  </si>
  <si>
    <t xml:space="preserve">Bond Amount</t>
  </si>
  <si>
    <t xml:space="preserve">Interest Rate</t>
  </si>
  <si>
    <t xml:space="preserve">Years Held</t>
  </si>
  <si>
    <t xml:space="preserve">E-Trade 401K</t>
  </si>
  <si>
    <t xml:space="preserve">Bonds Account 2</t>
  </si>
  <si>
    <t xml:space="preserve">Fidelity Roth IRA</t>
  </si>
  <si>
    <t xml:space="preserve">Schwab Tradational Roth</t>
  </si>
  <si>
    <t xml:space="preserve">Scenario 1</t>
  </si>
  <si>
    <t xml:space="preserve">Scenario 2</t>
  </si>
  <si>
    <t xml:space="preserve">Whats Left</t>
  </si>
  <si>
    <t xml:space="preserve">Total Bills</t>
  </si>
  <si>
    <t xml:space="preserve">Total Expenses</t>
  </si>
  <si>
    <r>
      <rPr>
        <b val="true"/>
        <sz val="10"/>
        <color theme="1"/>
        <rFont val="Arial"/>
        <family val="2"/>
        <charset val="1"/>
      </rPr>
      <t xml:space="preserve">Savings over X Years</t>
    </r>
    <r>
      <rPr>
        <b val="true"/>
        <i val="true"/>
        <sz val="10"/>
        <color theme="1"/>
        <rFont val="Arial"/>
        <family val="2"/>
        <charset val="1"/>
      </rPr>
      <t xml:space="preserve">(Savings Amount for 1 Year + Previous Year Principal with Interest)(1+Input Savings Rate)^1 Year</t>
    </r>
  </si>
  <si>
    <t xml:space="preserve">Save</t>
  </si>
  <si>
    <t xml:space="preserve">Savings Amount</t>
  </si>
  <si>
    <t xml:space="preserve">Disposable Income(Month)</t>
  </si>
  <si>
    <t xml:space="preserve">Difference between 80% &amp; 50% Savings</t>
  </si>
  <si>
    <t xml:space="preserve">Symbol</t>
  </si>
  <si>
    <t xml:space="preserve">Current</t>
  </si>
  <si>
    <t xml:space="preserve">Shares</t>
  </si>
  <si>
    <t xml:space="preserve">Account</t>
  </si>
  <si>
    <t xml:space="preserve">Wellsfargo Checking</t>
  </si>
  <si>
    <t xml:space="preserve">Wellsfargo Savings</t>
  </si>
  <si>
    <t xml:space="preserve">Accounts</t>
  </si>
  <si>
    <t xml:space="preserve">Balance</t>
  </si>
  <si>
    <t xml:space="preserve">Percentages</t>
  </si>
  <si>
    <t xml:space="preserve">Stocks and Bonds</t>
  </si>
  <si>
    <t xml:space="preserve">Savings(Liquid)</t>
  </si>
  <si>
    <t xml:space="preserve">Liquid</t>
  </si>
  <si>
    <t xml:space="preserve">Amount Needed for 1 Year Emergency Fund</t>
  </si>
  <si>
    <t xml:space="preserve">Tests</t>
  </si>
  <si>
    <t xml:space="preserve">IsTrue – Scenario 1</t>
  </si>
  <si>
    <t xml:space="preserve">IsTrue – Scenario 2</t>
  </si>
  <si>
    <t xml:space="preserve">Bills</t>
  </si>
  <si>
    <t xml:space="preserve">Expenses</t>
  </si>
  <si>
    <t xml:space="preserve">Emergency Savings</t>
  </si>
  <si>
    <t xml:space="preserve">Stock 1 Expected</t>
  </si>
  <si>
    <t xml:space="preserve">Stock 2 Expected</t>
  </si>
  <si>
    <t xml:space="preserve">IsTrue - Stock 1</t>
  </si>
  <si>
    <t xml:space="preserve">IsTrue - Stock 2</t>
  </si>
  <si>
    <t xml:space="preserve">Act 1 - Stock Lookup</t>
  </si>
  <si>
    <t xml:space="preserve">MSFT</t>
  </si>
  <si>
    <t xml:space="preserve">AAPL</t>
  </si>
  <si>
    <t xml:space="preserve">Act 1 - Stock Last Price</t>
  </si>
  <si>
    <t xml:space="preserve">Act 1 - Stock Total Value</t>
  </si>
  <si>
    <t xml:space="preserve">Act 2 - Stock Lookup</t>
  </si>
  <si>
    <t xml:space="preserve">TSLA</t>
  </si>
  <si>
    <t xml:space="preserve">WALMART</t>
  </si>
  <si>
    <t xml:space="preserve">Act 2 - Stock Last Price</t>
  </si>
  <si>
    <t xml:space="preserve">Act 2 - Stock Total Value</t>
  </si>
  <si>
    <t xml:space="preserve">Act 3 - Stock Lookup</t>
  </si>
  <si>
    <t xml:space="preserve">Act 3 - Stock Last Price</t>
  </si>
  <si>
    <t xml:space="preserve">Act 3 - Stock Total Value</t>
  </si>
  <si>
    <t xml:space="preserve">Act 4 - Stock Lookup</t>
  </si>
  <si>
    <t xml:space="preserve">Act 4 - Stock Last Price</t>
  </si>
  <si>
    <t xml:space="preserve">Act 4 - Stock Total Value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</si>
</sst>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0%"/>
    <numFmt numFmtId="166" formatCode="[$$-409]#,##0.00;[RED]\-[$$-409]#,##0.00"/>
    <numFmt numFmtId="167" formatCode="_([$$-409]* #,##0.00_);_([$$-409]* \(#,##0.00\);_([$$-409]* \-??_);_(@_)"/>
    <numFmt numFmtId="168" formatCode="_(\$* #,##0.00_);_(\$* \(#,##0.00\);_(\$* \-??_);_(@_)"/>
    <numFmt numFmtId="169" formatCode="0%"/>
    <numFmt numFmtId="170" formatCode="0.0%"/>
    <numFmt numFmtId="171" formatCode="0.00"/>
    <numFmt numFmtId="172" formatCode="\$#,##0.00"/>
    <numFmt numFmtId="173" formatCode="General"/>
  </numFmts>
  <fonts count="18">
    <font>
      <sz val="10"/>
      <color theme="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b val="true"/>
      <i val="true"/>
      <u val="singl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i val="true"/>
      <sz val="18"/>
      <color rgb="FFFF0000"/>
      <name val="Arial"/>
      <family val="2"/>
      <charset val="1"/>
    </font>
    <font>
      <b val="true"/>
      <sz val="10"/>
      <color theme="1"/>
      <name val="Arial"/>
      <family val="2"/>
      <charset val="1"/>
    </font>
    <font>
      <b val="true"/>
      <i val="true"/>
      <sz val="10"/>
      <color rgb="FFFF0000"/>
      <name val="Arial"/>
      <family val="2"/>
      <charset val="1"/>
    </font>
    <font>
      <b val="true"/>
      <sz val="10"/>
      <color theme="1"/>
      <name val="Arial"/>
      <family val="0"/>
      <charset val="1"/>
    </font>
    <font>
      <b val="true"/>
      <sz val="24"/>
      <color theme="1"/>
      <name val="Arial"/>
      <family val="2"/>
      <charset val="1"/>
    </font>
    <font>
      <b val="true"/>
      <i val="true"/>
      <sz val="10"/>
      <color theme="1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7F7F7F"/>
      </patternFill>
    </fill>
    <fill>
      <patternFill patternType="solid">
        <fgColor rgb="FFDDDDDD"/>
        <bgColor rgb="FFE7E6E6"/>
      </patternFill>
    </fill>
    <fill>
      <patternFill patternType="solid">
        <fgColor rgb="FFCC0000"/>
        <bgColor rgb="FFFF0000"/>
      </patternFill>
    </fill>
    <fill>
      <patternFill patternType="solid">
        <fgColor theme="7" tint="0.5999"/>
        <bgColor rgb="FFFFCC99"/>
      </patternFill>
    </fill>
    <fill>
      <patternFill patternType="solid">
        <fgColor theme="2"/>
        <bgColor rgb="FFDDDDDD"/>
      </patternFill>
    </fill>
    <fill>
      <patternFill patternType="solid">
        <fgColor theme="9"/>
        <bgColor rgb="FF99CC00"/>
      </patternFill>
    </fill>
    <fill>
      <patternFill patternType="solid">
        <fgColor theme="8"/>
        <bgColor rgb="FF808080"/>
      </patternFill>
    </fill>
    <fill>
      <patternFill patternType="solid">
        <fgColor theme="1" tint="0.4999"/>
        <bgColor rgb="FF808080"/>
      </patternFill>
    </fill>
  </fills>
  <borders count="3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</borders>
  <cellStyleXfs count="3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8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7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7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7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7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6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6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2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3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3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3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3" fontId="14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3" fillId="7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7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3" fontId="13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13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7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Result 12" xfId="28"/>
    <cellStyle name="Status 13" xfId="29"/>
    <cellStyle name="Text 14" xfId="30"/>
    <cellStyle name="Warning 15" xfId="31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E7E6E6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10"/>
  <sheetViews>
    <sheetView showFormulas="false" showGridLines="true" showRowColHeaders="true" showZeros="true" rightToLeft="false" tabSelected="false" showOutlineSymbols="true" defaultGridColor="true" view="normal" topLeftCell="A39" colorId="64" zoomScale="100" zoomScaleNormal="100" zoomScalePageLayoutView="100" workbookViewId="0">
      <selection pane="topLeft" activeCell="A63" activeCellId="0" sqref="A63"/>
    </sheetView>
  </sheetViews>
  <sheetFormatPr defaultColWidth="8.859375" defaultRowHeight="12.75" zeroHeight="false" outlineLevelRow="0" outlineLevelCol="0"/>
  <cols>
    <col collapsed="false" customWidth="true" hidden="false" outlineLevel="0" max="1" min="1" style="0" width="12.15"/>
    <col collapsed="false" customWidth="true" hidden="false" outlineLevel="0" max="2" min="2" style="0" width="14.71"/>
    <col collapsed="false" customWidth="true" hidden="false" outlineLevel="0" max="5" min="3" style="0" width="12.15"/>
    <col collapsed="false" customWidth="true" hidden="false" outlineLevel="0" max="6" min="6" style="0" width="13.42"/>
    <col collapsed="false" customWidth="true" hidden="false" outlineLevel="0" max="7" min="7" style="0" width="12.42"/>
    <col collapsed="false" customWidth="true" hidden="false" outlineLevel="0" max="8" min="8" style="0" width="11.43"/>
    <col collapsed="false" customWidth="true" hidden="false" outlineLevel="0" max="14" min="9" style="0" width="12.1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3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customFormat="false" ht="23.25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customFormat="false" ht="12.75" hidden="false" customHeight="false" outlineLevel="0" collapsed="false">
      <c r="A4" s="3"/>
      <c r="B4" s="4"/>
      <c r="C4" s="5"/>
      <c r="D4" s="6"/>
      <c r="F4" s="5"/>
      <c r="G4" s="7"/>
      <c r="H4" s="7"/>
      <c r="J4" s="8" t="s">
        <v>2</v>
      </c>
      <c r="K4" s="8"/>
      <c r="N4" s="9"/>
    </row>
    <row r="5" customFormat="false" ht="12.75" hidden="false" customHeight="false" outlineLevel="0" collapsed="false">
      <c r="A5" s="10" t="s">
        <v>3</v>
      </c>
      <c r="B5" s="10"/>
      <c r="C5" s="10"/>
      <c r="D5" s="10"/>
      <c r="E5" s="10"/>
      <c r="F5" s="10"/>
      <c r="G5" s="10"/>
      <c r="H5" s="10"/>
      <c r="J5" s="11" t="n">
        <v>0.05</v>
      </c>
      <c r="K5" s="11"/>
      <c r="N5" s="9"/>
    </row>
    <row r="6" customFormat="false" ht="12.75" hidden="false" customHeight="false" outlineLevel="0" collapsed="false">
      <c r="A6" s="12" t="s">
        <v>4</v>
      </c>
      <c r="B6" s="12"/>
      <c r="C6" s="13" t="s">
        <v>5</v>
      </c>
      <c r="D6" s="13"/>
      <c r="F6" s="13" t="s">
        <v>6</v>
      </c>
      <c r="G6" s="13"/>
      <c r="H6" s="13"/>
      <c r="N6" s="9"/>
    </row>
    <row r="7" customFormat="false" ht="12.75" hidden="false" customHeight="false" outlineLevel="0" collapsed="false">
      <c r="A7" s="14" t="s">
        <v>7</v>
      </c>
      <c r="B7" s="15" t="s">
        <v>8</v>
      </c>
      <c r="C7" s="15" t="s">
        <v>7</v>
      </c>
      <c r="D7" s="15" t="s">
        <v>8</v>
      </c>
      <c r="F7" s="16"/>
      <c r="G7" s="15" t="s">
        <v>9</v>
      </c>
      <c r="H7" s="15" t="s">
        <v>10</v>
      </c>
      <c r="N7" s="9"/>
    </row>
    <row r="8" customFormat="false" ht="12.75" hidden="false" customHeight="false" outlineLevel="0" collapsed="false">
      <c r="A8" s="17" t="s">
        <v>11</v>
      </c>
      <c r="B8" s="18" t="n">
        <v>40</v>
      </c>
      <c r="C8" s="16" t="s">
        <v>12</v>
      </c>
      <c r="D8" s="18" t="n">
        <v>80</v>
      </c>
      <c r="F8" s="15" t="s">
        <v>13</v>
      </c>
      <c r="G8" s="18" t="n">
        <f aca="false">2500</f>
        <v>2500</v>
      </c>
      <c r="H8" s="18" t="n">
        <f aca="false">G8/4</f>
        <v>625</v>
      </c>
      <c r="N8" s="9"/>
    </row>
    <row r="9" customFormat="false" ht="12.75" hidden="false" customHeight="false" outlineLevel="0" collapsed="false">
      <c r="A9" s="17" t="s">
        <v>14</v>
      </c>
      <c r="B9" s="18" t="n">
        <v>50</v>
      </c>
      <c r="C9" s="16" t="s">
        <v>15</v>
      </c>
      <c r="D9" s="18" t="n">
        <v>40</v>
      </c>
      <c r="N9" s="9"/>
    </row>
    <row r="10" customFormat="false" ht="12.75" hidden="false" customHeight="false" outlineLevel="0" collapsed="false">
      <c r="A10" s="17" t="s">
        <v>16</v>
      </c>
      <c r="B10" s="18" t="n">
        <v>50</v>
      </c>
      <c r="C10" s="16" t="s">
        <v>17</v>
      </c>
      <c r="D10" s="18" t="n">
        <v>150</v>
      </c>
      <c r="N10" s="9"/>
    </row>
    <row r="11" customFormat="false" ht="12.75" hidden="false" customHeight="false" outlineLevel="0" collapsed="false">
      <c r="A11" s="17" t="s">
        <v>18</v>
      </c>
      <c r="B11" s="18" t="n">
        <v>50</v>
      </c>
      <c r="C11" s="16" t="s">
        <v>19</v>
      </c>
      <c r="D11" s="18" t="n">
        <v>50</v>
      </c>
      <c r="N11" s="9"/>
    </row>
    <row r="12" customFormat="false" ht="12.75" hidden="false" customHeight="false" outlineLevel="0" collapsed="false">
      <c r="A12" s="17" t="s">
        <v>20</v>
      </c>
      <c r="B12" s="18" t="n">
        <v>1200</v>
      </c>
      <c r="C12" s="16"/>
      <c r="D12" s="18"/>
      <c r="N12" s="9"/>
    </row>
    <row r="13" customFormat="false" ht="12.75" hidden="false" customHeight="false" outlineLevel="0" collapsed="false">
      <c r="A13" s="17"/>
      <c r="B13" s="18"/>
      <c r="C13" s="16"/>
      <c r="D13" s="18"/>
      <c r="N13" s="9"/>
    </row>
    <row r="14" customFormat="false" ht="12.75" hidden="false" customHeight="false" outlineLevel="0" collapsed="false">
      <c r="A14" s="17"/>
      <c r="B14" s="18"/>
      <c r="C14" s="16"/>
      <c r="D14" s="18"/>
      <c r="N14" s="9"/>
    </row>
    <row r="15" customFormat="false" ht="12.75" hidden="false" customHeight="false" outlineLevel="0" collapsed="false">
      <c r="A15" s="17"/>
      <c r="B15" s="18"/>
      <c r="C15" s="16"/>
      <c r="D15" s="18"/>
      <c r="N15" s="9"/>
    </row>
    <row r="16" customFormat="false" ht="12.75" hidden="false" customHeight="false" outlineLevel="0" collapsed="false">
      <c r="A16" s="17"/>
      <c r="B16" s="18"/>
      <c r="C16" s="16"/>
      <c r="D16" s="18"/>
      <c r="N16" s="9"/>
    </row>
    <row r="17" customFormat="false" ht="12.75" hidden="false" customHeight="false" outlineLevel="0" collapsed="false">
      <c r="A17" s="17"/>
      <c r="B17" s="18"/>
      <c r="C17" s="16"/>
      <c r="D17" s="18"/>
      <c r="N17" s="9"/>
    </row>
    <row r="18" customFormat="false" ht="12.75" hidden="false" customHeight="false" outlineLevel="0" collapsed="false">
      <c r="A18" s="17"/>
      <c r="B18" s="18"/>
      <c r="C18" s="16"/>
      <c r="D18" s="18"/>
      <c r="N18" s="9"/>
    </row>
    <row r="19" customFormat="false" ht="12.75" hidden="false" customHeight="false" outlineLevel="0" collapsed="false">
      <c r="A19" s="17"/>
      <c r="B19" s="18"/>
      <c r="C19" s="16"/>
      <c r="D19" s="18"/>
      <c r="N19" s="9"/>
    </row>
    <row r="20" customFormat="false" ht="12.75" hidden="false" customHeight="false" outlineLevel="0" collapsed="false">
      <c r="A20" s="17"/>
      <c r="B20" s="18"/>
      <c r="C20" s="16"/>
      <c r="D20" s="18"/>
      <c r="N20" s="9"/>
    </row>
    <row r="21" customFormat="false" ht="12.75" hidden="false" customHeight="false" outlineLevel="0" collapsed="false">
      <c r="A21" s="17"/>
      <c r="B21" s="18"/>
      <c r="C21" s="16"/>
      <c r="D21" s="18"/>
      <c r="N21" s="9"/>
    </row>
    <row r="22" customFormat="false" ht="12.75" hidden="false" customHeight="false" outlineLevel="0" collapsed="false">
      <c r="A22" s="17"/>
      <c r="B22" s="18"/>
      <c r="C22" s="16"/>
      <c r="D22" s="18"/>
      <c r="N22" s="9"/>
    </row>
    <row r="23" customFormat="false" ht="12.75" hidden="false" customHeight="false" outlineLevel="0" collapsed="false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1"/>
    </row>
    <row r="24" customFormat="false" ht="12.75" hidden="false" customHeight="false" outlineLevel="0" collapsed="false">
      <c r="A24" s="22" t="s">
        <v>21</v>
      </c>
      <c r="B24" s="22"/>
      <c r="C24" s="22"/>
      <c r="D24" s="22"/>
      <c r="E24" s="22"/>
      <c r="F24" s="22"/>
      <c r="G24" s="22"/>
      <c r="H24" s="22"/>
      <c r="N24" s="9"/>
    </row>
    <row r="25" customFormat="false" ht="12.75" hidden="false" customHeight="false" outlineLevel="0" collapsed="false">
      <c r="A25" s="12" t="s">
        <v>4</v>
      </c>
      <c r="B25" s="12"/>
      <c r="C25" s="13" t="s">
        <v>5</v>
      </c>
      <c r="D25" s="13"/>
      <c r="F25" s="13" t="s">
        <v>6</v>
      </c>
      <c r="G25" s="13"/>
      <c r="H25" s="13"/>
      <c r="N25" s="9"/>
    </row>
    <row r="26" customFormat="false" ht="12.75" hidden="false" customHeight="false" outlineLevel="0" collapsed="false">
      <c r="A26" s="14" t="s">
        <v>7</v>
      </c>
      <c r="B26" s="15" t="s">
        <v>8</v>
      </c>
      <c r="C26" s="15" t="s">
        <v>7</v>
      </c>
      <c r="D26" s="15" t="s">
        <v>8</v>
      </c>
      <c r="F26" s="16"/>
      <c r="G26" s="15" t="s">
        <v>9</v>
      </c>
      <c r="H26" s="15" t="s">
        <v>10</v>
      </c>
      <c r="N26" s="9"/>
    </row>
    <row r="27" customFormat="false" ht="12.75" hidden="false" customHeight="false" outlineLevel="0" collapsed="false">
      <c r="A27" s="17" t="s">
        <v>11</v>
      </c>
      <c r="B27" s="18" t="n">
        <v>40</v>
      </c>
      <c r="C27" s="16" t="s">
        <v>12</v>
      </c>
      <c r="D27" s="18" t="n">
        <v>80</v>
      </c>
      <c r="F27" s="15" t="s">
        <v>13</v>
      </c>
      <c r="G27" s="18" t="n">
        <v>2500</v>
      </c>
      <c r="H27" s="18" t="n">
        <f aca="false">G27/4</f>
        <v>625</v>
      </c>
      <c r="N27" s="9"/>
    </row>
    <row r="28" customFormat="false" ht="12.75" hidden="false" customHeight="false" outlineLevel="0" collapsed="false">
      <c r="A28" s="17" t="s">
        <v>14</v>
      </c>
      <c r="B28" s="18" t="n">
        <v>50</v>
      </c>
      <c r="C28" s="16" t="s">
        <v>15</v>
      </c>
      <c r="D28" s="18" t="n">
        <v>40</v>
      </c>
      <c r="N28" s="9"/>
    </row>
    <row r="29" customFormat="false" ht="12.75" hidden="false" customHeight="false" outlineLevel="0" collapsed="false">
      <c r="A29" s="17" t="s">
        <v>16</v>
      </c>
      <c r="B29" s="18" t="n">
        <v>50</v>
      </c>
      <c r="C29" s="16" t="s">
        <v>17</v>
      </c>
      <c r="D29" s="18" t="n">
        <v>200</v>
      </c>
      <c r="N29" s="9"/>
    </row>
    <row r="30" customFormat="false" ht="12.75" hidden="false" customHeight="false" outlineLevel="0" collapsed="false">
      <c r="A30" s="17" t="s">
        <v>18</v>
      </c>
      <c r="B30" s="18" t="n">
        <v>50</v>
      </c>
      <c r="C30" s="16" t="s">
        <v>19</v>
      </c>
      <c r="D30" s="18" t="n">
        <v>25</v>
      </c>
      <c r="N30" s="9"/>
    </row>
    <row r="31" customFormat="false" ht="12.75" hidden="false" customHeight="false" outlineLevel="0" collapsed="false">
      <c r="A31" s="17" t="s">
        <v>20</v>
      </c>
      <c r="B31" s="18" t="n">
        <v>500</v>
      </c>
      <c r="C31" s="16"/>
      <c r="D31" s="18"/>
      <c r="N31" s="9"/>
    </row>
    <row r="32" customFormat="false" ht="12.75" hidden="false" customHeight="false" outlineLevel="0" collapsed="false">
      <c r="A32" s="17"/>
      <c r="B32" s="18"/>
      <c r="C32" s="16"/>
      <c r="D32" s="18"/>
      <c r="N32" s="9"/>
    </row>
    <row r="33" customFormat="false" ht="12.75" hidden="false" customHeight="false" outlineLevel="0" collapsed="false">
      <c r="A33" s="17"/>
      <c r="B33" s="18"/>
      <c r="C33" s="16"/>
      <c r="D33" s="18"/>
      <c r="N33" s="9"/>
    </row>
    <row r="34" customFormat="false" ht="12.75" hidden="false" customHeight="false" outlineLevel="0" collapsed="false">
      <c r="A34" s="17"/>
      <c r="B34" s="18"/>
      <c r="C34" s="16"/>
      <c r="D34" s="18"/>
      <c r="N34" s="9"/>
    </row>
    <row r="35" customFormat="false" ht="12.75" hidden="false" customHeight="false" outlineLevel="0" collapsed="false">
      <c r="A35" s="17"/>
      <c r="B35" s="18"/>
      <c r="C35" s="16"/>
      <c r="D35" s="18"/>
      <c r="N35" s="9"/>
    </row>
    <row r="36" customFormat="false" ht="12.75" hidden="false" customHeight="false" outlineLevel="0" collapsed="false">
      <c r="A36" s="17"/>
      <c r="B36" s="18"/>
      <c r="C36" s="16"/>
      <c r="D36" s="18"/>
      <c r="N36" s="9"/>
    </row>
    <row r="37" customFormat="false" ht="12.75" hidden="false" customHeight="false" outlineLevel="0" collapsed="false">
      <c r="A37" s="17"/>
      <c r="B37" s="18"/>
      <c r="C37" s="16"/>
      <c r="D37" s="18"/>
      <c r="N37" s="9"/>
    </row>
    <row r="38" customFormat="false" ht="12.75" hidden="false" customHeight="false" outlineLevel="0" collapsed="false">
      <c r="A38" s="17"/>
      <c r="B38" s="18"/>
      <c r="C38" s="16"/>
      <c r="D38" s="18"/>
      <c r="N38" s="9"/>
    </row>
    <row r="39" customFormat="false" ht="12.75" hidden="false" customHeight="false" outlineLevel="0" collapsed="false">
      <c r="A39" s="17"/>
      <c r="B39" s="18"/>
      <c r="C39" s="16"/>
      <c r="D39" s="18"/>
      <c r="N39" s="9"/>
    </row>
    <row r="40" customFormat="false" ht="12.75" hidden="false" customHeight="false" outlineLevel="0" collapsed="false">
      <c r="A40" s="17"/>
      <c r="B40" s="18"/>
      <c r="C40" s="16"/>
      <c r="D40" s="18"/>
      <c r="N40" s="9"/>
    </row>
    <row r="41" customFormat="false" ht="13.5" hidden="false" customHeight="false" outlineLevel="0" collapsed="false">
      <c r="A41" s="23"/>
      <c r="B41" s="24"/>
      <c r="C41" s="25"/>
      <c r="D41" s="24"/>
      <c r="E41" s="26"/>
      <c r="F41" s="26"/>
      <c r="G41" s="26"/>
      <c r="H41" s="26"/>
      <c r="I41" s="26"/>
      <c r="J41" s="26"/>
      <c r="K41" s="26"/>
      <c r="L41" s="26"/>
      <c r="M41" s="26"/>
      <c r="N41" s="27"/>
    </row>
    <row r="42" customFormat="false" ht="23.25" hidden="false" customHeight="false" outlineLevel="0" collapsed="false">
      <c r="A42" s="2" t="s">
        <v>22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customFormat="false" ht="12.75" hidden="false" customHeight="false" outlineLevel="0" collapsed="false">
      <c r="A43" s="28" t="s">
        <v>23</v>
      </c>
      <c r="B43" s="28"/>
      <c r="C43" s="28"/>
      <c r="D43" s="28"/>
      <c r="F43" s="29" t="s">
        <v>24</v>
      </c>
      <c r="G43" s="29"/>
      <c r="H43" s="29"/>
      <c r="I43" s="29"/>
    </row>
    <row r="44" customFormat="false" ht="12.75" hidden="false" customHeight="false" outlineLevel="0" collapsed="false">
      <c r="A44" s="30" t="s">
        <v>25</v>
      </c>
      <c r="B44" s="30" t="s">
        <v>26</v>
      </c>
      <c r="C44" s="30" t="s">
        <v>27</v>
      </c>
      <c r="D44" s="30" t="s">
        <v>28</v>
      </c>
      <c r="F44" s="30" t="s">
        <v>29</v>
      </c>
      <c r="G44" s="30" t="s">
        <v>30</v>
      </c>
      <c r="H44" s="30" t="s">
        <v>31</v>
      </c>
      <c r="I44" s="30" t="s">
        <v>28</v>
      </c>
    </row>
    <row r="45" customFormat="false" ht="12.75" hidden="false" customHeight="false" outlineLevel="0" collapsed="false">
      <c r="A45" s="16" t="e">
        <f aca="false">#VALUE!</f>
        <v>#VALUE!</v>
      </c>
      <c r="B45" s="31" t="e">
        <f aca="false" t="array" ref="B45:B45">_fv(A45,"Previous close",TRUE())</f>
        <v>#NAME?</v>
      </c>
      <c r="C45" s="16" t="n">
        <v>2.67</v>
      </c>
      <c r="D45" s="31" t="n">
        <f aca="false">B45*C45</f>
        <v>884.6244</v>
      </c>
      <c r="F45" s="32" t="n">
        <v>1000</v>
      </c>
      <c r="G45" s="33" t="n">
        <v>0.05</v>
      </c>
      <c r="H45" s="34" t="n">
        <v>1</v>
      </c>
      <c r="I45" s="35" t="n">
        <f aca="false">F45*(G45+1)^H45</f>
        <v>1050</v>
      </c>
      <c r="J45" s="36"/>
    </row>
    <row r="46" customFormat="false" ht="12.75" hidden="false" customHeight="false" outlineLevel="0" collapsed="false">
      <c r="A46" s="16" t="e">
        <f aca="false">#VALUE!</f>
        <v>#VALUE!</v>
      </c>
      <c r="B46" s="31" t="e">
        <f aca="false" t="array" ref="B46:B46">_fv(A46,"Previous close",TRUE())</f>
        <v>#NAME?</v>
      </c>
      <c r="C46" s="16" t="n">
        <v>10</v>
      </c>
      <c r="D46" s="31" t="n">
        <f aca="false">B46*C46</f>
        <v>1754.6</v>
      </c>
      <c r="F46" s="32" t="n">
        <v>500</v>
      </c>
      <c r="G46" s="33" t="n">
        <v>0.067</v>
      </c>
      <c r="H46" s="16" t="n">
        <v>5</v>
      </c>
      <c r="I46" s="35" t="n">
        <f aca="false">F46*(G46+1)^H46</f>
        <v>691.499867865053</v>
      </c>
    </row>
    <row r="47" customFormat="false" ht="12.75" hidden="false" customHeight="false" outlineLevel="0" collapsed="false">
      <c r="A47" s="16"/>
      <c r="B47" s="16"/>
      <c r="C47" s="16"/>
      <c r="D47" s="16"/>
      <c r="F47" s="32"/>
      <c r="G47" s="33"/>
      <c r="H47" s="16"/>
      <c r="I47" s="16"/>
    </row>
    <row r="48" customFormat="false" ht="12.75" hidden="false" customHeight="false" outlineLevel="0" collapsed="false">
      <c r="A48" s="16"/>
      <c r="B48" s="16"/>
      <c r="C48" s="16"/>
      <c r="D48" s="16"/>
      <c r="F48" s="32"/>
      <c r="G48" s="33"/>
      <c r="H48" s="16"/>
      <c r="I48" s="16"/>
    </row>
    <row r="49" customFormat="false" ht="12.75" hidden="false" customHeight="false" outlineLevel="0" collapsed="false">
      <c r="A49" s="16"/>
      <c r="B49" s="16"/>
      <c r="C49" s="16"/>
      <c r="D49" s="16"/>
      <c r="F49" s="32"/>
      <c r="G49" s="33"/>
      <c r="H49" s="16"/>
      <c r="I49" s="16"/>
    </row>
    <row r="50" customFormat="false" ht="12.75" hidden="false" customHeight="false" outlineLevel="0" collapsed="false">
      <c r="A50" s="16"/>
      <c r="B50" s="16"/>
      <c r="C50" s="16"/>
      <c r="D50" s="16"/>
      <c r="F50" s="32"/>
      <c r="G50" s="33"/>
      <c r="H50" s="16"/>
      <c r="I50" s="16"/>
    </row>
    <row r="51" customFormat="false" ht="12.75" hidden="false" customHeight="false" outlineLevel="0" collapsed="false">
      <c r="A51" s="16"/>
      <c r="B51" s="16"/>
      <c r="C51" s="16"/>
      <c r="D51" s="16"/>
      <c r="F51" s="32"/>
      <c r="G51" s="33"/>
      <c r="H51" s="16"/>
      <c r="I51" s="16"/>
    </row>
    <row r="52" customFormat="false" ht="12.75" hidden="false" customHeight="false" outlineLevel="0" collapsed="false">
      <c r="A52" s="16"/>
      <c r="B52" s="16"/>
      <c r="C52" s="16"/>
      <c r="D52" s="16"/>
      <c r="F52" s="32"/>
      <c r="G52" s="33"/>
      <c r="H52" s="16"/>
      <c r="I52" s="16"/>
    </row>
    <row r="53" customFormat="false" ht="12.75" hidden="false" customHeight="false" outlineLevel="0" collapsed="false">
      <c r="A53" s="16"/>
      <c r="B53" s="16"/>
      <c r="C53" s="16"/>
      <c r="D53" s="16"/>
      <c r="F53" s="32"/>
      <c r="G53" s="33"/>
      <c r="H53" s="16"/>
      <c r="I53" s="16"/>
    </row>
    <row r="54" customFormat="false" ht="12.75" hidden="false" customHeight="false" outlineLevel="0" collapsed="false">
      <c r="A54" s="16"/>
      <c r="B54" s="16"/>
      <c r="C54" s="16"/>
      <c r="D54" s="16"/>
      <c r="F54" s="32"/>
      <c r="G54" s="33"/>
      <c r="H54" s="16"/>
      <c r="I54" s="16"/>
    </row>
    <row r="55" customFormat="false" ht="12.75" hidden="false" customHeight="false" outlineLevel="0" collapsed="false">
      <c r="A55" s="16"/>
      <c r="B55" s="16"/>
      <c r="C55" s="16"/>
      <c r="D55" s="16"/>
      <c r="F55" s="32"/>
      <c r="G55" s="33"/>
      <c r="H55" s="16"/>
      <c r="I55" s="16"/>
    </row>
    <row r="56" customFormat="false" ht="12.75" hidden="false" customHeight="false" outlineLevel="0" collapsed="false">
      <c r="A56" s="16"/>
      <c r="B56" s="16"/>
      <c r="C56" s="16"/>
      <c r="D56" s="16"/>
      <c r="F56" s="32"/>
      <c r="G56" s="33"/>
      <c r="H56" s="16"/>
      <c r="I56" s="16"/>
    </row>
    <row r="57" customFormat="false" ht="12.75" hidden="false" customHeight="false" outlineLevel="0" collapsed="false">
      <c r="A57" s="16"/>
      <c r="B57" s="16"/>
      <c r="C57" s="16"/>
      <c r="D57" s="16"/>
      <c r="F57" s="32"/>
      <c r="G57" s="33"/>
      <c r="H57" s="16"/>
      <c r="I57" s="16"/>
    </row>
    <row r="58" customFormat="false" ht="12.75" hidden="false" customHeight="false" outlineLevel="0" collapsed="false">
      <c r="A58" s="16"/>
      <c r="B58" s="16"/>
      <c r="C58" s="16"/>
      <c r="D58" s="16"/>
      <c r="F58" s="32"/>
      <c r="G58" s="33"/>
      <c r="H58" s="16"/>
      <c r="I58" s="16"/>
    </row>
    <row r="59" customFormat="false" ht="12.75" hidden="false" customHeight="false" outlineLevel="0" collapsed="false">
      <c r="A59" s="16"/>
      <c r="B59" s="16"/>
      <c r="C59" s="16"/>
      <c r="D59" s="16"/>
      <c r="F59" s="32"/>
      <c r="G59" s="33"/>
      <c r="H59" s="16"/>
      <c r="I59" s="16"/>
    </row>
    <row r="60" customFormat="false" ht="12.75" hidden="false" customHeight="false" outlineLevel="0" collapsed="false">
      <c r="A60" s="37" t="s">
        <v>32</v>
      </c>
      <c r="B60" s="37"/>
      <c r="C60" s="37"/>
      <c r="D60" s="37"/>
      <c r="F60" s="38" t="s">
        <v>33</v>
      </c>
      <c r="G60" s="38"/>
      <c r="H60" s="38"/>
      <c r="I60" s="38"/>
    </row>
    <row r="61" customFormat="false" ht="12.75" hidden="false" customHeight="false" outlineLevel="0" collapsed="false">
      <c r="A61" s="30" t="s">
        <v>25</v>
      </c>
      <c r="B61" s="30" t="s">
        <v>26</v>
      </c>
      <c r="C61" s="30" t="s">
        <v>27</v>
      </c>
      <c r="D61" s="30" t="s">
        <v>28</v>
      </c>
      <c r="F61" s="30" t="s">
        <v>29</v>
      </c>
      <c r="G61" s="30" t="s">
        <v>30</v>
      </c>
      <c r="H61" s="30" t="s">
        <v>31</v>
      </c>
      <c r="I61" s="30" t="s">
        <v>28</v>
      </c>
    </row>
    <row r="62" customFormat="false" ht="12.75" hidden="false" customHeight="false" outlineLevel="0" collapsed="false">
      <c r="A62" s="16" t="e">
        <f aca="false">#VALUE!</f>
        <v>#VALUE!</v>
      </c>
      <c r="B62" s="31" t="e">
        <f aca="false" t="array" ref="B62:B62">_fv(A62,"Previous close",TRUE())</f>
        <v>#NAME?</v>
      </c>
      <c r="C62" s="16" t="n">
        <v>15</v>
      </c>
      <c r="D62" s="31" t="n">
        <f aca="false">B62*C62</f>
        <v>3301.65</v>
      </c>
      <c r="F62" s="32" t="n">
        <v>15000</v>
      </c>
      <c r="G62" s="33" t="n">
        <v>0.043</v>
      </c>
      <c r="H62" s="34" t="n">
        <v>2</v>
      </c>
      <c r="I62" s="35" t="n">
        <f aca="false">F62*(G62+1)^H62</f>
        <v>16317.735</v>
      </c>
    </row>
    <row r="63" customFormat="false" ht="12.75" hidden="false" customHeight="false" outlineLevel="0" collapsed="false">
      <c r="A63" s="16" t="e">
        <f aca="false">#VALUE!</f>
        <v>#VALUE!</v>
      </c>
      <c r="B63" s="31" t="e">
        <f aca="false" t="array" ref="B63:B63">_fv(A63,"Previous close",TRUE())</f>
        <v>#NAME?</v>
      </c>
      <c r="C63" s="16" t="n">
        <v>7.8</v>
      </c>
      <c r="D63" s="31" t="n">
        <f aca="false">B63*C63</f>
        <v>1254.006</v>
      </c>
      <c r="F63" s="32"/>
      <c r="G63" s="33"/>
      <c r="H63" s="34"/>
      <c r="I63" s="16"/>
    </row>
    <row r="64" customFormat="false" ht="12.75" hidden="false" customHeight="false" outlineLevel="0" collapsed="false">
      <c r="A64" s="16"/>
      <c r="B64" s="16"/>
      <c r="C64" s="16"/>
      <c r="D64" s="16"/>
      <c r="F64" s="32"/>
      <c r="G64" s="33"/>
      <c r="H64" s="34"/>
      <c r="I64" s="16"/>
    </row>
    <row r="65" customFormat="false" ht="12.75" hidden="false" customHeight="false" outlineLevel="0" collapsed="false">
      <c r="A65" s="16"/>
      <c r="B65" s="16"/>
      <c r="C65" s="16"/>
      <c r="D65" s="16"/>
      <c r="F65" s="32"/>
      <c r="G65" s="33"/>
      <c r="H65" s="34"/>
      <c r="I65" s="16"/>
    </row>
    <row r="66" customFormat="false" ht="12.75" hidden="false" customHeight="false" outlineLevel="0" collapsed="false">
      <c r="A66" s="16"/>
      <c r="B66" s="16"/>
      <c r="C66" s="16"/>
      <c r="D66" s="16"/>
      <c r="F66" s="32"/>
      <c r="G66" s="33"/>
      <c r="H66" s="34"/>
      <c r="I66" s="16"/>
    </row>
    <row r="67" customFormat="false" ht="12.75" hidden="false" customHeight="false" outlineLevel="0" collapsed="false">
      <c r="A67" s="16"/>
      <c r="B67" s="16"/>
      <c r="C67" s="16"/>
      <c r="D67" s="16"/>
      <c r="F67" s="32"/>
      <c r="G67" s="33"/>
      <c r="H67" s="34"/>
      <c r="I67" s="16"/>
    </row>
    <row r="68" customFormat="false" ht="12.75" hidden="false" customHeight="false" outlineLevel="0" collapsed="false">
      <c r="A68" s="16"/>
      <c r="B68" s="16"/>
      <c r="C68" s="16"/>
      <c r="D68" s="16"/>
      <c r="F68" s="32"/>
      <c r="G68" s="33"/>
      <c r="H68" s="34"/>
      <c r="I68" s="16"/>
    </row>
    <row r="69" customFormat="false" ht="12.75" hidden="false" customHeight="false" outlineLevel="0" collapsed="false">
      <c r="A69" s="16"/>
      <c r="B69" s="16"/>
      <c r="C69" s="16"/>
      <c r="D69" s="16"/>
      <c r="F69" s="32"/>
      <c r="G69" s="33"/>
      <c r="H69" s="34"/>
      <c r="I69" s="16"/>
    </row>
    <row r="70" customFormat="false" ht="12.75" hidden="false" customHeight="false" outlineLevel="0" collapsed="false">
      <c r="A70" s="16"/>
      <c r="B70" s="16"/>
      <c r="C70" s="16"/>
      <c r="D70" s="16"/>
      <c r="F70" s="32"/>
      <c r="G70" s="33"/>
      <c r="H70" s="34"/>
      <c r="I70" s="16"/>
    </row>
    <row r="71" customFormat="false" ht="12.75" hidden="false" customHeight="false" outlineLevel="0" collapsed="false">
      <c r="A71" s="16"/>
      <c r="B71" s="16"/>
      <c r="C71" s="16"/>
      <c r="D71" s="16"/>
      <c r="F71" s="32"/>
      <c r="G71" s="33"/>
      <c r="H71" s="34"/>
      <c r="I71" s="16"/>
    </row>
    <row r="72" customFormat="false" ht="12.75" hidden="false" customHeight="false" outlineLevel="0" collapsed="false">
      <c r="A72" s="16"/>
      <c r="B72" s="16"/>
      <c r="C72" s="16"/>
      <c r="D72" s="16"/>
      <c r="F72" s="32"/>
      <c r="G72" s="33"/>
      <c r="H72" s="34"/>
      <c r="I72" s="16"/>
    </row>
    <row r="73" customFormat="false" ht="12.75" hidden="false" customHeight="false" outlineLevel="0" collapsed="false">
      <c r="A73" s="16"/>
      <c r="B73" s="16"/>
      <c r="C73" s="16"/>
      <c r="D73" s="16"/>
      <c r="F73" s="32"/>
      <c r="G73" s="33"/>
      <c r="H73" s="34"/>
      <c r="I73" s="16"/>
    </row>
    <row r="74" customFormat="false" ht="12.75" hidden="false" customHeight="false" outlineLevel="0" collapsed="false">
      <c r="A74" s="16"/>
      <c r="B74" s="16"/>
      <c r="C74" s="16"/>
      <c r="D74" s="16"/>
      <c r="F74" s="32"/>
      <c r="G74" s="33"/>
      <c r="H74" s="34"/>
      <c r="I74" s="16"/>
    </row>
    <row r="75" customFormat="false" ht="12.75" hidden="false" customHeight="false" outlineLevel="0" collapsed="false">
      <c r="A75" s="16"/>
      <c r="B75" s="16"/>
      <c r="C75" s="16"/>
      <c r="D75" s="16"/>
      <c r="F75" s="32"/>
      <c r="G75" s="33"/>
      <c r="H75" s="34"/>
      <c r="I75" s="16"/>
    </row>
    <row r="76" customFormat="false" ht="12.75" hidden="false" customHeight="false" outlineLevel="0" collapsed="false">
      <c r="A76" s="16"/>
      <c r="B76" s="16"/>
      <c r="C76" s="16"/>
      <c r="D76" s="16"/>
      <c r="F76" s="32"/>
      <c r="G76" s="33"/>
      <c r="H76" s="34"/>
      <c r="I76" s="16"/>
    </row>
    <row r="77" customFormat="false" ht="12.75" hidden="false" customHeight="false" outlineLevel="0" collapsed="false">
      <c r="A77" s="37" t="s">
        <v>34</v>
      </c>
      <c r="B77" s="37"/>
      <c r="C77" s="37"/>
      <c r="D77" s="37"/>
    </row>
    <row r="78" customFormat="false" ht="12.75" hidden="false" customHeight="false" outlineLevel="0" collapsed="false">
      <c r="A78" s="30" t="s">
        <v>25</v>
      </c>
      <c r="B78" s="30" t="s">
        <v>26</v>
      </c>
      <c r="C78" s="30" t="s">
        <v>27</v>
      </c>
      <c r="D78" s="30" t="s">
        <v>28</v>
      </c>
    </row>
    <row r="79" customFormat="false" ht="12.75" hidden="false" customHeight="false" outlineLevel="0" collapsed="false">
      <c r="A79" s="16" t="e">
        <f aca="false">#VALUE!</f>
        <v>#VALUE!</v>
      </c>
      <c r="B79" s="31" t="e">
        <f aca="false" t="array" ref="B79:B79">_fv(A79,"Previous close",TRUE())</f>
        <v>#NAME?</v>
      </c>
      <c r="C79" s="16" t="n">
        <v>37</v>
      </c>
      <c r="D79" s="31" t="n">
        <f aca="false">B79*C79</f>
        <v>3102.08</v>
      </c>
    </row>
    <row r="80" customFormat="false" ht="12.75" hidden="false" customHeight="false" outlineLevel="0" collapsed="false">
      <c r="A80" s="16" t="e">
        <f aca="false">#VALUE!</f>
        <v>#VALUE!</v>
      </c>
      <c r="B80" s="31" t="e">
        <f aca="false" t="array" ref="B80:B80">_fv(A80,"Previous close",TRUE())</f>
        <v>#NAME?</v>
      </c>
      <c r="C80" s="16" t="n">
        <v>1.2</v>
      </c>
      <c r="D80" s="31" t="n">
        <f aca="false">B80*C80</f>
        <v>152.16</v>
      </c>
    </row>
    <row r="81" customFormat="false" ht="12.75" hidden="false" customHeight="false" outlineLevel="0" collapsed="false">
      <c r="A81" s="16"/>
      <c r="B81" s="16"/>
      <c r="C81" s="16"/>
      <c r="D81" s="16"/>
    </row>
    <row r="82" customFormat="false" ht="12.75" hidden="false" customHeight="false" outlineLevel="0" collapsed="false">
      <c r="A82" s="16"/>
      <c r="B82" s="16"/>
      <c r="C82" s="16"/>
      <c r="D82" s="16"/>
    </row>
    <row r="83" customFormat="false" ht="12.75" hidden="false" customHeight="false" outlineLevel="0" collapsed="false">
      <c r="A83" s="16"/>
      <c r="B83" s="16"/>
      <c r="C83" s="16"/>
      <c r="D83" s="16"/>
    </row>
    <row r="84" customFormat="false" ht="12.75" hidden="false" customHeight="false" outlineLevel="0" collapsed="false">
      <c r="A84" s="16"/>
      <c r="B84" s="16"/>
      <c r="C84" s="16"/>
      <c r="D84" s="16"/>
    </row>
    <row r="85" customFormat="false" ht="12.75" hidden="false" customHeight="false" outlineLevel="0" collapsed="false">
      <c r="A85" s="16"/>
      <c r="B85" s="16"/>
      <c r="C85" s="16"/>
      <c r="D85" s="16"/>
    </row>
    <row r="86" customFormat="false" ht="12.75" hidden="false" customHeight="false" outlineLevel="0" collapsed="false">
      <c r="A86" s="16"/>
      <c r="B86" s="16"/>
      <c r="C86" s="16"/>
      <c r="D86" s="16"/>
    </row>
    <row r="87" customFormat="false" ht="12.75" hidden="false" customHeight="false" outlineLevel="0" collapsed="false">
      <c r="A87" s="16"/>
      <c r="B87" s="16"/>
      <c r="C87" s="16"/>
      <c r="D87" s="16"/>
    </row>
    <row r="88" customFormat="false" ht="12.75" hidden="false" customHeight="false" outlineLevel="0" collapsed="false">
      <c r="A88" s="16"/>
      <c r="B88" s="16"/>
      <c r="C88" s="16"/>
      <c r="D88" s="16"/>
    </row>
    <row r="89" customFormat="false" ht="12.75" hidden="false" customHeight="false" outlineLevel="0" collapsed="false">
      <c r="A89" s="16"/>
      <c r="B89" s="16"/>
      <c r="C89" s="16"/>
      <c r="D89" s="16"/>
    </row>
    <row r="90" customFormat="false" ht="12.75" hidden="false" customHeight="false" outlineLevel="0" collapsed="false">
      <c r="A90" s="16"/>
      <c r="B90" s="16"/>
      <c r="C90" s="16"/>
      <c r="D90" s="16"/>
    </row>
    <row r="91" customFormat="false" ht="12.75" hidden="false" customHeight="false" outlineLevel="0" collapsed="false">
      <c r="A91" s="16"/>
      <c r="B91" s="16"/>
      <c r="C91" s="16"/>
      <c r="D91" s="16"/>
    </row>
    <row r="92" customFormat="false" ht="12.75" hidden="false" customHeight="false" outlineLevel="0" collapsed="false">
      <c r="A92" s="16"/>
      <c r="B92" s="16"/>
      <c r="C92" s="16"/>
      <c r="D92" s="16"/>
    </row>
    <row r="93" customFormat="false" ht="12.75" hidden="false" customHeight="false" outlineLevel="0" collapsed="false">
      <c r="A93" s="16"/>
      <c r="B93" s="16"/>
      <c r="C93" s="16"/>
      <c r="D93" s="16"/>
    </row>
    <row r="94" customFormat="false" ht="12.75" hidden="false" customHeight="false" outlineLevel="0" collapsed="false">
      <c r="A94" s="37" t="s">
        <v>35</v>
      </c>
      <c r="B94" s="37"/>
      <c r="C94" s="37"/>
      <c r="D94" s="37"/>
    </row>
    <row r="95" customFormat="false" ht="12.75" hidden="false" customHeight="false" outlineLevel="0" collapsed="false">
      <c r="A95" s="30" t="s">
        <v>25</v>
      </c>
      <c r="B95" s="30" t="s">
        <v>26</v>
      </c>
      <c r="C95" s="30" t="s">
        <v>27</v>
      </c>
      <c r="D95" s="30" t="s">
        <v>28</v>
      </c>
    </row>
    <row r="96" customFormat="false" ht="12.75" hidden="false" customHeight="false" outlineLevel="0" collapsed="false">
      <c r="A96" s="16" t="e">
        <f aca="false">#VALUE!</f>
        <v>#VALUE!</v>
      </c>
      <c r="B96" s="31" t="e">
        <f aca="false" t="array" ref="B96:B96">_fv(A96,"Previous close",TRUE())</f>
        <v>#NAME?</v>
      </c>
      <c r="C96" s="16" t="n">
        <v>2.67</v>
      </c>
      <c r="D96" s="31" t="n">
        <f aca="false">B96*C96</f>
        <v>342.828</v>
      </c>
    </row>
    <row r="97" customFormat="false" ht="12.75" hidden="false" customHeight="false" outlineLevel="0" collapsed="false">
      <c r="A97" s="16" t="e">
        <f aca="false">#VALUE!</f>
        <v>#VALUE!</v>
      </c>
      <c r="B97" s="31" t="e">
        <f aca="false" t="array" ref="B97:B97">_fv(A97,"Previous close",TRUE())</f>
        <v>#NAME?</v>
      </c>
      <c r="C97" s="16" t="n">
        <v>10</v>
      </c>
      <c r="D97" s="31" t="n">
        <f aca="false">B97*C97</f>
        <v>1083.4</v>
      </c>
    </row>
    <row r="98" customFormat="false" ht="12.75" hidden="false" customHeight="false" outlineLevel="0" collapsed="false">
      <c r="A98" s="16"/>
      <c r="B98" s="16"/>
      <c r="C98" s="16"/>
      <c r="D98" s="16"/>
    </row>
    <row r="99" customFormat="false" ht="12.75" hidden="false" customHeight="false" outlineLevel="0" collapsed="false">
      <c r="A99" s="16"/>
      <c r="B99" s="16"/>
      <c r="C99" s="16"/>
      <c r="D99" s="16"/>
    </row>
    <row r="100" customFormat="false" ht="12.75" hidden="false" customHeight="false" outlineLevel="0" collapsed="false">
      <c r="A100" s="16"/>
      <c r="B100" s="16"/>
      <c r="C100" s="16"/>
      <c r="D100" s="16"/>
    </row>
    <row r="101" customFormat="false" ht="12.75" hidden="false" customHeight="false" outlineLevel="0" collapsed="false">
      <c r="A101" s="16"/>
      <c r="B101" s="16"/>
      <c r="C101" s="16"/>
      <c r="D101" s="16"/>
    </row>
    <row r="102" customFormat="false" ht="12.75" hidden="false" customHeight="false" outlineLevel="0" collapsed="false">
      <c r="A102" s="16"/>
      <c r="B102" s="16"/>
      <c r="C102" s="16"/>
      <c r="D102" s="16"/>
    </row>
    <row r="103" customFormat="false" ht="12.75" hidden="false" customHeight="false" outlineLevel="0" collapsed="false">
      <c r="A103" s="16"/>
      <c r="B103" s="16"/>
      <c r="C103" s="16"/>
      <c r="D103" s="16"/>
    </row>
    <row r="104" customFormat="false" ht="12.75" hidden="false" customHeight="false" outlineLevel="0" collapsed="false">
      <c r="A104" s="16"/>
      <c r="B104" s="16"/>
      <c r="C104" s="16"/>
      <c r="D104" s="16"/>
    </row>
    <row r="105" customFormat="false" ht="12.75" hidden="false" customHeight="false" outlineLevel="0" collapsed="false">
      <c r="A105" s="16"/>
      <c r="B105" s="16"/>
      <c r="C105" s="16"/>
      <c r="D105" s="16"/>
    </row>
    <row r="106" customFormat="false" ht="12.75" hidden="false" customHeight="false" outlineLevel="0" collapsed="false">
      <c r="A106" s="16"/>
      <c r="B106" s="16"/>
      <c r="C106" s="16"/>
      <c r="D106" s="16"/>
    </row>
    <row r="107" customFormat="false" ht="12.75" hidden="false" customHeight="false" outlineLevel="0" collapsed="false">
      <c r="A107" s="16"/>
      <c r="B107" s="16"/>
      <c r="C107" s="16"/>
      <c r="D107" s="16"/>
    </row>
    <row r="108" customFormat="false" ht="12.75" hidden="false" customHeight="false" outlineLevel="0" collapsed="false">
      <c r="A108" s="16"/>
      <c r="B108" s="16"/>
      <c r="C108" s="16"/>
      <c r="D108" s="16"/>
    </row>
    <row r="109" customFormat="false" ht="12.75" hidden="false" customHeight="false" outlineLevel="0" collapsed="false">
      <c r="A109" s="16"/>
      <c r="B109" s="16"/>
      <c r="C109" s="16"/>
      <c r="D109" s="16"/>
    </row>
    <row r="110" customFormat="false" ht="12.75" hidden="false" customHeight="false" outlineLevel="0" collapsed="false">
      <c r="A110" s="16"/>
      <c r="B110" s="16"/>
      <c r="C110" s="16"/>
      <c r="D110" s="16"/>
    </row>
  </sheetData>
  <mergeCells count="19">
    <mergeCell ref="A1:N2"/>
    <mergeCell ref="A3:N3"/>
    <mergeCell ref="J4:K4"/>
    <mergeCell ref="A5:H5"/>
    <mergeCell ref="J5:K5"/>
    <mergeCell ref="A6:B6"/>
    <mergeCell ref="C6:D6"/>
    <mergeCell ref="F6:H6"/>
    <mergeCell ref="A24:H24"/>
    <mergeCell ref="A25:B25"/>
    <mergeCell ref="C25:D25"/>
    <mergeCell ref="F25:H25"/>
    <mergeCell ref="A42:N42"/>
    <mergeCell ref="A43:D43"/>
    <mergeCell ref="F43:I43"/>
    <mergeCell ref="A60:D60"/>
    <mergeCell ref="F60:I60"/>
    <mergeCell ref="A77:D77"/>
    <mergeCell ref="A94:D94"/>
  </mergeCells>
  <printOptions headings="false" gridLines="false" gridLinesSet="true" horizontalCentered="false" verticalCentered="false"/>
  <pageMargins left="0" right="0" top="0.39375" bottom="0.3937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56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C18" activeCellId="0" sqref="C18"/>
    </sheetView>
  </sheetViews>
  <sheetFormatPr defaultColWidth="8.859375" defaultRowHeight="12.75" zeroHeight="false" outlineLevelRow="0" outlineLevelCol="0"/>
  <cols>
    <col collapsed="false" customWidth="true" hidden="false" outlineLevel="0" max="1" min="1" style="0" width="32.29"/>
    <col collapsed="false" customWidth="true" hidden="false" outlineLevel="0" max="2" min="2" style="0" width="15.85"/>
    <col collapsed="false" customWidth="true" hidden="false" outlineLevel="0" max="3" min="3" style="0" width="32.42"/>
    <col collapsed="false" customWidth="true" hidden="false" outlineLevel="0" max="4" min="4" style="0" width="17"/>
    <col collapsed="false" customWidth="true" hidden="false" outlineLevel="0" max="5" min="5" style="0" width="16"/>
    <col collapsed="false" customWidth="true" hidden="false" outlineLevel="0" max="6" min="6" style="0" width="10.14"/>
    <col collapsed="false" customWidth="true" hidden="false" outlineLevel="0" max="7" min="7" style="0" width="14.86"/>
    <col collapsed="false" customWidth="true" hidden="false" outlineLevel="0" max="9" min="8" style="0" width="10.14"/>
    <col collapsed="false" customWidth="true" hidden="false" outlineLevel="0" max="15" min="10" style="0" width="11.14"/>
    <col collapsed="false" customWidth="true" hidden="false" outlineLevel="0" max="16" min="16" style="0" width="10.71"/>
    <col collapsed="false" customWidth="true" hidden="false" outlineLevel="0" max="17" min="17" style="0" width="15.85"/>
    <col collapsed="false" customWidth="true" hidden="false" outlineLevel="0" max="18" min="18" style="0" width="25.29"/>
    <col collapsed="false" customWidth="true" hidden="false" outlineLevel="0" max="19" min="19" style="0" width="17"/>
    <col collapsed="false" customWidth="true" hidden="false" outlineLevel="0" max="21" min="20" style="0" width="10.14"/>
    <col collapsed="false" customWidth="true" hidden="false" outlineLevel="0" max="22" min="22" style="0" width="14.86"/>
    <col collapsed="false" customWidth="true" hidden="false" outlineLevel="0" max="24" min="23" style="0" width="10.14"/>
    <col collapsed="false" customWidth="true" hidden="false" outlineLevel="0" max="29" min="25" style="0" width="11.14"/>
  </cols>
  <sheetData>
    <row r="1" customFormat="false" ht="30.75" hidden="false" customHeight="false" outlineLevel="0" collapsed="false">
      <c r="A1" s="39" t="str">
        <f aca="false">Input!A5</f>
        <v>Scenario 1(e.g. Renting Apartment)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40"/>
      <c r="P1" s="41" t="str">
        <f aca="false">Input!A24</f>
        <v>Scenario 2(e.g. Renting Room, Same Pay)</v>
      </c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</row>
    <row r="2" customFormat="false" ht="12.75" hidden="false" customHeight="false" outlineLevel="0" collapsed="false">
      <c r="A2" s="42" t="s">
        <v>36</v>
      </c>
      <c r="B2" s="7" t="s">
        <v>9</v>
      </c>
      <c r="C2" s="43" t="s">
        <v>10</v>
      </c>
      <c r="E2" s="44" t="s">
        <v>4</v>
      </c>
      <c r="F2" s="44"/>
      <c r="G2" s="45" t="s">
        <v>5</v>
      </c>
      <c r="H2" s="45"/>
      <c r="N2" s="9"/>
      <c r="P2" s="42" t="s">
        <v>37</v>
      </c>
      <c r="Q2" s="7" t="s">
        <v>9</v>
      </c>
      <c r="R2" s="43" t="s">
        <v>10</v>
      </c>
      <c r="T2" s="44" t="s">
        <v>4</v>
      </c>
      <c r="U2" s="44"/>
      <c r="V2" s="45" t="s">
        <v>5</v>
      </c>
      <c r="W2" s="45"/>
      <c r="AC2" s="9"/>
    </row>
    <row r="3" customFormat="false" ht="12.75" hidden="false" customHeight="false" outlineLevel="0" collapsed="false">
      <c r="A3" s="46" t="s">
        <v>13</v>
      </c>
      <c r="B3" s="18" t="n">
        <f aca="false">Input!G8</f>
        <v>2500</v>
      </c>
      <c r="C3" s="47" t="n">
        <f aca="false">Input!H8</f>
        <v>625</v>
      </c>
      <c r="E3" s="17" t="str">
        <f aca="false">IF(Input!A8="","",Input!A8)</f>
        <v>Cell</v>
      </c>
      <c r="F3" s="47" t="n">
        <f aca="false">IF(Input!B8="","",Input!B8)</f>
        <v>40</v>
      </c>
      <c r="G3" s="17" t="str">
        <f aca="false">IF(Input!C8="","",Input!C8)</f>
        <v>Groceries</v>
      </c>
      <c r="H3" s="47" t="n">
        <f aca="false">IF(Input!D8="","",Input!D8)</f>
        <v>80</v>
      </c>
      <c r="N3" s="9"/>
      <c r="P3" s="46" t="s">
        <v>13</v>
      </c>
      <c r="Q3" s="18" t="n">
        <f aca="false">Input!G27</f>
        <v>2500</v>
      </c>
      <c r="R3" s="47" t="n">
        <f aca="false">Input!H27</f>
        <v>625</v>
      </c>
      <c r="T3" s="17" t="str">
        <f aca="false">IF(Input!A27="","",Input!A27)</f>
        <v>Cell</v>
      </c>
      <c r="U3" s="47" t="n">
        <f aca="false">IF(Input!B27="","",Input!B27)</f>
        <v>40</v>
      </c>
      <c r="V3" s="17" t="str">
        <f aca="false">IF(Input!C27="","",Input!C27)</f>
        <v>Groceries</v>
      </c>
      <c r="W3" s="47" t="n">
        <f aca="false">IF(Input!D27="","",Input!D27)</f>
        <v>80</v>
      </c>
      <c r="AC3" s="9"/>
    </row>
    <row r="4" customFormat="false" ht="13.5" hidden="false" customHeight="false" outlineLevel="0" collapsed="false">
      <c r="A4" s="48" t="s">
        <v>38</v>
      </c>
      <c r="B4" s="24" t="n">
        <f aca="false">B3-F18-H18</f>
        <v>790</v>
      </c>
      <c r="C4" s="49" t="n">
        <f aca="false">C3-ROUND(F18/4,2)-ROUND(H18/4,2)</f>
        <v>197.5</v>
      </c>
      <c r="E4" s="17" t="str">
        <f aca="false">IF(Input!A9="","",Input!A9)</f>
        <v>Internet</v>
      </c>
      <c r="F4" s="47" t="n">
        <f aca="false">IF(Input!B9="","",Input!B9)</f>
        <v>50</v>
      </c>
      <c r="G4" s="17" t="str">
        <f aca="false">IF(Input!C9="","",Input!C9)</f>
        <v>Gas</v>
      </c>
      <c r="H4" s="47" t="n">
        <f aca="false">IF(Input!D9="","",Input!D9)</f>
        <v>40</v>
      </c>
      <c r="N4" s="9"/>
      <c r="P4" s="48" t="s">
        <v>38</v>
      </c>
      <c r="Q4" s="24" t="n">
        <f aca="false">Q3-U18-W18</f>
        <v>1465</v>
      </c>
      <c r="R4" s="49" t="n">
        <f aca="false">R3-ROUND(U18/4,2)-ROUND(W18/4,2)</f>
        <v>366.25</v>
      </c>
      <c r="T4" s="17" t="str">
        <f aca="false">IF(Input!A28="","",Input!A28)</f>
        <v>Internet</v>
      </c>
      <c r="U4" s="47" t="n">
        <f aca="false">IF(Input!B28="","",Input!B28)</f>
        <v>50</v>
      </c>
      <c r="V4" s="17" t="str">
        <f aca="false">IF(Input!C28="","",Input!C28)</f>
        <v>Gas</v>
      </c>
      <c r="W4" s="47" t="n">
        <f aca="false">IF(Input!D28="","",Input!D28)</f>
        <v>40</v>
      </c>
      <c r="AC4" s="9"/>
    </row>
    <row r="5" customFormat="false" ht="12.75" hidden="false" customHeight="false" outlineLevel="0" collapsed="false">
      <c r="A5" s="50"/>
      <c r="B5" s="51"/>
      <c r="C5" s="51"/>
      <c r="E5" s="17" t="str">
        <f aca="false">IF(Input!A10="","",Input!A10)</f>
        <v>Electricity</v>
      </c>
      <c r="F5" s="47" t="n">
        <f aca="false">IF(Input!B10="","",Input!B10)</f>
        <v>50</v>
      </c>
      <c r="G5" s="52" t="str">
        <f aca="false">IF(Input!C10="","",Input!C10)</f>
        <v>Restaurants</v>
      </c>
      <c r="H5" s="53" t="n">
        <f aca="false">IF(Input!D10="","",Input!D10)</f>
        <v>150</v>
      </c>
      <c r="N5" s="9"/>
      <c r="P5" s="50"/>
      <c r="Q5" s="51"/>
      <c r="R5" s="51"/>
      <c r="T5" s="52" t="str">
        <f aca="false">IF(Input!A29="","",Input!A29)</f>
        <v>Electricity</v>
      </c>
      <c r="U5" s="53" t="n">
        <f aca="false">IF(Input!B29="","",Input!B29)</f>
        <v>50</v>
      </c>
      <c r="V5" s="52" t="str">
        <f aca="false">IF(Input!C29="","",Input!C29)</f>
        <v>Restaurants</v>
      </c>
      <c r="W5" s="53" t="n">
        <f aca="false">IF(Input!D29="","",Input!D29)</f>
        <v>200</v>
      </c>
      <c r="AC5" s="9"/>
    </row>
    <row r="6" customFormat="false" ht="12.75" hidden="false" customHeight="false" outlineLevel="0" collapsed="false">
      <c r="A6" s="50"/>
      <c r="B6" s="51"/>
      <c r="C6" s="51"/>
      <c r="E6" s="17" t="str">
        <f aca="false">IF(Input!A11="","",Input!A11)</f>
        <v>Utilities</v>
      </c>
      <c r="F6" s="47" t="n">
        <f aca="false">IF(Input!B11="","",Input!B11)</f>
        <v>50</v>
      </c>
      <c r="G6" s="17" t="str">
        <f aca="false">IF(Input!C11="","",Input!C11)</f>
        <v>Laundry</v>
      </c>
      <c r="H6" s="54" t="n">
        <f aca="false">IF(Input!D11="","",Input!D11)</f>
        <v>50</v>
      </c>
      <c r="N6" s="9"/>
      <c r="P6" s="50"/>
      <c r="Q6" s="51"/>
      <c r="R6" s="51"/>
      <c r="T6" s="17" t="str">
        <f aca="false">IF(Input!A30="","",Input!A30)</f>
        <v>Utilities</v>
      </c>
      <c r="U6" s="47" t="n">
        <f aca="false">IF(Input!B30="","",Input!B30)</f>
        <v>50</v>
      </c>
      <c r="V6" s="17" t="str">
        <f aca="false">IF(Input!C30="","",Input!C30)</f>
        <v>Laundry</v>
      </c>
      <c r="W6" s="54" t="n">
        <f aca="false">IF(Input!D30="","",Input!D30)</f>
        <v>25</v>
      </c>
      <c r="AC6" s="9"/>
    </row>
    <row r="7" customFormat="false" ht="12.75" hidden="false" customHeight="false" outlineLevel="0" collapsed="false">
      <c r="A7" s="50"/>
      <c r="B7" s="51"/>
      <c r="C7" s="51"/>
      <c r="E7" s="52" t="str">
        <f aca="false">IF(Input!A12="","",Input!A12)</f>
        <v>Rent</v>
      </c>
      <c r="F7" s="53" t="n">
        <f aca="false">IF(Input!B12="","",Input!B12)</f>
        <v>1200</v>
      </c>
      <c r="G7" s="17" t="str">
        <f aca="false">IF(Input!C12="","",Input!C12)</f>
        <v/>
      </c>
      <c r="H7" s="54" t="str">
        <f aca="false">IF(Input!D12="","",Input!D12)</f>
        <v/>
      </c>
      <c r="N7" s="9"/>
      <c r="P7" s="50"/>
      <c r="Q7" s="51"/>
      <c r="R7" s="51"/>
      <c r="T7" s="17" t="str">
        <f aca="false">IF(Input!A31="","",Input!A31)</f>
        <v>Rent</v>
      </c>
      <c r="U7" s="47" t="n">
        <f aca="false">IF(Input!B31="","",Input!B31)</f>
        <v>500</v>
      </c>
      <c r="V7" s="17" t="str">
        <f aca="false">IF(Input!C31="","",Input!C31)</f>
        <v/>
      </c>
      <c r="W7" s="54" t="str">
        <f aca="false">IF(Input!D31="","",Input!D31)</f>
        <v/>
      </c>
      <c r="AC7" s="9"/>
    </row>
    <row r="8" customFormat="false" ht="12.75" hidden="false" customHeight="false" outlineLevel="0" collapsed="false">
      <c r="A8" s="50"/>
      <c r="B8" s="51"/>
      <c r="C8" s="51"/>
      <c r="E8" s="17" t="str">
        <f aca="false">IF(Input!A13="","",Input!A13)</f>
        <v/>
      </c>
      <c r="F8" s="54" t="str">
        <f aca="false">IF(Input!B13="","",Input!B13)</f>
        <v/>
      </c>
      <c r="G8" s="17" t="str">
        <f aca="false">IF(Input!C13="","",Input!C13)</f>
        <v/>
      </c>
      <c r="H8" s="54" t="str">
        <f aca="false">IF(Input!D13="","",Input!D13)</f>
        <v/>
      </c>
      <c r="N8" s="9"/>
      <c r="P8" s="50"/>
      <c r="Q8" s="51"/>
      <c r="R8" s="51"/>
      <c r="T8" s="17" t="str">
        <f aca="false">IF(Input!A32="","",Input!A32)</f>
        <v/>
      </c>
      <c r="U8" s="54" t="str">
        <f aca="false">IF(Input!B32="","",Input!B32)</f>
        <v/>
      </c>
      <c r="V8" s="17" t="str">
        <f aca="false">IF(Input!C32="","",Input!C32)</f>
        <v/>
      </c>
      <c r="W8" s="54" t="str">
        <f aca="false">IF(Input!D32="","",Input!D32)</f>
        <v/>
      </c>
      <c r="AC8" s="9"/>
    </row>
    <row r="9" customFormat="false" ht="12.75" hidden="false" customHeight="false" outlineLevel="0" collapsed="false">
      <c r="A9" s="50"/>
      <c r="E9" s="17" t="str">
        <f aca="false">IF(Input!A14="","",Input!A14)</f>
        <v/>
      </c>
      <c r="F9" s="54" t="str">
        <f aca="false">IF(Input!B14="","",Input!B14)</f>
        <v/>
      </c>
      <c r="G9" s="17" t="str">
        <f aca="false">IF(Input!C14="","",Input!C14)</f>
        <v/>
      </c>
      <c r="H9" s="54" t="str">
        <f aca="false">IF(Input!D14="","",Input!D14)</f>
        <v/>
      </c>
      <c r="N9" s="9"/>
      <c r="P9" s="50"/>
      <c r="T9" s="17" t="str">
        <f aca="false">IF(Input!A33="","",Input!A33)</f>
        <v/>
      </c>
      <c r="U9" s="54" t="str">
        <f aca="false">IF(Input!B33="","",Input!B33)</f>
        <v/>
      </c>
      <c r="V9" s="17" t="str">
        <f aca="false">IF(Input!C33="","",Input!C33)</f>
        <v/>
      </c>
      <c r="W9" s="54" t="str">
        <f aca="false">IF(Input!D33="","",Input!D33)</f>
        <v/>
      </c>
      <c r="AC9" s="9"/>
    </row>
    <row r="10" customFormat="false" ht="12.75" hidden="false" customHeight="false" outlineLevel="0" collapsed="false">
      <c r="A10" s="50"/>
      <c r="E10" s="17" t="str">
        <f aca="false">IF(Input!A15="","",Input!A15)</f>
        <v/>
      </c>
      <c r="F10" s="54" t="str">
        <f aca="false">IF(Input!B15="","",Input!B15)</f>
        <v/>
      </c>
      <c r="G10" s="17" t="str">
        <f aca="false">IF(Input!C15="","",Input!C15)</f>
        <v/>
      </c>
      <c r="H10" s="54" t="str">
        <f aca="false">IF(Input!D15="","",Input!D15)</f>
        <v/>
      </c>
      <c r="N10" s="9"/>
      <c r="P10" s="50"/>
      <c r="T10" s="17" t="str">
        <f aca="false">IF(Input!A34="","",Input!A34)</f>
        <v/>
      </c>
      <c r="U10" s="54" t="str">
        <f aca="false">IF(Input!B34="","",Input!B34)</f>
        <v/>
      </c>
      <c r="V10" s="17" t="str">
        <f aca="false">IF(Input!C34="","",Input!C34)</f>
        <v/>
      </c>
      <c r="W10" s="54" t="str">
        <f aca="false">IF(Input!D34="","",Input!D34)</f>
        <v/>
      </c>
      <c r="AC10" s="9"/>
    </row>
    <row r="11" customFormat="false" ht="12.75" hidden="false" customHeight="false" outlineLevel="0" collapsed="false">
      <c r="A11" s="50"/>
      <c r="C11" s="55"/>
      <c r="E11" s="17" t="str">
        <f aca="false">IF(Input!A16="","",Input!A16)</f>
        <v/>
      </c>
      <c r="F11" s="54" t="str">
        <f aca="false">IF(Input!B16="","",Input!B16)</f>
        <v/>
      </c>
      <c r="G11" s="17" t="str">
        <f aca="false">IF(Input!C16="","",Input!C16)</f>
        <v/>
      </c>
      <c r="H11" s="54" t="str">
        <f aca="false">IF(Input!D16="","",Input!D16)</f>
        <v/>
      </c>
      <c r="N11" s="9"/>
      <c r="P11" s="50"/>
      <c r="T11" s="17" t="str">
        <f aca="false">IF(Input!A35="","",Input!A35)</f>
        <v/>
      </c>
      <c r="U11" s="54" t="str">
        <f aca="false">IF(Input!B35="","",Input!B35)</f>
        <v/>
      </c>
      <c r="V11" s="17" t="str">
        <f aca="false">IF(Input!C35="","",Input!C35)</f>
        <v/>
      </c>
      <c r="W11" s="54" t="str">
        <f aca="false">IF(Input!D35="","",Input!D35)</f>
        <v/>
      </c>
      <c r="AC11" s="9"/>
    </row>
    <row r="12" customFormat="false" ht="12.75" hidden="false" customHeight="false" outlineLevel="0" collapsed="false">
      <c r="A12" s="50"/>
      <c r="E12" s="17" t="str">
        <f aca="false">IF(Input!A17="","",Input!A17)</f>
        <v/>
      </c>
      <c r="F12" s="54" t="str">
        <f aca="false">IF(Input!B17="","",Input!B17)</f>
        <v/>
      </c>
      <c r="G12" s="17" t="str">
        <f aca="false">IF(Input!C17="","",Input!C17)</f>
        <v/>
      </c>
      <c r="H12" s="54" t="str">
        <f aca="false">IF(Input!D17="","",Input!D17)</f>
        <v/>
      </c>
      <c r="N12" s="9"/>
      <c r="P12" s="50"/>
      <c r="T12" s="17" t="str">
        <f aca="false">IF(Input!A36="","",Input!A36)</f>
        <v/>
      </c>
      <c r="U12" s="54" t="str">
        <f aca="false">IF(Input!B36="","",Input!B36)</f>
        <v/>
      </c>
      <c r="V12" s="17" t="str">
        <f aca="false">IF(Input!C36="","",Input!C36)</f>
        <v/>
      </c>
      <c r="W12" s="54" t="str">
        <f aca="false">IF(Input!D36="","",Input!D36)</f>
        <v/>
      </c>
      <c r="AC12" s="9"/>
    </row>
    <row r="13" customFormat="false" ht="12.75" hidden="false" customHeight="false" outlineLevel="0" collapsed="false">
      <c r="A13" s="50"/>
      <c r="C13" s="55"/>
      <c r="E13" s="17" t="str">
        <f aca="false">IF(Input!A18="","",Input!A18)</f>
        <v/>
      </c>
      <c r="F13" s="54" t="str">
        <f aca="false">IF(Input!B18="","",Input!B18)</f>
        <v/>
      </c>
      <c r="G13" s="17" t="str">
        <f aca="false">IF(Input!C18="","",Input!C18)</f>
        <v/>
      </c>
      <c r="H13" s="54" t="str">
        <f aca="false">IF(Input!D18="","",Input!D18)</f>
        <v/>
      </c>
      <c r="N13" s="9"/>
      <c r="P13" s="50"/>
      <c r="T13" s="17" t="str">
        <f aca="false">IF(Input!A37="","",Input!A37)</f>
        <v/>
      </c>
      <c r="U13" s="54" t="str">
        <f aca="false">IF(Input!B37="","",Input!B37)</f>
        <v/>
      </c>
      <c r="V13" s="17" t="str">
        <f aca="false">IF(Input!C37="","",Input!C37)</f>
        <v/>
      </c>
      <c r="W13" s="54" t="str">
        <f aca="false">IF(Input!D37="","",Input!D37)</f>
        <v/>
      </c>
      <c r="AC13" s="9"/>
    </row>
    <row r="14" customFormat="false" ht="12.75" hidden="false" customHeight="false" outlineLevel="0" collapsed="false">
      <c r="A14" s="50"/>
      <c r="E14" s="17" t="str">
        <f aca="false">IF(Input!A19="","",Input!A19)</f>
        <v/>
      </c>
      <c r="F14" s="54" t="str">
        <f aca="false">IF(Input!B19="","",Input!B19)</f>
        <v/>
      </c>
      <c r="G14" s="17" t="str">
        <f aca="false">IF(Input!C19="","",Input!C19)</f>
        <v/>
      </c>
      <c r="H14" s="54" t="str">
        <f aca="false">IF(Input!D19="","",Input!D19)</f>
        <v/>
      </c>
      <c r="N14" s="9"/>
      <c r="P14" s="50"/>
      <c r="T14" s="17" t="str">
        <f aca="false">IF(Input!A38="","",Input!A38)</f>
        <v/>
      </c>
      <c r="U14" s="54" t="str">
        <f aca="false">IF(Input!B38="","",Input!B38)</f>
        <v/>
      </c>
      <c r="V14" s="17" t="str">
        <f aca="false">IF(Input!C38="","",Input!C38)</f>
        <v/>
      </c>
      <c r="W14" s="54" t="str">
        <f aca="false">IF(Input!D38="","",Input!D38)</f>
        <v/>
      </c>
      <c r="AC14" s="9"/>
    </row>
    <row r="15" customFormat="false" ht="12.75" hidden="false" customHeight="false" outlineLevel="0" collapsed="false">
      <c r="A15" s="50"/>
      <c r="E15" s="17" t="str">
        <f aca="false">IF(Input!A20="","",Input!A20)</f>
        <v/>
      </c>
      <c r="F15" s="54" t="str">
        <f aca="false">IF(Input!B20="","",Input!B20)</f>
        <v/>
      </c>
      <c r="G15" s="17" t="str">
        <f aca="false">IF(Input!C20="","",Input!C20)</f>
        <v/>
      </c>
      <c r="H15" s="54" t="str">
        <f aca="false">IF(Input!D20="","",Input!D20)</f>
        <v/>
      </c>
      <c r="N15" s="9"/>
      <c r="P15" s="50"/>
      <c r="T15" s="17" t="str">
        <f aca="false">IF(Input!A39="","",Input!A39)</f>
        <v/>
      </c>
      <c r="U15" s="54" t="str">
        <f aca="false">IF(Input!B39="","",Input!B39)</f>
        <v/>
      </c>
      <c r="V15" s="17" t="str">
        <f aca="false">IF(Input!C39="","",Input!C39)</f>
        <v/>
      </c>
      <c r="W15" s="54" t="str">
        <f aca="false">IF(Input!D39="","",Input!D39)</f>
        <v/>
      </c>
      <c r="AC15" s="9"/>
    </row>
    <row r="16" customFormat="false" ht="12.75" hidden="false" customHeight="false" outlineLevel="0" collapsed="false">
      <c r="A16" s="56"/>
      <c r="E16" s="17" t="str">
        <f aca="false">IF(Input!A21="","",Input!A21)</f>
        <v/>
      </c>
      <c r="F16" s="54" t="str">
        <f aca="false">IF(Input!B21="","",Input!B21)</f>
        <v/>
      </c>
      <c r="G16" s="17" t="str">
        <f aca="false">IF(Input!C21="","",Input!C21)</f>
        <v/>
      </c>
      <c r="H16" s="54" t="str">
        <f aca="false">IF(Input!D21="","",Input!D21)</f>
        <v/>
      </c>
      <c r="N16" s="9"/>
      <c r="P16" s="50"/>
      <c r="T16" s="17" t="str">
        <f aca="false">IF(Input!A40="","",Input!A40)</f>
        <v/>
      </c>
      <c r="U16" s="54" t="str">
        <f aca="false">IF(Input!B40="","",Input!B40)</f>
        <v/>
      </c>
      <c r="V16" s="17" t="str">
        <f aca="false">IF(Input!C40="","",Input!C40)</f>
        <v/>
      </c>
      <c r="W16" s="54" t="str">
        <f aca="false">IF(Input!D40="","",Input!D40)</f>
        <v/>
      </c>
      <c r="AC16" s="9"/>
    </row>
    <row r="17" customFormat="false" ht="12.75" hidden="false" customHeight="false" outlineLevel="0" collapsed="false">
      <c r="A17" s="50"/>
      <c r="E17" s="17" t="str">
        <f aca="false">IF(Input!A22="","",Input!A22)</f>
        <v/>
      </c>
      <c r="F17" s="54" t="str">
        <f aca="false">IF(Input!B22="","",Input!B22)</f>
        <v/>
      </c>
      <c r="G17" s="17" t="str">
        <f aca="false">IF(Input!C22="","",Input!C22)</f>
        <v/>
      </c>
      <c r="H17" s="54" t="str">
        <f aca="false">IF(Input!D22="","",Input!D22)</f>
        <v/>
      </c>
      <c r="N17" s="9"/>
      <c r="P17" s="50"/>
      <c r="T17" s="17" t="str">
        <f aca="false">IF(Input!A41="","",Input!A41)</f>
        <v/>
      </c>
      <c r="U17" s="54" t="str">
        <f aca="false">IF(Input!B41="","",Input!B41)</f>
        <v/>
      </c>
      <c r="V17" s="17" t="str">
        <f aca="false">IF(Input!C41="","",Input!C41)</f>
        <v/>
      </c>
      <c r="W17" s="54" t="str">
        <f aca="false">IF(Input!D41="","",Input!D41)</f>
        <v/>
      </c>
      <c r="AC17" s="9"/>
    </row>
    <row r="18" customFormat="false" ht="13.5" hidden="false" customHeight="false" outlineLevel="0" collapsed="false">
      <c r="A18" s="50"/>
      <c r="E18" s="57" t="s">
        <v>39</v>
      </c>
      <c r="F18" s="58" t="n">
        <f aca="false">SUM(F3:F17)</f>
        <v>1390</v>
      </c>
      <c r="G18" s="57" t="s">
        <v>40</v>
      </c>
      <c r="H18" s="58" t="n">
        <f aca="false">SUM(H3:H17)</f>
        <v>320</v>
      </c>
      <c r="N18" s="9"/>
      <c r="P18" s="50"/>
      <c r="T18" s="57" t="s">
        <v>39</v>
      </c>
      <c r="U18" s="58" t="n">
        <f aca="false">SUM(U3:U17)</f>
        <v>690</v>
      </c>
      <c r="V18" s="57" t="s">
        <v>40</v>
      </c>
      <c r="W18" s="58" t="n">
        <f aca="false">SUM(W3:W17)</f>
        <v>345</v>
      </c>
      <c r="AC18" s="9"/>
    </row>
    <row r="19" customFormat="false" ht="12.75" hidden="false" customHeight="false" outlineLevel="0" collapsed="false">
      <c r="A19" s="50"/>
      <c r="N19" s="9"/>
      <c r="P19" s="50"/>
      <c r="AC19" s="9"/>
    </row>
    <row r="20" customFormat="false" ht="13.5" hidden="false" customHeight="false" outlineLevel="0" collapsed="false">
      <c r="A20" s="50"/>
      <c r="F20" s="51"/>
      <c r="H20" s="51"/>
      <c r="N20" s="9"/>
      <c r="P20" s="50"/>
      <c r="U20" s="51"/>
      <c r="W20" s="51"/>
      <c r="AC20" s="9"/>
    </row>
    <row r="21" customFormat="false" ht="13.5" hidden="false" customHeight="false" outlineLevel="0" collapsed="false">
      <c r="A21" s="50"/>
      <c r="E21" s="59" t="s">
        <v>41</v>
      </c>
      <c r="F21" s="59"/>
      <c r="G21" s="59"/>
      <c r="H21" s="59"/>
      <c r="I21" s="59"/>
      <c r="J21" s="59"/>
      <c r="K21" s="59"/>
      <c r="L21" s="59"/>
      <c r="M21" s="59"/>
      <c r="N21" s="59"/>
      <c r="O21" s="60"/>
      <c r="P21" s="50"/>
      <c r="T21" s="59" t="s">
        <v>41</v>
      </c>
      <c r="U21" s="59"/>
      <c r="V21" s="59"/>
      <c r="W21" s="59"/>
      <c r="X21" s="59"/>
      <c r="Y21" s="59"/>
      <c r="Z21" s="59"/>
      <c r="AA21" s="59"/>
      <c r="AB21" s="59"/>
      <c r="AC21" s="59"/>
    </row>
    <row r="22" customFormat="false" ht="12.75" hidden="false" customHeight="false" outlineLevel="0" collapsed="false">
      <c r="A22" s="61" t="s">
        <v>42</v>
      </c>
      <c r="B22" s="62" t="s">
        <v>43</v>
      </c>
      <c r="C22" s="63" t="s">
        <v>44</v>
      </c>
      <c r="D22" s="64"/>
      <c r="E22" s="46" t="n">
        <v>1</v>
      </c>
      <c r="F22" s="65" t="n">
        <v>2</v>
      </c>
      <c r="G22" s="65" t="n">
        <v>3</v>
      </c>
      <c r="H22" s="65" t="n">
        <v>4</v>
      </c>
      <c r="I22" s="65" t="n">
        <v>5</v>
      </c>
      <c r="J22" s="65" t="n">
        <v>6</v>
      </c>
      <c r="K22" s="65" t="n">
        <v>7</v>
      </c>
      <c r="L22" s="65" t="n">
        <v>8</v>
      </c>
      <c r="M22" s="65" t="n">
        <v>9</v>
      </c>
      <c r="N22" s="66" t="n">
        <v>10</v>
      </c>
      <c r="O22" s="64"/>
      <c r="P22" s="61" t="s">
        <v>42</v>
      </c>
      <c r="Q22" s="67" t="s">
        <v>43</v>
      </c>
      <c r="R22" s="63" t="s">
        <v>44</v>
      </c>
      <c r="S22" s="64"/>
      <c r="T22" s="46" t="n">
        <v>1</v>
      </c>
      <c r="U22" s="68" t="n">
        <v>2</v>
      </c>
      <c r="V22" s="68" t="n">
        <v>3</v>
      </c>
      <c r="W22" s="68" t="n">
        <v>4</v>
      </c>
      <c r="X22" s="68" t="n">
        <v>5</v>
      </c>
      <c r="Y22" s="68" t="n">
        <v>6</v>
      </c>
      <c r="Z22" s="68" t="n">
        <v>7</v>
      </c>
      <c r="AA22" s="68" t="n">
        <v>8</v>
      </c>
      <c r="AB22" s="68" t="n">
        <v>9</v>
      </c>
      <c r="AC22" s="69" t="n">
        <v>10</v>
      </c>
    </row>
    <row r="23" customFormat="false" ht="12.75" hidden="false" customHeight="false" outlineLevel="0" collapsed="false">
      <c r="A23" s="70" t="n">
        <v>0.5</v>
      </c>
      <c r="B23" s="18" t="n">
        <f aca="false">$B$4*0.5</f>
        <v>395</v>
      </c>
      <c r="C23" s="47" t="n">
        <f aca="false">$B$4-B23</f>
        <v>395</v>
      </c>
      <c r="D23" s="51"/>
      <c r="E23" s="71" t="n">
        <f aca="false">($B23*12)*(1+Input!$J$5)^1</f>
        <v>4977</v>
      </c>
      <c r="F23" s="18" t="n">
        <f aca="false">($B23*12+E23)*(1+Input!$J$5)^1</f>
        <v>10202.85</v>
      </c>
      <c r="G23" s="18" t="n">
        <f aca="false">($B23*12+F23)*(1+Input!$J$5)^1</f>
        <v>15689.9925</v>
      </c>
      <c r="H23" s="18" t="n">
        <f aca="false">($B23*12+G23)*(1+Input!$J$5)^1</f>
        <v>21451.492125</v>
      </c>
      <c r="I23" s="18" t="n">
        <f aca="false">($B23*12+H23)*(1+Input!$J$5)^1</f>
        <v>27501.06673125</v>
      </c>
      <c r="J23" s="18" t="n">
        <f aca="false">($B23*12+I23)*(1+Input!$J$5)^1</f>
        <v>33853.1200678125</v>
      </c>
      <c r="K23" s="18" t="n">
        <f aca="false">($B23*12+J23)*(1+Input!$J$5)^1</f>
        <v>40522.7760712031</v>
      </c>
      <c r="L23" s="18" t="n">
        <f aca="false">($B23*12+K23)*(1+Input!$J$5)^1</f>
        <v>47525.9148747633</v>
      </c>
      <c r="M23" s="18" t="n">
        <f aca="false">($B23*12+L23)*(1+Input!$J$5)^1</f>
        <v>54879.2106185015</v>
      </c>
      <c r="N23" s="47" t="n">
        <f aca="false">($B23*12+M23)*(1+Input!$J$5)^1</f>
        <v>62600.1711494265</v>
      </c>
      <c r="O23" s="51"/>
      <c r="P23" s="70" t="n">
        <v>0.5</v>
      </c>
      <c r="Q23" s="18" t="n">
        <f aca="false">$Q$4*0.5</f>
        <v>732.5</v>
      </c>
      <c r="R23" s="47" t="n">
        <f aca="false">$Q$4-Q23</f>
        <v>732.5</v>
      </c>
      <c r="S23" s="51"/>
      <c r="T23" s="71" t="n">
        <f aca="false">($Q23*12)*(1+Input!$J$5)^1</f>
        <v>9229.5</v>
      </c>
      <c r="U23" s="18" t="n">
        <f aca="false">($Q23*12+T23)*(1+Input!$J$5)^1</f>
        <v>18920.475</v>
      </c>
      <c r="V23" s="18" t="n">
        <f aca="false">($Q23*12+U23)*(1+Input!$J$5)^1</f>
        <v>29095.99875</v>
      </c>
      <c r="W23" s="18" t="n">
        <f aca="false">($Q23*12+V23)*(1+Input!$J$5)^1</f>
        <v>39780.2986875</v>
      </c>
      <c r="X23" s="18" t="n">
        <f aca="false">($Q23*12+W23)*(1+Input!$J$5)^1</f>
        <v>50998.813621875</v>
      </c>
      <c r="Y23" s="18" t="n">
        <f aca="false">($Q23*12+X23)*(1+Input!$J$5)^1</f>
        <v>62778.2543029688</v>
      </c>
      <c r="Z23" s="18" t="n">
        <f aca="false">($Q23*12+Y23)*(1+Input!$J$5)^1</f>
        <v>75146.6670181172</v>
      </c>
      <c r="AA23" s="18" t="n">
        <f aca="false">($Q23*12+Z23)*(1+Input!$J$5)^1</f>
        <v>88133.5003690231</v>
      </c>
      <c r="AB23" s="18" t="n">
        <f aca="false">($Q23*12+AA23)*(1+Input!$J$5)^1</f>
        <v>101769.675387474</v>
      </c>
      <c r="AC23" s="47" t="n">
        <f aca="false">($Q23*12+AB23)*(1+Input!$J$5)^1</f>
        <v>116087.659156848</v>
      </c>
    </row>
    <row r="24" customFormat="false" ht="12.75" hidden="false" customHeight="false" outlineLevel="0" collapsed="false">
      <c r="A24" s="70" t="n">
        <v>0.6</v>
      </c>
      <c r="B24" s="18" t="n">
        <f aca="false">$B$4*0.6</f>
        <v>474</v>
      </c>
      <c r="C24" s="47" t="n">
        <f aca="false">$B$4-B24</f>
        <v>316</v>
      </c>
      <c r="D24" s="51"/>
      <c r="E24" s="71" t="n">
        <f aca="false">($B24*12)*(1+Input!$J$5)^1</f>
        <v>5972.4</v>
      </c>
      <c r="F24" s="18" t="n">
        <f aca="false">($B24*12+E24)*(1+Input!$J$5)^1</f>
        <v>12243.42</v>
      </c>
      <c r="G24" s="18" t="n">
        <f aca="false">($B24*12+F24)*(1+Input!$J$5)^1</f>
        <v>18827.991</v>
      </c>
      <c r="H24" s="18" t="n">
        <f aca="false">($B24*12+G24)*(1+Input!$J$5)^1</f>
        <v>25741.79055</v>
      </c>
      <c r="I24" s="18" t="n">
        <f aca="false">($B24*12+H24)*(1+Input!$J$5)^1</f>
        <v>33001.2800775</v>
      </c>
      <c r="J24" s="18" t="n">
        <f aca="false">($B24*12+I24)*(1+Input!$J$5)^1</f>
        <v>40623.744081375</v>
      </c>
      <c r="K24" s="18" t="n">
        <f aca="false">($B24*12+J24)*(1+Input!$J$5)^1</f>
        <v>48627.3312854438</v>
      </c>
      <c r="L24" s="18" t="n">
        <f aca="false">($B24*12+K24)*(1+Input!$J$5)^1</f>
        <v>57031.0978497159</v>
      </c>
      <c r="M24" s="18" t="n">
        <f aca="false">($B24*12+L24)*(1+Input!$J$5)^1</f>
        <v>65855.0527422018</v>
      </c>
      <c r="N24" s="47" t="n">
        <f aca="false">($B24*12+M24)*(1+Input!$J$5)^1</f>
        <v>75120.2053793118</v>
      </c>
      <c r="O24" s="51"/>
      <c r="P24" s="70" t="n">
        <v>0.6</v>
      </c>
      <c r="Q24" s="18" t="n">
        <f aca="false">$Q$4*0.6</f>
        <v>879</v>
      </c>
      <c r="R24" s="47" t="n">
        <f aca="false">$Q$4-Q24</f>
        <v>586</v>
      </c>
      <c r="S24" s="51"/>
      <c r="T24" s="71" t="n">
        <f aca="false">($Q24*12)*(1+Input!$J$5)^1</f>
        <v>11075.4</v>
      </c>
      <c r="U24" s="18" t="n">
        <f aca="false">($Q24*12+T24)*(1+Input!$J$5)^1</f>
        <v>22704.57</v>
      </c>
      <c r="V24" s="18" t="n">
        <f aca="false">($Q24*12+U24)*(1+Input!$J$5)^1</f>
        <v>34915.1985</v>
      </c>
      <c r="W24" s="18" t="n">
        <f aca="false">($Q24*12+V24)*(1+Input!$J$5)^1</f>
        <v>47736.358425</v>
      </c>
      <c r="X24" s="18" t="n">
        <f aca="false">($Q24*12+W24)*(1+Input!$J$5)^1</f>
        <v>61198.57634625</v>
      </c>
      <c r="Y24" s="18" t="n">
        <f aca="false">($Q24*12+X24)*(1+Input!$J$5)^1</f>
        <v>75333.9051635625</v>
      </c>
      <c r="Z24" s="18" t="n">
        <f aca="false">($Q24*12+Y24)*(1+Input!$J$5)^1</f>
        <v>90176.0004217407</v>
      </c>
      <c r="AA24" s="18" t="n">
        <f aca="false">($Q24*12+Z24)*(1+Input!$J$5)^1</f>
        <v>105760.200442828</v>
      </c>
      <c r="AB24" s="18" t="n">
        <f aca="false">($Q24*12+AA24)*(1+Input!$J$5)^1</f>
        <v>122123.610464969</v>
      </c>
      <c r="AC24" s="47" t="n">
        <f aca="false">($Q24*12+AB24)*(1+Input!$J$5)^1</f>
        <v>139305.190988218</v>
      </c>
    </row>
    <row r="25" customFormat="false" ht="12.75" hidden="false" customHeight="false" outlineLevel="0" collapsed="false">
      <c r="A25" s="70" t="n">
        <v>0.7</v>
      </c>
      <c r="B25" s="18" t="n">
        <f aca="false">$B$4*0.7</f>
        <v>553</v>
      </c>
      <c r="C25" s="47" t="n">
        <f aca="false">$B$4-B25</f>
        <v>237</v>
      </c>
      <c r="D25" s="51"/>
      <c r="E25" s="71" t="n">
        <f aca="false">($B25*12)*(1+Input!$J$5)^1</f>
        <v>6967.8</v>
      </c>
      <c r="F25" s="18" t="n">
        <f aca="false">($B25*12+E25)*(1+Input!$J$5)^1</f>
        <v>14283.99</v>
      </c>
      <c r="G25" s="18" t="n">
        <f aca="false">($B25*12+F25)*(1+Input!$J$5)^1</f>
        <v>21965.9895</v>
      </c>
      <c r="H25" s="18" t="n">
        <f aca="false">($B25*12+G25)*(1+Input!$J$5)^1</f>
        <v>30032.088975</v>
      </c>
      <c r="I25" s="18" t="n">
        <f aca="false">($B25*12+H25)*(1+Input!$J$5)^1</f>
        <v>38501.49342375</v>
      </c>
      <c r="J25" s="18" t="n">
        <f aca="false">($B25*12+I25)*(1+Input!$J$5)^1</f>
        <v>47394.3680949375</v>
      </c>
      <c r="K25" s="18" t="n">
        <f aca="false">($B25*12+J25)*(1+Input!$J$5)^1</f>
        <v>56731.8864996844</v>
      </c>
      <c r="L25" s="18" t="n">
        <f aca="false">($B25*12+K25)*(1+Input!$J$5)^1</f>
        <v>66536.2808246686</v>
      </c>
      <c r="M25" s="18" t="n">
        <f aca="false">($B25*12+L25)*(1+Input!$J$5)^1</f>
        <v>76830.894865902</v>
      </c>
      <c r="N25" s="47" t="n">
        <f aca="false">($B25*12+M25)*(1+Input!$J$5)^1</f>
        <v>87640.2396091972</v>
      </c>
      <c r="O25" s="51"/>
      <c r="P25" s="70" t="n">
        <v>0.7</v>
      </c>
      <c r="Q25" s="18" t="n">
        <f aca="false">$Q$4*0.7</f>
        <v>1025.5</v>
      </c>
      <c r="R25" s="47" t="n">
        <f aca="false">$Q$4-Q25</f>
        <v>439.5</v>
      </c>
      <c r="S25" s="51"/>
      <c r="T25" s="71" t="n">
        <f aca="false">($Q25*12)*(1+Input!$J$5)^1</f>
        <v>12921.3</v>
      </c>
      <c r="U25" s="18" t="n">
        <f aca="false">($Q25*12+T25)*(1+Input!$J$5)^1</f>
        <v>26488.665</v>
      </c>
      <c r="V25" s="18" t="n">
        <f aca="false">($Q25*12+U25)*(1+Input!$J$5)^1</f>
        <v>40734.39825</v>
      </c>
      <c r="W25" s="18" t="n">
        <f aca="false">($Q25*12+V25)*(1+Input!$J$5)^1</f>
        <v>55692.4181625</v>
      </c>
      <c r="X25" s="18" t="n">
        <f aca="false">($Q25*12+W25)*(1+Input!$J$5)^1</f>
        <v>71398.339070625</v>
      </c>
      <c r="Y25" s="18" t="n">
        <f aca="false">($Q25*12+X25)*(1+Input!$J$5)^1</f>
        <v>87889.5560241563</v>
      </c>
      <c r="Z25" s="18" t="n">
        <f aca="false">($Q25*12+Y25)*(1+Input!$J$5)^1</f>
        <v>105205.333825364</v>
      </c>
      <c r="AA25" s="18" t="n">
        <f aca="false">($Q25*12+Z25)*(1+Input!$J$5)^1</f>
        <v>123386.900516632</v>
      </c>
      <c r="AB25" s="18" t="n">
        <f aca="false">($Q25*12+AA25)*(1+Input!$J$5)^1</f>
        <v>142477.545542464</v>
      </c>
      <c r="AC25" s="47" t="n">
        <f aca="false">($Q25*12+AB25)*(1+Input!$J$5)^1</f>
        <v>162522.722819587</v>
      </c>
    </row>
    <row r="26" customFormat="false" ht="13.5" hidden="false" customHeight="false" outlineLevel="0" collapsed="false">
      <c r="A26" s="72" t="n">
        <v>0.8</v>
      </c>
      <c r="B26" s="24" t="n">
        <f aca="false">$B$4*0.8</f>
        <v>632</v>
      </c>
      <c r="C26" s="49" t="n">
        <f aca="false">$B$4-B26</f>
        <v>158</v>
      </c>
      <c r="D26" s="51"/>
      <c r="E26" s="73" t="n">
        <f aca="false">($B26*12)*(1+Input!$J$5)^1</f>
        <v>7963.2</v>
      </c>
      <c r="F26" s="24" t="n">
        <f aca="false">($B26*12+E26)*(1+Input!$J$5)^1</f>
        <v>16324.56</v>
      </c>
      <c r="G26" s="24" t="n">
        <f aca="false">($B26*12+F26)*(1+Input!$J$5)^1</f>
        <v>25103.988</v>
      </c>
      <c r="H26" s="24" t="n">
        <f aca="false">($B26*12+G26)*(1+Input!$J$5)^1</f>
        <v>34322.3874</v>
      </c>
      <c r="I26" s="24" t="n">
        <f aca="false">($B26*12+H26)*(1+Input!$J$5)^1</f>
        <v>44001.70677</v>
      </c>
      <c r="J26" s="24" t="n">
        <f aca="false">($B26*12+I26)*(1+Input!$J$5)^1</f>
        <v>54164.9921085</v>
      </c>
      <c r="K26" s="24" t="n">
        <f aca="false">($B26*12+J26)*(1+Input!$J$5)^1</f>
        <v>64836.441713925</v>
      </c>
      <c r="L26" s="24" t="n">
        <f aca="false">($B26*12+K26)*(1+Input!$J$5)^1</f>
        <v>76041.4637996213</v>
      </c>
      <c r="M26" s="24" t="n">
        <f aca="false">($B26*12+L26)*(1+Input!$J$5)^1</f>
        <v>87806.7369896023</v>
      </c>
      <c r="N26" s="49" t="n">
        <f aca="false">($B26*12+M26)*(1+Input!$J$5)^1</f>
        <v>100160.273839082</v>
      </c>
      <c r="O26" s="51"/>
      <c r="P26" s="72" t="n">
        <v>0.8</v>
      </c>
      <c r="Q26" s="24" t="n">
        <f aca="false">$Q$4*0.8</f>
        <v>1172</v>
      </c>
      <c r="R26" s="49" t="n">
        <f aca="false">$Q$4-Q26</f>
        <v>293</v>
      </c>
      <c r="S26" s="51"/>
      <c r="T26" s="73" t="n">
        <f aca="false">($Q26*12)*(1+Input!$J$5)^1</f>
        <v>14767.2</v>
      </c>
      <c r="U26" s="24" t="n">
        <f aca="false">($Q26*12+T26)*(1+Input!$J$5)^1</f>
        <v>30272.76</v>
      </c>
      <c r="V26" s="24" t="n">
        <f aca="false">($Q26*12+U26)*(1+Input!$J$5)^1</f>
        <v>46553.598</v>
      </c>
      <c r="W26" s="24" t="n">
        <f aca="false">($Q26*12+V26)*(1+Input!$J$5)^1</f>
        <v>63648.4779</v>
      </c>
      <c r="X26" s="24" t="n">
        <f aca="false">($Q26*12+W26)*(1+Input!$J$5)^1</f>
        <v>81598.101795</v>
      </c>
      <c r="Y26" s="24" t="n">
        <f aca="false">($Q26*12+X26)*(1+Input!$J$5)^1</f>
        <v>100445.20688475</v>
      </c>
      <c r="Z26" s="24" t="n">
        <f aca="false">($Q26*12+Y26)*(1+Input!$J$5)^1</f>
        <v>120234.667228988</v>
      </c>
      <c r="AA26" s="24" t="n">
        <f aca="false">($Q26*12+Z26)*(1+Input!$J$5)^1</f>
        <v>141013.600590437</v>
      </c>
      <c r="AB26" s="24" t="n">
        <f aca="false">($Q26*12+AA26)*(1+Input!$J$5)^1</f>
        <v>162831.480619959</v>
      </c>
      <c r="AC26" s="49" t="n">
        <f aca="false">($Q26*12+AB26)*(1+Input!$J$5)^1</f>
        <v>185740.254650957</v>
      </c>
    </row>
    <row r="27" customFormat="false" ht="12.75" hidden="false" customHeight="false" outlineLevel="0" collapsed="false">
      <c r="A27" s="50"/>
      <c r="E27" s="74" t="s">
        <v>45</v>
      </c>
      <c r="F27" s="74"/>
      <c r="G27" s="74"/>
      <c r="H27" s="74"/>
      <c r="I27" s="74"/>
      <c r="J27" s="74"/>
      <c r="K27" s="74"/>
      <c r="L27" s="74"/>
      <c r="M27" s="74"/>
      <c r="N27" s="74"/>
      <c r="P27" s="50"/>
      <c r="T27" s="74" t="s">
        <v>45</v>
      </c>
      <c r="U27" s="74"/>
      <c r="V27" s="74"/>
      <c r="W27" s="74"/>
      <c r="X27" s="74"/>
      <c r="Y27" s="74"/>
      <c r="Z27" s="74"/>
      <c r="AA27" s="74"/>
      <c r="AB27" s="74"/>
      <c r="AC27" s="74"/>
    </row>
    <row r="28" customFormat="false" ht="25.5" hidden="false" customHeight="true" outlineLevel="0" collapsed="false">
      <c r="A28" s="75"/>
      <c r="B28" s="76"/>
      <c r="C28" s="76"/>
      <c r="D28" s="76"/>
      <c r="E28" s="73" t="n">
        <f aca="false">E26-E23</f>
        <v>2986.2</v>
      </c>
      <c r="F28" s="24" t="n">
        <f aca="false">F26-F23</f>
        <v>6121.71</v>
      </c>
      <c r="G28" s="24" t="n">
        <f aca="false">G26-G23</f>
        <v>9413.9955</v>
      </c>
      <c r="H28" s="24" t="n">
        <f aca="false">H26-H23</f>
        <v>12870.895275</v>
      </c>
      <c r="I28" s="24" t="n">
        <f aca="false">I26-I23</f>
        <v>16500.64003875</v>
      </c>
      <c r="J28" s="24" t="n">
        <f aca="false">J26-J23</f>
        <v>20311.8720406875</v>
      </c>
      <c r="K28" s="24" t="n">
        <f aca="false">K26-K23</f>
        <v>24313.6656427219</v>
      </c>
      <c r="L28" s="24" t="n">
        <f aca="false">L26-L23</f>
        <v>28515.548924858</v>
      </c>
      <c r="M28" s="24" t="n">
        <f aca="false">M26-M23</f>
        <v>32927.5263711009</v>
      </c>
      <c r="N28" s="49" t="n">
        <f aca="false">N26-N23</f>
        <v>37560.1026896559</v>
      </c>
      <c r="P28" s="77"/>
      <c r="Q28" s="76"/>
      <c r="R28" s="76"/>
      <c r="S28" s="76"/>
      <c r="T28" s="73" t="n">
        <f aca="false">T26-T23</f>
        <v>5537.7</v>
      </c>
      <c r="U28" s="24" t="n">
        <f aca="false">U26-U23</f>
        <v>11352.285</v>
      </c>
      <c r="V28" s="24" t="n">
        <f aca="false">V26-V23</f>
        <v>17457.59925</v>
      </c>
      <c r="W28" s="24" t="n">
        <f aca="false">W26-W23</f>
        <v>23868.1792125</v>
      </c>
      <c r="X28" s="24" t="n">
        <f aca="false">X26-X23</f>
        <v>30599.288173125</v>
      </c>
      <c r="Y28" s="24" t="n">
        <f aca="false">Y26-Y23</f>
        <v>37666.9525817813</v>
      </c>
      <c r="Z28" s="24" t="n">
        <f aca="false">Z26-Z23</f>
        <v>45088.0002108703</v>
      </c>
      <c r="AA28" s="24" t="n">
        <f aca="false">AA26-AA23</f>
        <v>52880.1002214138</v>
      </c>
      <c r="AB28" s="24" t="n">
        <f aca="false">AB26-AB23</f>
        <v>61061.8052324845</v>
      </c>
      <c r="AC28" s="49" t="n">
        <f aca="false">AC26-AC23</f>
        <v>69652.5954941088</v>
      </c>
    </row>
    <row r="56" customFormat="false" ht="29.25" hidden="false" customHeight="true" outlineLevel="0" collapsed="false"/>
  </sheetData>
  <mergeCells count="10">
    <mergeCell ref="A1:N1"/>
    <mergeCell ref="P1:AC1"/>
    <mergeCell ref="E2:F2"/>
    <mergeCell ref="G2:H2"/>
    <mergeCell ref="T2:U2"/>
    <mergeCell ref="V2:W2"/>
    <mergeCell ref="E21:N21"/>
    <mergeCell ref="T21:AC21"/>
    <mergeCell ref="E27:N27"/>
    <mergeCell ref="T27:AC27"/>
  </mergeCells>
  <printOptions headings="false" gridLines="false" gridLinesSet="true" horizontalCentered="false" verticalCentered="false"/>
  <pageMargins left="0" right="0" top="0.39375" bottom="0.3937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ColWidth="8.859375" defaultRowHeight="12.75" zeroHeight="false" outlineLevelRow="0" outlineLevelCol="0"/>
  <cols>
    <col collapsed="false" customWidth="true" hidden="false" outlineLevel="0" max="1" min="1" style="0" width="44.71"/>
    <col collapsed="false" customWidth="true" hidden="false" outlineLevel="0" max="2" min="2" style="0" width="13.86"/>
    <col collapsed="false" customWidth="true" hidden="false" outlineLevel="0" max="4" min="3" style="0" width="12.15"/>
    <col collapsed="false" customWidth="true" hidden="false" outlineLevel="0" max="6" min="6" style="0" width="13.42"/>
    <col collapsed="false" customWidth="true" hidden="false" outlineLevel="0" max="7" min="7" style="0" width="12.42"/>
    <col collapsed="false" customWidth="true" hidden="false" outlineLevel="0" max="8" min="8" style="0" width="12"/>
  </cols>
  <sheetData>
    <row r="1" customFormat="false" ht="12.75" hidden="false" customHeight="false" outlineLevel="0" collapsed="false">
      <c r="A1" s="78" t="str">
        <f aca="false">Input!A43</f>
        <v>Vanguard Brokerage</v>
      </c>
      <c r="B1" s="78"/>
      <c r="C1" s="78"/>
      <c r="D1" s="78"/>
      <c r="F1" s="78" t="str">
        <f aca="false">Input!F43</f>
        <v>Bonds Account 1</v>
      </c>
      <c r="G1" s="78"/>
      <c r="H1" s="78"/>
    </row>
    <row r="2" customFormat="false" ht="12.75" hidden="false" customHeight="false" outlineLevel="0" collapsed="false">
      <c r="A2" s="30" t="s">
        <v>46</v>
      </c>
      <c r="B2" s="30" t="s">
        <v>47</v>
      </c>
      <c r="C2" s="30" t="s">
        <v>48</v>
      </c>
      <c r="D2" s="30" t="s">
        <v>8</v>
      </c>
      <c r="F2" s="79" t="str">
        <f aca="false">Input!F44</f>
        <v>Bond Amount</v>
      </c>
      <c r="G2" s="79" t="str">
        <f aca="false">Input!G44</f>
        <v>Interest Rate</v>
      </c>
      <c r="H2" s="79" t="str">
        <f aca="false">Input!I44</f>
        <v>Total Value</v>
      </c>
    </row>
    <row r="3" customFormat="false" ht="12.75" hidden="false" customHeight="false" outlineLevel="0" collapsed="false">
      <c r="A3" s="16" t="e">
        <f aca="false">Input!A45</f>
        <v>#VALUE!</v>
      </c>
      <c r="B3" s="16" t="n">
        <f aca="false">Input!B45</f>
        <v>331.32</v>
      </c>
      <c r="C3" s="16" t="n">
        <f aca="false">Input!C45</f>
        <v>2.67</v>
      </c>
      <c r="D3" s="32" t="n">
        <f aca="false">Input!D45</f>
        <v>884.6244</v>
      </c>
      <c r="F3" s="32" t="n">
        <f aca="false">Input!F45</f>
        <v>1000</v>
      </c>
      <c r="G3" s="33" t="n">
        <f aca="false">Input!G45</f>
        <v>0.05</v>
      </c>
      <c r="H3" s="32" t="n">
        <f aca="false">Input!I45</f>
        <v>1050</v>
      </c>
    </row>
    <row r="4" customFormat="false" ht="12.75" hidden="false" customHeight="false" outlineLevel="0" collapsed="false">
      <c r="A4" s="16" t="e">
        <f aca="false">Input!A46</f>
        <v>#VALUE!</v>
      </c>
      <c r="B4" s="16" t="n">
        <f aca="false">Input!B46</f>
        <v>175.46</v>
      </c>
      <c r="C4" s="16" t="n">
        <f aca="false">Input!C46</f>
        <v>10</v>
      </c>
      <c r="D4" s="32" t="n">
        <f aca="false">Input!D46</f>
        <v>1754.6</v>
      </c>
      <c r="F4" s="32" t="n">
        <f aca="false">Input!F46</f>
        <v>500</v>
      </c>
      <c r="G4" s="33" t="n">
        <f aca="false">Input!G46</f>
        <v>0.067</v>
      </c>
      <c r="H4" s="32" t="n">
        <f aca="false">Input!I46</f>
        <v>691.499867865053</v>
      </c>
    </row>
    <row r="5" customFormat="false" ht="12.75" hidden="false" customHeight="false" outlineLevel="0" collapsed="false">
      <c r="A5" s="16" t="n">
        <f aca="false">Input!A47</f>
        <v>0</v>
      </c>
      <c r="B5" s="16" t="n">
        <f aca="false">Input!B47</f>
        <v>0</v>
      </c>
      <c r="C5" s="16" t="n">
        <f aca="false">Input!C47</f>
        <v>0</v>
      </c>
      <c r="D5" s="32" t="n">
        <f aca="false">Input!D47</f>
        <v>0</v>
      </c>
      <c r="F5" s="32" t="n">
        <f aca="false">Input!F47</f>
        <v>0</v>
      </c>
      <c r="G5" s="33" t="n">
        <f aca="false">Input!G47</f>
        <v>0</v>
      </c>
      <c r="H5" s="32" t="n">
        <f aca="false">Input!I47</f>
        <v>0</v>
      </c>
    </row>
    <row r="6" customFormat="false" ht="12.75" hidden="false" customHeight="false" outlineLevel="0" collapsed="false">
      <c r="A6" s="16" t="n">
        <f aca="false">Input!A48</f>
        <v>0</v>
      </c>
      <c r="B6" s="16" t="n">
        <f aca="false">Input!B48</f>
        <v>0</v>
      </c>
      <c r="C6" s="16" t="n">
        <f aca="false">Input!C48</f>
        <v>0</v>
      </c>
      <c r="D6" s="32" t="n">
        <f aca="false">Input!D48</f>
        <v>0</v>
      </c>
      <c r="F6" s="32" t="n">
        <f aca="false">Input!F48</f>
        <v>0</v>
      </c>
      <c r="G6" s="33" t="n">
        <f aca="false">Input!G48</f>
        <v>0</v>
      </c>
      <c r="H6" s="32" t="n">
        <f aca="false">Input!I48</f>
        <v>0</v>
      </c>
    </row>
    <row r="7" customFormat="false" ht="12.75" hidden="false" customHeight="false" outlineLevel="0" collapsed="false">
      <c r="A7" s="16" t="n">
        <f aca="false">Input!A49</f>
        <v>0</v>
      </c>
      <c r="B7" s="16" t="n">
        <f aca="false">Input!B49</f>
        <v>0</v>
      </c>
      <c r="C7" s="16" t="n">
        <f aca="false">Input!C49</f>
        <v>0</v>
      </c>
      <c r="D7" s="32" t="n">
        <f aca="false">Input!D49</f>
        <v>0</v>
      </c>
      <c r="F7" s="32" t="n">
        <f aca="false">Input!F49</f>
        <v>0</v>
      </c>
      <c r="G7" s="33" t="n">
        <f aca="false">Input!G49</f>
        <v>0</v>
      </c>
      <c r="H7" s="32" t="n">
        <f aca="false">Input!I49</f>
        <v>0</v>
      </c>
    </row>
    <row r="8" customFormat="false" ht="12.75" hidden="false" customHeight="false" outlineLevel="0" collapsed="false">
      <c r="A8" s="16" t="n">
        <f aca="false">Input!A50</f>
        <v>0</v>
      </c>
      <c r="B8" s="16" t="n">
        <f aca="false">Input!B50</f>
        <v>0</v>
      </c>
      <c r="C8" s="16" t="n">
        <f aca="false">Input!C50</f>
        <v>0</v>
      </c>
      <c r="D8" s="32" t="n">
        <f aca="false">Input!D50</f>
        <v>0</v>
      </c>
      <c r="F8" s="32" t="n">
        <f aca="false">Input!F50</f>
        <v>0</v>
      </c>
      <c r="G8" s="33" t="n">
        <f aca="false">Input!G50</f>
        <v>0</v>
      </c>
      <c r="H8" s="32" t="n">
        <f aca="false">Input!I50</f>
        <v>0</v>
      </c>
    </row>
    <row r="9" customFormat="false" ht="12.75" hidden="false" customHeight="false" outlineLevel="0" collapsed="false">
      <c r="A9" s="16" t="n">
        <f aca="false">Input!A51</f>
        <v>0</v>
      </c>
      <c r="B9" s="16" t="n">
        <f aca="false">Input!B51</f>
        <v>0</v>
      </c>
      <c r="C9" s="16" t="n">
        <f aca="false">Input!C51</f>
        <v>0</v>
      </c>
      <c r="D9" s="32" t="n">
        <f aca="false">Input!D51</f>
        <v>0</v>
      </c>
      <c r="F9" s="32" t="n">
        <f aca="false">Input!F51</f>
        <v>0</v>
      </c>
      <c r="G9" s="33" t="n">
        <f aca="false">Input!G51</f>
        <v>0</v>
      </c>
      <c r="H9" s="32" t="n">
        <f aca="false">Input!I51</f>
        <v>0</v>
      </c>
    </row>
    <row r="10" customFormat="false" ht="12.75" hidden="false" customHeight="false" outlineLevel="0" collapsed="false">
      <c r="A10" s="16" t="n">
        <f aca="false">Input!A52</f>
        <v>0</v>
      </c>
      <c r="B10" s="16" t="n">
        <f aca="false">Input!B52</f>
        <v>0</v>
      </c>
      <c r="C10" s="16" t="n">
        <f aca="false">Input!C52</f>
        <v>0</v>
      </c>
      <c r="D10" s="32" t="n">
        <f aca="false">Input!D52</f>
        <v>0</v>
      </c>
      <c r="F10" s="32" t="n">
        <f aca="false">Input!F52</f>
        <v>0</v>
      </c>
      <c r="G10" s="33" t="n">
        <f aca="false">Input!G52</f>
        <v>0</v>
      </c>
      <c r="H10" s="32" t="n">
        <f aca="false">Input!I52</f>
        <v>0</v>
      </c>
    </row>
    <row r="11" customFormat="false" ht="12.75" hidden="false" customHeight="false" outlineLevel="0" collapsed="false">
      <c r="A11" s="16" t="n">
        <f aca="false">Input!A53</f>
        <v>0</v>
      </c>
      <c r="B11" s="16" t="n">
        <f aca="false">Input!B53</f>
        <v>0</v>
      </c>
      <c r="C11" s="16" t="n">
        <f aca="false">Input!C53</f>
        <v>0</v>
      </c>
      <c r="D11" s="32" t="n">
        <f aca="false">Input!D53</f>
        <v>0</v>
      </c>
      <c r="F11" s="32" t="n">
        <f aca="false">Input!F53</f>
        <v>0</v>
      </c>
      <c r="G11" s="33" t="n">
        <f aca="false">Input!G53</f>
        <v>0</v>
      </c>
      <c r="H11" s="32" t="n">
        <f aca="false">Input!I53</f>
        <v>0</v>
      </c>
    </row>
    <row r="12" customFormat="false" ht="12.75" hidden="false" customHeight="false" outlineLevel="0" collapsed="false">
      <c r="A12" s="16" t="n">
        <f aca="false">Input!A54</f>
        <v>0</v>
      </c>
      <c r="B12" s="16" t="n">
        <f aca="false">Input!B54</f>
        <v>0</v>
      </c>
      <c r="C12" s="16" t="n">
        <f aca="false">Input!C54</f>
        <v>0</v>
      </c>
      <c r="D12" s="32" t="n">
        <f aca="false">Input!D54</f>
        <v>0</v>
      </c>
      <c r="F12" s="32" t="n">
        <f aca="false">Input!F54</f>
        <v>0</v>
      </c>
      <c r="G12" s="33" t="n">
        <f aca="false">Input!G54</f>
        <v>0</v>
      </c>
      <c r="H12" s="32" t="n">
        <f aca="false">Input!I54</f>
        <v>0</v>
      </c>
    </row>
    <row r="13" customFormat="false" ht="12.75" hidden="false" customHeight="false" outlineLevel="0" collapsed="false">
      <c r="A13" s="16" t="n">
        <f aca="false">Input!A55</f>
        <v>0</v>
      </c>
      <c r="B13" s="16" t="n">
        <f aca="false">Input!B55</f>
        <v>0</v>
      </c>
      <c r="C13" s="16" t="n">
        <f aca="false">Input!C55</f>
        <v>0</v>
      </c>
      <c r="D13" s="32" t="n">
        <f aca="false">Input!D55</f>
        <v>0</v>
      </c>
      <c r="F13" s="32" t="n">
        <f aca="false">Input!F55</f>
        <v>0</v>
      </c>
      <c r="G13" s="33" t="n">
        <f aca="false">Input!G55</f>
        <v>0</v>
      </c>
      <c r="H13" s="32" t="n">
        <f aca="false">Input!I55</f>
        <v>0</v>
      </c>
    </row>
    <row r="14" customFormat="false" ht="12.75" hidden="false" customHeight="false" outlineLevel="0" collapsed="false">
      <c r="A14" s="16" t="n">
        <f aca="false">Input!A56</f>
        <v>0</v>
      </c>
      <c r="B14" s="16" t="n">
        <f aca="false">Input!B56</f>
        <v>0</v>
      </c>
      <c r="C14" s="16" t="n">
        <f aca="false">Input!C56</f>
        <v>0</v>
      </c>
      <c r="D14" s="32" t="n">
        <f aca="false">Input!D56</f>
        <v>0</v>
      </c>
      <c r="F14" s="32" t="n">
        <f aca="false">Input!F56</f>
        <v>0</v>
      </c>
      <c r="G14" s="33" t="n">
        <f aca="false">Input!G56</f>
        <v>0</v>
      </c>
      <c r="H14" s="32" t="n">
        <f aca="false">Input!I56</f>
        <v>0</v>
      </c>
    </row>
    <row r="15" customFormat="false" ht="12.75" hidden="false" customHeight="false" outlineLevel="0" collapsed="false">
      <c r="A15" s="16" t="n">
        <f aca="false">Input!A57</f>
        <v>0</v>
      </c>
      <c r="B15" s="16" t="n">
        <f aca="false">Input!B57</f>
        <v>0</v>
      </c>
      <c r="C15" s="16" t="n">
        <f aca="false">Input!C57</f>
        <v>0</v>
      </c>
      <c r="D15" s="32" t="n">
        <f aca="false">Input!D57</f>
        <v>0</v>
      </c>
      <c r="F15" s="32" t="n">
        <f aca="false">Input!F57</f>
        <v>0</v>
      </c>
      <c r="G15" s="33" t="n">
        <f aca="false">Input!G57</f>
        <v>0</v>
      </c>
      <c r="H15" s="32" t="n">
        <f aca="false">Input!I57</f>
        <v>0</v>
      </c>
    </row>
    <row r="16" customFormat="false" ht="12.75" hidden="false" customHeight="false" outlineLevel="0" collapsed="false">
      <c r="A16" s="16" t="n">
        <f aca="false">Input!A58</f>
        <v>0</v>
      </c>
      <c r="B16" s="16" t="n">
        <f aca="false">Input!B58</f>
        <v>0</v>
      </c>
      <c r="C16" s="16" t="n">
        <f aca="false">Input!C58</f>
        <v>0</v>
      </c>
      <c r="D16" s="32" t="n">
        <f aca="false">Input!D58</f>
        <v>0</v>
      </c>
      <c r="F16" s="32" t="n">
        <f aca="false">Input!F58</f>
        <v>0</v>
      </c>
      <c r="G16" s="33" t="n">
        <f aca="false">Input!G58</f>
        <v>0</v>
      </c>
      <c r="H16" s="32" t="n">
        <f aca="false">Input!I58</f>
        <v>0</v>
      </c>
    </row>
    <row r="17" customFormat="false" ht="12.75" hidden="false" customHeight="false" outlineLevel="0" collapsed="false">
      <c r="A17" s="80" t="s">
        <v>8</v>
      </c>
      <c r="B17" s="80"/>
      <c r="C17" s="80"/>
      <c r="D17" s="32" t="n">
        <f aca="false">SUM(D3:D16)</f>
        <v>2639.2244</v>
      </c>
      <c r="F17" s="32" t="n">
        <f aca="false">Input!F59</f>
        <v>0</v>
      </c>
      <c r="G17" s="33" t="n">
        <f aca="false">Input!G59</f>
        <v>0</v>
      </c>
      <c r="H17" s="32" t="n">
        <f aca="false">Input!I59</f>
        <v>0</v>
      </c>
    </row>
    <row r="18" customFormat="false" ht="12.75" hidden="false" customHeight="false" outlineLevel="0" collapsed="false">
      <c r="A18" s="78" t="str">
        <f aca="false">Input!A60</f>
        <v>E-Trade 401K</v>
      </c>
      <c r="B18" s="78"/>
      <c r="C18" s="78"/>
      <c r="D18" s="78"/>
      <c r="F18" s="78" t="str">
        <f aca="false">Input!F60</f>
        <v>Bonds Account 2</v>
      </c>
      <c r="G18" s="78"/>
      <c r="H18" s="78"/>
    </row>
    <row r="19" customFormat="false" ht="12.75" hidden="false" customHeight="false" outlineLevel="0" collapsed="false">
      <c r="A19" s="30" t="s">
        <v>46</v>
      </c>
      <c r="B19" s="30" t="s">
        <v>47</v>
      </c>
      <c r="C19" s="30" t="s">
        <v>48</v>
      </c>
      <c r="D19" s="30" t="s">
        <v>8</v>
      </c>
      <c r="F19" s="79" t="str">
        <f aca="false">Input!F61</f>
        <v>Bond Amount</v>
      </c>
      <c r="G19" s="79" t="str">
        <f aca="false">Input!G61</f>
        <v>Interest Rate</v>
      </c>
      <c r="H19" s="79" t="str">
        <f aca="false">Input!I61</f>
        <v>Total Value</v>
      </c>
    </row>
    <row r="20" customFormat="false" ht="12.75" hidden="false" customHeight="false" outlineLevel="0" collapsed="false">
      <c r="A20" s="16" t="e">
        <f aca="false">Input!A62</f>
        <v>#VALUE!</v>
      </c>
      <c r="B20" s="16" t="n">
        <f aca="false">Input!B62</f>
        <v>220.11</v>
      </c>
      <c r="C20" s="16" t="n">
        <f aca="false">Input!C62</f>
        <v>15</v>
      </c>
      <c r="D20" s="16" t="n">
        <f aca="false">Input!D62</f>
        <v>3301.65</v>
      </c>
      <c r="F20" s="32" t="n">
        <f aca="false">Input!F62</f>
        <v>15000</v>
      </c>
      <c r="G20" s="33" t="n">
        <f aca="false">Input!G62</f>
        <v>0.043</v>
      </c>
      <c r="H20" s="32" t="n">
        <f aca="false">Input!I62</f>
        <v>16317.735</v>
      </c>
    </row>
    <row r="21" customFormat="false" ht="12.75" hidden="false" customHeight="false" outlineLevel="0" collapsed="false">
      <c r="A21" s="16" t="e">
        <f aca="false">Input!A63</f>
        <v>#VALUE!</v>
      </c>
      <c r="B21" s="16" t="n">
        <f aca="false">Input!B63</f>
        <v>160.77</v>
      </c>
      <c r="C21" s="16" t="n">
        <f aca="false">Input!C63</f>
        <v>7.8</v>
      </c>
      <c r="D21" s="16" t="n">
        <f aca="false">Input!D63</f>
        <v>1254.006</v>
      </c>
      <c r="F21" s="32" t="n">
        <f aca="false">Input!F63</f>
        <v>0</v>
      </c>
      <c r="G21" s="33" t="n">
        <f aca="false">Input!G63</f>
        <v>0</v>
      </c>
      <c r="H21" s="32" t="n">
        <f aca="false">Input!I63</f>
        <v>0</v>
      </c>
    </row>
    <row r="22" customFormat="false" ht="12.75" hidden="false" customHeight="false" outlineLevel="0" collapsed="false">
      <c r="A22" s="16" t="n">
        <f aca="false">Input!A64</f>
        <v>0</v>
      </c>
      <c r="B22" s="16" t="n">
        <f aca="false">Input!B64</f>
        <v>0</v>
      </c>
      <c r="C22" s="16" t="n">
        <f aca="false">Input!C64</f>
        <v>0</v>
      </c>
      <c r="D22" s="16" t="n">
        <f aca="false">Input!D64</f>
        <v>0</v>
      </c>
      <c r="F22" s="32" t="n">
        <f aca="false">Input!F64</f>
        <v>0</v>
      </c>
      <c r="G22" s="33" t="n">
        <f aca="false">Input!G64</f>
        <v>0</v>
      </c>
      <c r="H22" s="32" t="n">
        <f aca="false">Input!I64</f>
        <v>0</v>
      </c>
    </row>
    <row r="23" customFormat="false" ht="12.75" hidden="false" customHeight="false" outlineLevel="0" collapsed="false">
      <c r="A23" s="16" t="n">
        <f aca="false">Input!A65</f>
        <v>0</v>
      </c>
      <c r="B23" s="16" t="n">
        <f aca="false">Input!B65</f>
        <v>0</v>
      </c>
      <c r="C23" s="16" t="n">
        <f aca="false">Input!C65</f>
        <v>0</v>
      </c>
      <c r="D23" s="16" t="n">
        <f aca="false">Input!D65</f>
        <v>0</v>
      </c>
      <c r="F23" s="32" t="n">
        <f aca="false">Input!F65</f>
        <v>0</v>
      </c>
      <c r="G23" s="33" t="n">
        <f aca="false">Input!G65</f>
        <v>0</v>
      </c>
      <c r="H23" s="32" t="n">
        <f aca="false">Input!I65</f>
        <v>0</v>
      </c>
    </row>
    <row r="24" customFormat="false" ht="12.75" hidden="false" customHeight="false" outlineLevel="0" collapsed="false">
      <c r="A24" s="16" t="n">
        <f aca="false">Input!A66</f>
        <v>0</v>
      </c>
      <c r="B24" s="16" t="n">
        <f aca="false">Input!B66</f>
        <v>0</v>
      </c>
      <c r="C24" s="16" t="n">
        <f aca="false">Input!C66</f>
        <v>0</v>
      </c>
      <c r="D24" s="16" t="n">
        <f aca="false">Input!D66</f>
        <v>0</v>
      </c>
      <c r="F24" s="32" t="n">
        <f aca="false">Input!F66</f>
        <v>0</v>
      </c>
      <c r="G24" s="33" t="n">
        <f aca="false">Input!G66</f>
        <v>0</v>
      </c>
      <c r="H24" s="32" t="n">
        <f aca="false">Input!I66</f>
        <v>0</v>
      </c>
    </row>
    <row r="25" customFormat="false" ht="12.75" hidden="false" customHeight="false" outlineLevel="0" collapsed="false">
      <c r="A25" s="16" t="n">
        <f aca="false">Input!A67</f>
        <v>0</v>
      </c>
      <c r="B25" s="16" t="n">
        <f aca="false">Input!B67</f>
        <v>0</v>
      </c>
      <c r="C25" s="16" t="n">
        <f aca="false">Input!C67</f>
        <v>0</v>
      </c>
      <c r="D25" s="16" t="n">
        <f aca="false">Input!D67</f>
        <v>0</v>
      </c>
      <c r="F25" s="32" t="n">
        <f aca="false">Input!F67</f>
        <v>0</v>
      </c>
      <c r="G25" s="33" t="n">
        <f aca="false">Input!G67</f>
        <v>0</v>
      </c>
      <c r="H25" s="32" t="n">
        <f aca="false">Input!I67</f>
        <v>0</v>
      </c>
    </row>
    <row r="26" customFormat="false" ht="12.75" hidden="false" customHeight="false" outlineLevel="0" collapsed="false">
      <c r="A26" s="16" t="n">
        <f aca="false">Input!A68</f>
        <v>0</v>
      </c>
      <c r="B26" s="16" t="n">
        <f aca="false">Input!B68</f>
        <v>0</v>
      </c>
      <c r="C26" s="16" t="n">
        <f aca="false">Input!C68</f>
        <v>0</v>
      </c>
      <c r="D26" s="16" t="n">
        <f aca="false">Input!D68</f>
        <v>0</v>
      </c>
      <c r="F26" s="32" t="n">
        <f aca="false">Input!F68</f>
        <v>0</v>
      </c>
      <c r="G26" s="33" t="n">
        <f aca="false">Input!G68</f>
        <v>0</v>
      </c>
      <c r="H26" s="32" t="n">
        <f aca="false">Input!I68</f>
        <v>0</v>
      </c>
    </row>
    <row r="27" customFormat="false" ht="12.75" hidden="false" customHeight="false" outlineLevel="0" collapsed="false">
      <c r="A27" s="16" t="n">
        <f aca="false">Input!A69</f>
        <v>0</v>
      </c>
      <c r="B27" s="16" t="n">
        <f aca="false">Input!B69</f>
        <v>0</v>
      </c>
      <c r="C27" s="16" t="n">
        <f aca="false">Input!C69</f>
        <v>0</v>
      </c>
      <c r="D27" s="16" t="n">
        <f aca="false">Input!D69</f>
        <v>0</v>
      </c>
      <c r="F27" s="32" t="n">
        <f aca="false">Input!F69</f>
        <v>0</v>
      </c>
      <c r="G27" s="33" t="n">
        <f aca="false">Input!G69</f>
        <v>0</v>
      </c>
      <c r="H27" s="32" t="n">
        <f aca="false">Input!I69</f>
        <v>0</v>
      </c>
    </row>
    <row r="28" customFormat="false" ht="12.75" hidden="false" customHeight="false" outlineLevel="0" collapsed="false">
      <c r="A28" s="16" t="n">
        <f aca="false">Input!A70</f>
        <v>0</v>
      </c>
      <c r="B28" s="16" t="n">
        <f aca="false">Input!B70</f>
        <v>0</v>
      </c>
      <c r="C28" s="16" t="n">
        <f aca="false">Input!C70</f>
        <v>0</v>
      </c>
      <c r="D28" s="16" t="n">
        <f aca="false">Input!D70</f>
        <v>0</v>
      </c>
      <c r="F28" s="32" t="n">
        <f aca="false">Input!F70</f>
        <v>0</v>
      </c>
      <c r="G28" s="33" t="n">
        <f aca="false">Input!G70</f>
        <v>0</v>
      </c>
      <c r="H28" s="32" t="n">
        <f aca="false">Input!I70</f>
        <v>0</v>
      </c>
    </row>
    <row r="29" customFormat="false" ht="12.75" hidden="false" customHeight="false" outlineLevel="0" collapsed="false">
      <c r="A29" s="16" t="n">
        <f aca="false">Input!A71</f>
        <v>0</v>
      </c>
      <c r="B29" s="16" t="n">
        <f aca="false">Input!B71</f>
        <v>0</v>
      </c>
      <c r="C29" s="16" t="n">
        <f aca="false">Input!C71</f>
        <v>0</v>
      </c>
      <c r="D29" s="16" t="n">
        <f aca="false">Input!D71</f>
        <v>0</v>
      </c>
      <c r="F29" s="32" t="n">
        <f aca="false">Input!F71</f>
        <v>0</v>
      </c>
      <c r="G29" s="33" t="n">
        <f aca="false">Input!G71</f>
        <v>0</v>
      </c>
      <c r="H29" s="32" t="n">
        <f aca="false">Input!I71</f>
        <v>0</v>
      </c>
    </row>
    <row r="30" customFormat="false" ht="12.75" hidden="false" customHeight="false" outlineLevel="0" collapsed="false">
      <c r="A30" s="16" t="n">
        <f aca="false">Input!A72</f>
        <v>0</v>
      </c>
      <c r="B30" s="16" t="n">
        <f aca="false">Input!B72</f>
        <v>0</v>
      </c>
      <c r="C30" s="16" t="n">
        <f aca="false">Input!C72</f>
        <v>0</v>
      </c>
      <c r="D30" s="16" t="n">
        <f aca="false">Input!D72</f>
        <v>0</v>
      </c>
      <c r="F30" s="32" t="n">
        <f aca="false">Input!F72</f>
        <v>0</v>
      </c>
      <c r="G30" s="33" t="n">
        <f aca="false">Input!G72</f>
        <v>0</v>
      </c>
      <c r="H30" s="32" t="n">
        <f aca="false">Input!I72</f>
        <v>0</v>
      </c>
    </row>
    <row r="31" customFormat="false" ht="12.75" hidden="false" customHeight="false" outlineLevel="0" collapsed="false">
      <c r="A31" s="16" t="n">
        <f aca="false">Input!A73</f>
        <v>0</v>
      </c>
      <c r="B31" s="16" t="n">
        <f aca="false">Input!B73</f>
        <v>0</v>
      </c>
      <c r="C31" s="16" t="n">
        <f aca="false">Input!C73</f>
        <v>0</v>
      </c>
      <c r="D31" s="16" t="n">
        <f aca="false">Input!D73</f>
        <v>0</v>
      </c>
      <c r="F31" s="32" t="n">
        <f aca="false">Input!F73</f>
        <v>0</v>
      </c>
      <c r="G31" s="33" t="n">
        <f aca="false">Input!G73</f>
        <v>0</v>
      </c>
      <c r="H31" s="32" t="n">
        <f aca="false">Input!I73</f>
        <v>0</v>
      </c>
    </row>
    <row r="32" customFormat="false" ht="12.75" hidden="false" customHeight="false" outlineLevel="0" collapsed="false">
      <c r="A32" s="16" t="n">
        <f aca="false">Input!A74</f>
        <v>0</v>
      </c>
      <c r="B32" s="16" t="n">
        <f aca="false">Input!B74</f>
        <v>0</v>
      </c>
      <c r="C32" s="16" t="n">
        <f aca="false">Input!C74</f>
        <v>0</v>
      </c>
      <c r="D32" s="16" t="n">
        <f aca="false">Input!D74</f>
        <v>0</v>
      </c>
      <c r="F32" s="32" t="n">
        <f aca="false">Input!F74</f>
        <v>0</v>
      </c>
      <c r="G32" s="33" t="n">
        <f aca="false">Input!G74</f>
        <v>0</v>
      </c>
      <c r="H32" s="32" t="n">
        <f aca="false">Input!I74</f>
        <v>0</v>
      </c>
    </row>
    <row r="33" customFormat="false" ht="12.75" hidden="false" customHeight="false" outlineLevel="0" collapsed="false">
      <c r="A33" s="80" t="s">
        <v>8</v>
      </c>
      <c r="B33" s="80"/>
      <c r="C33" s="80"/>
      <c r="D33" s="32" t="n">
        <f aca="false">SUM(D20:D32)</f>
        <v>4555.656</v>
      </c>
      <c r="F33" s="32" t="n">
        <f aca="false">Input!F75</f>
        <v>0</v>
      </c>
      <c r="G33" s="33" t="n">
        <f aca="false">Input!G75</f>
        <v>0</v>
      </c>
      <c r="H33" s="32" t="n">
        <f aca="false">Input!I75</f>
        <v>0</v>
      </c>
    </row>
    <row r="34" customFormat="false" ht="12.75" hidden="false" customHeight="false" outlineLevel="0" collapsed="false">
      <c r="A34" s="78" t="str">
        <f aca="false">Input!A77</f>
        <v>Fidelity Roth IRA</v>
      </c>
      <c r="B34" s="78"/>
      <c r="C34" s="78"/>
      <c r="D34" s="78"/>
      <c r="F34" s="32" t="n">
        <f aca="false">Input!F76</f>
        <v>0</v>
      </c>
      <c r="G34" s="33" t="n">
        <f aca="false">Input!G76</f>
        <v>0</v>
      </c>
      <c r="H34" s="32" t="n">
        <f aca="false">Input!I76</f>
        <v>0</v>
      </c>
    </row>
    <row r="35" customFormat="false" ht="12.75" hidden="false" customHeight="false" outlineLevel="0" collapsed="false">
      <c r="A35" s="30" t="s">
        <v>46</v>
      </c>
      <c r="B35" s="30" t="s">
        <v>47</v>
      </c>
      <c r="C35" s="30" t="s">
        <v>48</v>
      </c>
      <c r="D35" s="30" t="s">
        <v>8</v>
      </c>
    </row>
    <row r="36" customFormat="false" ht="12.75" hidden="false" customHeight="false" outlineLevel="0" collapsed="false">
      <c r="A36" s="16" t="e">
        <f aca="false">Input!A79</f>
        <v>#VALUE!</v>
      </c>
      <c r="B36" s="16" t="n">
        <f aca="false">Input!B79</f>
        <v>83.84</v>
      </c>
      <c r="C36" s="16" t="n">
        <f aca="false">Input!C79</f>
        <v>37</v>
      </c>
      <c r="D36" s="16" t="n">
        <f aca="false">Input!D79</f>
        <v>3102.08</v>
      </c>
    </row>
    <row r="37" customFormat="false" ht="12.75" hidden="false" customHeight="false" outlineLevel="0" collapsed="false">
      <c r="A37" s="16" t="e">
        <f aca="false">Input!A80</f>
        <v>#VALUE!</v>
      </c>
      <c r="B37" s="16" t="n">
        <f aca="false">Input!B80</f>
        <v>126.8</v>
      </c>
      <c r="C37" s="16" t="n">
        <f aca="false">Input!C80</f>
        <v>1.2</v>
      </c>
      <c r="D37" s="16" t="n">
        <f aca="false">Input!D80</f>
        <v>152.16</v>
      </c>
    </row>
    <row r="38" customFormat="false" ht="12.75" hidden="false" customHeight="false" outlineLevel="0" collapsed="false">
      <c r="A38" s="16" t="n">
        <f aca="false">Input!A81</f>
        <v>0</v>
      </c>
      <c r="B38" s="16" t="n">
        <f aca="false">Input!B81</f>
        <v>0</v>
      </c>
      <c r="C38" s="16" t="n">
        <f aca="false">Input!C81</f>
        <v>0</v>
      </c>
      <c r="D38" s="16" t="n">
        <f aca="false">Input!D81</f>
        <v>0</v>
      </c>
    </row>
    <row r="39" customFormat="false" ht="12.75" hidden="false" customHeight="false" outlineLevel="0" collapsed="false">
      <c r="A39" s="16" t="n">
        <f aca="false">Input!A82</f>
        <v>0</v>
      </c>
      <c r="B39" s="16" t="n">
        <f aca="false">Input!B82</f>
        <v>0</v>
      </c>
      <c r="C39" s="16" t="n">
        <f aca="false">Input!C82</f>
        <v>0</v>
      </c>
      <c r="D39" s="16" t="n">
        <f aca="false">Input!D82</f>
        <v>0</v>
      </c>
    </row>
    <row r="40" customFormat="false" ht="12.75" hidden="false" customHeight="false" outlineLevel="0" collapsed="false">
      <c r="A40" s="16" t="n">
        <f aca="false">Input!A83</f>
        <v>0</v>
      </c>
      <c r="B40" s="16" t="n">
        <f aca="false">Input!B83</f>
        <v>0</v>
      </c>
      <c r="C40" s="16" t="n">
        <f aca="false">Input!C83</f>
        <v>0</v>
      </c>
      <c r="D40" s="16" t="n">
        <f aca="false">Input!D83</f>
        <v>0</v>
      </c>
    </row>
    <row r="41" customFormat="false" ht="12.75" hidden="false" customHeight="false" outlineLevel="0" collapsed="false">
      <c r="A41" s="16" t="n">
        <f aca="false">Input!A84</f>
        <v>0</v>
      </c>
      <c r="B41" s="16" t="n">
        <f aca="false">Input!B84</f>
        <v>0</v>
      </c>
      <c r="C41" s="16" t="n">
        <f aca="false">Input!C84</f>
        <v>0</v>
      </c>
      <c r="D41" s="16" t="n">
        <f aca="false">Input!D84</f>
        <v>0</v>
      </c>
    </row>
    <row r="42" customFormat="false" ht="12.75" hidden="false" customHeight="false" outlineLevel="0" collapsed="false">
      <c r="A42" s="16" t="n">
        <f aca="false">Input!A85</f>
        <v>0</v>
      </c>
      <c r="B42" s="16" t="n">
        <f aca="false">Input!B85</f>
        <v>0</v>
      </c>
      <c r="C42" s="16" t="n">
        <f aca="false">Input!C85</f>
        <v>0</v>
      </c>
      <c r="D42" s="16" t="n">
        <f aca="false">Input!D85</f>
        <v>0</v>
      </c>
    </row>
    <row r="43" customFormat="false" ht="12.75" hidden="false" customHeight="false" outlineLevel="0" collapsed="false">
      <c r="A43" s="16" t="n">
        <f aca="false">Input!A86</f>
        <v>0</v>
      </c>
      <c r="B43" s="16" t="n">
        <f aca="false">Input!B86</f>
        <v>0</v>
      </c>
      <c r="C43" s="16" t="n">
        <f aca="false">Input!C86</f>
        <v>0</v>
      </c>
      <c r="D43" s="16" t="n">
        <f aca="false">Input!D86</f>
        <v>0</v>
      </c>
    </row>
    <row r="44" customFormat="false" ht="12.75" hidden="false" customHeight="false" outlineLevel="0" collapsed="false">
      <c r="A44" s="16" t="n">
        <f aca="false">Input!A87</f>
        <v>0</v>
      </c>
      <c r="B44" s="16" t="n">
        <f aca="false">Input!B87</f>
        <v>0</v>
      </c>
      <c r="C44" s="16" t="n">
        <f aca="false">Input!C87</f>
        <v>0</v>
      </c>
      <c r="D44" s="16" t="n">
        <f aca="false">Input!D87</f>
        <v>0</v>
      </c>
    </row>
    <row r="45" customFormat="false" ht="12.75" hidden="false" customHeight="false" outlineLevel="0" collapsed="false">
      <c r="A45" s="16" t="n">
        <f aca="false">Input!A88</f>
        <v>0</v>
      </c>
      <c r="B45" s="16" t="n">
        <f aca="false">Input!B88</f>
        <v>0</v>
      </c>
      <c r="C45" s="16" t="n">
        <f aca="false">Input!C88</f>
        <v>0</v>
      </c>
      <c r="D45" s="16" t="n">
        <f aca="false">Input!D88</f>
        <v>0</v>
      </c>
    </row>
    <row r="46" customFormat="false" ht="12.75" hidden="false" customHeight="false" outlineLevel="0" collapsed="false">
      <c r="A46" s="16" t="n">
        <f aca="false">Input!A89</f>
        <v>0</v>
      </c>
      <c r="B46" s="16" t="n">
        <f aca="false">Input!B89</f>
        <v>0</v>
      </c>
      <c r="C46" s="16" t="n">
        <f aca="false">Input!C89</f>
        <v>0</v>
      </c>
      <c r="D46" s="16" t="n">
        <f aca="false">Input!D89</f>
        <v>0</v>
      </c>
    </row>
    <row r="47" customFormat="false" ht="12.75" hidden="false" customHeight="false" outlineLevel="0" collapsed="false">
      <c r="A47" s="16" t="n">
        <f aca="false">Input!A90</f>
        <v>0</v>
      </c>
      <c r="B47" s="16" t="n">
        <f aca="false">Input!B90</f>
        <v>0</v>
      </c>
      <c r="C47" s="16" t="n">
        <f aca="false">Input!C90</f>
        <v>0</v>
      </c>
      <c r="D47" s="16" t="n">
        <f aca="false">Input!D90</f>
        <v>0</v>
      </c>
    </row>
    <row r="48" customFormat="false" ht="12.75" hidden="false" customHeight="false" outlineLevel="0" collapsed="false">
      <c r="A48" s="16" t="n">
        <f aca="false">Input!A91</f>
        <v>0</v>
      </c>
      <c r="B48" s="16" t="n">
        <f aca="false">Input!B91</f>
        <v>0</v>
      </c>
      <c r="C48" s="16" t="n">
        <f aca="false">Input!C91</f>
        <v>0</v>
      </c>
      <c r="D48" s="16" t="n">
        <f aca="false">Input!D91</f>
        <v>0</v>
      </c>
    </row>
    <row r="49" customFormat="false" ht="12.75" hidden="false" customHeight="false" outlineLevel="0" collapsed="false">
      <c r="A49" s="78" t="str">
        <f aca="false">Input!A94</f>
        <v>Schwab Tradational Roth</v>
      </c>
      <c r="B49" s="78"/>
      <c r="C49" s="78"/>
      <c r="D49" s="78"/>
    </row>
    <row r="50" customFormat="false" ht="12.75" hidden="false" customHeight="false" outlineLevel="0" collapsed="false">
      <c r="A50" s="30" t="s">
        <v>46</v>
      </c>
      <c r="B50" s="30" t="s">
        <v>47</v>
      </c>
      <c r="C50" s="30" t="s">
        <v>48</v>
      </c>
      <c r="D50" s="30" t="s">
        <v>8</v>
      </c>
    </row>
    <row r="51" customFormat="false" ht="12.75" hidden="false" customHeight="false" outlineLevel="0" collapsed="false">
      <c r="A51" s="16" t="e">
        <f aca="false">Input!A96</f>
        <v>#VALUE!</v>
      </c>
      <c r="B51" s="16" t="n">
        <f aca="false">Input!B96</f>
        <v>128.4</v>
      </c>
      <c r="C51" s="16" t="n">
        <f aca="false">Input!C96</f>
        <v>2.67</v>
      </c>
      <c r="D51" s="16" t="n">
        <f aca="false">Input!D96</f>
        <v>342.828</v>
      </c>
    </row>
    <row r="52" customFormat="false" ht="12.75" hidden="false" customHeight="false" outlineLevel="0" collapsed="false">
      <c r="A52" s="16" t="e">
        <f aca="false">Input!A97</f>
        <v>#VALUE!</v>
      </c>
      <c r="B52" s="16" t="n">
        <f aca="false">Input!B97</f>
        <v>108.34</v>
      </c>
      <c r="C52" s="16" t="n">
        <f aca="false">Input!C97</f>
        <v>10</v>
      </c>
      <c r="D52" s="16" t="n">
        <f aca="false">Input!D97</f>
        <v>1083.4</v>
      </c>
    </row>
    <row r="53" customFormat="false" ht="12.75" hidden="false" customHeight="false" outlineLevel="0" collapsed="false">
      <c r="A53" s="16" t="n">
        <f aca="false">Input!A98</f>
        <v>0</v>
      </c>
      <c r="B53" s="16" t="n">
        <f aca="false">Input!B98</f>
        <v>0</v>
      </c>
      <c r="C53" s="16" t="n">
        <f aca="false">Input!C98</f>
        <v>0</v>
      </c>
      <c r="D53" s="16" t="n">
        <f aca="false">Input!D98</f>
        <v>0</v>
      </c>
    </row>
    <row r="54" customFormat="false" ht="12.75" hidden="false" customHeight="false" outlineLevel="0" collapsed="false">
      <c r="A54" s="16" t="n">
        <f aca="false">Input!A99</f>
        <v>0</v>
      </c>
      <c r="B54" s="16" t="n">
        <f aca="false">Input!B99</f>
        <v>0</v>
      </c>
      <c r="C54" s="16" t="n">
        <f aca="false">Input!C99</f>
        <v>0</v>
      </c>
      <c r="D54" s="16" t="n">
        <f aca="false">Input!D99</f>
        <v>0</v>
      </c>
    </row>
    <row r="55" customFormat="false" ht="12.75" hidden="false" customHeight="false" outlineLevel="0" collapsed="false">
      <c r="A55" s="16" t="n">
        <f aca="false">Input!A100</f>
        <v>0</v>
      </c>
      <c r="B55" s="16" t="n">
        <f aca="false">Input!B100</f>
        <v>0</v>
      </c>
      <c r="C55" s="16" t="n">
        <f aca="false">Input!C100</f>
        <v>0</v>
      </c>
      <c r="D55" s="16" t="n">
        <f aca="false">Input!D100</f>
        <v>0</v>
      </c>
    </row>
    <row r="56" customFormat="false" ht="12.75" hidden="false" customHeight="false" outlineLevel="0" collapsed="false">
      <c r="A56" s="16" t="n">
        <f aca="false">Input!A101</f>
        <v>0</v>
      </c>
      <c r="B56" s="16" t="n">
        <f aca="false">Input!B101</f>
        <v>0</v>
      </c>
      <c r="C56" s="16" t="n">
        <f aca="false">Input!C101</f>
        <v>0</v>
      </c>
      <c r="D56" s="16" t="n">
        <f aca="false">Input!D101</f>
        <v>0</v>
      </c>
    </row>
    <row r="57" customFormat="false" ht="12.75" hidden="false" customHeight="false" outlineLevel="0" collapsed="false">
      <c r="A57" s="16" t="n">
        <f aca="false">Input!A102</f>
        <v>0</v>
      </c>
      <c r="B57" s="16" t="n">
        <f aca="false">Input!B102</f>
        <v>0</v>
      </c>
      <c r="C57" s="16" t="n">
        <f aca="false">Input!C102</f>
        <v>0</v>
      </c>
      <c r="D57" s="16" t="n">
        <f aca="false">Input!D102</f>
        <v>0</v>
      </c>
    </row>
    <row r="58" customFormat="false" ht="12.75" hidden="false" customHeight="false" outlineLevel="0" collapsed="false">
      <c r="A58" s="16" t="n">
        <f aca="false">Input!A103</f>
        <v>0</v>
      </c>
      <c r="B58" s="16" t="n">
        <f aca="false">Input!B103</f>
        <v>0</v>
      </c>
      <c r="C58" s="16" t="n">
        <f aca="false">Input!C103</f>
        <v>0</v>
      </c>
      <c r="D58" s="16" t="n">
        <f aca="false">Input!D103</f>
        <v>0</v>
      </c>
    </row>
    <row r="59" customFormat="false" ht="12.75" hidden="false" customHeight="false" outlineLevel="0" collapsed="false">
      <c r="A59" s="16" t="n">
        <f aca="false">Input!A104</f>
        <v>0</v>
      </c>
      <c r="B59" s="16" t="n">
        <f aca="false">Input!B104</f>
        <v>0</v>
      </c>
      <c r="C59" s="16" t="n">
        <f aca="false">Input!C104</f>
        <v>0</v>
      </c>
      <c r="D59" s="16" t="n">
        <f aca="false">Input!D104</f>
        <v>0</v>
      </c>
    </row>
    <row r="60" customFormat="false" ht="12.75" hidden="false" customHeight="false" outlineLevel="0" collapsed="false">
      <c r="A60" s="16" t="n">
        <f aca="false">Input!A105</f>
        <v>0</v>
      </c>
      <c r="B60" s="16" t="n">
        <f aca="false">Input!B105</f>
        <v>0</v>
      </c>
      <c r="C60" s="16" t="n">
        <f aca="false">Input!C105</f>
        <v>0</v>
      </c>
      <c r="D60" s="16" t="n">
        <f aca="false">Input!D105</f>
        <v>0</v>
      </c>
    </row>
    <row r="61" customFormat="false" ht="12.75" hidden="false" customHeight="false" outlineLevel="0" collapsed="false">
      <c r="A61" s="16" t="n">
        <f aca="false">Input!A106</f>
        <v>0</v>
      </c>
      <c r="B61" s="16" t="n">
        <f aca="false">Input!B106</f>
        <v>0</v>
      </c>
      <c r="C61" s="16" t="n">
        <f aca="false">Input!C106</f>
        <v>0</v>
      </c>
      <c r="D61" s="16" t="n">
        <f aca="false">Input!D106</f>
        <v>0</v>
      </c>
    </row>
    <row r="62" customFormat="false" ht="12.75" hidden="false" customHeight="false" outlineLevel="0" collapsed="false">
      <c r="A62" s="16" t="n">
        <f aca="false">Input!A107</f>
        <v>0</v>
      </c>
      <c r="B62" s="16" t="n">
        <f aca="false">Input!B107</f>
        <v>0</v>
      </c>
      <c r="C62" s="16" t="n">
        <f aca="false">Input!C107</f>
        <v>0</v>
      </c>
      <c r="D62" s="16" t="n">
        <f aca="false">Input!D107</f>
        <v>0</v>
      </c>
    </row>
    <row r="63" customFormat="false" ht="12.75" hidden="false" customHeight="false" outlineLevel="0" collapsed="false">
      <c r="A63" s="16" t="n">
        <f aca="false">Input!A108</f>
        <v>0</v>
      </c>
      <c r="B63" s="16" t="n">
        <f aca="false">Input!B108</f>
        <v>0</v>
      </c>
      <c r="C63" s="16" t="n">
        <f aca="false">Input!C108</f>
        <v>0</v>
      </c>
      <c r="D63" s="16" t="n">
        <f aca="false">Input!D108</f>
        <v>0</v>
      </c>
    </row>
  </sheetData>
  <mergeCells count="8">
    <mergeCell ref="A1:D1"/>
    <mergeCell ref="F1:H1"/>
    <mergeCell ref="A17:C17"/>
    <mergeCell ref="A18:D18"/>
    <mergeCell ref="F18:H18"/>
    <mergeCell ref="A33:C33"/>
    <mergeCell ref="A34:D34"/>
    <mergeCell ref="A49:D49"/>
  </mergeCells>
  <printOptions headings="false" gridLines="false" gridLinesSet="true" horizontalCentered="false" verticalCentered="false"/>
  <pageMargins left="0" right="0" top="0.39375" bottom="0.3937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859375" defaultRowHeight="12.75" zeroHeight="false" outlineLevelRow="0" outlineLevelCol="0"/>
  <cols>
    <col collapsed="false" customWidth="true" hidden="false" outlineLevel="0" max="1" min="1" style="0" width="45.14"/>
    <col collapsed="false" customWidth="true" hidden="false" outlineLevel="0" max="2" min="2" style="0" width="12.15"/>
  </cols>
  <sheetData>
    <row r="1" customFormat="false" ht="12.75" hidden="false" customHeight="false" outlineLevel="0" collapsed="false">
      <c r="A1" s="0" t="s">
        <v>49</v>
      </c>
      <c r="B1" s="0" t="s">
        <v>8</v>
      </c>
    </row>
    <row r="2" customFormat="false" ht="12.75" hidden="false" customHeight="false" outlineLevel="0" collapsed="false">
      <c r="A2" s="0" t="s">
        <v>50</v>
      </c>
      <c r="B2" s="51" t="n">
        <v>1000</v>
      </c>
    </row>
    <row r="3" customFormat="false" ht="12.75" hidden="false" customHeight="false" outlineLevel="0" collapsed="false">
      <c r="A3" s="0" t="s">
        <v>51</v>
      </c>
      <c r="B3" s="51" t="n">
        <v>500</v>
      </c>
    </row>
    <row r="5" customFormat="false" ht="12.75" hidden="false" customHeight="false" outlineLevel="0" collapsed="false">
      <c r="B5" s="51"/>
    </row>
    <row r="6" customFormat="false" ht="12.75" hidden="false" customHeight="false" outlineLevel="0" collapsed="false">
      <c r="B6" s="51"/>
    </row>
    <row r="8" customFormat="false" ht="12.75" hidden="false" customHeight="false" outlineLevel="0" collapsed="false">
      <c r="A8" s="0" t="s">
        <v>8</v>
      </c>
      <c r="B8" s="51" t="n">
        <f aca="false">SUM(B2:B7)</f>
        <v>1500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859375" defaultRowHeight="12.75" zeroHeight="false" outlineLevelRow="0" outlineLevelCol="0"/>
  <cols>
    <col collapsed="false" customWidth="true" hidden="false" outlineLevel="0" max="1" min="1" style="0" width="19.42"/>
    <col collapsed="false" customWidth="true" hidden="false" outlineLevel="0" max="3" min="2" style="0" width="12.15"/>
    <col collapsed="false" customWidth="true" hidden="false" outlineLevel="0" max="4" min="4" style="0" width="20"/>
    <col collapsed="false" customWidth="true" hidden="false" outlineLevel="0" max="6" min="5" style="0" width="12.15"/>
  </cols>
  <sheetData>
    <row r="1" customFormat="false" ht="12.75" hidden="false" customHeight="false" outlineLevel="0" collapsed="false">
      <c r="A1" s="0" t="s">
        <v>52</v>
      </c>
      <c r="B1" s="0" t="s">
        <v>53</v>
      </c>
      <c r="D1" s="0" t="s">
        <v>54</v>
      </c>
    </row>
    <row r="2" customFormat="false" ht="12.75" hidden="false" customHeight="false" outlineLevel="0" collapsed="false">
      <c r="A2" s="0" t="s">
        <v>55</v>
      </c>
      <c r="B2" s="51" t="e">
        <f aca="false">'equities and bonds'!#ref!</f>
        <v>#VALUE!</v>
      </c>
      <c r="D2" s="0" t="s">
        <v>55</v>
      </c>
      <c r="E2" s="55" t="e">
        <f aca="false">ROUND(B2/$B$7,2)</f>
        <v>#VALUE!</v>
      </c>
      <c r="F2" s="51"/>
    </row>
    <row r="3" customFormat="false" ht="12.75" hidden="false" customHeight="false" outlineLevel="0" collapsed="false">
      <c r="A3" s="0" t="s">
        <v>56</v>
      </c>
      <c r="B3" s="51" t="n">
        <f aca="false">'Cash, Liquid, Cash Equivalents'!B8</f>
        <v>1500</v>
      </c>
      <c r="D3" s="0" t="s">
        <v>57</v>
      </c>
      <c r="E3" s="55" t="e">
        <f aca="false">ROUND(B3/$B$7,2)</f>
        <v>#VALUE!</v>
      </c>
      <c r="F3" s="51"/>
    </row>
    <row r="7" customFormat="false" ht="12.75" hidden="false" customHeight="false" outlineLevel="0" collapsed="false">
      <c r="A7" s="0" t="s">
        <v>8</v>
      </c>
      <c r="B7" s="51" t="e">
        <f aca="false">SUM(B2:B3)</f>
        <v>#VALUE!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ColWidth="8.859375" defaultRowHeight="12.75" zeroHeight="false" outlineLevelRow="0" outlineLevelCol="0"/>
  <cols>
    <col collapsed="false" customWidth="true" hidden="false" outlineLevel="0" max="1" min="1" style="0" width="40.85"/>
    <col collapsed="false" customWidth="true" hidden="false" outlineLevel="0" max="2" min="2" style="0" width="24.42"/>
    <col collapsed="false" customWidth="true" hidden="false" outlineLevel="0" max="3" min="3" style="0" width="11"/>
    <col collapsed="false" customWidth="true" hidden="false" outlineLevel="0" max="4" min="4" style="0" width="41.71"/>
    <col collapsed="false" customWidth="true" hidden="false" outlineLevel="0" max="5" min="5" style="0" width="34.14"/>
    <col collapsed="false" customWidth="true" hidden="false" outlineLevel="0" max="6" min="6" style="0" width="12.15"/>
    <col collapsed="false" customWidth="true" hidden="false" outlineLevel="0" max="7" min="7" style="0" width="40.71"/>
  </cols>
  <sheetData>
    <row r="1" customFormat="false" ht="13.5" hidden="false" customHeight="false" outlineLevel="0" collapsed="false">
      <c r="A1" s="81" t="str">
        <f aca="false">Input!A5</f>
        <v>Scenario 1(e.g. Renting Apartment)</v>
      </c>
      <c r="B1" s="81"/>
      <c r="C1" s="82"/>
      <c r="D1" s="83" t="str">
        <f aca="false">Input!A24</f>
        <v>Scenario 2(e.g. Renting Room, Same Pay)</v>
      </c>
      <c r="E1" s="83"/>
    </row>
    <row r="2" customFormat="false" ht="13.5" hidden="false" customHeight="false" outlineLevel="0" collapsed="false">
      <c r="A2" s="84" t="s">
        <v>58</v>
      </c>
      <c r="B2" s="85" t="n">
        <f aca="false">SUM('Income, Bills, Expenses, Saving'!F18+'Income, Bills, Expenses, Saving'!H18)*12</f>
        <v>20520</v>
      </c>
      <c r="C2" s="51"/>
      <c r="D2" s="84" t="s">
        <v>58</v>
      </c>
      <c r="E2" s="85" t="n">
        <f aca="false">SUM('Income, Bills, Expenses, Saving'!U18+'Income, Bills, Expenses, Saving'!W18)*12</f>
        <v>12420</v>
      </c>
    </row>
    <row r="3" customFormat="false" ht="12.75" hidden="false" customHeight="false" outlineLevel="0" collapsed="false">
      <c r="B3" s="51"/>
      <c r="C3" s="51"/>
      <c r="E3" s="51"/>
    </row>
  </sheetData>
  <mergeCells count="2">
    <mergeCell ref="A1:B1"/>
    <mergeCell ref="D1:E1"/>
  </mergeCells>
  <printOptions headings="false" gridLines="false" gridLinesSet="true" horizontalCentered="false" verticalCentered="false"/>
  <pageMargins left="0" right="0" top="0.39375" bottom="0.3937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8.859375" defaultRowHeight="12.75" zeroHeight="false" outlineLevelRow="0" outlineLevelCol="0"/>
  <cols>
    <col collapsed="false" customWidth="true" hidden="false" outlineLevel="0" max="1" min="1" style="0" width="22.29"/>
    <col collapsed="false" customWidth="true" hidden="false" outlineLevel="0" max="3" min="2" style="0" width="15.42"/>
    <col collapsed="false" customWidth="true" hidden="false" outlineLevel="0" max="5" min="4" style="0" width="16.71"/>
    <col collapsed="false" customWidth="true" hidden="false" outlineLevel="0" max="6" min="6" style="0" width="38"/>
    <col collapsed="false" customWidth="true" hidden="false" outlineLevel="0" max="7" min="7" style="0" width="24"/>
  </cols>
  <sheetData>
    <row r="1" customFormat="false" ht="12.75" hidden="false" customHeight="false" outlineLevel="0" collapsed="false">
      <c r="A1" s="15" t="s">
        <v>59</v>
      </c>
      <c r="B1" s="15" t="s">
        <v>36</v>
      </c>
      <c r="C1" s="15" t="s">
        <v>37</v>
      </c>
      <c r="D1" s="15" t="s">
        <v>60</v>
      </c>
      <c r="E1" s="15" t="s">
        <v>61</v>
      </c>
    </row>
    <row r="2" customFormat="false" ht="12.75" hidden="false" customHeight="false" outlineLevel="0" collapsed="false">
      <c r="A2" s="16" t="s">
        <v>62</v>
      </c>
      <c r="B2" s="16" t="n">
        <v>1390</v>
      </c>
      <c r="C2" s="16" t="n">
        <v>690</v>
      </c>
      <c r="D2" s="86" t="b">
        <f aca="false">IF(B2=SUM(Input!B8:B22),TRUE(),FALSE())</f>
        <v>1</v>
      </c>
      <c r="E2" s="86" t="b">
        <f aca="false">IF(C2=SUM(Input!B27:B41),TRUE(),FALSE())</f>
        <v>1</v>
      </c>
    </row>
    <row r="3" customFormat="false" ht="12.75" hidden="false" customHeight="false" outlineLevel="0" collapsed="false">
      <c r="A3" s="16" t="s">
        <v>63</v>
      </c>
      <c r="B3" s="16" t="n">
        <v>320</v>
      </c>
      <c r="C3" s="16" t="n">
        <v>345</v>
      </c>
      <c r="D3" s="86" t="b">
        <f aca="false">IF(B3=SUM(Input!D8:D22),TRUE(),FALSE())</f>
        <v>1</v>
      </c>
      <c r="E3" s="86" t="b">
        <f aca="false">IF(C3=SUM(Input!D27:D41),TRUE(),FALSE())</f>
        <v>1</v>
      </c>
    </row>
    <row r="4" customFormat="false" ht="12.75" hidden="false" customHeight="false" outlineLevel="0" collapsed="false">
      <c r="A4" s="16" t="s">
        <v>64</v>
      </c>
      <c r="B4" s="16" t="n">
        <f aca="false" t="array" ref="B4:B4">SUM(B2:B3*12)</f>
        <v>20520</v>
      </c>
      <c r="C4" s="16" t="n">
        <f aca="false" t="array" ref="C4:C4">SUM(C2:C3*12)</f>
        <v>12420</v>
      </c>
      <c r="D4" s="86" t="b">
        <f aca="false">IF(B4='Emergency Savings'!B2,TRUE(),FALSE())</f>
        <v>1</v>
      </c>
      <c r="E4" s="86" t="b">
        <f aca="false">IF(C4='Emergency Savings'!E2,TRUE(),FALSE())</f>
        <v>1</v>
      </c>
    </row>
    <row r="5" customFormat="false" ht="12.75" hidden="false" customHeight="false" outlineLevel="0" collapsed="false">
      <c r="A5" s="16"/>
      <c r="B5" s="16"/>
      <c r="C5" s="16"/>
      <c r="D5" s="16"/>
      <c r="E5" s="16"/>
    </row>
    <row r="6" customFormat="false" ht="12.75" hidden="false" customHeight="false" outlineLevel="0" collapsed="false">
      <c r="A6" s="16"/>
      <c r="B6" s="16"/>
      <c r="C6" s="16"/>
      <c r="D6" s="16"/>
      <c r="E6" s="16"/>
    </row>
    <row r="7" customFormat="false" ht="12.75" hidden="false" customHeight="false" outlineLevel="0" collapsed="false">
      <c r="A7" s="87" t="s">
        <v>22</v>
      </c>
      <c r="B7" s="87" t="s">
        <v>65</v>
      </c>
      <c r="C7" s="87" t="s">
        <v>66</v>
      </c>
      <c r="D7" s="87" t="s">
        <v>67</v>
      </c>
      <c r="E7" s="87" t="s">
        <v>68</v>
      </c>
    </row>
    <row r="8" customFormat="false" ht="12.75" hidden="false" customHeight="false" outlineLevel="0" collapsed="false">
      <c r="A8" s="16" t="s">
        <v>69</v>
      </c>
      <c r="B8" s="16" t="s">
        <v>70</v>
      </c>
      <c r="C8" s="16" t="s">
        <v>71</v>
      </c>
      <c r="D8" s="16" t="e">
        <f aca="false" t="array" ref="D8:D8">IF(_fv(Input!A45,"Ticker symbol",TRUE())=Testing!B8,TRUE(),FALSE())</f>
        <v>#NAME?</v>
      </c>
      <c r="E8" s="16" t="e">
        <f aca="false" t="array" ref="E8:E8">IF(_fv(Input!A46,"Ticker symbol",TRUE())=Testing!C8,TRUE(),FALSE())</f>
        <v>#NAME?</v>
      </c>
      <c r="F8" s="88" t="e">
        <f aca="false">#VALUE!</f>
        <v>#VALUE!</v>
      </c>
      <c r="G8" s="88" t="e">
        <f aca="false">#VALUE!</f>
        <v>#VALUE!</v>
      </c>
    </row>
    <row r="9" customFormat="false" ht="12.75" hidden="false" customHeight="false" outlineLevel="0" collapsed="false">
      <c r="A9" s="16" t="s">
        <v>72</v>
      </c>
      <c r="B9" s="31" t="e">
        <f aca="false" t="array" ref="B9:B9">_fv(F8,"Previous close",TRUE())</f>
        <v>#NAME?</v>
      </c>
      <c r="C9" s="31" t="e">
        <f aca="false" t="array" ref="C9:C9">_fv(G8,"Previous close",TRUE())</f>
        <v>#NAME?</v>
      </c>
      <c r="D9" s="16" t="e">
        <f aca="false">IF(B9=Input!B45,TRUE(),FALSE())</f>
        <v>#NAME?</v>
      </c>
      <c r="E9" s="16" t="e">
        <f aca="false">IF(C9=Input!B46,TRUE(),FALSE())</f>
        <v>#NAME?</v>
      </c>
    </row>
    <row r="10" customFormat="false" ht="12.75" hidden="false" customHeight="false" outlineLevel="0" collapsed="false">
      <c r="A10" s="16" t="s">
        <v>73</v>
      </c>
      <c r="B10" s="31" t="e">
        <f aca="false" t="array" ref="B10:B10">_fv(F8,"Previous close",TRUE())*2.67</f>
        <v>#NAME?</v>
      </c>
      <c r="C10" s="31" t="e">
        <f aca="false" t="array" ref="C10:C10">_fv(G8,"Previous close",TRUE())*10</f>
        <v>#NAME?</v>
      </c>
      <c r="D10" s="16" t="e">
        <f aca="false">IF(B10=Input!D45,TRUE(),FALSE())</f>
        <v>#NAME?</v>
      </c>
      <c r="E10" s="16" t="e">
        <f aca="false">IF(C10=Input!D46,TRUE(),FALSE())</f>
        <v>#NAME?</v>
      </c>
    </row>
    <row r="11" customFormat="false" ht="12.75" hidden="false" customHeight="false" outlineLevel="0" collapsed="false">
      <c r="A11" s="16" t="s">
        <v>74</v>
      </c>
      <c r="B11" s="16" t="s">
        <v>70</v>
      </c>
      <c r="C11" s="16" t="s">
        <v>71</v>
      </c>
      <c r="D11" s="16" t="e">
        <f aca="false" t="array" ref="D11:D11">IF(_fv(Input!A48,"Ticker symbol",TRUE())=Testing!B11,TRUE(),FALSE())</f>
        <v>#NAME?</v>
      </c>
      <c r="E11" s="16" t="e">
        <f aca="false" t="array" ref="E11:E11">IF(_fv(Input!A49,"Ticker symbol",TRUE())=Testing!C11,TRUE(),FALSE())</f>
        <v>#NAME?</v>
      </c>
      <c r="F11" s="89" t="s">
        <v>75</v>
      </c>
      <c r="G11" s="89" t="s">
        <v>76</v>
      </c>
    </row>
    <row r="12" customFormat="false" ht="12.75" hidden="false" customHeight="false" outlineLevel="0" collapsed="false">
      <c r="A12" s="16" t="s">
        <v>77</v>
      </c>
      <c r="B12" s="31" t="e">
        <f aca="false" t="array" ref="B12:B12">_fv(F11,"Previous close",TRUE())</f>
        <v>#NAME?</v>
      </c>
      <c r="C12" s="31" t="e">
        <f aca="false" t="array" ref="C12:C12">_fv(G11,"Previous close",TRUE())</f>
        <v>#NAME?</v>
      </c>
      <c r="D12" s="16" t="e">
        <f aca="false">IF(B12=Input!B48,TRUE(),FALSE())</f>
        <v>#NAME?</v>
      </c>
      <c r="E12" s="16" t="e">
        <f aca="false">IF(C12=Input!B49,TRUE(),FALSE())</f>
        <v>#NAME?</v>
      </c>
    </row>
    <row r="13" customFormat="false" ht="12.75" hidden="false" customHeight="false" outlineLevel="0" collapsed="false">
      <c r="A13" s="16" t="s">
        <v>78</v>
      </c>
      <c r="B13" s="31" t="e">
        <f aca="false" t="array" ref="B13:B13">_fv(F11,"Previous close",TRUE())*2.67</f>
        <v>#NAME?</v>
      </c>
      <c r="C13" s="31" t="e">
        <f aca="false" t="array" ref="C13:C13">_fv(G11,"Previous close",TRUE())*10</f>
        <v>#NAME?</v>
      </c>
      <c r="D13" s="16" t="e">
        <f aca="false">IF(B13=Input!D48,TRUE(),FALSE())</f>
        <v>#NAME?</v>
      </c>
      <c r="E13" s="16" t="e">
        <f aca="false">IF(C13=Input!D49,TRUE(),FALSE())</f>
        <v>#NAME?</v>
      </c>
    </row>
    <row r="14" customFormat="false" ht="12.75" hidden="false" customHeight="false" outlineLevel="0" collapsed="false">
      <c r="A14" s="16" t="s">
        <v>79</v>
      </c>
      <c r="B14" s="16" t="s">
        <v>70</v>
      </c>
      <c r="C14" s="16" t="s">
        <v>71</v>
      </c>
      <c r="D14" s="16" t="e">
        <f aca="false" t="array" ref="D14:D14">IF(_fv(Input!A51,"Ticker symbol",TRUE())=Testing!B14,TRUE(),FALSE())</f>
        <v>#NAME?</v>
      </c>
      <c r="E14" s="16" t="e">
        <f aca="false" t="array" ref="E14:E14">IF(_fv(Input!A52,"Ticker symbol",TRUE())=Testing!C14,TRUE(),FALSE())</f>
        <v>#NAME?</v>
      </c>
    </row>
    <row r="15" customFormat="false" ht="12.75" hidden="false" customHeight="false" outlineLevel="0" collapsed="false">
      <c r="A15" s="16" t="s">
        <v>80</v>
      </c>
      <c r="B15" s="31" t="e">
        <f aca="false" t="array" ref="B15:B15">_fv(F14,"Previous close",TRUE())</f>
        <v>#NAME?</v>
      </c>
      <c r="C15" s="31" t="e">
        <f aca="false" t="array" ref="C15:C15">_fv(G14,"Previous close",TRUE())</f>
        <v>#NAME?</v>
      </c>
      <c r="D15" s="16" t="e">
        <f aca="false">IF(B15=Input!B51,TRUE(),FALSE())</f>
        <v>#NAME?</v>
      </c>
      <c r="E15" s="16" t="e">
        <f aca="false">IF(C15=Input!B52,TRUE(),FALSE())</f>
        <v>#NAME?</v>
      </c>
    </row>
    <row r="16" customFormat="false" ht="12.75" hidden="false" customHeight="false" outlineLevel="0" collapsed="false">
      <c r="A16" s="16" t="s">
        <v>81</v>
      </c>
      <c r="B16" s="31" t="e">
        <f aca="false" t="array" ref="B16:B16">_fv(F14,"Previous close",TRUE())*2.67</f>
        <v>#NAME?</v>
      </c>
      <c r="C16" s="31" t="e">
        <f aca="false" t="array" ref="C16:C16">_fv(G14,"Previous close",TRUE())*10</f>
        <v>#NAME?</v>
      </c>
      <c r="D16" s="16" t="e">
        <f aca="false">IF(B16=Input!D51,TRUE(),FALSE())</f>
        <v>#NAME?</v>
      </c>
      <c r="E16" s="16" t="e">
        <f aca="false">IF(C16=Input!D52,TRUE(),FALSE())</f>
        <v>#NAME?</v>
      </c>
    </row>
    <row r="17" customFormat="false" ht="12.75" hidden="false" customHeight="false" outlineLevel="0" collapsed="false">
      <c r="A17" s="16" t="s">
        <v>82</v>
      </c>
      <c r="B17" s="16" t="s">
        <v>70</v>
      </c>
      <c r="C17" s="16" t="s">
        <v>71</v>
      </c>
      <c r="D17" s="16" t="e">
        <f aca="false" t="array" ref="D17:D17">IF(_fv(Input!A54,"Ticker symbol",TRUE())=Testing!B17,TRUE(),FALSE())</f>
        <v>#NAME?</v>
      </c>
      <c r="E17" s="16" t="e">
        <f aca="false" t="array" ref="E17:E17">IF(_fv(Input!A55,"Ticker symbol",TRUE())=Testing!C17,TRUE(),FALSE())</f>
        <v>#NAME?</v>
      </c>
    </row>
    <row r="18" customFormat="false" ht="12.75" hidden="false" customHeight="false" outlineLevel="0" collapsed="false">
      <c r="A18" s="16" t="s">
        <v>83</v>
      </c>
      <c r="B18" s="31" t="e">
        <f aca="false" t="array" ref="B18:B18">_fv(F17,"Previous close",TRUE())</f>
        <v>#NAME?</v>
      </c>
      <c r="C18" s="31" t="e">
        <f aca="false" t="array" ref="C18:C18">_fv(G17,"Previous close",TRUE())</f>
        <v>#NAME?</v>
      </c>
      <c r="D18" s="16" t="e">
        <f aca="false">IF(B18=Input!B54,TRUE(),FALSE())</f>
        <v>#NAME?</v>
      </c>
      <c r="E18" s="16" t="e">
        <f aca="false">IF(C18=Input!B55,TRUE(),FALSE())</f>
        <v>#NAME?</v>
      </c>
    </row>
    <row r="19" customFormat="false" ht="12.75" hidden="false" customHeight="false" outlineLevel="0" collapsed="false">
      <c r="A19" s="16" t="s">
        <v>84</v>
      </c>
      <c r="B19" s="31" t="e">
        <f aca="false" t="array" ref="B19:B19">_fv(F17,"Previous close",TRUE())*2.67</f>
        <v>#NAME?</v>
      </c>
      <c r="C19" s="31" t="e">
        <f aca="false" t="array" ref="C19:C19">_fv(G17,"Previous close",TRUE())*10</f>
        <v>#NAME?</v>
      </c>
      <c r="D19" s="16" t="e">
        <f aca="false">IF(B19=Input!D54,TRUE(),FALSE())</f>
        <v>#NAME?</v>
      </c>
      <c r="E19" s="16" t="e">
        <f aca="false">IF(C19=Input!D55,TRUE(),FALSE())</f>
        <v>#NAME?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764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2020-12-15T22:02:26Z</dcterms:created>
  <dc:creator>david</dc:creator>
  <dc:description/>
  <dc:language>en-US</dc:language>
  <cp:lastModifiedBy>David Kim</cp:lastModifiedBy>
  <dcterms:modified xsi:type="dcterms:W3CDTF">2023-10-26T04:04:58Z</dcterms:modified>
  <cp:revision>476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