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Drive\02.PENGAJARAN\STK352 Metode Peramalan Deret Waktu\kuliah 2020\Pertemuan 4\"/>
    </mc:Choice>
  </mc:AlternateContent>
  <xr:revisionPtr revIDLastSave="0" documentId="13_ncr:1_{5BB9A279-F493-43F3-BF1C-862FF9BC709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5" sheetId="5" r:id="rId1"/>
    <sheet name="Sheet2" sheetId="6" r:id="rId2"/>
    <sheet name="Sheet1" sheetId="1" r:id="rId3"/>
    <sheet name="Sheet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10" i="1"/>
  <c r="H13" i="1"/>
  <c r="F5" i="7" l="1"/>
  <c r="C12" i="7"/>
  <c r="D12" i="7" s="1"/>
  <c r="C13" i="7"/>
  <c r="D13" i="7" s="1"/>
  <c r="C14" i="7"/>
  <c r="D14" i="7" s="1"/>
  <c r="E5" i="7"/>
  <c r="C7" i="7" s="1"/>
  <c r="D7" i="7" s="1"/>
  <c r="C7" i="1"/>
  <c r="C6" i="1"/>
  <c r="D6" i="1" s="1"/>
  <c r="C11" i="7" l="1"/>
  <c r="D11" i="7" s="1"/>
  <c r="G3" i="7" s="1"/>
  <c r="C17" i="7"/>
  <c r="D17" i="7" s="1"/>
  <c r="C9" i="7"/>
  <c r="D9" i="7" s="1"/>
  <c r="G5" i="7" s="1"/>
  <c r="C10" i="7"/>
  <c r="D10" i="7" s="1"/>
  <c r="C16" i="7"/>
  <c r="D16" i="7" s="1"/>
  <c r="C8" i="7"/>
  <c r="D8" i="7" s="1"/>
  <c r="C6" i="7"/>
  <c r="D6" i="7" s="1"/>
  <c r="C15" i="7"/>
  <c r="D15" i="7" s="1"/>
  <c r="G2" i="7" l="1"/>
  <c r="G4" i="7"/>
  <c r="E6" i="7" l="1"/>
  <c r="H6" i="7"/>
  <c r="I6" i="7" s="1"/>
  <c r="G6" i="7" l="1"/>
  <c r="F6" i="7"/>
  <c r="H7" i="7" s="1"/>
  <c r="I7" i="7" s="1"/>
  <c r="E7" i="7"/>
  <c r="F7" i="7" l="1"/>
  <c r="H8" i="7" s="1"/>
  <c r="I8" i="7" s="1"/>
  <c r="G7" i="7"/>
  <c r="E8" i="7"/>
  <c r="G8" i="7" l="1"/>
  <c r="F8" i="7"/>
  <c r="E9" i="7" s="1"/>
  <c r="G9" i="7" l="1"/>
  <c r="F9" i="7"/>
  <c r="E10" i="7" s="1"/>
  <c r="H9" i="7"/>
  <c r="I9" i="7" s="1"/>
  <c r="G10" i="7" l="1"/>
  <c r="F10" i="7"/>
  <c r="E11" i="7" s="1"/>
  <c r="H10" i="7"/>
  <c r="I10" i="7" s="1"/>
  <c r="H11" i="7" l="1"/>
  <c r="I11" i="7" s="1"/>
  <c r="G11" i="7"/>
  <c r="F11" i="7"/>
  <c r="E12" i="7" s="1"/>
  <c r="G12" i="7" l="1"/>
  <c r="F12" i="7"/>
  <c r="E13" i="7" s="1"/>
  <c r="H12" i="7"/>
  <c r="I12" i="7" s="1"/>
  <c r="G13" i="7" l="1"/>
  <c r="F13" i="7"/>
  <c r="E14" i="7" s="1"/>
  <c r="H13" i="7"/>
  <c r="I13" i="7" s="1"/>
  <c r="G14" i="7" l="1"/>
  <c r="F14" i="7"/>
  <c r="E15" i="7" s="1"/>
  <c r="H14" i="7"/>
  <c r="I14" i="7" s="1"/>
  <c r="G15" i="7" l="1"/>
  <c r="F15" i="7"/>
  <c r="E16" i="7" s="1"/>
  <c r="H15" i="7"/>
  <c r="I15" i="7" s="1"/>
  <c r="G16" i="7" l="1"/>
  <c r="F16" i="7"/>
  <c r="E17" i="7" s="1"/>
  <c r="H16" i="7"/>
  <c r="I16" i="7" s="1"/>
  <c r="H17" i="7" l="1"/>
  <c r="I17" i="7" s="1"/>
  <c r="G17" i="7"/>
  <c r="F17" i="7"/>
  <c r="E18" i="7" s="1"/>
  <c r="G18" i="7" l="1"/>
  <c r="F18" i="7"/>
  <c r="E19" i="7" s="1"/>
  <c r="H18" i="7"/>
  <c r="I18" i="7" s="1"/>
  <c r="D7" i="1"/>
  <c r="C8" i="1"/>
  <c r="D8" i="1" s="1"/>
  <c r="C9" i="1"/>
  <c r="D9" i="1" s="1"/>
  <c r="C10" i="1"/>
  <c r="D10" i="1" s="1"/>
  <c r="G2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G5" i="1" l="1"/>
  <c r="H6" i="1"/>
  <c r="I6" i="1" s="1"/>
  <c r="E6" i="1"/>
  <c r="G4" i="1"/>
  <c r="G3" i="1"/>
  <c r="G19" i="7"/>
  <c r="F19" i="7"/>
  <c r="E20" i="7" s="1"/>
  <c r="H19" i="7"/>
  <c r="I19" i="7" s="1"/>
  <c r="J6" i="1"/>
  <c r="H20" i="7" l="1"/>
  <c r="I20" i="7" s="1"/>
  <c r="G20" i="7"/>
  <c r="F20" i="7"/>
  <c r="E21" i="7" s="1"/>
  <c r="F6" i="1"/>
  <c r="E7" i="1" s="1"/>
  <c r="H7" i="1"/>
  <c r="I7" i="1" s="1"/>
  <c r="G6" i="1"/>
  <c r="J7" i="1" l="1"/>
  <c r="H22" i="7"/>
  <c r="H26" i="7"/>
  <c r="H25" i="7"/>
  <c r="H23" i="7"/>
  <c r="F21" i="7"/>
  <c r="H27" i="7" s="1"/>
  <c r="G21" i="7"/>
  <c r="H21" i="7"/>
  <c r="I21" i="7" s="1"/>
  <c r="F7" i="1"/>
  <c r="H8" i="1" s="1"/>
  <c r="G7" i="1"/>
  <c r="H24" i="7" l="1"/>
  <c r="I8" i="1"/>
  <c r="E8" i="1"/>
  <c r="J8" i="1" l="1"/>
  <c r="F8" i="1"/>
  <c r="H9" i="1" s="1"/>
  <c r="I9" i="1" s="1"/>
  <c r="G8" i="1"/>
  <c r="E9" i="1"/>
  <c r="J9" i="1" l="1"/>
  <c r="F9" i="1"/>
  <c r="I10" i="1" s="1"/>
  <c r="J10" i="1" s="1"/>
  <c r="G9" i="1"/>
  <c r="E10" i="1"/>
  <c r="G10" i="1" l="1"/>
  <c r="F10" i="1"/>
  <c r="H11" i="1" s="1"/>
  <c r="I11" i="1" s="1"/>
  <c r="J11" i="1" s="1"/>
  <c r="E11" i="1" l="1"/>
  <c r="F11" i="1" s="1"/>
  <c r="E12" i="1" s="1"/>
  <c r="G11" i="1"/>
  <c r="H12" i="1" l="1"/>
  <c r="I12" i="1" s="1"/>
  <c r="J12" i="1" s="1"/>
  <c r="G12" i="1"/>
  <c r="F12" i="1"/>
  <c r="I13" i="1" l="1"/>
  <c r="J13" i="1" s="1"/>
  <c r="E13" i="1"/>
  <c r="F13" i="1" l="1"/>
  <c r="E14" i="1" s="1"/>
  <c r="G13" i="1"/>
  <c r="H14" i="1" l="1"/>
  <c r="I14" i="1" s="1"/>
  <c r="J14" i="1" s="1"/>
  <c r="G14" i="1"/>
  <c r="F14" i="1"/>
  <c r="E15" i="1" s="1"/>
  <c r="H15" i="1" l="1"/>
  <c r="I15" i="1" s="1"/>
  <c r="J15" i="1" s="1"/>
  <c r="G15" i="1"/>
  <c r="F15" i="1"/>
  <c r="E16" i="1" s="1"/>
  <c r="H16" i="1" l="1"/>
  <c r="I16" i="1" s="1"/>
  <c r="J16" i="1" s="1"/>
  <c r="H17" i="1"/>
  <c r="G16" i="1"/>
  <c r="F16" i="1"/>
  <c r="E17" i="1" s="1"/>
  <c r="F17" i="1" l="1"/>
  <c r="E18" i="1" s="1"/>
  <c r="G17" i="1"/>
  <c r="I17" i="1"/>
  <c r="J17" i="1" s="1"/>
  <c r="H18" i="1" l="1"/>
  <c r="I18" i="1" s="1"/>
  <c r="J18" i="1" s="1"/>
  <c r="G18" i="1"/>
  <c r="F18" i="1"/>
  <c r="E19" i="1" s="1"/>
  <c r="H20" i="1" l="1"/>
  <c r="I20" i="1" s="1"/>
  <c r="J20" i="1" s="1"/>
  <c r="H19" i="1"/>
  <c r="I19" i="1" s="1"/>
  <c r="J19" i="1" s="1"/>
  <c r="F19" i="1"/>
  <c r="E20" i="1" s="1"/>
  <c r="G19" i="1"/>
  <c r="H21" i="1" l="1"/>
  <c r="F20" i="1"/>
  <c r="G20" i="1"/>
  <c r="E21" i="1"/>
  <c r="I21" i="1" l="1"/>
  <c r="F21" i="1"/>
  <c r="G21" i="1"/>
  <c r="J21" i="1" l="1"/>
  <c r="L2" i="1"/>
  <c r="J2" i="1" l="1"/>
  <c r="K2" i="1"/>
</calcChain>
</file>

<file path=xl/sharedStrings.xml><?xml version="1.0" encoding="utf-8"?>
<sst xmlns="http://schemas.openxmlformats.org/spreadsheetml/2006/main" count="123" uniqueCount="36">
  <si>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</si>
  <si>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</si>
  <si>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</si>
  <si>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</si>
  <si>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</si>
  <si>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</si>
  <si>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</si>
  <si>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</si>
  <si>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</si>
  <si>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</si>
  <si>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</si>
  <si>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</si>
  <si>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</si>
  <si>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</si>
  <si>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</si>
  <si>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</si>
  <si>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</si>
  <si>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</si>
  <si>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</si>
  <si>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</si>
  <si>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</si>
  <si>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</si>
  <si>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</si>
  <si>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</si>
  <si>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</si>
  <si>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</t>
  </si>
  <si>
    <t>y</t>
  </si>
  <si>
    <t>Made Last Period</t>
  </si>
  <si>
    <t>error</t>
  </si>
  <si>
    <t>SSE</t>
  </si>
  <si>
    <t>mse</t>
  </si>
  <si>
    <t>s</t>
  </si>
  <si>
    <t>y_duga t</t>
  </si>
  <si>
    <t>level(l)</t>
  </si>
  <si>
    <t>Growth rate (b)</t>
  </si>
  <si>
    <t>Seasonal Factor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</si>
</sst>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17" sqref="B17:B18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0.32050884192214119</v>
      </c>
    </row>
    <row r="5" spans="1:9" x14ac:dyDescent="0.35">
      <c r="A5" s="1" t="s">
        <v>3</v>
      </c>
      <c r="B5" s="1">
        <v>0.10272591775027208</v>
      </c>
    </row>
    <row r="6" spans="1:9" x14ac:dyDescent="0.35">
      <c r="A6" s="1" t="s">
        <v>4</v>
      </c>
      <c r="B6" s="1">
        <v>3.8634911875291507E-2</v>
      </c>
    </row>
    <row r="7" spans="1:9" x14ac:dyDescent="0.35">
      <c r="A7" s="1" t="s">
        <v>5</v>
      </c>
      <c r="B7" s="1">
        <v>14.286140224742596</v>
      </c>
    </row>
    <row r="8" spans="1:9" ht="15" thickBot="1" x14ac:dyDescent="0.4">
      <c r="A8" s="2" t="s">
        <v>6</v>
      </c>
      <c r="B8" s="2">
        <v>16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1</v>
      </c>
      <c r="C12" s="1">
        <v>327.12426470588207</v>
      </c>
      <c r="D12" s="1">
        <v>327.12426470588207</v>
      </c>
      <c r="E12" s="1">
        <v>1.6028133175293722</v>
      </c>
      <c r="F12" s="1">
        <v>0.22616690547407153</v>
      </c>
    </row>
    <row r="13" spans="1:9" x14ac:dyDescent="0.35">
      <c r="A13" s="1" t="s">
        <v>9</v>
      </c>
      <c r="B13" s="1">
        <v>14</v>
      </c>
      <c r="C13" s="1">
        <v>2857.3132352941179</v>
      </c>
      <c r="D13" s="1">
        <v>204.09380252100843</v>
      </c>
      <c r="E13" s="1"/>
      <c r="F13" s="1"/>
    </row>
    <row r="14" spans="1:9" ht="15" thickBot="1" x14ac:dyDescent="0.4">
      <c r="A14" s="2" t="s">
        <v>10</v>
      </c>
      <c r="B14" s="2">
        <v>15</v>
      </c>
      <c r="C14" s="2">
        <v>3184.4375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20.85</v>
      </c>
      <c r="C17" s="1">
        <v>7.4917151369547756</v>
      </c>
      <c r="D17" s="1">
        <v>2.7830743186099154</v>
      </c>
      <c r="E17" s="1">
        <v>1.4660482560319141E-2</v>
      </c>
      <c r="F17" s="1">
        <v>4.7818691045870878</v>
      </c>
      <c r="G17" s="1">
        <v>36.918130895412915</v>
      </c>
      <c r="H17" s="1">
        <v>4.7818691045870878</v>
      </c>
      <c r="I17" s="1">
        <v>36.918130895412915</v>
      </c>
    </row>
    <row r="18" spans="1:9" ht="15" thickBot="1" x14ac:dyDescent="0.4">
      <c r="A18" s="2" t="s">
        <v>24</v>
      </c>
      <c r="B18" s="2">
        <v>0.98088235294117598</v>
      </c>
      <c r="C18" s="2">
        <v>0.77477473485373272</v>
      </c>
      <c r="D18" s="2">
        <v>1.266022637052503</v>
      </c>
      <c r="E18" s="2">
        <v>0.2261669054740712</v>
      </c>
      <c r="F18" s="2">
        <v>-0.68084418450815598</v>
      </c>
      <c r="G18" s="2">
        <v>2.6426088903905089</v>
      </c>
      <c r="H18" s="2">
        <v>-0.68084418450815598</v>
      </c>
      <c r="I18" s="2">
        <v>2.6426088903905089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0.32050884192214119</v>
      </c>
    </row>
    <row r="5" spans="1:9" x14ac:dyDescent="0.35">
      <c r="A5" s="1" t="s">
        <v>3</v>
      </c>
      <c r="B5" s="1">
        <v>0.10272591775027208</v>
      </c>
    </row>
    <row r="6" spans="1:9" x14ac:dyDescent="0.35">
      <c r="A6" s="1" t="s">
        <v>4</v>
      </c>
      <c r="B6" s="1">
        <v>3.8634911875291507E-2</v>
      </c>
    </row>
    <row r="7" spans="1:9" x14ac:dyDescent="0.35">
      <c r="A7" s="1" t="s">
        <v>5</v>
      </c>
      <c r="B7" s="1">
        <v>14.286140224742596</v>
      </c>
    </row>
    <row r="8" spans="1:9" ht="15" thickBot="1" x14ac:dyDescent="0.4">
      <c r="A8" s="2" t="s">
        <v>6</v>
      </c>
      <c r="B8" s="2">
        <v>16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1</v>
      </c>
      <c r="C12" s="1">
        <v>327.12426470588207</v>
      </c>
      <c r="D12" s="1">
        <v>327.12426470588207</v>
      </c>
      <c r="E12" s="1">
        <v>1.6028133175293722</v>
      </c>
      <c r="F12" s="1">
        <v>0.22616690547407153</v>
      </c>
    </row>
    <row r="13" spans="1:9" x14ac:dyDescent="0.35">
      <c r="A13" s="1" t="s">
        <v>9</v>
      </c>
      <c r="B13" s="1">
        <v>14</v>
      </c>
      <c r="C13" s="1">
        <v>2857.3132352941179</v>
      </c>
      <c r="D13" s="1">
        <v>204.09380252100843</v>
      </c>
      <c r="E13" s="1"/>
      <c r="F13" s="1"/>
    </row>
    <row r="14" spans="1:9" ht="15" thickBot="1" x14ac:dyDescent="0.4">
      <c r="A14" s="2" t="s">
        <v>10</v>
      </c>
      <c r="B14" s="2">
        <v>15</v>
      </c>
      <c r="C14" s="2">
        <v>3184.4375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20.85</v>
      </c>
      <c r="C17" s="1">
        <v>7.4917151369547756</v>
      </c>
      <c r="D17" s="1">
        <v>2.7830743186099154</v>
      </c>
      <c r="E17" s="1">
        <v>1.4660482560319141E-2</v>
      </c>
      <c r="F17" s="1">
        <v>4.7818691045870878</v>
      </c>
      <c r="G17" s="1">
        <v>36.918130895412915</v>
      </c>
      <c r="H17" s="1">
        <v>4.7818691045870878</v>
      </c>
      <c r="I17" s="1">
        <v>36.918130895412915</v>
      </c>
    </row>
    <row r="18" spans="1:9" ht="15" thickBot="1" x14ac:dyDescent="0.4">
      <c r="A18" s="2" t="s">
        <v>24</v>
      </c>
      <c r="B18" s="2">
        <v>0.98088235294117643</v>
      </c>
      <c r="C18" s="2">
        <v>0.77477473485373272</v>
      </c>
      <c r="D18" s="2">
        <v>1.266022637052503</v>
      </c>
      <c r="E18" s="2">
        <v>0.2261669054740712</v>
      </c>
      <c r="F18" s="2">
        <v>-0.68084418450815598</v>
      </c>
      <c r="G18" s="2">
        <v>2.6426088903905089</v>
      </c>
      <c r="H18" s="2">
        <v>-0.68084418450815598</v>
      </c>
      <c r="I18" s="2">
        <v>2.6426088903905089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tabSelected="1" zoomScaleNormal="100" workbookViewId="0">
      <pane ySplit="1" topLeftCell="A11" activePane="bottomLeft" state="frozen"/>
      <selection pane="bottomLeft" activeCell="H25" sqref="H25"/>
    </sheetView>
  </sheetViews>
  <sheetFormatPr defaultRowHeight="14.5" x14ac:dyDescent="0.35"/>
  <cols>
    <col min="6" max="6" width="15.54296875" customWidth="1"/>
    <col min="10" max="10" width="18.1796875" bestFit="1" customWidth="1"/>
  </cols>
  <sheetData>
    <row r="1" spans="1:20" x14ac:dyDescent="0.35">
      <c r="A1" t="s">
        <v>25</v>
      </c>
      <c r="B1" t="s">
        <v>26</v>
      </c>
      <c r="C1" t="s">
        <v>32</v>
      </c>
      <c r="E1" t="s">
        <v>33</v>
      </c>
      <c r="F1" t="s">
        <v>34</v>
      </c>
      <c r="G1" t="s">
        <v>35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20" x14ac:dyDescent="0.35">
      <c r="A2">
        <v>-3</v>
      </c>
      <c r="G2">
        <f>(D6+D10+D14+D18)/4</f>
        <v>-14.216176470588232</v>
      </c>
      <c r="J2" s="6">
        <f>SUM(J6:J21)</f>
        <v>24.839678783265288</v>
      </c>
      <c r="K2" s="6">
        <f>AVERAGE(J6:J21)</f>
        <v>1.5524799239540805</v>
      </c>
      <c r="L2">
        <f>_xlfn.STDEV.S(I6:I21)</f>
        <v>1.2841316062432169</v>
      </c>
      <c r="O2" t="s">
        <v>0</v>
      </c>
    </row>
    <row r="3" spans="1:20" ht="15" thickBot="1" x14ac:dyDescent="0.4">
      <c r="A3">
        <v>-2</v>
      </c>
      <c r="G3">
        <f>(D7+D11+D15+D19)/4</f>
        <v>6.5529411764705898</v>
      </c>
    </row>
    <row r="4" spans="1:20" x14ac:dyDescent="0.35">
      <c r="A4">
        <v>-1</v>
      </c>
      <c r="G4">
        <f>(D8+D12+D16+D20)/4</f>
        <v>18.572058823529417</v>
      </c>
      <c r="O4" s="4" t="s">
        <v>1</v>
      </c>
      <c r="P4" s="4"/>
    </row>
    <row r="5" spans="1:20" x14ac:dyDescent="0.35">
      <c r="A5">
        <v>0</v>
      </c>
      <c r="E5">
        <v>20.85</v>
      </c>
      <c r="F5" s="5">
        <v>0.98088235294117598</v>
      </c>
      <c r="G5">
        <f>(D9+D13+D17+D21)/4</f>
        <v>-10.908823529411762</v>
      </c>
      <c r="O5" s="1" t="s">
        <v>2</v>
      </c>
      <c r="P5" s="1">
        <v>0.32050884192214119</v>
      </c>
    </row>
    <row r="6" spans="1:20" x14ac:dyDescent="0.35">
      <c r="A6">
        <v>1</v>
      </c>
      <c r="B6">
        <v>10</v>
      </c>
      <c r="C6">
        <f>$E$5+$F$5*A6</f>
        <v>21.830882352941178</v>
      </c>
      <c r="D6">
        <f>B6-C6</f>
        <v>-11.830882352941178</v>
      </c>
      <c r="E6">
        <f>0.2*(B6-G2)+0.8*(E5+F5)</f>
        <v>22.307941176470589</v>
      </c>
      <c r="F6">
        <f>0.1*(E6-E5)+0.9*F5</f>
        <v>1.0285882352941171</v>
      </c>
      <c r="G6">
        <f>0.1*(B6-E6)+0.9*G2</f>
        <v>-14.025352941176468</v>
      </c>
      <c r="H6" s="5">
        <f>E5+F5+G2</f>
        <v>7.6147058823529452</v>
      </c>
      <c r="I6" s="5">
        <f>B6-H6</f>
        <v>2.3852941176470548</v>
      </c>
      <c r="J6" s="6">
        <f>I6^2</f>
        <v>5.6896280276816418</v>
      </c>
      <c r="O6" s="1" t="s">
        <v>3</v>
      </c>
      <c r="P6" s="1">
        <v>0.10272591775027208</v>
      </c>
    </row>
    <row r="7" spans="1:20" x14ac:dyDescent="0.35">
      <c r="A7">
        <v>2</v>
      </c>
      <c r="B7">
        <v>31</v>
      </c>
      <c r="C7">
        <f>$E$5+$F$5*A7</f>
        <v>22.811764705882354</v>
      </c>
      <c r="D7">
        <f t="shared" ref="D7:D21" si="0">B7-C7</f>
        <v>8.1882352941176464</v>
      </c>
      <c r="E7">
        <f>0.2*(B7-G3)+0.8*(E6+F6)</f>
        <v>23.558635294117646</v>
      </c>
      <c r="F7">
        <f>0.1*(E7-E6)+0.9*F6</f>
        <v>1.0507988235294112</v>
      </c>
      <c r="G7">
        <f>0.1*(B7-E7)+0.9*G3</f>
        <v>6.6417835294117662</v>
      </c>
      <c r="H7">
        <f>E6+F6+G3</f>
        <v>29.889470588235294</v>
      </c>
      <c r="I7" s="5">
        <f t="shared" ref="I7:I21" si="1">B7-H7</f>
        <v>1.1105294117647055</v>
      </c>
      <c r="J7" s="6">
        <f t="shared" ref="J7:J21" si="2">I7^2</f>
        <v>1.233275574394463</v>
      </c>
      <c r="O7" s="1" t="s">
        <v>4</v>
      </c>
      <c r="P7" s="1">
        <v>3.8634911875291507E-2</v>
      </c>
    </row>
    <row r="8" spans="1:20" x14ac:dyDescent="0.35">
      <c r="A8">
        <v>3</v>
      </c>
      <c r="B8">
        <v>43</v>
      </c>
      <c r="C8">
        <f t="shared" ref="C8:C21" si="3">$E$5+$F$5*A8</f>
        <v>23.79264705882353</v>
      </c>
      <c r="D8">
        <f t="shared" si="0"/>
        <v>19.20735294117647</v>
      </c>
      <c r="E8">
        <f>0.2*(B8-G4)+0.8*(E7+F7)</f>
        <v>24.573135529411765</v>
      </c>
      <c r="F8">
        <f>0.1*(E8-E7)+0.9*F7</f>
        <v>1.0471689647058819</v>
      </c>
      <c r="G8">
        <f>0.1*(B8-E8)+0.9*G4</f>
        <v>18.557539388235302</v>
      </c>
      <c r="H8">
        <f t="shared" ref="H8:H14" si="4">E7+F7+G4</f>
        <v>43.181492941176472</v>
      </c>
      <c r="I8" s="5">
        <f t="shared" si="1"/>
        <v>-0.1814929411764723</v>
      </c>
      <c r="J8" s="6">
        <f t="shared" si="2"/>
        <v>3.2939687696886433E-2</v>
      </c>
      <c r="O8" s="1" t="s">
        <v>5</v>
      </c>
      <c r="P8" s="1">
        <v>14.286140224742596</v>
      </c>
    </row>
    <row r="9" spans="1:20" ht="15" thickBot="1" x14ac:dyDescent="0.4">
      <c r="A9">
        <v>4</v>
      </c>
      <c r="B9">
        <v>16</v>
      </c>
      <c r="C9">
        <f t="shared" si="3"/>
        <v>24.773529411764706</v>
      </c>
      <c r="D9">
        <f>B9-C9</f>
        <v>-8.7735294117647058</v>
      </c>
      <c r="E9">
        <f>0.2*(B9-G5)+0.8*(E8+F8)</f>
        <v>25.878008301176472</v>
      </c>
      <c r="F9">
        <f>0.1*(E9-E8)+0.9*F8</f>
        <v>1.0729393454117644</v>
      </c>
      <c r="G9">
        <f>0.1*(B9-E9)+0.9*G5</f>
        <v>-10.805742006588234</v>
      </c>
      <c r="H9">
        <f t="shared" si="4"/>
        <v>14.711480964705885</v>
      </c>
      <c r="I9" s="5">
        <f t="shared" si="1"/>
        <v>1.2885190352941152</v>
      </c>
      <c r="J9" s="6">
        <f t="shared" si="2"/>
        <v>1.6602813043152771</v>
      </c>
      <c r="O9" s="2" t="s">
        <v>6</v>
      </c>
      <c r="P9" s="2">
        <v>16</v>
      </c>
    </row>
    <row r="10" spans="1:20" x14ac:dyDescent="0.35">
      <c r="A10">
        <v>5</v>
      </c>
      <c r="B10">
        <v>11</v>
      </c>
      <c r="C10">
        <f t="shared" si="3"/>
        <v>25.754411764705882</v>
      </c>
      <c r="D10">
        <f t="shared" si="0"/>
        <v>-14.754411764705882</v>
      </c>
      <c r="E10">
        <f>0.2*(B10-G2)+0.8*(E9+F9)</f>
        <v>26.603993411388238</v>
      </c>
      <c r="F10">
        <f>0.1*(E10-E9)+0.9*F9</f>
        <v>1.0382439218917647</v>
      </c>
      <c r="G10">
        <f>0.1*(B10-E10)+0.9*G2</f>
        <v>-14.354958164668233</v>
      </c>
      <c r="H10">
        <f>E9+F9+G6</f>
        <v>12.925594705411768</v>
      </c>
      <c r="I10" s="5">
        <f t="shared" si="1"/>
        <v>-1.9255947054117684</v>
      </c>
      <c r="J10" s="6">
        <f t="shared" si="2"/>
        <v>3.7079149695098348</v>
      </c>
    </row>
    <row r="11" spans="1:20" ht="15" thickBot="1" x14ac:dyDescent="0.4">
      <c r="A11">
        <v>6</v>
      </c>
      <c r="B11">
        <v>33</v>
      </c>
      <c r="C11">
        <f t="shared" si="3"/>
        <v>26.735294117647058</v>
      </c>
      <c r="D11">
        <f t="shared" si="0"/>
        <v>6.264705882352942</v>
      </c>
      <c r="E11">
        <f t="shared" ref="E11:E13" si="5">0.2*(B11-G3)+0.8*(E10+F10)</f>
        <v>27.403201631329885</v>
      </c>
      <c r="F11">
        <f t="shared" ref="F11:F21" si="6">0.1*(E11-E10)+0.9*F10</f>
        <v>1.0143403516967529</v>
      </c>
      <c r="G11">
        <f t="shared" ref="G11:G13" si="7">0.1*(B11-E11)+0.9*G3</f>
        <v>6.4573268956905423</v>
      </c>
      <c r="H11">
        <f t="shared" si="4"/>
        <v>34.284020862691769</v>
      </c>
      <c r="I11" s="5">
        <f>B11-H11</f>
        <v>-1.2840208626917686</v>
      </c>
      <c r="J11" s="6">
        <f t="shared" si="2"/>
        <v>1.6487095758277137</v>
      </c>
      <c r="O11" t="s">
        <v>7</v>
      </c>
    </row>
    <row r="12" spans="1:20" x14ac:dyDescent="0.35">
      <c r="A12">
        <v>7</v>
      </c>
      <c r="B12">
        <v>45</v>
      </c>
      <c r="C12">
        <f t="shared" si="3"/>
        <v>27.716176470588234</v>
      </c>
      <c r="D12">
        <f t="shared" si="0"/>
        <v>17.283823529411766</v>
      </c>
      <c r="E12">
        <f t="shared" si="5"/>
        <v>28.019621821715429</v>
      </c>
      <c r="F12">
        <f t="shared" si="6"/>
        <v>0.97454833556563192</v>
      </c>
      <c r="G12">
        <f t="shared" si="7"/>
        <v>18.412890759004934</v>
      </c>
      <c r="H12">
        <f t="shared" si="4"/>
        <v>46.975081371261936</v>
      </c>
      <c r="I12" s="5">
        <f t="shared" si="1"/>
        <v>-1.9750813712619362</v>
      </c>
      <c r="J12" s="6">
        <f t="shared" si="2"/>
        <v>3.9009464231059301</v>
      </c>
      <c r="O12" s="3"/>
      <c r="P12" s="3" t="s">
        <v>12</v>
      </c>
      <c r="Q12" s="3" t="s">
        <v>13</v>
      </c>
      <c r="R12" s="3" t="s">
        <v>14</v>
      </c>
      <c r="S12" s="3" t="s">
        <v>15</v>
      </c>
      <c r="T12" s="3" t="s">
        <v>16</v>
      </c>
    </row>
    <row r="13" spans="1:20" x14ac:dyDescent="0.35">
      <c r="A13">
        <v>8</v>
      </c>
      <c r="B13">
        <v>17</v>
      </c>
      <c r="C13">
        <f t="shared" si="3"/>
        <v>28.69705882352941</v>
      </c>
      <c r="D13">
        <f t="shared" si="0"/>
        <v>-11.69705882352941</v>
      </c>
      <c r="E13">
        <f t="shared" si="5"/>
        <v>28.777100831707205</v>
      </c>
      <c r="F13">
        <f t="shared" si="6"/>
        <v>0.95284140300824638</v>
      </c>
      <c r="G13">
        <f t="shared" si="7"/>
        <v>-10.995651259641308</v>
      </c>
      <c r="H13">
        <f>E12+F12+G9</f>
        <v>18.188428150692829</v>
      </c>
      <c r="I13" s="5">
        <f t="shared" si="1"/>
        <v>-1.1884281506928289</v>
      </c>
      <c r="J13" s="6">
        <f t="shared" si="2"/>
        <v>1.4123614693591773</v>
      </c>
      <c r="O13" s="1" t="s">
        <v>8</v>
      </c>
      <c r="P13" s="1">
        <v>1</v>
      </c>
      <c r="Q13" s="1">
        <v>327.12426470588207</v>
      </c>
      <c r="R13" s="1">
        <v>327.12426470588207</v>
      </c>
      <c r="S13" s="1">
        <v>1.6028133175293722</v>
      </c>
      <c r="T13" s="1">
        <v>0.22616690547407153</v>
      </c>
    </row>
    <row r="14" spans="1:20" x14ac:dyDescent="0.35">
      <c r="A14">
        <v>9</v>
      </c>
      <c r="B14">
        <v>14</v>
      </c>
      <c r="C14">
        <f t="shared" si="3"/>
        <v>29.677941176470583</v>
      </c>
      <c r="D14">
        <f t="shared" si="0"/>
        <v>-15.677941176470583</v>
      </c>
      <c r="E14">
        <f>0.2*(B14-G2)+0.8*(E13+F13)</f>
        <v>29.427189081890006</v>
      </c>
      <c r="F14">
        <f t="shared" si="6"/>
        <v>0.92256608772570181</v>
      </c>
      <c r="G14">
        <f>0.1*(B14-E14)+0.9*G2</f>
        <v>-14.337277731718409</v>
      </c>
      <c r="H14">
        <f t="shared" si="4"/>
        <v>15.374984070047219</v>
      </c>
      <c r="I14" s="5">
        <f t="shared" si="1"/>
        <v>-1.3749840700472191</v>
      </c>
      <c r="J14" s="6">
        <f t="shared" si="2"/>
        <v>1.890581192883616</v>
      </c>
      <c r="O14" s="1" t="s">
        <v>9</v>
      </c>
      <c r="P14" s="1">
        <v>14</v>
      </c>
      <c r="Q14" s="1">
        <v>2857.3132352941179</v>
      </c>
      <c r="R14" s="1">
        <v>204.09380252100843</v>
      </c>
      <c r="S14" s="1"/>
      <c r="T14" s="1"/>
    </row>
    <row r="15" spans="1:20" ht="15" thickBot="1" x14ac:dyDescent="0.4">
      <c r="A15">
        <v>10</v>
      </c>
      <c r="B15">
        <v>36</v>
      </c>
      <c r="C15">
        <f t="shared" si="3"/>
        <v>30.658823529411762</v>
      </c>
      <c r="D15">
        <f t="shared" si="0"/>
        <v>5.3411764705882376</v>
      </c>
      <c r="E15">
        <f t="shared" ref="E15:E17" si="8">0.2*(B15-G3)+0.8*(E14+F14)</f>
        <v>30.169215900398452</v>
      </c>
      <c r="F15">
        <f t="shared" si="6"/>
        <v>0.90451216080397623</v>
      </c>
      <c r="G15">
        <f t="shared" ref="G15:G16" si="9">0.1*(B15-E15)+0.9*G3</f>
        <v>6.4807254687836862</v>
      </c>
      <c r="H15">
        <f t="shared" ref="H15:H20" si="10">E14+F14+G11</f>
        <v>36.807082065306247</v>
      </c>
      <c r="I15" s="5">
        <f t="shared" si="1"/>
        <v>-0.80708206530624693</v>
      </c>
      <c r="J15" s="6">
        <f t="shared" si="2"/>
        <v>0.651381460138997</v>
      </c>
      <c r="O15" s="2" t="s">
        <v>10</v>
      </c>
      <c r="P15" s="2">
        <v>15</v>
      </c>
      <c r="Q15" s="2">
        <v>3184.4375</v>
      </c>
      <c r="R15" s="2"/>
      <c r="S15" s="2"/>
      <c r="T15" s="2"/>
    </row>
    <row r="16" spans="1:20" ht="15" thickBot="1" x14ac:dyDescent="0.4">
      <c r="A16">
        <v>11</v>
      </c>
      <c r="B16">
        <v>50</v>
      </c>
      <c r="C16">
        <f t="shared" si="3"/>
        <v>31.639705882352935</v>
      </c>
      <c r="D16">
        <f t="shared" si="0"/>
        <v>18.360294117647065</v>
      </c>
      <c r="E16">
        <f t="shared" si="8"/>
        <v>31.14457068425606</v>
      </c>
      <c r="F16">
        <f t="shared" si="6"/>
        <v>0.91159642310933942</v>
      </c>
      <c r="G16">
        <f t="shared" si="9"/>
        <v>18.600395872750873</v>
      </c>
      <c r="H16">
        <f t="shared" si="10"/>
        <v>49.486618820207362</v>
      </c>
      <c r="I16" s="5">
        <f t="shared" si="1"/>
        <v>0.51338117979263842</v>
      </c>
      <c r="J16" s="6">
        <f>I16^2</f>
        <v>0.26356023576528131</v>
      </c>
    </row>
    <row r="17" spans="1:23" x14ac:dyDescent="0.35">
      <c r="A17">
        <v>12</v>
      </c>
      <c r="B17">
        <v>21</v>
      </c>
      <c r="C17">
        <f t="shared" si="3"/>
        <v>32.620588235294115</v>
      </c>
      <c r="D17">
        <f t="shared" si="0"/>
        <v>-11.620588235294115</v>
      </c>
      <c r="E17">
        <f t="shared" si="8"/>
        <v>32.026698391774673</v>
      </c>
      <c r="F17">
        <f t="shared" si="6"/>
        <v>0.90864955155026683</v>
      </c>
      <c r="G17">
        <f>0.1*(B17-E17)+0.9*G5</f>
        <v>-10.920611015648054</v>
      </c>
      <c r="H17">
        <f t="shared" si="10"/>
        <v>21.060515847724091</v>
      </c>
      <c r="I17" s="5">
        <f t="shared" si="1"/>
        <v>-6.0515847724090577E-2</v>
      </c>
      <c r="J17" s="6">
        <f t="shared" si="2"/>
        <v>3.6621678257653186E-3</v>
      </c>
      <c r="O17" s="3"/>
      <c r="P17" s="3" t="s">
        <v>17</v>
      </c>
      <c r="Q17" s="3" t="s">
        <v>5</v>
      </c>
      <c r="R17" s="3" t="s">
        <v>18</v>
      </c>
      <c r="S17" s="3" t="s">
        <v>19</v>
      </c>
      <c r="T17" s="3" t="s">
        <v>20</v>
      </c>
      <c r="U17" s="3" t="s">
        <v>21</v>
      </c>
      <c r="V17" s="3" t="s">
        <v>22</v>
      </c>
      <c r="W17" s="3" t="s">
        <v>23</v>
      </c>
    </row>
    <row r="18" spans="1:23" x14ac:dyDescent="0.35">
      <c r="A18">
        <v>13</v>
      </c>
      <c r="B18">
        <v>19</v>
      </c>
      <c r="C18">
        <f t="shared" si="3"/>
        <v>33.601470588235287</v>
      </c>
      <c r="D18">
        <f t="shared" si="0"/>
        <v>-14.601470588235287</v>
      </c>
      <c r="E18">
        <f>0.2*(B18-G2)+0.8*(E17+F17)</f>
        <v>32.991513648777598</v>
      </c>
      <c r="F18">
        <f t="shared" si="6"/>
        <v>0.91426612209553271</v>
      </c>
      <c r="G18">
        <f>0.1*(B18-E18)+0.9*G2</f>
        <v>-14.193710188407168</v>
      </c>
      <c r="H18">
        <f t="shared" si="10"/>
        <v>18.598070211606533</v>
      </c>
      <c r="I18" s="5">
        <f t="shared" si="1"/>
        <v>0.40192978839346694</v>
      </c>
      <c r="J18" s="6">
        <f t="shared" si="2"/>
        <v>0.16154755479801711</v>
      </c>
      <c r="O18" s="1" t="s">
        <v>11</v>
      </c>
      <c r="P18" s="1">
        <v>20.85</v>
      </c>
      <c r="Q18" s="1">
        <v>7.4917151369547756</v>
      </c>
      <c r="R18" s="1">
        <v>2.7830743186099154</v>
      </c>
      <c r="S18" s="1">
        <v>1.4660482560319141E-2</v>
      </c>
      <c r="T18" s="1">
        <v>4.7818691045870878</v>
      </c>
      <c r="U18" s="1">
        <v>36.918130895412915</v>
      </c>
      <c r="V18" s="1">
        <v>4.7818691045870878</v>
      </c>
      <c r="W18" s="1">
        <v>36.918130895412915</v>
      </c>
    </row>
    <row r="19" spans="1:23" ht="15" thickBot="1" x14ac:dyDescent="0.4">
      <c r="A19">
        <v>14</v>
      </c>
      <c r="B19">
        <v>41</v>
      </c>
      <c r="C19">
        <f t="shared" si="3"/>
        <v>34.582352941176467</v>
      </c>
      <c r="D19">
        <f t="shared" si="0"/>
        <v>6.4176470588235333</v>
      </c>
      <c r="E19">
        <f t="shared" ref="E19:E21" si="11">0.2*(B19-G3)+0.8*(E18+F18)</f>
        <v>34.014035581404386</v>
      </c>
      <c r="F19">
        <f t="shared" si="6"/>
        <v>0.92509170314865818</v>
      </c>
      <c r="G19">
        <f t="shared" ref="G19:G21" si="12">0.1*(B19-E19)+0.9*G3</f>
        <v>6.5962435006830926</v>
      </c>
      <c r="H19">
        <f>E18+F18+G15</f>
        <v>40.38650523965682</v>
      </c>
      <c r="I19" s="5">
        <f t="shared" si="1"/>
        <v>0.61349476034317973</v>
      </c>
      <c r="J19" s="6">
        <f t="shared" si="2"/>
        <v>0.37637582096853556</v>
      </c>
      <c r="O19" s="2" t="s">
        <v>24</v>
      </c>
      <c r="P19" s="2">
        <v>0.98088235294117643</v>
      </c>
      <c r="Q19" s="2">
        <v>0.77477473485373272</v>
      </c>
      <c r="R19" s="2">
        <v>1.266022637052503</v>
      </c>
      <c r="S19" s="2">
        <v>0.2261669054740712</v>
      </c>
      <c r="T19" s="2">
        <v>-0.68084418450815598</v>
      </c>
      <c r="U19" s="2">
        <v>2.6426088903905089</v>
      </c>
      <c r="V19" s="2">
        <v>-0.68084418450815598</v>
      </c>
      <c r="W19" s="2">
        <v>2.6426088903905089</v>
      </c>
    </row>
    <row r="20" spans="1:23" x14ac:dyDescent="0.35">
      <c r="A20">
        <v>15</v>
      </c>
      <c r="B20">
        <v>55</v>
      </c>
      <c r="C20">
        <f t="shared" si="3"/>
        <v>35.563235294117639</v>
      </c>
      <c r="D20">
        <f t="shared" si="0"/>
        <v>19.436764705882361</v>
      </c>
      <c r="E20">
        <f t="shared" si="11"/>
        <v>35.236890062936553</v>
      </c>
      <c r="F20">
        <f t="shared" si="6"/>
        <v>0.95486798098700909</v>
      </c>
      <c r="G20">
        <f t="shared" si="12"/>
        <v>18.691163934882823</v>
      </c>
      <c r="H20">
        <f t="shared" si="10"/>
        <v>53.539523157303918</v>
      </c>
      <c r="I20" s="5">
        <f t="shared" si="1"/>
        <v>1.4604768426960817</v>
      </c>
      <c r="J20" s="6">
        <f t="shared" si="2"/>
        <v>2.1329926080515151</v>
      </c>
    </row>
    <row r="21" spans="1:23" x14ac:dyDescent="0.35">
      <c r="A21">
        <v>16</v>
      </c>
      <c r="B21">
        <v>25</v>
      </c>
      <c r="C21">
        <f t="shared" si="3"/>
        <v>36.544117647058819</v>
      </c>
      <c r="D21">
        <f t="shared" si="0"/>
        <v>-11.544117647058819</v>
      </c>
      <c r="E21">
        <f t="shared" si="11"/>
        <v>36.135171141021203</v>
      </c>
      <c r="F21">
        <f t="shared" si="6"/>
        <v>0.94920929069677329</v>
      </c>
      <c r="G21">
        <f t="shared" si="12"/>
        <v>-10.931458290572706</v>
      </c>
      <c r="H21">
        <f>E20+F20+G17</f>
        <v>25.271147028275507</v>
      </c>
      <c r="I21" s="5">
        <f t="shared" si="1"/>
        <v>-0.2711470282755073</v>
      </c>
      <c r="J21" s="6">
        <f t="shared" si="2"/>
        <v>7.3520710942638748E-2</v>
      </c>
    </row>
    <row r="22" spans="1:23" x14ac:dyDescent="0.35">
      <c r="A22">
        <v>17</v>
      </c>
      <c r="H22">
        <f>E21+F21+G18</f>
        <v>22.890670243310808</v>
      </c>
    </row>
    <row r="23" spans="1:23" x14ac:dyDescent="0.35">
      <c r="A23">
        <v>18</v>
      </c>
      <c r="H23">
        <f>E21+2*F21+G19</f>
        <v>44.629833223097847</v>
      </c>
    </row>
    <row r="24" spans="1:23" x14ac:dyDescent="0.35">
      <c r="H24">
        <f>E21+3*F21+G20</f>
        <v>57.673962947994347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topLeftCell="A3" workbookViewId="0">
      <selection activeCell="B6" sqref="B6:B21"/>
    </sheetView>
  </sheetViews>
  <sheetFormatPr defaultRowHeight="14.5" x14ac:dyDescent="0.35"/>
  <sheetData>
    <row r="1" spans="1:20" x14ac:dyDescent="0.35">
      <c r="A1" t="s">
        <v>25</v>
      </c>
      <c r="B1" t="s">
        <v>26</v>
      </c>
      <c r="C1" t="s">
        <v>32</v>
      </c>
      <c r="E1" t="s">
        <v>33</v>
      </c>
      <c r="F1" t="s">
        <v>34</v>
      </c>
      <c r="G1" t="s">
        <v>35</v>
      </c>
      <c r="H1" t="s">
        <v>27</v>
      </c>
      <c r="I1" t="s">
        <v>28</v>
      </c>
    </row>
    <row r="2" spans="1:20" x14ac:dyDescent="0.35">
      <c r="A2">
        <v>-3</v>
      </c>
      <c r="G2">
        <f>(D6+D10+D14)/3</f>
        <v>-14.203962703962702</v>
      </c>
      <c r="O2" t="s">
        <v>0</v>
      </c>
    </row>
    <row r="3" spans="1:20" ht="15" thickBot="1" x14ac:dyDescent="0.4">
      <c r="A3">
        <v>-2</v>
      </c>
      <c r="G3">
        <f>(D7+D11+D15)/3</f>
        <v>6.5431235431235431</v>
      </c>
    </row>
    <row r="4" spans="1:20" x14ac:dyDescent="0.35">
      <c r="A4">
        <v>-1</v>
      </c>
      <c r="G4">
        <f>(D8+D12+D16)/3</f>
        <v>18.29020979020979</v>
      </c>
      <c r="O4" s="4" t="s">
        <v>1</v>
      </c>
      <c r="P4" s="4"/>
    </row>
    <row r="5" spans="1:20" x14ac:dyDescent="0.35">
      <c r="A5">
        <v>0</v>
      </c>
      <c r="E5">
        <f>P18</f>
        <v>21.272727272727273</v>
      </c>
      <c r="F5">
        <f>P19</f>
        <v>0.91958041958041947</v>
      </c>
      <c r="G5">
        <f>(D9+D13+D17)/3</f>
        <v>-10.629370629370628</v>
      </c>
      <c r="O5" s="1" t="s">
        <v>2</v>
      </c>
      <c r="P5" s="1">
        <v>0.23379791412947615</v>
      </c>
    </row>
    <row r="6" spans="1:20" x14ac:dyDescent="0.35">
      <c r="A6">
        <v>1</v>
      </c>
      <c r="B6">
        <v>10</v>
      </c>
      <c r="C6">
        <f>$E$5+$F$5*A6</f>
        <v>22.192307692307693</v>
      </c>
      <c r="D6">
        <f>B6-C6</f>
        <v>-12.192307692307693</v>
      </c>
      <c r="E6">
        <f>0.2*(B6-G2)+0.8*(E5+F5)</f>
        <v>22.594638694638697</v>
      </c>
      <c r="F6">
        <f>0.1*(E6-E5)+0.9*F5</f>
        <v>0.95981351981351992</v>
      </c>
      <c r="G6">
        <f>0.1*(B6-E6)+0.9*G2</f>
        <v>-14.043030303030303</v>
      </c>
      <c r="H6">
        <f>E5+F5+G2</f>
        <v>7.9883449883449913</v>
      </c>
      <c r="I6">
        <f>B6-H6</f>
        <v>2.0116550116550087</v>
      </c>
      <c r="O6" s="1" t="s">
        <v>3</v>
      </c>
      <c r="P6" s="1">
        <v>5.4661464651293908E-2</v>
      </c>
    </row>
    <row r="7" spans="1:20" x14ac:dyDescent="0.35">
      <c r="A7">
        <v>2</v>
      </c>
      <c r="B7">
        <v>31</v>
      </c>
      <c r="C7">
        <f t="shared" ref="C7:C17" si="0">$E$5+$F$5*A7</f>
        <v>23.111888111888113</v>
      </c>
      <c r="D7">
        <f t="shared" ref="D7:D17" si="1">B7-C7</f>
        <v>7.8881118881118866</v>
      </c>
      <c r="E7">
        <f t="shared" ref="E7:E21" si="2">0.2*(B7-G3)+0.8*(E6+F6)</f>
        <v>23.734937062937064</v>
      </c>
      <c r="F7">
        <f t="shared" ref="F7:F21" si="3">0.1*(E7-E6)+0.9*F6</f>
        <v>0.97786200466200479</v>
      </c>
      <c r="G7">
        <f t="shared" ref="G7:G21" si="4">0.1*(B7-E7)+0.9*G3</f>
        <v>6.6153174825174821</v>
      </c>
      <c r="H7">
        <f t="shared" ref="H7:H20" si="5">E6+F6+G3</f>
        <v>30.097575757575758</v>
      </c>
      <c r="I7">
        <f t="shared" ref="I7:I21" si="6">B7-H7</f>
        <v>0.90242424242424235</v>
      </c>
      <c r="O7" s="1" t="s">
        <v>4</v>
      </c>
      <c r="P7" s="1">
        <v>-3.9872388883576707E-2</v>
      </c>
    </row>
    <row r="8" spans="1:20" x14ac:dyDescent="0.35">
      <c r="A8">
        <v>3</v>
      </c>
      <c r="B8">
        <v>43</v>
      </c>
      <c r="C8">
        <f t="shared" si="0"/>
        <v>24.031468531468533</v>
      </c>
      <c r="D8">
        <f t="shared" si="1"/>
        <v>18.968531468531467</v>
      </c>
      <c r="E8">
        <f t="shared" si="2"/>
        <v>24.712197296037299</v>
      </c>
      <c r="F8">
        <f t="shared" si="3"/>
        <v>0.97780182750582789</v>
      </c>
      <c r="G8">
        <f t="shared" si="4"/>
        <v>18.289969081585081</v>
      </c>
      <c r="H8">
        <f t="shared" si="5"/>
        <v>43.003008857808858</v>
      </c>
      <c r="I8">
        <f t="shared" si="6"/>
        <v>-3.0088578088580675E-3</v>
      </c>
      <c r="O8" s="1" t="s">
        <v>5</v>
      </c>
      <c r="P8" s="1">
        <v>14.461414781497608</v>
      </c>
    </row>
    <row r="9" spans="1:20" ht="15" thickBot="1" x14ac:dyDescent="0.4">
      <c r="A9">
        <v>4</v>
      </c>
      <c r="B9">
        <v>16</v>
      </c>
      <c r="C9">
        <f t="shared" si="0"/>
        <v>24.95104895104895</v>
      </c>
      <c r="D9">
        <f t="shared" si="1"/>
        <v>-8.9510489510489499</v>
      </c>
      <c r="E9">
        <f t="shared" si="2"/>
        <v>25.877873424708628</v>
      </c>
      <c r="F9">
        <f t="shared" si="3"/>
        <v>0.99658925762237804</v>
      </c>
      <c r="G9">
        <f t="shared" si="4"/>
        <v>-10.554220908904428</v>
      </c>
      <c r="H9">
        <f t="shared" si="5"/>
        <v>15.0606284941725</v>
      </c>
      <c r="I9">
        <f t="shared" si="6"/>
        <v>0.93937150582750029</v>
      </c>
      <c r="O9" s="2" t="s">
        <v>6</v>
      </c>
      <c r="P9" s="2">
        <v>12</v>
      </c>
    </row>
    <row r="10" spans="1:20" x14ac:dyDescent="0.35">
      <c r="A10">
        <v>5</v>
      </c>
      <c r="B10">
        <v>11</v>
      </c>
      <c r="C10">
        <f t="shared" si="0"/>
        <v>25.87062937062937</v>
      </c>
      <c r="D10">
        <f t="shared" si="1"/>
        <v>-14.87062937062937</v>
      </c>
      <c r="E10">
        <f t="shared" si="2"/>
        <v>26.508176206470871</v>
      </c>
      <c r="F10">
        <f t="shared" si="3"/>
        <v>0.95996061003636457</v>
      </c>
      <c r="G10">
        <f t="shared" si="4"/>
        <v>-14.189544893374361</v>
      </c>
      <c r="H10">
        <f t="shared" si="5"/>
        <v>12.831432379300704</v>
      </c>
      <c r="I10">
        <f t="shared" si="6"/>
        <v>-1.8314323793007041</v>
      </c>
    </row>
    <row r="11" spans="1:20" ht="15" thickBot="1" x14ac:dyDescent="0.4">
      <c r="A11">
        <v>6</v>
      </c>
      <c r="B11">
        <v>33</v>
      </c>
      <c r="C11">
        <f t="shared" si="0"/>
        <v>26.79020979020979</v>
      </c>
      <c r="D11">
        <f t="shared" si="1"/>
        <v>6.20979020979021</v>
      </c>
      <c r="E11">
        <f t="shared" si="2"/>
        <v>27.251445956702295</v>
      </c>
      <c r="F11">
        <f t="shared" si="3"/>
        <v>0.93829152405587046</v>
      </c>
      <c r="G11">
        <f t="shared" si="4"/>
        <v>6.5286411385955052</v>
      </c>
      <c r="H11">
        <f t="shared" si="5"/>
        <v>34.083454299024716</v>
      </c>
      <c r="I11">
        <f t="shared" si="6"/>
        <v>-1.0834542990247158</v>
      </c>
      <c r="O11" t="s">
        <v>7</v>
      </c>
    </row>
    <row r="12" spans="1:20" x14ac:dyDescent="0.35">
      <c r="A12">
        <v>7</v>
      </c>
      <c r="B12">
        <v>45</v>
      </c>
      <c r="C12">
        <f t="shared" si="0"/>
        <v>27.70979020979021</v>
      </c>
      <c r="D12">
        <f t="shared" si="1"/>
        <v>17.29020979020979</v>
      </c>
      <c r="E12">
        <f t="shared" si="2"/>
        <v>27.893796168289516</v>
      </c>
      <c r="F12">
        <f t="shared" si="3"/>
        <v>0.90869739280900563</v>
      </c>
      <c r="G12">
        <f t="shared" si="4"/>
        <v>18.17159255659762</v>
      </c>
      <c r="H12">
        <f t="shared" si="5"/>
        <v>46.479706562343246</v>
      </c>
      <c r="I12">
        <f t="shared" si="6"/>
        <v>-1.4797065623432459</v>
      </c>
      <c r="O12" s="3"/>
      <c r="P12" s="3" t="s">
        <v>12</v>
      </c>
      <c r="Q12" s="3" t="s">
        <v>13</v>
      </c>
      <c r="R12" s="3" t="s">
        <v>14</v>
      </c>
      <c r="S12" s="3" t="s">
        <v>15</v>
      </c>
      <c r="T12" s="3" t="s">
        <v>16</v>
      </c>
    </row>
    <row r="13" spans="1:20" x14ac:dyDescent="0.35">
      <c r="A13">
        <v>8</v>
      </c>
      <c r="B13">
        <v>17</v>
      </c>
      <c r="C13">
        <f t="shared" si="0"/>
        <v>28.62937062937063</v>
      </c>
      <c r="D13">
        <f t="shared" si="1"/>
        <v>-11.62937062937063</v>
      </c>
      <c r="E13">
        <f t="shared" si="2"/>
        <v>28.552839030659705</v>
      </c>
      <c r="F13">
        <f t="shared" si="3"/>
        <v>0.88373193976512399</v>
      </c>
      <c r="G13">
        <f t="shared" si="4"/>
        <v>-10.654082721079957</v>
      </c>
      <c r="H13">
        <f t="shared" si="5"/>
        <v>18.248272652194096</v>
      </c>
      <c r="I13">
        <f t="shared" si="6"/>
        <v>-1.2482726521940961</v>
      </c>
      <c r="O13" s="1" t="s">
        <v>8</v>
      </c>
      <c r="P13" s="1">
        <v>1</v>
      </c>
      <c r="Q13" s="1">
        <v>120.92482517482495</v>
      </c>
      <c r="R13" s="1">
        <v>120.92482517482495</v>
      </c>
      <c r="S13" s="1">
        <v>0.57822105634497367</v>
      </c>
      <c r="T13" s="1">
        <v>0.46456164934829658</v>
      </c>
    </row>
    <row r="14" spans="1:20" x14ac:dyDescent="0.35">
      <c r="A14">
        <v>9</v>
      </c>
      <c r="B14">
        <v>14</v>
      </c>
      <c r="C14">
        <f t="shared" si="0"/>
        <v>29.548951048951047</v>
      </c>
      <c r="D14">
        <f t="shared" si="1"/>
        <v>-15.548951048951047</v>
      </c>
      <c r="E14">
        <f t="shared" si="2"/>
        <v>29.187165755014735</v>
      </c>
      <c r="F14">
        <f t="shared" si="3"/>
        <v>0.85879141822411476</v>
      </c>
      <c r="G14">
        <f t="shared" si="4"/>
        <v>-14.289306979538399</v>
      </c>
      <c r="H14">
        <f t="shared" si="5"/>
        <v>15.247026077050467</v>
      </c>
      <c r="I14">
        <f t="shared" si="6"/>
        <v>-1.2470260770504673</v>
      </c>
      <c r="O14" s="1" t="s">
        <v>9</v>
      </c>
      <c r="P14" s="1">
        <v>10</v>
      </c>
      <c r="Q14" s="1">
        <v>2091.3251748251751</v>
      </c>
      <c r="R14" s="1">
        <v>209.1325174825175</v>
      </c>
      <c r="S14" s="1"/>
      <c r="T14" s="1"/>
    </row>
    <row r="15" spans="1:20" ht="15" thickBot="1" x14ac:dyDescent="0.4">
      <c r="A15">
        <v>10</v>
      </c>
      <c r="B15">
        <v>36</v>
      </c>
      <c r="C15">
        <f t="shared" si="0"/>
        <v>30.468531468531467</v>
      </c>
      <c r="D15">
        <f t="shared" si="1"/>
        <v>5.5314685314685335</v>
      </c>
      <c r="E15">
        <f t="shared" si="2"/>
        <v>29.931037510871981</v>
      </c>
      <c r="F15">
        <f t="shared" si="3"/>
        <v>0.84729945198742795</v>
      </c>
      <c r="G15">
        <f t="shared" si="4"/>
        <v>6.4826732736487571</v>
      </c>
      <c r="H15">
        <f t="shared" si="5"/>
        <v>36.574598311834357</v>
      </c>
      <c r="I15">
        <f t="shared" si="6"/>
        <v>-0.57459831183435739</v>
      </c>
      <c r="O15" s="2" t="s">
        <v>10</v>
      </c>
      <c r="P15" s="2">
        <v>11</v>
      </c>
      <c r="Q15" s="2">
        <v>2212.25</v>
      </c>
      <c r="R15" s="2"/>
      <c r="S15" s="2"/>
      <c r="T15" s="2"/>
    </row>
    <row r="16" spans="1:20" ht="15" thickBot="1" x14ac:dyDescent="0.4">
      <c r="A16">
        <v>11</v>
      </c>
      <c r="B16">
        <v>50</v>
      </c>
      <c r="C16">
        <f t="shared" si="0"/>
        <v>31.388111888111887</v>
      </c>
      <c r="D16">
        <f t="shared" si="1"/>
        <v>18.611888111888113</v>
      </c>
      <c r="E16">
        <f t="shared" si="2"/>
        <v>30.988351058968004</v>
      </c>
      <c r="F16">
        <f t="shared" si="3"/>
        <v>0.86830086159828745</v>
      </c>
      <c r="G16">
        <f t="shared" si="4"/>
        <v>18.25559819504106</v>
      </c>
      <c r="H16">
        <f t="shared" si="5"/>
        <v>48.949929519457029</v>
      </c>
      <c r="I16">
        <f t="shared" si="6"/>
        <v>1.0500704805429706</v>
      </c>
    </row>
    <row r="17" spans="1:23" x14ac:dyDescent="0.35">
      <c r="A17">
        <v>12</v>
      </c>
      <c r="B17">
        <v>21</v>
      </c>
      <c r="C17">
        <f t="shared" si="0"/>
        <v>32.307692307692307</v>
      </c>
      <c r="D17">
        <f t="shared" si="1"/>
        <v>-11.307692307692307</v>
      </c>
      <c r="E17">
        <f t="shared" si="2"/>
        <v>31.816138080669027</v>
      </c>
      <c r="F17">
        <f t="shared" si="3"/>
        <v>0.86424947760856119</v>
      </c>
      <c r="G17">
        <f t="shared" si="4"/>
        <v>-10.670288257038864</v>
      </c>
      <c r="H17">
        <f t="shared" si="5"/>
        <v>21.202569199486334</v>
      </c>
      <c r="I17">
        <f t="shared" si="6"/>
        <v>-0.20256919948633367</v>
      </c>
      <c r="O17" s="3"/>
      <c r="P17" s="3" t="s">
        <v>17</v>
      </c>
      <c r="Q17" s="3" t="s">
        <v>5</v>
      </c>
      <c r="R17" s="3" t="s">
        <v>18</v>
      </c>
      <c r="S17" s="3" t="s">
        <v>19</v>
      </c>
      <c r="T17" s="3" t="s">
        <v>20</v>
      </c>
      <c r="U17" s="3" t="s">
        <v>21</v>
      </c>
      <c r="V17" s="3" t="s">
        <v>22</v>
      </c>
      <c r="W17" s="3" t="s">
        <v>23</v>
      </c>
    </row>
    <row r="18" spans="1:23" x14ac:dyDescent="0.35">
      <c r="A18">
        <v>13</v>
      </c>
      <c r="B18">
        <v>19</v>
      </c>
      <c r="E18">
        <f t="shared" si="2"/>
        <v>32.802171442529747</v>
      </c>
      <c r="F18">
        <f t="shared" si="3"/>
        <v>0.87642786603377709</v>
      </c>
      <c r="G18">
        <f t="shared" si="4"/>
        <v>-14.240593425837535</v>
      </c>
      <c r="H18">
        <f t="shared" si="5"/>
        <v>18.391080578739189</v>
      </c>
      <c r="I18">
        <f t="shared" si="6"/>
        <v>0.60891942126081133</v>
      </c>
      <c r="O18" s="1" t="s">
        <v>11</v>
      </c>
      <c r="P18" s="1">
        <v>21.272727272727273</v>
      </c>
      <c r="Q18" s="1">
        <v>8.9003855356255102</v>
      </c>
      <c r="R18" s="1">
        <v>2.3900905401882961</v>
      </c>
      <c r="S18" s="1">
        <v>3.7952734304986455E-2</v>
      </c>
      <c r="T18" s="1">
        <v>1.441432463143407</v>
      </c>
      <c r="U18" s="1">
        <v>41.10402208231114</v>
      </c>
      <c r="V18" s="1">
        <v>1.441432463143407</v>
      </c>
      <c r="W18" s="1">
        <v>41.10402208231114</v>
      </c>
    </row>
    <row r="19" spans="1:23" ht="15" thickBot="1" x14ac:dyDescent="0.4">
      <c r="A19">
        <v>14</v>
      </c>
      <c r="B19">
        <v>41</v>
      </c>
      <c r="E19">
        <f t="shared" si="2"/>
        <v>33.846344792121073</v>
      </c>
      <c r="F19">
        <f t="shared" si="3"/>
        <v>0.89320241438953196</v>
      </c>
      <c r="G19">
        <f t="shared" si="4"/>
        <v>6.5497714670717748</v>
      </c>
      <c r="H19">
        <f t="shared" si="5"/>
        <v>40.161272582212284</v>
      </c>
      <c r="I19">
        <f t="shared" si="6"/>
        <v>0.83872741778771598</v>
      </c>
      <c r="O19" s="2" t="s">
        <v>24</v>
      </c>
      <c r="P19" s="2">
        <v>0.91958041958041947</v>
      </c>
      <c r="Q19" s="2">
        <v>1.2093242564425815</v>
      </c>
      <c r="R19" s="2">
        <v>0.76040847992705507</v>
      </c>
      <c r="S19" s="2">
        <v>0.46456164934829614</v>
      </c>
      <c r="T19" s="2">
        <v>-1.774961940848709</v>
      </c>
      <c r="U19" s="2">
        <v>3.6141227800095481</v>
      </c>
      <c r="V19" s="2">
        <v>-1.774961940848709</v>
      </c>
      <c r="W19" s="2">
        <v>3.6141227800095481</v>
      </c>
    </row>
    <row r="20" spans="1:23" x14ac:dyDescent="0.35">
      <c r="A20">
        <v>15</v>
      </c>
      <c r="B20">
        <v>55</v>
      </c>
      <c r="E20">
        <f t="shared" si="2"/>
        <v>35.140518126200277</v>
      </c>
      <c r="F20">
        <f t="shared" si="3"/>
        <v>0.93329950635849912</v>
      </c>
      <c r="G20">
        <f t="shared" si="4"/>
        <v>18.415986562916927</v>
      </c>
      <c r="H20">
        <f t="shared" si="5"/>
        <v>52.995145401551667</v>
      </c>
      <c r="I20">
        <f t="shared" si="6"/>
        <v>2.0048545984483326</v>
      </c>
    </row>
    <row r="21" spans="1:23" x14ac:dyDescent="0.35">
      <c r="A21">
        <v>16</v>
      </c>
      <c r="B21">
        <v>25</v>
      </c>
      <c r="E21">
        <f t="shared" si="2"/>
        <v>35.993111757454798</v>
      </c>
      <c r="F21">
        <f t="shared" si="3"/>
        <v>0.92522891884810132</v>
      </c>
      <c r="G21">
        <f t="shared" si="4"/>
        <v>-10.702570607080458</v>
      </c>
      <c r="H21">
        <f>E20+F20+G17</f>
        <v>25.403529375519916</v>
      </c>
      <c r="I21">
        <f t="shared" si="6"/>
        <v>-0.4035293755199163</v>
      </c>
    </row>
    <row r="22" spans="1:23" x14ac:dyDescent="0.35">
      <c r="A22">
        <v>17</v>
      </c>
      <c r="H22">
        <f>E21+F21+G18</f>
        <v>22.677747250465362</v>
      </c>
    </row>
    <row r="23" spans="1:23" x14ac:dyDescent="0.35">
      <c r="A23">
        <v>18</v>
      </c>
      <c r="H23">
        <f>E21+F21+G19</f>
        <v>43.468112143374668</v>
      </c>
    </row>
    <row r="24" spans="1:23" x14ac:dyDescent="0.35">
      <c r="A24">
        <v>19</v>
      </c>
      <c r="H24">
        <f>E21+F21+G20</f>
        <v>55.334327239219824</v>
      </c>
    </row>
    <row r="25" spans="1:23" x14ac:dyDescent="0.35">
      <c r="A25">
        <v>20</v>
      </c>
      <c r="H25">
        <f>E21+F21+G21</f>
        <v>26.215770069222437</v>
      </c>
    </row>
    <row r="26" spans="1:23" x14ac:dyDescent="0.35">
      <c r="A26">
        <v>21</v>
      </c>
      <c r="H26">
        <f>E21+F21*2+G18</f>
        <v>23.602976169313468</v>
      </c>
    </row>
    <row r="27" spans="1:23" x14ac:dyDescent="0.35">
      <c r="H27">
        <f>E21+F21*2+G19</f>
        <v>44.393341062222774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Sheet2</vt:lpstr>
      <vt:lpstr>Sheet1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Stat</cp:lastModifiedBy>
  <dcterms:created xsi:type="dcterms:W3CDTF">2018-03-22T07:09:18Z</dcterms:created>
  <dcterms:modified xsi:type="dcterms:W3CDTF">2022-08-25T02:59:16Z</dcterms:modified>
</cp:coreProperties>
</file>