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ugasakhir\public\"/>
    </mc:Choice>
  </mc:AlternateContent>
  <xr:revisionPtr revIDLastSave="0" documentId="13_ncr:1_{12C93E07-6D10-4E9D-808A-FDF5F4557CEC}" xr6:coauthVersionLast="47" xr6:coauthVersionMax="47" xr10:uidLastSave="{00000000-0000-0000-0000-000000000000}"/>
  <bookViews>
    <workbookView xWindow="-113" yWindow="-113" windowWidth="24267" windowHeight="13023" activeTab="2" xr2:uid="{BEFD2E53-BA92-4885-8B19-4F44445D8C83}"/>
  </bookViews>
  <sheets>
    <sheet name="Data Penggarap" sheetId="1" r:id="rId1"/>
    <sheet name="Rekap Sawah" sheetId="3" r:id="rId2"/>
    <sheet name="Data Pengurus" sheetId="2" r:id="rId3"/>
    <sheet name="penghasilan" sheetId="4" r:id="rId4"/>
  </sheets>
  <externalReferences>
    <externalReference r:id="rId5"/>
    <externalReference r:id="rId6"/>
  </externalReferences>
  <definedNames>
    <definedName name="_xlnm._FilterDatabase" localSheetId="1" hidden="1">'Rekap Sawah'!$A$6:$G$17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0" i="3" l="1"/>
  <c r="I8" i="3"/>
  <c r="J3" i="4"/>
  <c r="E15" i="3"/>
  <c r="G15" i="3" s="1"/>
  <c r="D15" i="3"/>
  <c r="E14" i="3"/>
  <c r="G14" i="3" s="1"/>
  <c r="G13" i="3"/>
  <c r="E13" i="3"/>
  <c r="F13" i="3" s="1"/>
  <c r="D13" i="3"/>
  <c r="E12" i="3"/>
  <c r="F12" i="3" s="1"/>
  <c r="D12" i="3"/>
  <c r="E11" i="3"/>
  <c r="F11" i="3" s="1"/>
  <c r="D11" i="3"/>
  <c r="G10" i="3"/>
  <c r="E10" i="3"/>
  <c r="F10" i="3" s="1"/>
  <c r="E9" i="3"/>
  <c r="G9" i="3" s="1"/>
  <c r="D9" i="3"/>
  <c r="E8" i="3"/>
  <c r="E16" i="3" s="1"/>
  <c r="D8" i="3"/>
  <c r="G11" i="3" l="1"/>
  <c r="F9" i="3"/>
  <c r="G12" i="3"/>
  <c r="F8" i="3"/>
  <c r="D16" i="3"/>
  <c r="G8" i="3"/>
  <c r="G16" i="3" s="1"/>
  <c r="F14" i="3"/>
  <c r="F16" i="3" s="1"/>
  <c r="F15" i="3"/>
  <c r="H30" i="1" l="1"/>
  <c r="G30" i="1"/>
  <c r="E2" i="1" s="1"/>
  <c r="E3" i="1" l="1"/>
  <c r="G3" i="1" s="1"/>
  <c r="G2" i="1"/>
</calcChain>
</file>

<file path=xl/sharedStrings.xml><?xml version="1.0" encoding="utf-8"?>
<sst xmlns="http://schemas.openxmlformats.org/spreadsheetml/2006/main" count="336" uniqueCount="201">
  <si>
    <t>DATA PENYEWA TANAH SAWAH WAKAF YNWPS WILAYAH SUKAGALIH</t>
  </si>
  <si>
    <t>LUAS  :</t>
  </si>
  <si>
    <t xml:space="preserve">Bata/  ± </t>
  </si>
  <si>
    <t>HA</t>
  </si>
  <si>
    <t>TOTAL SEWA  :</t>
  </si>
  <si>
    <t xml:space="preserve">KG/panen  atau          </t>
  </si>
  <si>
    <t>Ton/panen</t>
  </si>
  <si>
    <t>MANDOR  :</t>
  </si>
  <si>
    <t>ENGKAM KAMTU</t>
  </si>
  <si>
    <t>Data tahun 2022</t>
  </si>
  <si>
    <t>NO</t>
  </si>
  <si>
    <t>No. SPS</t>
  </si>
  <si>
    <t>NAMA PENGGARAP</t>
  </si>
  <si>
    <t>UMUR</t>
  </si>
  <si>
    <t>Pekerjaan</t>
  </si>
  <si>
    <t>Alamat</t>
  </si>
  <si>
    <t>LUAS</t>
  </si>
  <si>
    <t>Besaran</t>
  </si>
  <si>
    <t>Blok</t>
  </si>
  <si>
    <t>Kelas</t>
  </si>
  <si>
    <t>Persil</t>
  </si>
  <si>
    <t>Kohir</t>
  </si>
  <si>
    <t>KETERANGAN</t>
  </si>
  <si>
    <t xml:space="preserve">(Surat Perjanjian Sewa) </t>
  </si>
  <si>
    <t>(Th)</t>
  </si>
  <si>
    <t>Bata</t>
  </si>
  <si>
    <t>Sewa/KG</t>
  </si>
  <si>
    <t>001/SPS-SKGL/YNWPS/XI/2022</t>
  </si>
  <si>
    <t>Iwan Ruswandi</t>
  </si>
  <si>
    <t>Karyawan honorer</t>
  </si>
  <si>
    <t>Dsn. Tenjolaya</t>
  </si>
  <si>
    <t>Cipongporang</t>
  </si>
  <si>
    <t>S II</t>
  </si>
  <si>
    <t>No. 44 B</t>
  </si>
  <si>
    <t>No. 231</t>
  </si>
  <si>
    <t>002/SPS-SKGL/YNWPS/XI/2022</t>
  </si>
  <si>
    <t>MITRA</t>
  </si>
  <si>
    <t>Wiraswasta</t>
  </si>
  <si>
    <t>003/SPS-SKGL/YNWPS/XI/2022</t>
  </si>
  <si>
    <t>SUKRA</t>
  </si>
  <si>
    <t>Buruh Harian lepas</t>
  </si>
  <si>
    <t>004/SPS-SKGL/YNWPS/XI/2022</t>
  </si>
  <si>
    <t>ROHANA</t>
  </si>
  <si>
    <t>005/SPS-SKGL/YNWPS/XI/2022</t>
  </si>
  <si>
    <t>LENGKANA</t>
  </si>
  <si>
    <t>006/SPS-SKGL/YNWPS/XI/2022</t>
  </si>
  <si>
    <t>NEDI</t>
  </si>
  <si>
    <t>Pensiunan</t>
  </si>
  <si>
    <t>007/SPS-SKGL/YNWPS/XI/2022</t>
  </si>
  <si>
    <t>Dodi Djunaedi</t>
  </si>
  <si>
    <t>008/SPS-SKGL/YNWPS/XI/2022</t>
  </si>
  <si>
    <t>Anen</t>
  </si>
  <si>
    <t>Dsn. Bosok</t>
  </si>
  <si>
    <t>009/SPS-SKGL/YNWPS/XI/2022</t>
  </si>
  <si>
    <t>Mamat miat</t>
  </si>
  <si>
    <t>010/SPS-SKGL/YNWPS/XI/2022</t>
  </si>
  <si>
    <t>ITA</t>
  </si>
  <si>
    <t>Petani</t>
  </si>
  <si>
    <t>011/SPS-SKGL/YNWPS/XI/2022</t>
  </si>
  <si>
    <t>Ade Yuliawati</t>
  </si>
  <si>
    <t>Ibu Rumah Tangga</t>
  </si>
  <si>
    <t>012/SPS-SKGL/YNWPS/XI/2022</t>
  </si>
  <si>
    <t>Cece Suhandi</t>
  </si>
  <si>
    <t>013/SPS-SKGL/YNWPS/XI/2022</t>
  </si>
  <si>
    <t>Oman Suherman</t>
  </si>
  <si>
    <t>014/SPS-SKGL/YNWPS/XI/2022</t>
  </si>
  <si>
    <t>Engkam Kamtu</t>
  </si>
  <si>
    <t>MANDOR</t>
  </si>
  <si>
    <t>015/SPS-SKGL/YNWPS/XI/2022</t>
  </si>
  <si>
    <t>Endang</t>
  </si>
  <si>
    <t>Dsn. Baginda</t>
  </si>
  <si>
    <t>Baginda</t>
  </si>
  <si>
    <t>016/SPS-SKGL/YNWPS/XI/2022</t>
  </si>
  <si>
    <t>Ahmad</t>
  </si>
  <si>
    <t>017/SPS-SKGL/YNWPS/XI/2022</t>
  </si>
  <si>
    <t>H. Mamat Ruchimat</t>
  </si>
  <si>
    <t>018/SPS-SKGL/YNWPS/XI/2022</t>
  </si>
  <si>
    <t>Rohman</t>
  </si>
  <si>
    <t>Dsn. Nangkod</t>
  </si>
  <si>
    <t>019/SPS-SKGL/YNWPS/XI/2022</t>
  </si>
  <si>
    <t>Sukarna</t>
  </si>
  <si>
    <t>020/SPS-SKGL/YNWPS/XI/2022</t>
  </si>
  <si>
    <t>Engkos Kosasih</t>
  </si>
  <si>
    <t xml:space="preserve">Buruh </t>
  </si>
  <si>
    <t>021/SPS-SKGL/YNWPS/XI/2022</t>
  </si>
  <si>
    <t>ACAH</t>
  </si>
  <si>
    <t>SII</t>
  </si>
  <si>
    <t>022/SPS-SKGL/YNWPS/XI/2022</t>
  </si>
  <si>
    <t>UU</t>
  </si>
  <si>
    <t>JUMLAH</t>
  </si>
  <si>
    <t>DAFTAR KARYAWAN/TI</t>
  </si>
  <si>
    <t xml:space="preserve">YAYASAN NAZHIR WAKAF PANGERAN SUMEDANG </t>
  </si>
  <si>
    <t>2023 - 2027</t>
  </si>
  <si>
    <t>NAMA</t>
  </si>
  <si>
    <t>NIK</t>
  </si>
  <si>
    <t>TTL</t>
  </si>
  <si>
    <t>JABATAN</t>
  </si>
  <si>
    <t>ALAMAT</t>
  </si>
  <si>
    <t>Rd. Luky Djohari Soemawilaga</t>
  </si>
  <si>
    <t>1.</t>
  </si>
  <si>
    <t>00.</t>
  </si>
  <si>
    <t>2006.</t>
  </si>
  <si>
    <t>020</t>
  </si>
  <si>
    <t>Bandung, 12 Oktober 1971</t>
  </si>
  <si>
    <t>Ketua Pengurus</t>
  </si>
  <si>
    <t>Komp. Srimanganti 04/06 Regol Wetan</t>
  </si>
  <si>
    <t>Rd. Dadang Wahyu</t>
  </si>
  <si>
    <t>Sumedang, 21 Oktober 1960</t>
  </si>
  <si>
    <t>Sekretaris Pengurus</t>
  </si>
  <si>
    <t>Jl. Cut Nyak Dien Gg Jayaidin 1 No. 8</t>
  </si>
  <si>
    <t>Johan Alisyam</t>
  </si>
  <si>
    <t>019</t>
  </si>
  <si>
    <t>Padang, 20 Desember 1953</t>
  </si>
  <si>
    <t>Bendahara Pengurus</t>
  </si>
  <si>
    <t>Lembur Warung Rt/Rw. 001/006 Ds. Rancamulya, Kec. Sumedang Utara - Sumedang</t>
  </si>
  <si>
    <t>Rd. Moch. Zaitun Kartakusumah</t>
  </si>
  <si>
    <t>2017.</t>
  </si>
  <si>
    <t>025</t>
  </si>
  <si>
    <t>Bandung, 22 Januari 1963</t>
  </si>
  <si>
    <t>Bidang Aset</t>
  </si>
  <si>
    <t>Gg. Empang No. 4 Rt/Rw. 004/007, Kel. Regolwetan, Kec. Sumedang Selatan -Sumedang</t>
  </si>
  <si>
    <t>H. Idi Kusnadi, Spd.</t>
  </si>
  <si>
    <t>2012.</t>
  </si>
  <si>
    <t>021</t>
  </si>
  <si>
    <t>Sumedang, 17 Mei 1950</t>
  </si>
  <si>
    <t>Ling. Cipameungpeuk 03/03 Kec. Cipameungpeuk</t>
  </si>
  <si>
    <t>Rd. Ati Yuniati Bratasoeria</t>
  </si>
  <si>
    <t>2000.</t>
  </si>
  <si>
    <t>022</t>
  </si>
  <si>
    <t>Sumedang, 21 Juni 1980</t>
  </si>
  <si>
    <t>Pelaksana Sekretariat</t>
  </si>
  <si>
    <t>Komp. Srimanganti No. 4 04/06 Regol Wetan</t>
  </si>
  <si>
    <t>Rd. Mohammad Zulfadin A</t>
  </si>
  <si>
    <t>Sumedang, 17 Agustus 1994</t>
  </si>
  <si>
    <t>Jl. 11 April No. 213</t>
  </si>
  <si>
    <t>NR. Hj. Fetty Rochaeti Soemawilaga</t>
  </si>
  <si>
    <t>2.</t>
  </si>
  <si>
    <t>1995.</t>
  </si>
  <si>
    <t>Sumedang, 20 September  1950</t>
  </si>
  <si>
    <t>Kepala Bidang Perpustakaan</t>
  </si>
  <si>
    <t>Jl. Empang No. 2</t>
  </si>
  <si>
    <t>NR. Eni Kusmayati</t>
  </si>
  <si>
    <t>4.</t>
  </si>
  <si>
    <t>2007.</t>
  </si>
  <si>
    <t>043</t>
  </si>
  <si>
    <t>Bandung, 09 Juli 1965</t>
  </si>
  <si>
    <t>Pendamping Makuta &amp; Siger</t>
  </si>
  <si>
    <t>Jl. Empang , Gg. Buntu</t>
  </si>
  <si>
    <t xml:space="preserve">DATA TANAH SAWAH </t>
  </si>
  <si>
    <t>YAYASAN NAZHIR WAKAF PANGERAN SUMEDANG</t>
  </si>
  <si>
    <t>TAHUN 2019</t>
  </si>
  <si>
    <t>NO.</t>
  </si>
  <si>
    <t>WILAYAH</t>
  </si>
  <si>
    <t>NAMA MANDOR</t>
  </si>
  <si>
    <t>JUMLAH PENGGARAP</t>
  </si>
  <si>
    <t xml:space="preserve">BESAR SETORAN  </t>
  </si>
  <si>
    <t>BATA</t>
  </si>
  <si>
    <t>2 (KG)/PANEN/BATA</t>
  </si>
  <si>
    <t>SUKAGALIH</t>
  </si>
  <si>
    <t>SUHARI</t>
  </si>
  <si>
    <t>MARGAMEKAR</t>
  </si>
  <si>
    <t>AMAN</t>
  </si>
  <si>
    <t>3.</t>
  </si>
  <si>
    <t>PADASUKA</t>
  </si>
  <si>
    <t>SUPENA</t>
  </si>
  <si>
    <t>CIPAMEUNGPEUK</t>
  </si>
  <si>
    <t>ENTIS SUTISNA</t>
  </si>
  <si>
    <t>5.</t>
  </si>
  <si>
    <t>PASANGGRAHAN</t>
  </si>
  <si>
    <t>TATA SUMARTA</t>
  </si>
  <si>
    <t>6.</t>
  </si>
  <si>
    <t>SUKAJAYA</t>
  </si>
  <si>
    <t>E. MUCHTAR</t>
  </si>
  <si>
    <t>7.</t>
  </si>
  <si>
    <t>TANJUNGKERTA</t>
  </si>
  <si>
    <t>DEDE SUPRIATNA</t>
  </si>
  <si>
    <t>8.</t>
  </si>
  <si>
    <t>DARMARAJA</t>
  </si>
  <si>
    <t>MILYANA</t>
  </si>
  <si>
    <t xml:space="preserve">                                          J U M L A H</t>
  </si>
  <si>
    <t>CATATAN : Perhitungan 1 HA = 700 Bata</t>
  </si>
  <si>
    <t>peng</t>
  </si>
  <si>
    <t>kerja</t>
  </si>
  <si>
    <t>mandor</t>
  </si>
  <si>
    <t>sumbangan</t>
  </si>
  <si>
    <t>setoran</t>
  </si>
  <si>
    <t>bayaran / tahun</t>
  </si>
  <si>
    <t>2 x panen</t>
  </si>
  <si>
    <t>bayaran / bulan</t>
  </si>
  <si>
    <t>sekali panen</t>
  </si>
  <si>
    <t>2 kali panen</t>
  </si>
  <si>
    <t>hektar</t>
  </si>
  <si>
    <t>harga/kg</t>
  </si>
  <si>
    <t>saldo/tahun</t>
  </si>
  <si>
    <t>sawah</t>
  </si>
  <si>
    <t>tanah darat</t>
  </si>
  <si>
    <t>jumlah penyewa</t>
  </si>
  <si>
    <t>hasil/tahun</t>
  </si>
  <si>
    <t>rata sewa</t>
  </si>
  <si>
    <t>Museum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</si>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</sst>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#,##0.000"/>
  </numFmts>
  <fonts count="22" x14ac:knownFonts="1">
    <font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charset val="1"/>
      <scheme val="minor"/>
    </font>
    <font>
      <b/>
      <sz val="12"/>
      <color theme="1"/>
      <name val="Calibri"/>
      <family val="2"/>
      <charset val="1"/>
      <scheme val="minor"/>
    </font>
    <font>
      <i/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 Light"/>
      <family val="1"/>
      <scheme val="major"/>
    </font>
    <font>
      <sz val="10"/>
      <color theme="1"/>
      <name val="Calibri Light"/>
      <family val="1"/>
      <scheme val="major"/>
    </font>
    <font>
      <sz val="11"/>
      <color theme="1"/>
      <name val="Calibri Light"/>
      <family val="1"/>
      <scheme val="major"/>
    </font>
    <font>
      <u/>
      <sz val="11"/>
      <color theme="1"/>
      <name val="Calibri Light"/>
      <family val="1"/>
      <scheme val="major"/>
    </font>
    <font>
      <b/>
      <sz val="12"/>
      <color theme="1"/>
      <name val="Calibri Light"/>
      <family val="1"/>
      <scheme val="major"/>
    </font>
    <font>
      <u/>
      <sz val="14"/>
      <color rgb="FFFF0000"/>
      <name val="Calibri Light"/>
      <family val="1"/>
      <scheme val="major"/>
    </font>
    <font>
      <b/>
      <sz val="11"/>
      <color theme="1"/>
      <name val="Calibri Light"/>
      <family val="1"/>
      <scheme val="major"/>
    </font>
    <font>
      <b/>
      <sz val="11"/>
      <color rgb="FF943634"/>
      <name val="Calibri Light"/>
      <family val="1"/>
      <scheme val="major"/>
    </font>
    <font>
      <b/>
      <sz val="10"/>
      <color theme="1"/>
      <name val="Calibri Light"/>
      <family val="1"/>
      <scheme val="major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</fills>
  <borders count="47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175">
    <xf numFmtId="0" fontId="0" fillId="0" borderId="0" xfId="0"/>
    <xf numFmtId="0" fontId="2" fillId="0" borderId="0" xfId="0" applyFont="1"/>
    <xf numFmtId="0" fontId="2" fillId="0" borderId="0" xfId="0" applyFont="1" applyAlignment="1">
      <alignment horizontal="right"/>
    </xf>
    <xf numFmtId="3" fontId="2" fillId="0" borderId="0" xfId="0" applyNumberFormat="1" applyFont="1" applyAlignment="1">
      <alignment horizontal="center"/>
    </xf>
    <xf numFmtId="0" fontId="2" fillId="0" borderId="0" xfId="0" applyFont="1" applyAlignment="1">
      <alignment vertical="center"/>
    </xf>
    <xf numFmtId="164" fontId="2" fillId="0" borderId="0" xfId="0" applyNumberFormat="1" applyFont="1" applyAlignment="1">
      <alignment vertical="center"/>
    </xf>
    <xf numFmtId="0" fontId="2" fillId="0" borderId="0" xfId="0" applyFont="1" applyAlignment="1">
      <alignment horizontal="left" vertical="center"/>
    </xf>
    <xf numFmtId="3" fontId="2" fillId="0" borderId="0" xfId="0" applyNumberFormat="1" applyFont="1" applyAlignment="1">
      <alignment horizontal="center" vertical="center"/>
    </xf>
    <xf numFmtId="3" fontId="2" fillId="0" borderId="0" xfId="0" applyNumberFormat="1" applyFont="1" applyAlignment="1">
      <alignment vertic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right"/>
    </xf>
    <xf numFmtId="0" fontId="7" fillId="2" borderId="2" xfId="0" applyFont="1" applyFill="1" applyBorder="1" applyAlignment="1">
      <alignment horizontal="center" wrapText="1"/>
    </xf>
    <xf numFmtId="0" fontId="7" fillId="2" borderId="3" xfId="0" applyFont="1" applyFill="1" applyBorder="1" applyAlignment="1">
      <alignment horizontal="center" wrapText="1"/>
    </xf>
    <xf numFmtId="0" fontId="7" fillId="2" borderId="5" xfId="0" applyFont="1" applyFill="1" applyBorder="1" applyAlignment="1">
      <alignment horizontal="center" wrapText="1"/>
    </xf>
    <xf numFmtId="0" fontId="7" fillId="2" borderId="8" xfId="0" applyFont="1" applyFill="1" applyBorder="1" applyAlignment="1">
      <alignment horizontal="center" vertical="top" wrapText="1"/>
    </xf>
    <xf numFmtId="0" fontId="7" fillId="2" borderId="9" xfId="0" applyFont="1" applyFill="1" applyBorder="1" applyAlignment="1">
      <alignment horizontal="center" vertical="center" wrapText="1"/>
    </xf>
    <xf numFmtId="0" fontId="7" fillId="2" borderId="11" xfId="0" applyFont="1" applyFill="1" applyBorder="1" applyAlignment="1">
      <alignment horizontal="center" vertical="top" wrapText="1"/>
    </xf>
    <xf numFmtId="0" fontId="7" fillId="2" borderId="9" xfId="0" applyFont="1" applyFill="1" applyBorder="1" applyAlignment="1">
      <alignment horizontal="center" vertical="top" wrapText="1"/>
    </xf>
    <xf numFmtId="0" fontId="9" fillId="0" borderId="13" xfId="0" applyFont="1" applyBorder="1" applyAlignment="1">
      <alignment vertical="center" wrapText="1"/>
    </xf>
    <xf numFmtId="0" fontId="10" fillId="0" borderId="14" xfId="0" applyFont="1" applyBorder="1" applyAlignment="1">
      <alignment horizontal="center" vertical="center" wrapText="1"/>
    </xf>
    <xf numFmtId="0" fontId="9" fillId="0" borderId="14" xfId="0" applyFont="1" applyBorder="1" applyAlignment="1">
      <alignment vertical="center" wrapText="1"/>
    </xf>
    <xf numFmtId="0" fontId="9" fillId="0" borderId="14" xfId="0" applyFont="1" applyBorder="1" applyAlignment="1">
      <alignment horizontal="center" vertical="center" wrapText="1"/>
    </xf>
    <xf numFmtId="3" fontId="9" fillId="0" borderId="14" xfId="0" applyNumberFormat="1" applyFont="1" applyBorder="1" applyAlignment="1">
      <alignment vertical="center" wrapText="1"/>
    </xf>
    <xf numFmtId="3" fontId="10" fillId="0" borderId="14" xfId="0" applyNumberFormat="1" applyFont="1" applyBorder="1" applyAlignment="1">
      <alignment horizontal="center" vertical="center" wrapText="1"/>
    </xf>
    <xf numFmtId="0" fontId="10" fillId="0" borderId="15" xfId="0" applyFont="1" applyBorder="1" applyAlignment="1">
      <alignment vertical="top" wrapText="1"/>
    </xf>
    <xf numFmtId="0" fontId="9" fillId="0" borderId="16" xfId="0" applyFont="1" applyBorder="1" applyAlignment="1">
      <alignment vertical="center" wrapText="1"/>
    </xf>
    <xf numFmtId="0" fontId="9" fillId="0" borderId="17" xfId="0" applyFont="1" applyBorder="1" applyAlignment="1">
      <alignment vertical="center" wrapText="1"/>
    </xf>
    <xf numFmtId="0" fontId="9" fillId="0" borderId="17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center" vertical="center" wrapText="1"/>
    </xf>
    <xf numFmtId="3" fontId="9" fillId="0" borderId="17" xfId="0" applyNumberFormat="1" applyFont="1" applyBorder="1" applyAlignment="1">
      <alignment vertical="center" wrapText="1"/>
    </xf>
    <xf numFmtId="3" fontId="10" fillId="0" borderId="17" xfId="0" applyNumberFormat="1" applyFont="1" applyBorder="1" applyAlignment="1">
      <alignment horizontal="center" vertical="center" wrapText="1"/>
    </xf>
    <xf numFmtId="0" fontId="10" fillId="0" borderId="18" xfId="0" applyFont="1" applyBorder="1" applyAlignment="1">
      <alignment horizontal="center" vertical="top" wrapText="1"/>
    </xf>
    <xf numFmtId="0" fontId="9" fillId="0" borderId="19" xfId="0" applyFont="1" applyBorder="1" applyAlignment="1">
      <alignment vertical="center" wrapText="1"/>
    </xf>
    <xf numFmtId="0" fontId="9" fillId="0" borderId="20" xfId="0" applyFont="1" applyBorder="1" applyAlignment="1">
      <alignment vertical="center" wrapText="1"/>
    </xf>
    <xf numFmtId="0" fontId="9" fillId="0" borderId="20" xfId="0" applyFont="1" applyBorder="1" applyAlignment="1">
      <alignment horizontal="center" vertical="center" wrapText="1"/>
    </xf>
    <xf numFmtId="0" fontId="10" fillId="0" borderId="20" xfId="0" applyFont="1" applyBorder="1" applyAlignment="1">
      <alignment horizontal="center" vertical="center" wrapText="1"/>
    </xf>
    <xf numFmtId="3" fontId="9" fillId="0" borderId="20" xfId="0" applyNumberFormat="1" applyFont="1" applyBorder="1" applyAlignment="1">
      <alignment vertical="center" wrapText="1"/>
    </xf>
    <xf numFmtId="0" fontId="10" fillId="0" borderId="21" xfId="0" applyFont="1" applyBorder="1" applyAlignment="1">
      <alignment vertical="top" wrapText="1"/>
    </xf>
    <xf numFmtId="0" fontId="10" fillId="0" borderId="18" xfId="0" applyFont="1" applyBorder="1" applyAlignment="1">
      <alignment vertical="top" wrapText="1"/>
    </xf>
    <xf numFmtId="0" fontId="9" fillId="0" borderId="16" xfId="0" applyFont="1" applyBorder="1" applyAlignment="1">
      <alignment vertical="center"/>
    </xf>
    <xf numFmtId="0" fontId="10" fillId="0" borderId="18" xfId="0" applyFont="1" applyBorder="1"/>
    <xf numFmtId="0" fontId="9" fillId="0" borderId="22" xfId="0" applyFont="1" applyBorder="1" applyAlignment="1">
      <alignment vertical="center"/>
    </xf>
    <xf numFmtId="0" fontId="9" fillId="0" borderId="23" xfId="0" applyFont="1" applyBorder="1" applyAlignment="1">
      <alignment vertical="center" wrapText="1"/>
    </xf>
    <xf numFmtId="0" fontId="9" fillId="0" borderId="23" xfId="0" applyFont="1" applyBorder="1" applyAlignment="1">
      <alignment horizontal="center" vertical="center" wrapText="1"/>
    </xf>
    <xf numFmtId="0" fontId="10" fillId="0" borderId="23" xfId="0" applyFont="1" applyBorder="1" applyAlignment="1">
      <alignment horizontal="center" vertical="center" wrapText="1"/>
    </xf>
    <xf numFmtId="3" fontId="9" fillId="0" borderId="23" xfId="0" applyNumberFormat="1" applyFont="1" applyBorder="1" applyAlignment="1">
      <alignment vertical="center" wrapText="1"/>
    </xf>
    <xf numFmtId="0" fontId="10" fillId="0" borderId="24" xfId="0" applyFont="1" applyBorder="1"/>
    <xf numFmtId="0" fontId="2" fillId="0" borderId="22" xfId="0" applyFont="1" applyBorder="1" applyAlignment="1">
      <alignment vertical="center"/>
    </xf>
    <xf numFmtId="0" fontId="2" fillId="0" borderId="24" xfId="0" applyFont="1" applyBorder="1" applyAlignment="1">
      <alignment horizontal="center"/>
    </xf>
    <xf numFmtId="0" fontId="2" fillId="3" borderId="25" xfId="0" applyFont="1" applyFill="1" applyBorder="1" applyAlignment="1">
      <alignment vertical="top" wrapText="1"/>
    </xf>
    <xf numFmtId="0" fontId="2" fillId="3" borderId="26" xfId="0" applyFont="1" applyFill="1" applyBorder="1" applyAlignment="1">
      <alignment horizontal="center" vertical="top" wrapText="1"/>
    </xf>
    <xf numFmtId="0" fontId="6" fillId="4" borderId="27" xfId="0" applyFont="1" applyFill="1" applyBorder="1" applyAlignment="1">
      <alignment horizontal="right" vertical="center" wrapText="1"/>
    </xf>
    <xf numFmtId="0" fontId="11" fillId="4" borderId="27" xfId="0" applyFont="1" applyFill="1" applyBorder="1" applyAlignment="1">
      <alignment horizontal="right" vertical="center" wrapText="1"/>
    </xf>
    <xf numFmtId="3" fontId="6" fillId="4" borderId="27" xfId="0" applyNumberFormat="1" applyFont="1" applyFill="1" applyBorder="1" applyAlignment="1">
      <alignment vertical="center" wrapText="1"/>
    </xf>
    <xf numFmtId="0" fontId="2" fillId="3" borderId="27" xfId="0" applyFont="1" applyFill="1" applyBorder="1"/>
    <xf numFmtId="0" fontId="2" fillId="3" borderId="28" xfId="0" applyFont="1" applyFill="1" applyBorder="1"/>
    <xf numFmtId="0" fontId="14" fillId="0" borderId="19" xfId="0" applyFont="1" applyBorder="1" applyAlignment="1">
      <alignment horizontal="left" vertical="center" indent="1"/>
    </xf>
    <xf numFmtId="0" fontId="14" fillId="0" borderId="20" xfId="0" applyFont="1" applyBorder="1" applyAlignment="1">
      <alignment horizontal="left" vertical="center" indent="1"/>
    </xf>
    <xf numFmtId="0" fontId="14" fillId="0" borderId="29" xfId="0" applyFont="1" applyBorder="1" applyAlignment="1">
      <alignment vertical="center"/>
    </xf>
    <xf numFmtId="49" fontId="14" fillId="0" borderId="30" xfId="0" applyNumberFormat="1" applyFont="1" applyBorder="1" applyAlignment="1">
      <alignment vertical="center"/>
    </xf>
    <xf numFmtId="49" fontId="14" fillId="0" borderId="31" xfId="0" applyNumberFormat="1" applyFont="1" applyBorder="1" applyAlignment="1">
      <alignment horizontal="left" vertical="center"/>
    </xf>
    <xf numFmtId="0" fontId="14" fillId="0" borderId="20" xfId="0" applyFont="1" applyBorder="1" applyAlignment="1">
      <alignment horizontal="right" vertical="center" indent="2"/>
    </xf>
    <xf numFmtId="0" fontId="14" fillId="0" borderId="21" xfId="0" applyFont="1" applyBorder="1" applyAlignment="1">
      <alignment horizontal="left" vertical="center" indent="1"/>
    </xf>
    <xf numFmtId="0" fontId="14" fillId="0" borderId="16" xfId="0" applyFont="1" applyBorder="1" applyAlignment="1">
      <alignment horizontal="left" vertical="center" indent="1"/>
    </xf>
    <xf numFmtId="0" fontId="14" fillId="0" borderId="17" xfId="0" applyFont="1" applyBorder="1" applyAlignment="1">
      <alignment horizontal="left" vertical="center" indent="1"/>
    </xf>
    <xf numFmtId="0" fontId="14" fillId="0" borderId="32" xfId="0" applyFont="1" applyBorder="1" applyAlignment="1">
      <alignment vertical="center"/>
    </xf>
    <xf numFmtId="49" fontId="14" fillId="0" borderId="33" xfId="0" applyNumberFormat="1" applyFont="1" applyBorder="1" applyAlignment="1">
      <alignment vertical="center"/>
    </xf>
    <xf numFmtId="49" fontId="14" fillId="0" borderId="34" xfId="0" applyNumberFormat="1" applyFont="1" applyBorder="1" applyAlignment="1">
      <alignment vertical="center"/>
    </xf>
    <xf numFmtId="0" fontId="14" fillId="0" borderId="17" xfId="0" applyFont="1" applyBorder="1" applyAlignment="1">
      <alignment horizontal="right" vertical="center" indent="2"/>
    </xf>
    <xf numFmtId="0" fontId="14" fillId="0" borderId="18" xfId="0" applyFont="1" applyBorder="1" applyAlignment="1">
      <alignment vertical="center" wrapText="1"/>
    </xf>
    <xf numFmtId="0" fontId="14" fillId="5" borderId="16" xfId="0" applyFont="1" applyFill="1" applyBorder="1" applyAlignment="1">
      <alignment horizontal="left" vertical="center" indent="1"/>
    </xf>
    <xf numFmtId="0" fontId="14" fillId="5" borderId="17" xfId="0" applyFont="1" applyFill="1" applyBorder="1" applyAlignment="1">
      <alignment horizontal="left" vertical="center" indent="1"/>
    </xf>
    <xf numFmtId="0" fontId="14" fillId="5" borderId="32" xfId="0" applyFont="1" applyFill="1" applyBorder="1" applyAlignment="1">
      <alignment vertical="center"/>
    </xf>
    <xf numFmtId="49" fontId="14" fillId="5" borderId="33" xfId="0" applyNumberFormat="1" applyFont="1" applyFill="1" applyBorder="1" applyAlignment="1">
      <alignment vertical="center"/>
    </xf>
    <xf numFmtId="49" fontId="14" fillId="5" borderId="34" xfId="0" applyNumberFormat="1" applyFont="1" applyFill="1" applyBorder="1" applyAlignment="1">
      <alignment vertical="center"/>
    </xf>
    <xf numFmtId="0" fontId="14" fillId="5" borderId="17" xfId="0" applyFont="1" applyFill="1" applyBorder="1" applyAlignment="1">
      <alignment horizontal="right" vertical="center" indent="2"/>
    </xf>
    <xf numFmtId="0" fontId="14" fillId="5" borderId="18" xfId="0" applyFont="1" applyFill="1" applyBorder="1" applyAlignment="1">
      <alignment vertical="center" wrapText="1"/>
    </xf>
    <xf numFmtId="0" fontId="2" fillId="0" borderId="17" xfId="0" applyFont="1" applyBorder="1" applyAlignment="1">
      <alignment horizontal="right" vertical="center" indent="2"/>
    </xf>
    <xf numFmtId="0" fontId="14" fillId="0" borderId="18" xfId="0" applyFont="1" applyBorder="1" applyAlignment="1">
      <alignment horizontal="left" vertical="center" wrapText="1" indent="1"/>
    </xf>
    <xf numFmtId="0" fontId="14" fillId="0" borderId="18" xfId="0" applyFont="1" applyBorder="1" applyAlignment="1">
      <alignment horizontal="left" vertical="center" indent="1"/>
    </xf>
    <xf numFmtId="0" fontId="15" fillId="0" borderId="0" xfId="0" applyFont="1"/>
    <xf numFmtId="0" fontId="16" fillId="0" borderId="0" xfId="0" applyFont="1"/>
    <xf numFmtId="0" fontId="17" fillId="0" borderId="0" xfId="0" applyFont="1" applyAlignment="1">
      <alignment horizontal="left"/>
    </xf>
    <xf numFmtId="0" fontId="18" fillId="0" borderId="0" xfId="0" applyFont="1" applyAlignment="1">
      <alignment horizontal="right"/>
    </xf>
    <xf numFmtId="0" fontId="17" fillId="0" borderId="8" xfId="0" applyFont="1" applyBorder="1" applyAlignment="1">
      <alignment horizontal="left"/>
    </xf>
    <xf numFmtId="0" fontId="16" fillId="0" borderId="8" xfId="0" applyFont="1" applyBorder="1"/>
    <xf numFmtId="0" fontId="15" fillId="0" borderId="8" xfId="0" applyFont="1" applyBorder="1"/>
    <xf numFmtId="0" fontId="19" fillId="0" borderId="0" xfId="0" applyFont="1"/>
    <xf numFmtId="0" fontId="20" fillId="3" borderId="3" xfId="0" applyFont="1" applyFill="1" applyBorder="1" applyAlignment="1">
      <alignment horizontal="center"/>
    </xf>
    <xf numFmtId="0" fontId="20" fillId="3" borderId="9" xfId="0" applyFont="1" applyFill="1" applyBorder="1" applyAlignment="1">
      <alignment horizontal="center" vertical="center" wrapText="1"/>
    </xf>
    <xf numFmtId="0" fontId="20" fillId="3" borderId="39" xfId="0" applyFont="1" applyFill="1" applyBorder="1" applyAlignment="1">
      <alignment horizontal="center" vertical="center" wrapText="1"/>
    </xf>
    <xf numFmtId="0" fontId="20" fillId="3" borderId="9" xfId="0" applyFont="1" applyFill="1" applyBorder="1" applyAlignment="1">
      <alignment horizontal="center" vertical="top"/>
    </xf>
    <xf numFmtId="0" fontId="15" fillId="0" borderId="13" xfId="0" applyFont="1" applyBorder="1" applyAlignment="1">
      <alignment horizontal="center" vertical="center" wrapText="1"/>
    </xf>
    <xf numFmtId="0" fontId="15" fillId="0" borderId="14" xfId="0" applyFont="1" applyBorder="1" applyAlignment="1">
      <alignment vertical="center" wrapText="1"/>
    </xf>
    <xf numFmtId="0" fontId="15" fillId="0" borderId="14" xfId="0" applyFont="1" applyBorder="1" applyAlignment="1">
      <alignment horizontal="center" vertical="center" wrapText="1"/>
    </xf>
    <xf numFmtId="164" fontId="15" fillId="0" borderId="14" xfId="0" applyNumberFormat="1" applyFont="1" applyBorder="1" applyAlignment="1">
      <alignment horizontal="right" vertical="center" wrapText="1" indent="2"/>
    </xf>
    <xf numFmtId="165" fontId="15" fillId="0" borderId="14" xfId="0" applyNumberFormat="1" applyFont="1" applyBorder="1" applyAlignment="1">
      <alignment horizontal="right" vertical="center" wrapText="1" indent="4"/>
    </xf>
    <xf numFmtId="3" fontId="15" fillId="0" borderId="15" xfId="0" applyNumberFormat="1" applyFont="1" applyBorder="1" applyAlignment="1">
      <alignment horizontal="right" vertical="center" wrapText="1" indent="7"/>
    </xf>
    <xf numFmtId="0" fontId="15" fillId="0" borderId="16" xfId="0" applyFont="1" applyBorder="1" applyAlignment="1">
      <alignment horizontal="center" vertical="center" wrapText="1"/>
    </xf>
    <xf numFmtId="0" fontId="15" fillId="0" borderId="17" xfId="0" applyFont="1" applyBorder="1" applyAlignment="1">
      <alignment vertical="center" wrapText="1"/>
    </xf>
    <xf numFmtId="0" fontId="15" fillId="0" borderId="17" xfId="0" applyFont="1" applyBorder="1" applyAlignment="1">
      <alignment horizontal="center" vertical="center" wrapText="1"/>
    </xf>
    <xf numFmtId="164" fontId="15" fillId="0" borderId="17" xfId="0" applyNumberFormat="1" applyFont="1" applyBorder="1" applyAlignment="1">
      <alignment horizontal="right" vertical="center" wrapText="1" indent="2"/>
    </xf>
    <xf numFmtId="3" fontId="15" fillId="0" borderId="17" xfId="0" applyNumberFormat="1" applyFont="1" applyBorder="1" applyAlignment="1">
      <alignment horizontal="center" vertical="center" wrapText="1"/>
    </xf>
    <xf numFmtId="0" fontId="20" fillId="4" borderId="41" xfId="0" applyFont="1" applyFill="1" applyBorder="1" applyAlignment="1">
      <alignment horizontal="center" vertical="center" wrapText="1"/>
    </xf>
    <xf numFmtId="164" fontId="20" fillId="4" borderId="41" xfId="0" applyNumberFormat="1" applyFont="1" applyFill="1" applyBorder="1" applyAlignment="1">
      <alignment horizontal="right" vertical="center" wrapText="1" indent="2"/>
    </xf>
    <xf numFmtId="165" fontId="20" fillId="4" borderId="41" xfId="0" applyNumberFormat="1" applyFont="1" applyFill="1" applyBorder="1" applyAlignment="1">
      <alignment horizontal="right" vertical="center" wrapText="1" indent="4"/>
    </xf>
    <xf numFmtId="3" fontId="20" fillId="4" borderId="42" xfId="0" applyNumberFormat="1" applyFont="1" applyFill="1" applyBorder="1" applyAlignment="1">
      <alignment horizontal="center" vertical="center" wrapText="1"/>
    </xf>
    <xf numFmtId="0" fontId="21" fillId="0" borderId="0" xfId="0" applyFont="1"/>
    <xf numFmtId="3" fontId="0" fillId="0" borderId="0" xfId="0" applyNumberFormat="1"/>
    <xf numFmtId="0" fontId="0" fillId="0" borderId="46" xfId="0" applyBorder="1" applyAlignment="1">
      <alignment vertical="center"/>
    </xf>
    <xf numFmtId="0" fontId="0" fillId="0" borderId="0" xfId="0" applyAlignment="1">
      <alignment vertical="center"/>
    </xf>
    <xf numFmtId="3" fontId="0" fillId="0" borderId="0" xfId="0" applyNumberFormat="1" applyAlignment="1">
      <alignment vertical="center"/>
    </xf>
    <xf numFmtId="0" fontId="0" fillId="0" borderId="39" xfId="0" applyBorder="1" applyAlignment="1">
      <alignment vertical="center"/>
    </xf>
    <xf numFmtId="3" fontId="0" fillId="9" borderId="0" xfId="0" applyNumberFormat="1" applyFill="1" applyAlignment="1">
      <alignment vertical="center"/>
    </xf>
    <xf numFmtId="3" fontId="0" fillId="10" borderId="0" xfId="0" applyNumberFormat="1" applyFill="1" applyAlignment="1">
      <alignment vertical="center"/>
    </xf>
    <xf numFmtId="3" fontId="0" fillId="7" borderId="0" xfId="0" applyNumberFormat="1" applyFill="1" applyAlignment="1">
      <alignment vertical="center"/>
    </xf>
    <xf numFmtId="3" fontId="0" fillId="6" borderId="0" xfId="0" applyNumberFormat="1" applyFill="1" applyAlignment="1">
      <alignment vertical="center"/>
    </xf>
    <xf numFmtId="0" fontId="0" fillId="6" borderId="39" xfId="0" applyFill="1" applyBorder="1" applyAlignment="1">
      <alignment vertical="center"/>
    </xf>
    <xf numFmtId="0" fontId="0" fillId="0" borderId="29" xfId="0" applyBorder="1" applyAlignment="1">
      <alignment vertical="center"/>
    </xf>
    <xf numFmtId="0" fontId="0" fillId="0" borderId="30" xfId="0" applyBorder="1" applyAlignment="1">
      <alignment vertical="center"/>
    </xf>
    <xf numFmtId="3" fontId="0" fillId="0" borderId="30" xfId="0" applyNumberFormat="1" applyBorder="1" applyAlignment="1">
      <alignment vertical="center"/>
    </xf>
    <xf numFmtId="3" fontId="0" fillId="8" borderId="30" xfId="0" applyNumberFormat="1" applyFill="1" applyBorder="1" applyAlignment="1">
      <alignment vertical="center"/>
    </xf>
    <xf numFmtId="0" fontId="0" fillId="0" borderId="31" xfId="0" applyBorder="1" applyAlignment="1">
      <alignment vertical="center"/>
    </xf>
    <xf numFmtId="0" fontId="0" fillId="0" borderId="0" xfId="0" applyAlignment="1">
      <alignment horizontal="center" vertical="center"/>
    </xf>
    <xf numFmtId="3" fontId="0" fillId="0" borderId="46" xfId="0" applyNumberFormat="1" applyBorder="1" applyAlignment="1">
      <alignment wrapText="1"/>
    </xf>
    <xf numFmtId="0" fontId="0" fillId="0" borderId="39" xfId="0" applyBorder="1"/>
    <xf numFmtId="3" fontId="0" fillId="0" borderId="46" xfId="0" applyNumberFormat="1" applyBorder="1" applyAlignment="1">
      <alignment vertical="center"/>
    </xf>
    <xf numFmtId="3" fontId="0" fillId="0" borderId="46" xfId="0" applyNumberFormat="1" applyBorder="1"/>
    <xf numFmtId="3" fontId="0" fillId="0" borderId="29" xfId="0" applyNumberFormat="1" applyBorder="1"/>
    <xf numFmtId="0" fontId="0" fillId="0" borderId="30" xfId="0" applyBorder="1"/>
    <xf numFmtId="0" fontId="0" fillId="0" borderId="31" xfId="0" applyBorder="1"/>
    <xf numFmtId="0" fontId="1" fillId="0" borderId="0" xfId="0" applyFont="1" applyAlignment="1">
      <alignment horizont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8" fillId="2" borderId="10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8" fillId="2" borderId="9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6" fillId="2" borderId="12" xfId="0" applyFont="1" applyFill="1" applyBorder="1" applyAlignment="1">
      <alignment horizontal="center" vertical="center" wrapText="1"/>
    </xf>
    <xf numFmtId="0" fontId="20" fillId="4" borderId="40" xfId="0" applyFont="1" applyFill="1" applyBorder="1" applyAlignment="1">
      <alignment vertical="center" wrapText="1"/>
    </xf>
    <xf numFmtId="0" fontId="20" fillId="4" borderId="41" xfId="0" applyFont="1" applyFill="1" applyBorder="1" applyAlignment="1">
      <alignment vertical="center" wrapText="1"/>
    </xf>
    <xf numFmtId="0" fontId="20" fillId="3" borderId="35" xfId="0" applyFont="1" applyFill="1" applyBorder="1" applyAlignment="1">
      <alignment horizontal="center" vertical="center" wrapText="1"/>
    </xf>
    <xf numFmtId="0" fontId="20" fillId="3" borderId="37" xfId="0" applyFont="1" applyFill="1" applyBorder="1" applyAlignment="1">
      <alignment horizontal="center" vertical="center" wrapText="1"/>
    </xf>
    <xf numFmtId="0" fontId="20" fillId="3" borderId="38" xfId="0" applyFont="1" applyFill="1" applyBorder="1" applyAlignment="1">
      <alignment horizontal="center" vertical="center" wrapText="1"/>
    </xf>
    <xf numFmtId="0" fontId="20" fillId="3" borderId="1" xfId="0" applyFont="1" applyFill="1" applyBorder="1" applyAlignment="1">
      <alignment horizontal="center" vertical="center" wrapText="1"/>
    </xf>
    <xf numFmtId="0" fontId="20" fillId="3" borderId="7" xfId="0" applyFont="1" applyFill="1" applyBorder="1" applyAlignment="1">
      <alignment horizontal="center" vertical="center" wrapText="1"/>
    </xf>
    <xf numFmtId="0" fontId="20" fillId="3" borderId="25" xfId="0" applyFont="1" applyFill="1" applyBorder="1" applyAlignment="1">
      <alignment horizontal="center" vertical="center" wrapText="1"/>
    </xf>
    <xf numFmtId="0" fontId="20" fillId="3" borderId="36" xfId="0" applyFont="1" applyFill="1" applyBorder="1" applyAlignment="1">
      <alignment horizontal="center" vertical="center" wrapText="1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center" vertical="center"/>
    </xf>
    <xf numFmtId="0" fontId="13" fillId="0" borderId="8" xfId="0" applyFont="1" applyBorder="1" applyAlignment="1">
      <alignment horizontal="center" vertical="top"/>
    </xf>
    <xf numFmtId="0" fontId="12" fillId="3" borderId="1" xfId="0" applyFont="1" applyFill="1" applyBorder="1" applyAlignment="1">
      <alignment horizontal="center" vertical="center"/>
    </xf>
    <xf numFmtId="0" fontId="12" fillId="3" borderId="7" xfId="0" applyFont="1" applyFill="1" applyBorder="1" applyAlignment="1">
      <alignment horizontal="center" vertical="center"/>
    </xf>
    <xf numFmtId="0" fontId="12" fillId="3" borderId="5" xfId="0" applyFont="1" applyFill="1" applyBorder="1" applyAlignment="1">
      <alignment horizontal="center" vertical="center"/>
    </xf>
    <xf numFmtId="0" fontId="12" fillId="3" borderId="2" xfId="0" applyFont="1" applyFill="1" applyBorder="1" applyAlignment="1">
      <alignment horizontal="center" vertical="center"/>
    </xf>
    <xf numFmtId="0" fontId="12" fillId="3" borderId="4" xfId="0" applyFont="1" applyFill="1" applyBorder="1" applyAlignment="1">
      <alignment horizontal="center" vertical="center"/>
    </xf>
    <xf numFmtId="0" fontId="12" fillId="3" borderId="11" xfId="0" applyFont="1" applyFill="1" applyBorder="1" applyAlignment="1">
      <alignment horizontal="center" vertical="center"/>
    </xf>
    <xf numFmtId="0" fontId="12" fillId="3" borderId="8" xfId="0" applyFont="1" applyFill="1" applyBorder="1" applyAlignment="1">
      <alignment horizontal="center" vertical="center"/>
    </xf>
    <xf numFmtId="0" fontId="12" fillId="3" borderId="10" xfId="0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horizontal="center" vertical="center"/>
    </xf>
    <xf numFmtId="0" fontId="12" fillId="3" borderId="9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/>
    </xf>
    <xf numFmtId="0" fontId="12" fillId="10" borderId="43" xfId="0" applyFont="1" applyFill="1" applyBorder="1" applyAlignment="1">
      <alignment horizontal="center" vertical="center"/>
    </xf>
    <xf numFmtId="0" fontId="12" fillId="10" borderId="44" xfId="0" applyFont="1" applyFill="1" applyBorder="1" applyAlignment="1">
      <alignment horizontal="center" vertical="center"/>
    </xf>
    <xf numFmtId="0" fontId="12" fillId="10" borderId="45" xfId="0" applyFont="1" applyFill="1" applyBorder="1" applyAlignment="1">
      <alignment horizontal="center" vertical="center"/>
    </xf>
    <xf numFmtId="3" fontId="0" fillId="0" borderId="43" xfId="0" applyNumberFormat="1" applyBorder="1" applyAlignment="1">
      <alignment horizontal="center"/>
    </xf>
    <xf numFmtId="3" fontId="0" fillId="0" borderId="44" xfId="0" applyNumberFormat="1" applyBorder="1" applyAlignment="1">
      <alignment horizontal="center"/>
    </xf>
    <xf numFmtId="3" fontId="0" fillId="0" borderId="45" xfId="0" applyNumberFormat="1" applyBorder="1" applyAlignment="1">
      <alignment horizontal="center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504825</xdr:colOff>
      <xdr:row>0</xdr:row>
      <xdr:rowOff>66676</xdr:rowOff>
    </xdr:from>
    <xdr:to>
      <xdr:col>1</xdr:col>
      <xdr:colOff>941859</xdr:colOff>
      <xdr:row>3</xdr:row>
      <xdr:rowOff>152400</xdr:rowOff>
    </xdr:to>
    <xdr:pic>
      <xdr:nvPicPr>
        <xdr:cNvPr id="3" name="Picture 2" descr="Logo YNWPS3.png">
          <a:extLst>
            <a:ext uri="{FF2B5EF4-FFF2-40B4-BE49-F238E27FC236}">
              <a16:creationId xmlns:a16="http://schemas.microsoft.com/office/drawing/2014/main" id="{1B1B1BB6-1A61-49F7-994C-CCD7ACDD41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04825" y="66676"/>
          <a:ext cx="1046634" cy="66674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0</xdr:row>
      <xdr:rowOff>38100</xdr:rowOff>
    </xdr:from>
    <xdr:to>
      <xdr:col>2</xdr:col>
      <xdr:colOff>66675</xdr:colOff>
      <xdr:row>4</xdr:row>
      <xdr:rowOff>101497</xdr:rowOff>
    </xdr:to>
    <xdr:pic>
      <xdr:nvPicPr>
        <xdr:cNvPr id="2" name="Picture 1" descr="Logo YNWPS3.png">
          <a:extLst>
            <a:ext uri="{FF2B5EF4-FFF2-40B4-BE49-F238E27FC236}">
              <a16:creationId xmlns:a16="http://schemas.microsoft.com/office/drawing/2014/main" id="{D6E1473A-1144-45A8-86BB-DF9077B83F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5725" y="38100"/>
          <a:ext cx="1362075" cy="90159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2</xdr:row>
      <xdr:rowOff>266700</xdr:rowOff>
    </xdr:from>
    <xdr:to>
      <xdr:col>7</xdr:col>
      <xdr:colOff>1600200</xdr:colOff>
      <xdr:row>2</xdr:row>
      <xdr:rowOff>268288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4B40F37B-5410-4B16-90AC-7EFC0826C72F}"/>
            </a:ext>
          </a:extLst>
        </xdr:cNvPr>
        <xdr:cNvCxnSpPr/>
      </xdr:nvCxnSpPr>
      <xdr:spPr>
        <a:xfrm>
          <a:off x="2857500" y="895350"/>
          <a:ext cx="42672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1628776</xdr:colOff>
      <xdr:row>0</xdr:row>
      <xdr:rowOff>57150</xdr:rowOff>
    </xdr:from>
    <xdr:to>
      <xdr:col>2</xdr:col>
      <xdr:colOff>257176</xdr:colOff>
      <xdr:row>4</xdr:row>
      <xdr:rowOff>95250</xdr:rowOff>
    </xdr:to>
    <xdr:pic>
      <xdr:nvPicPr>
        <xdr:cNvPr id="3" name="Picture 2" descr="logo YNWPS5.png">
          <a:extLst>
            <a:ext uri="{FF2B5EF4-FFF2-40B4-BE49-F238E27FC236}">
              <a16:creationId xmlns:a16="http://schemas.microsoft.com/office/drawing/2014/main" id="{F8FDDAA1-EC58-4081-8AE3-8702B78A0C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 l="10638" t="8425" r="7447"/>
        <a:stretch>
          <a:fillRect/>
        </a:stretch>
      </xdr:blipFill>
      <xdr:spPr>
        <a:xfrm>
          <a:off x="1924051" y="57150"/>
          <a:ext cx="666750" cy="8001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1%20YNWPS\2019\YNWPS\Data%20Para%20Penggarap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V:\TIUNPAD\Tahun%20ke%204\TA\Acuan\Barang%20tidak%20bergerak,%20Tanah%20Darat-%20Swah(AutoRecovered).xlsx" TargetMode="External"/><Relationship Id="rId1" Type="http://schemas.openxmlformats.org/officeDocument/2006/relationships/externalLinkPath" Target="file:///V:\TIUNPAD\Tahun%20ke%204\TA\Acuan\Barang%20tidak%20bergerak,%20Tanah%20Darat-%20Swah(AutoRecovered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KAGALIH"/>
      <sheetName val="MARGAMEKAR"/>
      <sheetName val="PADASUKA"/>
      <sheetName val="CIPAMEUNGPEUK"/>
      <sheetName val="PASANGGRAHAN"/>
      <sheetName val="SUKAJAYA"/>
      <sheetName val="TANJUNGKERTA"/>
      <sheetName val="DARMARAJA"/>
      <sheetName val="PANJUNAN"/>
      <sheetName val="Rekapan"/>
    </sheetNames>
    <sheetDataSet>
      <sheetData sheetId="0" refreshError="1">
        <row r="27">
          <cell r="A27">
            <v>20</v>
          </cell>
        </row>
        <row r="29">
          <cell r="G29">
            <v>4838</v>
          </cell>
        </row>
      </sheetData>
      <sheetData sheetId="1" refreshError="1">
        <row r="53">
          <cell r="A53">
            <v>41</v>
          </cell>
        </row>
        <row r="55">
          <cell r="G55">
            <v>8895</v>
          </cell>
        </row>
      </sheetData>
      <sheetData sheetId="2" refreshError="1">
        <row r="61">
          <cell r="G61">
            <v>10143.5</v>
          </cell>
        </row>
      </sheetData>
      <sheetData sheetId="3" refreshError="1">
        <row r="55">
          <cell r="A55">
            <v>41</v>
          </cell>
        </row>
        <row r="57">
          <cell r="G57">
            <v>6390.9000000000005</v>
          </cell>
        </row>
      </sheetData>
      <sheetData sheetId="4" refreshError="1">
        <row r="66">
          <cell r="A66">
            <v>54</v>
          </cell>
        </row>
        <row r="69">
          <cell r="G69">
            <v>9548</v>
          </cell>
        </row>
      </sheetData>
      <sheetData sheetId="5" refreshError="1">
        <row r="89">
          <cell r="A89">
            <v>73</v>
          </cell>
        </row>
        <row r="91">
          <cell r="G91">
            <v>14292.5</v>
          </cell>
        </row>
      </sheetData>
      <sheetData sheetId="6" refreshError="1">
        <row r="71">
          <cell r="G71">
            <v>9583.2999999999993</v>
          </cell>
        </row>
      </sheetData>
      <sheetData sheetId="7" refreshError="1">
        <row r="19">
          <cell r="A19">
            <v>12</v>
          </cell>
        </row>
        <row r="20">
          <cell r="G20">
            <v>2349</v>
          </cell>
        </row>
      </sheetData>
      <sheetData sheetId="8" refreshError="1"/>
      <sheetData sheetId="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anah-Wakaf"/>
      <sheetName val="Bangunan Wakaf"/>
      <sheetName val="Barang-Benda-Wakaf"/>
      <sheetName val="Benda Khusus Museum"/>
      <sheetName val="Tanah Rumah Sewa"/>
      <sheetName val="Data Silsilah"/>
      <sheetName val="Data Penggarap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A9AA23-3079-4BB4-B8E4-182EA00B61BC}">
  <dimension ref="A1:M31"/>
  <sheetViews>
    <sheetView topLeftCell="A3" workbookViewId="0">
      <selection activeCell="E4" sqref="E4"/>
    </sheetView>
  </sheetViews>
  <sheetFormatPr defaultRowHeight="15.05" x14ac:dyDescent="0.3"/>
  <cols>
    <col min="2" max="2" width="20.33203125" customWidth="1"/>
    <col min="3" max="3" width="13" customWidth="1"/>
    <col min="5" max="5" width="20.88671875" customWidth="1"/>
    <col min="6" max="6" width="16.5546875" customWidth="1"/>
    <col min="7" max="7" width="11.6640625" customWidth="1"/>
    <col min="8" max="8" width="15.5546875" customWidth="1"/>
    <col min="9" max="9" width="11.6640625" customWidth="1"/>
  </cols>
  <sheetData>
    <row r="1" spans="1:13" ht="15.65" x14ac:dyDescent="0.3">
      <c r="A1" s="133" t="s">
        <v>0</v>
      </c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</row>
    <row r="2" spans="1:13" x14ac:dyDescent="0.3">
      <c r="B2" s="1"/>
      <c r="D2" s="2" t="s">
        <v>1</v>
      </c>
      <c r="E2" s="3">
        <f>G30-250</f>
        <v>4385</v>
      </c>
      <c r="F2" s="4" t="s">
        <v>2</v>
      </c>
      <c r="G2" s="5">
        <f>E2/700</f>
        <v>6.2642857142857142</v>
      </c>
      <c r="H2" s="6" t="s">
        <v>3</v>
      </c>
      <c r="J2" s="1"/>
      <c r="K2" s="1"/>
      <c r="L2" s="1"/>
    </row>
    <row r="3" spans="1:13" x14ac:dyDescent="0.3">
      <c r="B3" s="1"/>
      <c r="D3" s="2" t="s">
        <v>4</v>
      </c>
      <c r="E3" s="7">
        <f>E2*2</f>
        <v>8770</v>
      </c>
      <c r="F3" s="1" t="s">
        <v>5</v>
      </c>
      <c r="G3" s="8">
        <f>E3/1000</f>
        <v>8.77</v>
      </c>
      <c r="H3" s="4" t="s">
        <v>6</v>
      </c>
      <c r="J3" s="1"/>
      <c r="K3" s="1"/>
      <c r="L3" s="1"/>
    </row>
    <row r="4" spans="1:13" x14ac:dyDescent="0.3">
      <c r="B4" s="1"/>
      <c r="D4" s="2" t="s">
        <v>7</v>
      </c>
      <c r="E4" s="9" t="s">
        <v>8</v>
      </c>
      <c r="F4" s="9"/>
      <c r="G4" s="9"/>
      <c r="H4" s="1"/>
      <c r="I4" s="1"/>
      <c r="J4" s="1"/>
      <c r="K4" s="1"/>
      <c r="L4" s="1"/>
    </row>
    <row r="5" spans="1:13" ht="16.3" thickBot="1" x14ac:dyDescent="0.35">
      <c r="A5" s="10"/>
      <c r="B5" s="11"/>
      <c r="C5" s="10"/>
      <c r="D5" s="10"/>
      <c r="E5" s="10"/>
      <c r="F5" s="10"/>
      <c r="G5" s="10"/>
      <c r="H5" s="10"/>
      <c r="I5" s="10"/>
      <c r="K5" s="12"/>
      <c r="M5" s="12" t="s">
        <v>9</v>
      </c>
    </row>
    <row r="6" spans="1:13" ht="15.65" thickTop="1" x14ac:dyDescent="0.3">
      <c r="A6" s="134" t="s">
        <v>10</v>
      </c>
      <c r="B6" s="13" t="s">
        <v>11</v>
      </c>
      <c r="C6" s="134" t="s">
        <v>12</v>
      </c>
      <c r="D6" s="14" t="s">
        <v>13</v>
      </c>
      <c r="E6" s="136" t="s">
        <v>14</v>
      </c>
      <c r="F6" s="138" t="s">
        <v>15</v>
      </c>
      <c r="G6" s="15" t="s">
        <v>16</v>
      </c>
      <c r="H6" s="14" t="s">
        <v>17</v>
      </c>
      <c r="I6" s="140" t="s">
        <v>18</v>
      </c>
      <c r="J6" s="134" t="s">
        <v>19</v>
      </c>
      <c r="K6" s="134" t="s">
        <v>20</v>
      </c>
      <c r="L6" s="134" t="s">
        <v>21</v>
      </c>
      <c r="M6" s="142" t="s">
        <v>22</v>
      </c>
    </row>
    <row r="7" spans="1:13" ht="15.65" thickBot="1" x14ac:dyDescent="0.35">
      <c r="A7" s="135"/>
      <c r="B7" s="16" t="s">
        <v>23</v>
      </c>
      <c r="C7" s="135"/>
      <c r="D7" s="17" t="s">
        <v>24</v>
      </c>
      <c r="E7" s="137"/>
      <c r="F7" s="139"/>
      <c r="G7" s="18" t="s">
        <v>25</v>
      </c>
      <c r="H7" s="19" t="s">
        <v>26</v>
      </c>
      <c r="I7" s="141"/>
      <c r="J7" s="135"/>
      <c r="K7" s="135"/>
      <c r="L7" s="135"/>
      <c r="M7" s="143"/>
    </row>
    <row r="8" spans="1:13" ht="16.3" thickTop="1" thickBot="1" x14ac:dyDescent="0.35">
      <c r="A8" s="20">
        <v>1</v>
      </c>
      <c r="B8" s="21" t="s">
        <v>27</v>
      </c>
      <c r="C8" s="22" t="s">
        <v>28</v>
      </c>
      <c r="D8" s="23">
        <v>39</v>
      </c>
      <c r="E8" s="21" t="s">
        <v>29</v>
      </c>
      <c r="F8" s="21" t="s">
        <v>30</v>
      </c>
      <c r="G8" s="24">
        <v>127</v>
      </c>
      <c r="H8" s="24">
        <v>286</v>
      </c>
      <c r="I8" s="25" t="s">
        <v>31</v>
      </c>
      <c r="J8" s="21" t="s">
        <v>32</v>
      </c>
      <c r="K8" s="21" t="s">
        <v>33</v>
      </c>
      <c r="L8" s="21" t="s">
        <v>34</v>
      </c>
      <c r="M8" s="26"/>
    </row>
    <row r="9" spans="1:13" ht="16.3" thickTop="1" thickBot="1" x14ac:dyDescent="0.35">
      <c r="A9" s="27">
        <v>2</v>
      </c>
      <c r="B9" s="21" t="s">
        <v>35</v>
      </c>
      <c r="C9" s="28" t="s">
        <v>36</v>
      </c>
      <c r="D9" s="29">
        <v>58</v>
      </c>
      <c r="E9" s="30" t="s">
        <v>37</v>
      </c>
      <c r="F9" s="30" t="s">
        <v>30</v>
      </c>
      <c r="G9" s="31">
        <v>103</v>
      </c>
      <c r="H9" s="31">
        <v>232</v>
      </c>
      <c r="I9" s="32" t="s">
        <v>31</v>
      </c>
      <c r="J9" s="30" t="s">
        <v>32</v>
      </c>
      <c r="K9" s="30" t="s">
        <v>33</v>
      </c>
      <c r="L9" s="30" t="s">
        <v>34</v>
      </c>
      <c r="M9" s="33"/>
    </row>
    <row r="10" spans="1:13" ht="16.3" thickTop="1" thickBot="1" x14ac:dyDescent="0.35">
      <c r="A10" s="27">
        <v>3</v>
      </c>
      <c r="B10" s="21" t="s">
        <v>38</v>
      </c>
      <c r="C10" s="28" t="s">
        <v>39</v>
      </c>
      <c r="D10" s="29">
        <v>52</v>
      </c>
      <c r="E10" s="30" t="s">
        <v>40</v>
      </c>
      <c r="F10" s="30" t="s">
        <v>30</v>
      </c>
      <c r="G10" s="31">
        <v>397</v>
      </c>
      <c r="H10" s="31">
        <v>877</v>
      </c>
      <c r="I10" s="32" t="s">
        <v>31</v>
      </c>
      <c r="J10" s="30" t="s">
        <v>32</v>
      </c>
      <c r="K10" s="30" t="s">
        <v>33</v>
      </c>
      <c r="L10" s="30" t="s">
        <v>34</v>
      </c>
      <c r="M10" s="33"/>
    </row>
    <row r="11" spans="1:13" ht="16.3" thickTop="1" thickBot="1" x14ac:dyDescent="0.35">
      <c r="A11" s="27">
        <v>4</v>
      </c>
      <c r="B11" s="21" t="s">
        <v>41</v>
      </c>
      <c r="C11" s="28" t="s">
        <v>42</v>
      </c>
      <c r="D11" s="29">
        <v>62</v>
      </c>
      <c r="E11" s="30" t="s">
        <v>40</v>
      </c>
      <c r="F11" s="30" t="s">
        <v>30</v>
      </c>
      <c r="G11" s="31">
        <v>134</v>
      </c>
      <c r="H11" s="31">
        <v>301.5</v>
      </c>
      <c r="I11" s="32" t="s">
        <v>31</v>
      </c>
      <c r="J11" s="30" t="s">
        <v>32</v>
      </c>
      <c r="K11" s="30" t="s">
        <v>33</v>
      </c>
      <c r="L11" s="30" t="s">
        <v>34</v>
      </c>
      <c r="M11" s="33"/>
    </row>
    <row r="12" spans="1:13" ht="16.3" thickTop="1" thickBot="1" x14ac:dyDescent="0.35">
      <c r="A12" s="27">
        <v>5</v>
      </c>
      <c r="B12" s="21" t="s">
        <v>43</v>
      </c>
      <c r="C12" s="28" t="s">
        <v>44</v>
      </c>
      <c r="D12" s="29">
        <v>59</v>
      </c>
      <c r="E12" s="30" t="s">
        <v>37</v>
      </c>
      <c r="F12" s="30" t="s">
        <v>30</v>
      </c>
      <c r="G12" s="31">
        <v>110</v>
      </c>
      <c r="H12" s="31">
        <v>247.5</v>
      </c>
      <c r="I12" s="32" t="s">
        <v>31</v>
      </c>
      <c r="J12" s="30" t="s">
        <v>32</v>
      </c>
      <c r="K12" s="30" t="s">
        <v>33</v>
      </c>
      <c r="L12" s="30" t="s">
        <v>34</v>
      </c>
      <c r="M12" s="33"/>
    </row>
    <row r="13" spans="1:13" ht="16.3" thickTop="1" thickBot="1" x14ac:dyDescent="0.35">
      <c r="A13" s="27">
        <v>6</v>
      </c>
      <c r="B13" s="21" t="s">
        <v>45</v>
      </c>
      <c r="C13" s="28" t="s">
        <v>46</v>
      </c>
      <c r="D13" s="29">
        <v>87</v>
      </c>
      <c r="E13" s="30" t="s">
        <v>47</v>
      </c>
      <c r="F13" s="30" t="s">
        <v>30</v>
      </c>
      <c r="G13" s="31">
        <v>157</v>
      </c>
      <c r="H13" s="31">
        <v>353.25</v>
      </c>
      <c r="I13" s="32" t="s">
        <v>31</v>
      </c>
      <c r="J13" s="30" t="s">
        <v>32</v>
      </c>
      <c r="K13" s="30" t="s">
        <v>33</v>
      </c>
      <c r="L13" s="30" t="s">
        <v>34</v>
      </c>
      <c r="M13" s="33"/>
    </row>
    <row r="14" spans="1:13" ht="16.3" thickTop="1" thickBot="1" x14ac:dyDescent="0.35">
      <c r="A14" s="27">
        <v>7</v>
      </c>
      <c r="B14" s="21" t="s">
        <v>48</v>
      </c>
      <c r="C14" s="28" t="s">
        <v>49</v>
      </c>
      <c r="D14" s="29">
        <v>60</v>
      </c>
      <c r="E14" s="30" t="s">
        <v>47</v>
      </c>
      <c r="F14" s="30" t="s">
        <v>30</v>
      </c>
      <c r="G14" s="31">
        <v>138</v>
      </c>
      <c r="H14" s="31">
        <v>305</v>
      </c>
      <c r="I14" s="32" t="s">
        <v>31</v>
      </c>
      <c r="J14" s="30" t="s">
        <v>32</v>
      </c>
      <c r="K14" s="30" t="s">
        <v>33</v>
      </c>
      <c r="L14" s="30" t="s">
        <v>34</v>
      </c>
      <c r="M14" s="33"/>
    </row>
    <row r="15" spans="1:13" ht="16.3" thickTop="1" thickBot="1" x14ac:dyDescent="0.35">
      <c r="A15" s="27">
        <v>8</v>
      </c>
      <c r="B15" s="21" t="s">
        <v>50</v>
      </c>
      <c r="C15" s="28" t="s">
        <v>51</v>
      </c>
      <c r="D15" s="29">
        <v>62</v>
      </c>
      <c r="E15" s="30" t="s">
        <v>40</v>
      </c>
      <c r="F15" s="30" t="s">
        <v>52</v>
      </c>
      <c r="G15" s="31">
        <v>162</v>
      </c>
      <c r="H15" s="31">
        <v>364.5</v>
      </c>
      <c r="I15" s="32" t="s">
        <v>31</v>
      </c>
      <c r="J15" s="30" t="s">
        <v>32</v>
      </c>
      <c r="K15" s="30" t="s">
        <v>33</v>
      </c>
      <c r="L15" s="30" t="s">
        <v>34</v>
      </c>
      <c r="M15" s="33"/>
    </row>
    <row r="16" spans="1:13" ht="16.3" thickTop="1" thickBot="1" x14ac:dyDescent="0.35">
      <c r="A16" s="27">
        <v>9</v>
      </c>
      <c r="B16" s="21" t="s">
        <v>53</v>
      </c>
      <c r="C16" s="28" t="s">
        <v>54</v>
      </c>
      <c r="D16" s="29">
        <v>79</v>
      </c>
      <c r="E16" s="30" t="s">
        <v>37</v>
      </c>
      <c r="F16" s="30" t="s">
        <v>52</v>
      </c>
      <c r="G16" s="31">
        <v>103</v>
      </c>
      <c r="H16" s="31">
        <v>231.75</v>
      </c>
      <c r="I16" s="32" t="s">
        <v>31</v>
      </c>
      <c r="J16" s="30" t="s">
        <v>32</v>
      </c>
      <c r="K16" s="30" t="s">
        <v>33</v>
      </c>
      <c r="L16" s="30" t="s">
        <v>34</v>
      </c>
      <c r="M16" s="33"/>
    </row>
    <row r="17" spans="1:13" ht="16.3" thickTop="1" thickBot="1" x14ac:dyDescent="0.35">
      <c r="A17" s="27">
        <v>10</v>
      </c>
      <c r="B17" s="21" t="s">
        <v>55</v>
      </c>
      <c r="C17" s="28" t="s">
        <v>56</v>
      </c>
      <c r="D17" s="29">
        <v>77</v>
      </c>
      <c r="E17" s="30" t="s">
        <v>57</v>
      </c>
      <c r="F17" s="30" t="s">
        <v>52</v>
      </c>
      <c r="G17" s="31">
        <v>150</v>
      </c>
      <c r="H17" s="31">
        <v>337.5</v>
      </c>
      <c r="I17" s="32" t="s">
        <v>31</v>
      </c>
      <c r="J17" s="30" t="s">
        <v>32</v>
      </c>
      <c r="K17" s="30" t="s">
        <v>33</v>
      </c>
      <c r="L17" s="30" t="s">
        <v>34</v>
      </c>
      <c r="M17" s="33"/>
    </row>
    <row r="18" spans="1:13" ht="16.3" thickTop="1" thickBot="1" x14ac:dyDescent="0.35">
      <c r="A18" s="27">
        <v>11</v>
      </c>
      <c r="B18" s="21" t="s">
        <v>58</v>
      </c>
      <c r="C18" s="28" t="s">
        <v>59</v>
      </c>
      <c r="D18" s="29">
        <v>65</v>
      </c>
      <c r="E18" s="30" t="s">
        <v>60</v>
      </c>
      <c r="F18" s="30" t="s">
        <v>30</v>
      </c>
      <c r="G18" s="31">
        <v>131</v>
      </c>
      <c r="H18" s="31">
        <v>294.75</v>
      </c>
      <c r="I18" s="32" t="s">
        <v>31</v>
      </c>
      <c r="J18" s="30" t="s">
        <v>32</v>
      </c>
      <c r="K18" s="30" t="s">
        <v>33</v>
      </c>
      <c r="L18" s="30" t="s">
        <v>34</v>
      </c>
      <c r="M18" s="33"/>
    </row>
    <row r="19" spans="1:13" ht="16.3" thickTop="1" thickBot="1" x14ac:dyDescent="0.35">
      <c r="A19" s="27">
        <v>12</v>
      </c>
      <c r="B19" s="21" t="s">
        <v>61</v>
      </c>
      <c r="C19" s="28" t="s">
        <v>62</v>
      </c>
      <c r="D19" s="29">
        <v>65</v>
      </c>
      <c r="E19" s="30" t="s">
        <v>40</v>
      </c>
      <c r="F19" s="30" t="s">
        <v>30</v>
      </c>
      <c r="G19" s="31">
        <v>227</v>
      </c>
      <c r="H19" s="31">
        <v>480</v>
      </c>
      <c r="I19" s="32" t="s">
        <v>31</v>
      </c>
      <c r="J19" s="30" t="s">
        <v>32</v>
      </c>
      <c r="K19" s="30" t="s">
        <v>33</v>
      </c>
      <c r="L19" s="30" t="s">
        <v>34</v>
      </c>
      <c r="M19" s="33"/>
    </row>
    <row r="20" spans="1:13" ht="16.3" thickTop="1" thickBot="1" x14ac:dyDescent="0.35">
      <c r="A20" s="27">
        <v>13</v>
      </c>
      <c r="B20" s="21" t="s">
        <v>63</v>
      </c>
      <c r="C20" s="28" t="s">
        <v>64</v>
      </c>
      <c r="D20" s="29">
        <v>71</v>
      </c>
      <c r="E20" s="30" t="s">
        <v>57</v>
      </c>
      <c r="F20" s="30" t="s">
        <v>30</v>
      </c>
      <c r="G20" s="31">
        <v>363</v>
      </c>
      <c r="H20" s="31">
        <v>807.25</v>
      </c>
      <c r="I20" s="32" t="s">
        <v>31</v>
      </c>
      <c r="J20" s="30" t="s">
        <v>32</v>
      </c>
      <c r="K20" s="30" t="s">
        <v>33</v>
      </c>
      <c r="L20" s="30" t="s">
        <v>34</v>
      </c>
      <c r="M20" s="33"/>
    </row>
    <row r="21" spans="1:13" ht="16.3" thickTop="1" thickBot="1" x14ac:dyDescent="0.35">
      <c r="A21" s="27">
        <v>14</v>
      </c>
      <c r="B21" s="21" t="s">
        <v>65</v>
      </c>
      <c r="C21" s="28" t="s">
        <v>66</v>
      </c>
      <c r="D21" s="29">
        <v>64</v>
      </c>
      <c r="E21" s="30" t="s">
        <v>40</v>
      </c>
      <c r="F21" s="30" t="s">
        <v>30</v>
      </c>
      <c r="G21" s="31">
        <v>253</v>
      </c>
      <c r="H21" s="31">
        <v>569.25</v>
      </c>
      <c r="I21" s="32" t="s">
        <v>31</v>
      </c>
      <c r="J21" s="30" t="s">
        <v>32</v>
      </c>
      <c r="K21" s="30" t="s">
        <v>33</v>
      </c>
      <c r="L21" s="30" t="s">
        <v>34</v>
      </c>
      <c r="M21" s="33" t="s">
        <v>67</v>
      </c>
    </row>
    <row r="22" spans="1:13" ht="16.3" thickTop="1" thickBot="1" x14ac:dyDescent="0.35">
      <c r="A22" s="27">
        <v>15</v>
      </c>
      <c r="B22" s="21" t="s">
        <v>68</v>
      </c>
      <c r="C22" s="28" t="s">
        <v>69</v>
      </c>
      <c r="D22" s="29">
        <v>66</v>
      </c>
      <c r="E22" s="30" t="s">
        <v>57</v>
      </c>
      <c r="F22" s="30" t="s">
        <v>70</v>
      </c>
      <c r="G22" s="31">
        <v>175</v>
      </c>
      <c r="H22" s="31">
        <v>393.75</v>
      </c>
      <c r="I22" s="32" t="s">
        <v>71</v>
      </c>
      <c r="J22" s="30" t="s">
        <v>32</v>
      </c>
      <c r="K22" s="30" t="s">
        <v>33</v>
      </c>
      <c r="L22" s="30" t="s">
        <v>34</v>
      </c>
      <c r="M22" s="33"/>
    </row>
    <row r="23" spans="1:13" ht="16.3" thickTop="1" thickBot="1" x14ac:dyDescent="0.35">
      <c r="A23" s="34">
        <v>16</v>
      </c>
      <c r="B23" s="21" t="s">
        <v>72</v>
      </c>
      <c r="C23" s="35" t="s">
        <v>73</v>
      </c>
      <c r="D23" s="36">
        <v>73</v>
      </c>
      <c r="E23" s="37" t="s">
        <v>57</v>
      </c>
      <c r="F23" s="37" t="s">
        <v>70</v>
      </c>
      <c r="G23" s="38">
        <v>176</v>
      </c>
      <c r="H23" s="38">
        <v>396</v>
      </c>
      <c r="I23" s="32" t="s">
        <v>71</v>
      </c>
      <c r="J23" s="37" t="s">
        <v>32</v>
      </c>
      <c r="K23" s="37" t="s">
        <v>33</v>
      </c>
      <c r="L23" s="37" t="s">
        <v>34</v>
      </c>
      <c r="M23" s="39"/>
    </row>
    <row r="24" spans="1:13" ht="25.05" thickTop="1" thickBot="1" x14ac:dyDescent="0.35">
      <c r="A24" s="27">
        <v>17</v>
      </c>
      <c r="B24" s="21" t="s">
        <v>74</v>
      </c>
      <c r="C24" s="28" t="s">
        <v>75</v>
      </c>
      <c r="D24" s="29">
        <v>72</v>
      </c>
      <c r="E24" s="30" t="s">
        <v>47</v>
      </c>
      <c r="F24" s="30" t="s">
        <v>70</v>
      </c>
      <c r="G24" s="31">
        <v>280</v>
      </c>
      <c r="H24" s="31">
        <v>630</v>
      </c>
      <c r="I24" s="32" t="s">
        <v>71</v>
      </c>
      <c r="J24" s="30" t="s">
        <v>32</v>
      </c>
      <c r="K24" s="30" t="s">
        <v>33</v>
      </c>
      <c r="L24" s="30" t="s">
        <v>34</v>
      </c>
      <c r="M24" s="40"/>
    </row>
    <row r="25" spans="1:13" ht="16.3" thickTop="1" thickBot="1" x14ac:dyDescent="0.35">
      <c r="A25" s="27">
        <v>18</v>
      </c>
      <c r="B25" s="21" t="s">
        <v>76</v>
      </c>
      <c r="C25" s="28" t="s">
        <v>77</v>
      </c>
      <c r="D25" s="29">
        <v>66</v>
      </c>
      <c r="E25" s="30" t="s">
        <v>40</v>
      </c>
      <c r="F25" s="30" t="s">
        <v>78</v>
      </c>
      <c r="G25" s="31">
        <v>360</v>
      </c>
      <c r="H25" s="31">
        <v>810</v>
      </c>
      <c r="I25" s="32" t="s">
        <v>71</v>
      </c>
      <c r="J25" s="30" t="s">
        <v>32</v>
      </c>
      <c r="K25" s="30" t="s">
        <v>33</v>
      </c>
      <c r="L25" s="30" t="s">
        <v>34</v>
      </c>
      <c r="M25" s="40"/>
    </row>
    <row r="26" spans="1:13" ht="16.3" thickTop="1" thickBot="1" x14ac:dyDescent="0.35">
      <c r="A26" s="27">
        <v>19</v>
      </c>
      <c r="B26" s="21" t="s">
        <v>79</v>
      </c>
      <c r="C26" s="28" t="s">
        <v>80</v>
      </c>
      <c r="D26" s="29">
        <v>60</v>
      </c>
      <c r="E26" s="30" t="s">
        <v>40</v>
      </c>
      <c r="F26" s="30" t="s">
        <v>70</v>
      </c>
      <c r="G26" s="31">
        <v>418</v>
      </c>
      <c r="H26" s="31">
        <v>940.5</v>
      </c>
      <c r="I26" s="32" t="s">
        <v>71</v>
      </c>
      <c r="J26" s="30" t="s">
        <v>32</v>
      </c>
      <c r="K26" s="30" t="s">
        <v>33</v>
      </c>
      <c r="L26" s="30" t="s">
        <v>34</v>
      </c>
      <c r="M26" s="40"/>
    </row>
    <row r="27" spans="1:13" ht="16.3" thickTop="1" thickBot="1" x14ac:dyDescent="0.35">
      <c r="A27" s="41">
        <v>20</v>
      </c>
      <c r="B27" s="21" t="s">
        <v>81</v>
      </c>
      <c r="C27" s="28" t="s">
        <v>82</v>
      </c>
      <c r="D27" s="29">
        <v>60</v>
      </c>
      <c r="E27" s="30" t="s">
        <v>83</v>
      </c>
      <c r="F27" s="30" t="s">
        <v>30</v>
      </c>
      <c r="G27" s="31">
        <v>175</v>
      </c>
      <c r="H27" s="31">
        <v>393.75</v>
      </c>
      <c r="I27" s="32" t="s">
        <v>71</v>
      </c>
      <c r="J27" s="30" t="s">
        <v>32</v>
      </c>
      <c r="K27" s="30" t="s">
        <v>33</v>
      </c>
      <c r="L27" s="30" t="s">
        <v>34</v>
      </c>
      <c r="M27" s="42"/>
    </row>
    <row r="28" spans="1:13" ht="16.3" thickTop="1" thickBot="1" x14ac:dyDescent="0.35">
      <c r="A28" s="43">
        <v>21</v>
      </c>
      <c r="B28" s="21" t="s">
        <v>84</v>
      </c>
      <c r="C28" s="44" t="s">
        <v>85</v>
      </c>
      <c r="D28" s="45">
        <v>66</v>
      </c>
      <c r="E28" s="46" t="s">
        <v>40</v>
      </c>
      <c r="F28" s="46" t="s">
        <v>30</v>
      </c>
      <c r="G28" s="47">
        <v>179</v>
      </c>
      <c r="H28" s="47">
        <v>402.75</v>
      </c>
      <c r="I28" s="32" t="s">
        <v>71</v>
      </c>
      <c r="J28" s="46" t="s">
        <v>86</v>
      </c>
      <c r="K28" s="46" t="s">
        <v>33</v>
      </c>
      <c r="L28" s="46" t="s">
        <v>34</v>
      </c>
      <c r="M28" s="48"/>
    </row>
    <row r="29" spans="1:13" ht="16.3" thickTop="1" thickBot="1" x14ac:dyDescent="0.35">
      <c r="A29" s="49">
        <v>22</v>
      </c>
      <c r="B29" s="21" t="s">
        <v>87</v>
      </c>
      <c r="C29" s="44" t="s">
        <v>88</v>
      </c>
      <c r="D29" s="45">
        <v>72</v>
      </c>
      <c r="E29" s="46" t="s">
        <v>40</v>
      </c>
      <c r="F29" s="46" t="s">
        <v>78</v>
      </c>
      <c r="G29" s="47">
        <v>317</v>
      </c>
      <c r="H29" s="47">
        <v>713.25</v>
      </c>
      <c r="I29" s="32" t="s">
        <v>71</v>
      </c>
      <c r="J29" s="46" t="s">
        <v>32</v>
      </c>
      <c r="K29" s="46" t="s">
        <v>33</v>
      </c>
      <c r="L29" s="46" t="s">
        <v>34</v>
      </c>
      <c r="M29" s="50"/>
    </row>
    <row r="30" spans="1:13" ht="16.3" thickTop="1" thickBot="1" x14ac:dyDescent="0.35">
      <c r="A30" s="51"/>
      <c r="B30" s="52"/>
      <c r="C30" s="53" t="s">
        <v>89</v>
      </c>
      <c r="D30" s="54"/>
      <c r="E30" s="54"/>
      <c r="F30" s="54"/>
      <c r="G30" s="55">
        <f>SUM(G8:G29)</f>
        <v>4635</v>
      </c>
      <c r="H30" s="55">
        <f>SUM(H8:H29)</f>
        <v>10367.25</v>
      </c>
      <c r="I30" s="55"/>
      <c r="J30" s="56"/>
      <c r="K30" s="56"/>
      <c r="L30" s="56"/>
      <c r="M30" s="57"/>
    </row>
    <row r="31" spans="1:13" ht="15.65" thickTop="1" x14ac:dyDescent="0.3"/>
  </sheetData>
  <mergeCells count="10">
    <mergeCell ref="A1:M1"/>
    <mergeCell ref="A6:A7"/>
    <mergeCell ref="C6:C7"/>
    <mergeCell ref="E6:E7"/>
    <mergeCell ref="F6:F7"/>
    <mergeCell ref="I6:I7"/>
    <mergeCell ref="J6:J7"/>
    <mergeCell ref="K6:K7"/>
    <mergeCell ref="L6:L7"/>
    <mergeCell ref="M6:M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54F1F-574E-4E1F-8FD1-8F82F7479F7A}">
  <dimension ref="A1:I17"/>
  <sheetViews>
    <sheetView workbookViewId="0">
      <selection activeCell="G8" sqref="G8"/>
    </sheetView>
  </sheetViews>
  <sheetFormatPr defaultRowHeight="15.05" x14ac:dyDescent="0.3"/>
  <cols>
    <col min="2" max="2" width="11.5546875" customWidth="1"/>
    <col min="3" max="3" width="13" customWidth="1"/>
    <col min="4" max="4" width="19.33203125" customWidth="1"/>
    <col min="5" max="5" width="39.5546875" customWidth="1"/>
    <col min="6" max="6" width="36.88671875" customWidth="1"/>
    <col min="7" max="7" width="30.33203125" customWidth="1"/>
  </cols>
  <sheetData>
    <row r="1" spans="1:9" x14ac:dyDescent="0.3">
      <c r="A1" s="82"/>
      <c r="B1" s="83"/>
      <c r="C1" s="82"/>
      <c r="D1" s="83"/>
      <c r="E1" s="83"/>
      <c r="F1" s="83"/>
      <c r="G1" s="83"/>
    </row>
    <row r="2" spans="1:9" ht="15.65" x14ac:dyDescent="0.3">
      <c r="A2" s="82"/>
      <c r="B2" s="83"/>
      <c r="C2" s="84" t="s">
        <v>148</v>
      </c>
      <c r="D2" s="83"/>
      <c r="E2" s="83"/>
      <c r="F2" s="83"/>
      <c r="G2" s="83"/>
    </row>
    <row r="3" spans="1:9" ht="18.2" x14ac:dyDescent="0.35">
      <c r="A3" s="82"/>
      <c r="B3" s="83"/>
      <c r="C3" s="84" t="s">
        <v>149</v>
      </c>
      <c r="D3" s="83"/>
      <c r="E3" s="83"/>
      <c r="F3" s="82"/>
      <c r="G3" s="85"/>
    </row>
    <row r="4" spans="1:9" ht="16.3" thickBot="1" x14ac:dyDescent="0.35">
      <c r="A4" s="82"/>
      <c r="B4" s="83"/>
      <c r="C4" s="86" t="s">
        <v>150</v>
      </c>
      <c r="D4" s="87"/>
      <c r="E4" s="88"/>
      <c r="F4" s="83"/>
      <c r="G4" s="83"/>
    </row>
    <row r="5" spans="1:9" ht="16.3" thickTop="1" thickBot="1" x14ac:dyDescent="0.35">
      <c r="A5" s="89"/>
      <c r="B5" s="82"/>
      <c r="C5" s="82"/>
      <c r="D5" s="82"/>
      <c r="E5" s="82"/>
      <c r="F5" s="82"/>
      <c r="G5" s="82"/>
    </row>
    <row r="6" spans="1:9" ht="16.3" thickTop="1" thickBot="1" x14ac:dyDescent="0.35">
      <c r="A6" s="146" t="s">
        <v>151</v>
      </c>
      <c r="B6" s="146" t="s">
        <v>152</v>
      </c>
      <c r="C6" s="146" t="s">
        <v>153</v>
      </c>
      <c r="D6" s="149" t="s">
        <v>154</v>
      </c>
      <c r="E6" s="151" t="s">
        <v>16</v>
      </c>
      <c r="F6" s="152"/>
      <c r="G6" s="90" t="s">
        <v>155</v>
      </c>
    </row>
    <row r="7" spans="1:9" ht="16.3" thickTop="1" thickBot="1" x14ac:dyDescent="0.35">
      <c r="A7" s="147"/>
      <c r="B7" s="148"/>
      <c r="C7" s="148"/>
      <c r="D7" s="150"/>
      <c r="E7" s="91" t="s">
        <v>156</v>
      </c>
      <c r="F7" s="92" t="s">
        <v>3</v>
      </c>
      <c r="G7" s="93" t="s">
        <v>157</v>
      </c>
    </row>
    <row r="8" spans="1:9" ht="16.3" thickTop="1" thickBot="1" x14ac:dyDescent="0.35">
      <c r="A8" s="94" t="s">
        <v>99</v>
      </c>
      <c r="B8" s="95" t="s">
        <v>158</v>
      </c>
      <c r="C8" s="95" t="s">
        <v>159</v>
      </c>
      <c r="D8" s="96">
        <f>[1]SUKAGALIH!A27</f>
        <v>20</v>
      </c>
      <c r="E8" s="97">
        <f>[1]SUKAGALIH!G29</f>
        <v>4838</v>
      </c>
      <c r="F8" s="98">
        <f>E8/700</f>
        <v>6.911428571428571</v>
      </c>
      <c r="G8" s="99">
        <f>E8*2</f>
        <v>9676</v>
      </c>
      <c r="I8" s="174">
        <f>SUM(F8:F15)</f>
        <v>94.343142857142865</v>
      </c>
    </row>
    <row r="9" spans="1:9" ht="31.3" thickTop="1" thickBot="1" x14ac:dyDescent="0.35">
      <c r="A9" s="100" t="s">
        <v>136</v>
      </c>
      <c r="B9" s="101" t="s">
        <v>160</v>
      </c>
      <c r="C9" s="101" t="s">
        <v>161</v>
      </c>
      <c r="D9" s="102">
        <f>[1]MARGAMEKAR!A53</f>
        <v>41</v>
      </c>
      <c r="E9" s="103">
        <f>[1]MARGAMEKAR!G55</f>
        <v>8895</v>
      </c>
      <c r="F9" s="98">
        <f t="shared" ref="F9:F15" si="0">E9/700</f>
        <v>12.707142857142857</v>
      </c>
      <c r="G9" s="99">
        <f t="shared" ref="G9:G15" si="1">E9*2</f>
        <v>17790</v>
      </c>
    </row>
    <row r="10" spans="1:9" ht="16.3" thickTop="1" thickBot="1" x14ac:dyDescent="0.35">
      <c r="A10" s="100" t="s">
        <v>162</v>
      </c>
      <c r="B10" s="101" t="s">
        <v>163</v>
      </c>
      <c r="C10" s="101" t="s">
        <v>164</v>
      </c>
      <c r="D10" s="102">
        <v>48</v>
      </c>
      <c r="E10" s="103">
        <f>[1]PADASUKA!G61</f>
        <v>10143.5</v>
      </c>
      <c r="F10" s="98">
        <f t="shared" si="0"/>
        <v>14.490714285714287</v>
      </c>
      <c r="G10" s="99">
        <f t="shared" si="1"/>
        <v>20287</v>
      </c>
      <c r="I10">
        <f>'[2]Tanah-Wakaf'!$L$16</f>
        <v>0</v>
      </c>
    </row>
    <row r="11" spans="1:9" ht="31.3" thickTop="1" thickBot="1" x14ac:dyDescent="0.35">
      <c r="A11" s="100" t="s">
        <v>142</v>
      </c>
      <c r="B11" s="101" t="s">
        <v>165</v>
      </c>
      <c r="C11" s="101" t="s">
        <v>166</v>
      </c>
      <c r="D11" s="102">
        <f>[1]CIPAMEUNGPEUK!A55</f>
        <v>41</v>
      </c>
      <c r="E11" s="103">
        <f>[1]CIPAMEUNGPEUK!G57</f>
        <v>6390.9000000000005</v>
      </c>
      <c r="F11" s="98">
        <f t="shared" si="0"/>
        <v>9.1298571428571442</v>
      </c>
      <c r="G11" s="99">
        <f t="shared" si="1"/>
        <v>12781.800000000001</v>
      </c>
    </row>
    <row r="12" spans="1:9" ht="31.3" thickTop="1" thickBot="1" x14ac:dyDescent="0.35">
      <c r="A12" s="100" t="s">
        <v>167</v>
      </c>
      <c r="B12" s="101" t="s">
        <v>168</v>
      </c>
      <c r="C12" s="101" t="s">
        <v>169</v>
      </c>
      <c r="D12" s="102">
        <f>[1]PASANGGRAHAN!A66</f>
        <v>54</v>
      </c>
      <c r="E12" s="103">
        <f>[1]PASANGGRAHAN!G69</f>
        <v>9548</v>
      </c>
      <c r="F12" s="98">
        <f t="shared" si="0"/>
        <v>13.64</v>
      </c>
      <c r="G12" s="99">
        <f t="shared" si="1"/>
        <v>19096</v>
      </c>
    </row>
    <row r="13" spans="1:9" ht="16.3" thickTop="1" thickBot="1" x14ac:dyDescent="0.35">
      <c r="A13" s="100" t="s">
        <v>170</v>
      </c>
      <c r="B13" s="101" t="s">
        <v>171</v>
      </c>
      <c r="C13" s="101" t="s">
        <v>172</v>
      </c>
      <c r="D13" s="102">
        <f>[1]SUKAJAYA!A89</f>
        <v>73</v>
      </c>
      <c r="E13" s="103">
        <f>[1]SUKAJAYA!G91</f>
        <v>14292.5</v>
      </c>
      <c r="F13" s="98">
        <f t="shared" si="0"/>
        <v>20.417857142857144</v>
      </c>
      <c r="G13" s="99">
        <f t="shared" si="1"/>
        <v>28585</v>
      </c>
    </row>
    <row r="14" spans="1:9" ht="31.3" thickTop="1" thickBot="1" x14ac:dyDescent="0.35">
      <c r="A14" s="100" t="s">
        <v>173</v>
      </c>
      <c r="B14" s="101" t="s">
        <v>174</v>
      </c>
      <c r="C14" s="101" t="s">
        <v>175</v>
      </c>
      <c r="D14" s="104">
        <v>57</v>
      </c>
      <c r="E14" s="103">
        <f>[1]TANJUNGKERTA!G71</f>
        <v>9583.2999999999993</v>
      </c>
      <c r="F14" s="98">
        <f t="shared" si="0"/>
        <v>13.690428571428571</v>
      </c>
      <c r="G14" s="99">
        <f t="shared" si="1"/>
        <v>19166.599999999999</v>
      </c>
    </row>
    <row r="15" spans="1:9" ht="15.65" thickTop="1" x14ac:dyDescent="0.3">
      <c r="A15" s="100" t="s">
        <v>176</v>
      </c>
      <c r="B15" s="101" t="s">
        <v>177</v>
      </c>
      <c r="C15" s="101" t="s">
        <v>178</v>
      </c>
      <c r="D15" s="102">
        <f>[1]DARMARAJA!A19</f>
        <v>12</v>
      </c>
      <c r="E15" s="103">
        <f>[1]DARMARAJA!G20</f>
        <v>2349</v>
      </c>
      <c r="F15" s="98">
        <f t="shared" si="0"/>
        <v>3.3557142857142859</v>
      </c>
      <c r="G15" s="99">
        <f t="shared" si="1"/>
        <v>4698</v>
      </c>
    </row>
    <row r="16" spans="1:9" ht="15.65" thickBot="1" x14ac:dyDescent="0.35">
      <c r="A16" s="144" t="s">
        <v>179</v>
      </c>
      <c r="B16" s="145"/>
      <c r="C16" s="145"/>
      <c r="D16" s="105">
        <f>SUM(D8:D15)</f>
        <v>346</v>
      </c>
      <c r="E16" s="106">
        <f>SUM(E8:E15)</f>
        <v>66040.2</v>
      </c>
      <c r="F16" s="107">
        <f>SUM(F8:F15)</f>
        <v>94.343142857142865</v>
      </c>
      <c r="G16" s="108">
        <f>SUM(G8:G15)</f>
        <v>132080.4</v>
      </c>
    </row>
    <row r="17" spans="1:7" ht="15.65" thickTop="1" x14ac:dyDescent="0.3">
      <c r="A17" s="109" t="s">
        <v>180</v>
      </c>
      <c r="B17" s="82"/>
      <c r="C17" s="82"/>
      <c r="D17" s="82"/>
      <c r="E17" s="82"/>
      <c r="F17" s="82"/>
      <c r="G17" s="82"/>
    </row>
  </sheetData>
  <autoFilter ref="A6:G17" xr:uid="{DBF54F1F-574E-4E1F-8FD1-8F82F7479F7A}">
    <filterColumn colId="4" showButton="0"/>
  </autoFilter>
  <mergeCells count="6">
    <mergeCell ref="E6:F6"/>
    <mergeCell ref="A16:C16"/>
    <mergeCell ref="A6:A7"/>
    <mergeCell ref="B6:B7"/>
    <mergeCell ref="C6:C7"/>
    <mergeCell ref="D6:D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CCB41-C5EC-48C2-AD94-4875B2A0D5C5}">
  <dimension ref="A1:I14"/>
  <sheetViews>
    <sheetView tabSelected="1" workbookViewId="0">
      <selection activeCell="K14" sqref="K14"/>
    </sheetView>
  </sheetViews>
  <sheetFormatPr defaultRowHeight="15.05" x14ac:dyDescent="0.3"/>
  <cols>
    <col min="1" max="1" width="6.6640625" customWidth="1"/>
    <col min="2" max="2" width="30.5546875" customWidth="1"/>
    <col min="4" max="4" width="6.33203125" customWidth="1"/>
    <col min="5" max="5" width="9.109375" hidden="1" customWidth="1"/>
    <col min="6" max="6" width="8.33203125" customWidth="1"/>
    <col min="7" max="7" width="29.6640625" customWidth="1"/>
    <col min="8" max="8" width="26.6640625" customWidth="1"/>
    <col min="9" max="9" width="71.33203125" customWidth="1"/>
  </cols>
  <sheetData>
    <row r="1" spans="1:9" ht="18.2" x14ac:dyDescent="0.35">
      <c r="A1" s="153" t="s">
        <v>90</v>
      </c>
      <c r="B1" s="153"/>
      <c r="C1" s="153"/>
      <c r="D1" s="153"/>
      <c r="E1" s="153"/>
      <c r="F1" s="153"/>
      <c r="G1" s="153"/>
      <c r="H1" s="153"/>
      <c r="I1" s="153"/>
    </row>
    <row r="2" spans="1:9" ht="18.2" x14ac:dyDescent="0.3">
      <c r="A2" s="154" t="s">
        <v>91</v>
      </c>
      <c r="B2" s="154"/>
      <c r="C2" s="154"/>
      <c r="D2" s="154"/>
      <c r="E2" s="154"/>
      <c r="F2" s="154"/>
      <c r="G2" s="154"/>
      <c r="H2" s="154"/>
      <c r="I2" s="154"/>
    </row>
    <row r="3" spans="1:9" ht="18.8" thickBot="1" x14ac:dyDescent="0.35">
      <c r="A3" s="155" t="s">
        <v>92</v>
      </c>
      <c r="B3" s="155"/>
      <c r="C3" s="155"/>
      <c r="D3" s="155"/>
      <c r="E3" s="155"/>
      <c r="F3" s="155"/>
      <c r="G3" s="155"/>
      <c r="H3" s="155"/>
      <c r="I3" s="155"/>
    </row>
    <row r="4" spans="1:9" ht="15.65" thickTop="1" x14ac:dyDescent="0.3">
      <c r="A4" s="156" t="s">
        <v>10</v>
      </c>
      <c r="B4" s="156" t="s">
        <v>93</v>
      </c>
      <c r="C4" s="158" t="s">
        <v>94</v>
      </c>
      <c r="D4" s="159"/>
      <c r="E4" s="159"/>
      <c r="F4" s="160"/>
      <c r="G4" s="164" t="s">
        <v>95</v>
      </c>
      <c r="H4" s="166" t="s">
        <v>96</v>
      </c>
      <c r="I4" s="166" t="s">
        <v>97</v>
      </c>
    </row>
    <row r="5" spans="1:9" ht="15.65" thickBot="1" x14ac:dyDescent="0.35">
      <c r="A5" s="157"/>
      <c r="B5" s="157"/>
      <c r="C5" s="161"/>
      <c r="D5" s="162"/>
      <c r="E5" s="162"/>
      <c r="F5" s="163"/>
      <c r="G5" s="165"/>
      <c r="H5" s="167"/>
      <c r="I5" s="167"/>
    </row>
    <row r="6" spans="1:9" ht="15.65" thickTop="1" x14ac:dyDescent="0.3">
      <c r="A6" s="58">
        <v>1</v>
      </c>
      <c r="B6" s="59" t="s">
        <v>98</v>
      </c>
      <c r="C6" s="60" t="s">
        <v>99</v>
      </c>
      <c r="D6" s="61" t="s">
        <v>100</v>
      </c>
      <c r="E6" s="61" t="s">
        <v>101</v>
      </c>
      <c r="F6" s="62" t="s">
        <v>102</v>
      </c>
      <c r="G6" s="63" t="s">
        <v>103</v>
      </c>
      <c r="H6" s="59" t="s">
        <v>104</v>
      </c>
      <c r="I6" s="64" t="s">
        <v>105</v>
      </c>
    </row>
    <row r="7" spans="1:9" x14ac:dyDescent="0.3">
      <c r="A7" s="58">
        <v>2</v>
      </c>
      <c r="B7" s="59" t="s">
        <v>106</v>
      </c>
      <c r="C7" s="60"/>
      <c r="D7" s="61"/>
      <c r="E7" s="61"/>
      <c r="F7" s="62"/>
      <c r="G7" s="63" t="s">
        <v>107</v>
      </c>
      <c r="H7" s="59" t="s">
        <v>108</v>
      </c>
      <c r="I7" s="64" t="s">
        <v>109</v>
      </c>
    </row>
    <row r="8" spans="1:9" ht="22.55" customHeight="1" x14ac:dyDescent="0.3">
      <c r="A8" s="65">
        <v>3</v>
      </c>
      <c r="B8" s="66" t="s">
        <v>110</v>
      </c>
      <c r="C8" s="67" t="s">
        <v>99</v>
      </c>
      <c r="D8" s="68" t="s">
        <v>100</v>
      </c>
      <c r="E8" s="68" t="s">
        <v>101</v>
      </c>
      <c r="F8" s="69" t="s">
        <v>111</v>
      </c>
      <c r="G8" s="70" t="s">
        <v>112</v>
      </c>
      <c r="H8" s="66" t="s">
        <v>113</v>
      </c>
      <c r="I8" s="71" t="s">
        <v>114</v>
      </c>
    </row>
    <row r="9" spans="1:9" ht="23.35" customHeight="1" x14ac:dyDescent="0.3">
      <c r="A9" s="72">
        <v>2</v>
      </c>
      <c r="B9" s="73" t="s">
        <v>115</v>
      </c>
      <c r="C9" s="74" t="s">
        <v>99</v>
      </c>
      <c r="D9" s="75" t="s">
        <v>100</v>
      </c>
      <c r="E9" s="75" t="s">
        <v>116</v>
      </c>
      <c r="F9" s="76" t="s">
        <v>117</v>
      </c>
      <c r="G9" s="77" t="s">
        <v>118</v>
      </c>
      <c r="H9" s="73" t="s">
        <v>119</v>
      </c>
      <c r="I9" s="78" t="s">
        <v>120</v>
      </c>
    </row>
    <row r="10" spans="1:9" ht="24.75" customHeight="1" x14ac:dyDescent="0.3">
      <c r="A10" s="65">
        <v>4</v>
      </c>
      <c r="B10" s="66" t="s">
        <v>121</v>
      </c>
      <c r="C10" s="67" t="s">
        <v>99</v>
      </c>
      <c r="D10" s="68" t="s">
        <v>100</v>
      </c>
      <c r="E10" s="68" t="s">
        <v>122</v>
      </c>
      <c r="F10" s="69" t="s">
        <v>123</v>
      </c>
      <c r="G10" s="79" t="s">
        <v>124</v>
      </c>
      <c r="H10" s="66" t="s">
        <v>119</v>
      </c>
      <c r="I10" s="80" t="s">
        <v>125</v>
      </c>
    </row>
    <row r="11" spans="1:9" ht="30.7" customHeight="1" x14ac:dyDescent="0.3">
      <c r="A11" s="65">
        <v>5</v>
      </c>
      <c r="B11" s="66" t="s">
        <v>126</v>
      </c>
      <c r="C11" s="67" t="s">
        <v>99</v>
      </c>
      <c r="D11" s="68" t="s">
        <v>100</v>
      </c>
      <c r="E11" s="68" t="s">
        <v>127</v>
      </c>
      <c r="F11" s="69" t="s">
        <v>128</v>
      </c>
      <c r="G11" s="70" t="s">
        <v>129</v>
      </c>
      <c r="H11" s="66" t="s">
        <v>130</v>
      </c>
      <c r="I11" s="80" t="s">
        <v>131</v>
      </c>
    </row>
    <row r="12" spans="1:9" x14ac:dyDescent="0.3">
      <c r="A12" s="65">
        <v>6</v>
      </c>
      <c r="B12" s="66" t="s">
        <v>132</v>
      </c>
      <c r="C12" s="67"/>
      <c r="D12" s="68"/>
      <c r="E12" s="68"/>
      <c r="F12" s="69"/>
      <c r="G12" s="70" t="s">
        <v>133</v>
      </c>
      <c r="H12" s="66" t="s">
        <v>130</v>
      </c>
      <c r="I12" s="81" t="s">
        <v>134</v>
      </c>
    </row>
    <row r="13" spans="1:9" x14ac:dyDescent="0.3">
      <c r="A13" s="65">
        <v>9</v>
      </c>
      <c r="B13" s="66" t="s">
        <v>135</v>
      </c>
      <c r="C13" s="67" t="s">
        <v>136</v>
      </c>
      <c r="D13" s="68" t="s">
        <v>100</v>
      </c>
      <c r="E13" s="68" t="s">
        <v>137</v>
      </c>
      <c r="F13" s="69" t="s">
        <v>117</v>
      </c>
      <c r="G13" s="70" t="s">
        <v>138</v>
      </c>
      <c r="H13" s="66" t="s">
        <v>139</v>
      </c>
      <c r="I13" s="81" t="s">
        <v>140</v>
      </c>
    </row>
    <row r="14" spans="1:9" x14ac:dyDescent="0.3">
      <c r="A14" s="65">
        <v>10</v>
      </c>
      <c r="B14" s="66" t="s">
        <v>141</v>
      </c>
      <c r="C14" s="67" t="s">
        <v>142</v>
      </c>
      <c r="D14" s="68" t="s">
        <v>100</v>
      </c>
      <c r="E14" s="68" t="s">
        <v>143</v>
      </c>
      <c r="F14" s="69" t="s">
        <v>144</v>
      </c>
      <c r="G14" s="70" t="s">
        <v>145</v>
      </c>
      <c r="H14" s="66" t="s">
        <v>146</v>
      </c>
      <c r="I14" s="81" t="s">
        <v>147</v>
      </c>
    </row>
  </sheetData>
  <mergeCells count="9">
    <mergeCell ref="A1:I1"/>
    <mergeCell ref="A2:I2"/>
    <mergeCell ref="A3:I3"/>
    <mergeCell ref="A4:A5"/>
    <mergeCell ref="B4:B5"/>
    <mergeCell ref="C4:F5"/>
    <mergeCell ref="G4:G5"/>
    <mergeCell ref="H4:H5"/>
    <mergeCell ref="I4:I5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05687-D4E2-405D-9B8C-57F555FB1951}">
  <dimension ref="A1:K18"/>
  <sheetViews>
    <sheetView workbookViewId="0">
      <selection activeCell="I9" sqref="I9"/>
    </sheetView>
  </sheetViews>
  <sheetFormatPr defaultRowHeight="15.05" x14ac:dyDescent="0.3"/>
  <cols>
    <col min="4" max="4" width="15.5546875" customWidth="1"/>
    <col min="5" max="5" width="11.88671875" customWidth="1"/>
    <col min="6" max="6" width="15.109375" style="110" customWidth="1"/>
    <col min="7" max="7" width="12" style="110" customWidth="1"/>
    <col min="8" max="8" width="9.109375" style="110" customWidth="1"/>
    <col min="10" max="10" width="12.88671875" customWidth="1"/>
  </cols>
  <sheetData>
    <row r="1" spans="1:11" x14ac:dyDescent="0.3">
      <c r="A1" s="168" t="s">
        <v>194</v>
      </c>
      <c r="B1" s="169"/>
      <c r="C1" s="169"/>
      <c r="D1" s="169"/>
      <c r="E1" s="169"/>
      <c r="F1" s="169"/>
      <c r="G1" s="170"/>
      <c r="H1" s="171" t="s">
        <v>195</v>
      </c>
      <c r="I1" s="172"/>
      <c r="J1" s="172"/>
      <c r="K1" s="173"/>
    </row>
    <row r="2" spans="1:11" ht="30.05" x14ac:dyDescent="0.3">
      <c r="A2" s="111"/>
      <c r="B2" s="112">
        <v>54.65</v>
      </c>
      <c r="C2" s="112">
        <v>10.66</v>
      </c>
      <c r="D2" s="113"/>
      <c r="E2" s="113"/>
      <c r="F2" s="113"/>
      <c r="G2" s="114"/>
      <c r="H2" s="126" t="s">
        <v>196</v>
      </c>
      <c r="I2" t="s">
        <v>198</v>
      </c>
      <c r="J2" t="s">
        <v>197</v>
      </c>
      <c r="K2" s="127"/>
    </row>
    <row r="3" spans="1:11" x14ac:dyDescent="0.3">
      <c r="A3" s="111"/>
      <c r="B3" s="112"/>
      <c r="C3" s="112">
        <v>5.1266416510318944</v>
      </c>
      <c r="D3" s="113">
        <v>94</v>
      </c>
      <c r="E3" s="113" t="s">
        <v>191</v>
      </c>
      <c r="F3" s="113">
        <v>1000</v>
      </c>
      <c r="G3" s="114"/>
      <c r="H3" s="128">
        <v>300</v>
      </c>
      <c r="I3" s="113">
        <v>100000</v>
      </c>
      <c r="J3" s="116">
        <f>H3*I3</f>
        <v>30000000</v>
      </c>
      <c r="K3" s="127"/>
    </row>
    <row r="4" spans="1:11" x14ac:dyDescent="0.3">
      <c r="A4" s="111"/>
      <c r="B4" s="112"/>
      <c r="C4" s="112"/>
      <c r="D4" s="113"/>
      <c r="E4" s="113">
        <v>481.90431519699808</v>
      </c>
      <c r="F4" s="113">
        <v>5500</v>
      </c>
      <c r="G4" s="114" t="s">
        <v>192</v>
      </c>
      <c r="H4" s="129"/>
      <c r="K4" s="127"/>
    </row>
    <row r="5" spans="1:11" x14ac:dyDescent="0.3">
      <c r="A5" s="111"/>
      <c r="B5" s="112"/>
      <c r="C5" s="112"/>
      <c r="D5" s="113"/>
      <c r="E5" s="113"/>
      <c r="F5" s="113">
        <v>5500000</v>
      </c>
      <c r="G5" s="114"/>
      <c r="H5" s="129"/>
      <c r="K5" s="127"/>
    </row>
    <row r="6" spans="1:11" x14ac:dyDescent="0.3">
      <c r="A6" s="111"/>
      <c r="B6" s="112"/>
      <c r="C6" s="112" t="s">
        <v>185</v>
      </c>
      <c r="D6" s="113">
        <v>132080.4</v>
      </c>
      <c r="E6" s="115" t="s">
        <v>190</v>
      </c>
      <c r="F6" s="115">
        <v>2650473733.5834894</v>
      </c>
      <c r="G6" s="114"/>
      <c r="H6" s="130"/>
      <c r="I6" s="131"/>
      <c r="J6" s="131"/>
      <c r="K6" s="132"/>
    </row>
    <row r="7" spans="1:11" x14ac:dyDescent="0.3">
      <c r="A7" s="111"/>
      <c r="B7" s="112"/>
      <c r="C7" s="112"/>
      <c r="D7" s="113"/>
      <c r="E7" s="113"/>
      <c r="F7" s="113"/>
      <c r="G7" s="114"/>
      <c r="J7" s="125"/>
    </row>
    <row r="8" spans="1:11" x14ac:dyDescent="0.3">
      <c r="A8" s="111"/>
      <c r="B8" s="112"/>
      <c r="C8" s="112"/>
      <c r="D8" s="116" t="s">
        <v>189</v>
      </c>
      <c r="E8" s="116">
        <v>726440000</v>
      </c>
      <c r="F8" s="113"/>
      <c r="G8" s="114"/>
      <c r="H8" s="110" t="s">
        <v>199</v>
      </c>
      <c r="I8" t="s">
        <v>200</v>
      </c>
    </row>
    <row r="9" spans="1:11" x14ac:dyDescent="0.3">
      <c r="A9" s="111"/>
      <c r="B9" s="112"/>
      <c r="C9" s="112"/>
      <c r="D9" s="113"/>
      <c r="E9" s="113"/>
      <c r="F9" s="113"/>
      <c r="G9" s="114"/>
    </row>
    <row r="10" spans="1:11" x14ac:dyDescent="0.3">
      <c r="A10" s="111"/>
      <c r="B10" s="112"/>
      <c r="C10" s="112"/>
      <c r="D10" s="113"/>
      <c r="E10" s="113"/>
      <c r="F10" s="113"/>
      <c r="G10" s="114"/>
    </row>
    <row r="11" spans="1:11" x14ac:dyDescent="0.3">
      <c r="A11" s="111"/>
      <c r="B11" s="112"/>
      <c r="C11" s="112"/>
      <c r="D11" s="113"/>
      <c r="E11" s="113"/>
      <c r="F11" s="113"/>
      <c r="G11" s="114"/>
    </row>
    <row r="12" spans="1:11" x14ac:dyDescent="0.3">
      <c r="A12" s="111"/>
      <c r="B12" s="112" t="s">
        <v>181</v>
      </c>
      <c r="C12" s="112">
        <v>12</v>
      </c>
      <c r="D12" s="113">
        <v>3500000</v>
      </c>
      <c r="E12" s="113">
        <v>42000000</v>
      </c>
      <c r="F12" s="113"/>
      <c r="G12" s="114"/>
    </row>
    <row r="13" spans="1:11" x14ac:dyDescent="0.3">
      <c r="A13" s="111"/>
      <c r="B13" s="112" t="s">
        <v>182</v>
      </c>
      <c r="C13" s="112">
        <v>12</v>
      </c>
      <c r="D13" s="113">
        <v>1500000</v>
      </c>
      <c r="E13" s="113">
        <v>18000000</v>
      </c>
      <c r="F13" s="113"/>
      <c r="G13" s="114"/>
    </row>
    <row r="14" spans="1:11" x14ac:dyDescent="0.3">
      <c r="A14" s="111"/>
      <c r="B14" s="112" t="s">
        <v>183</v>
      </c>
      <c r="C14" s="112">
        <v>8</v>
      </c>
      <c r="D14" s="113">
        <v>2500000</v>
      </c>
      <c r="E14" s="113">
        <v>20000000</v>
      </c>
      <c r="F14" s="113"/>
      <c r="G14" s="114"/>
    </row>
    <row r="15" spans="1:11" x14ac:dyDescent="0.3">
      <c r="A15" s="111"/>
      <c r="B15" s="112" t="s">
        <v>184</v>
      </c>
      <c r="C15" s="112">
        <v>100</v>
      </c>
      <c r="D15" s="113">
        <v>125000</v>
      </c>
      <c r="E15" s="113">
        <v>12500000</v>
      </c>
      <c r="F15" s="113"/>
      <c r="G15" s="114"/>
    </row>
    <row r="16" spans="1:11" x14ac:dyDescent="0.3">
      <c r="A16" s="111"/>
      <c r="B16" s="112"/>
      <c r="C16" s="112"/>
      <c r="D16" s="117" t="s">
        <v>188</v>
      </c>
      <c r="E16" s="113">
        <v>92500000</v>
      </c>
      <c r="F16" s="118">
        <v>1452880000</v>
      </c>
      <c r="G16" s="119" t="s">
        <v>187</v>
      </c>
    </row>
    <row r="17" spans="1:7" x14ac:dyDescent="0.3">
      <c r="A17" s="111"/>
      <c r="B17" s="112"/>
      <c r="C17" s="112"/>
      <c r="D17" s="117" t="s">
        <v>186</v>
      </c>
      <c r="E17" s="117"/>
      <c r="F17" s="117">
        <v>1110000000</v>
      </c>
      <c r="G17" s="114"/>
    </row>
    <row r="18" spans="1:7" x14ac:dyDescent="0.3">
      <c r="A18" s="120"/>
      <c r="B18" s="121"/>
      <c r="C18" s="121"/>
      <c r="D18" s="122"/>
      <c r="E18" s="123" t="s">
        <v>193</v>
      </c>
      <c r="F18" s="123">
        <v>342880000</v>
      </c>
      <c r="G18" s="124"/>
    </row>
  </sheetData>
  <mergeCells count="2">
    <mergeCell ref="A1:G1"/>
    <mergeCell ref="H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Penggarap</vt:lpstr>
      <vt:lpstr>Rekap Sawah</vt:lpstr>
      <vt:lpstr>Data Pengurus</vt:lpstr>
      <vt:lpstr>penghasilan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YNWPS 1</dc:creator>
  <cp:lastModifiedBy>User</cp:lastModifiedBy>
  <dcterms:created xsi:type="dcterms:W3CDTF">2023-07-05T05:52:46Z</dcterms:created>
  <dcterms:modified xsi:type="dcterms:W3CDTF">2023-08-16T12:59:24Z</dcterms:modified>
</cp:coreProperties>
</file>