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02twi\Documents\MATLAB\CrossSection Analyzing\"/>
    </mc:Choice>
  </mc:AlternateContent>
  <xr:revisionPtr revIDLastSave="0" documentId="13_ncr:1_{EE63B64B-1CE9-48B2-AEC3-8006B92BBB8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  <sheet name="Chart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B21" i="1"/>
  <c r="C2" i="2"/>
  <c r="C7" i="2"/>
  <c r="C5" i="2"/>
  <c r="C3" i="2"/>
  <c r="B7" i="2"/>
  <c r="B5" i="2"/>
  <c r="B3" i="2"/>
  <c r="B2" i="2"/>
  <c r="B11" i="1"/>
  <c r="B12" i="1"/>
  <c r="C19" i="1" s="1"/>
  <c r="H8" i="1"/>
  <c r="G8" i="1"/>
  <c r="F8" i="1"/>
  <c r="C9" i="1"/>
  <c r="C27" i="1" s="1"/>
  <c r="B9" i="1"/>
  <c r="B27" i="1" s="1"/>
  <c r="F27" i="1"/>
  <c r="H18" i="1"/>
  <c r="G19" i="1"/>
  <c r="C18" i="1"/>
  <c r="C14" i="1"/>
  <c r="H13" i="1"/>
  <c r="G11" i="1"/>
  <c r="G18" i="1" s="1"/>
  <c r="G21" i="1" s="1"/>
  <c r="H11" i="1"/>
  <c r="G12" i="1"/>
  <c r="H12" i="1"/>
  <c r="G13" i="1"/>
  <c r="F12" i="1"/>
  <c r="F13" i="1"/>
  <c r="F11" i="1"/>
  <c r="C11" i="1"/>
  <c r="D18" i="1" s="1"/>
  <c r="C12" i="1"/>
  <c r="D19" i="1" s="1"/>
  <c r="C13" i="1"/>
  <c r="B13" i="1"/>
  <c r="H16" i="1" l="1"/>
  <c r="C21" i="1"/>
  <c r="H19" i="1"/>
  <c r="H21" i="1" s="1"/>
  <c r="C16" i="1"/>
  <c r="F18" i="1"/>
  <c r="F21" i="1" s="1"/>
  <c r="H27" i="1"/>
  <c r="H14" i="1"/>
  <c r="G27" i="1"/>
  <c r="F16" i="1"/>
  <c r="F19" i="1"/>
  <c r="G16" i="1"/>
  <c r="G14" i="1"/>
  <c r="B14" i="1"/>
  <c r="B16" i="1"/>
</calcChain>
</file>

<file path=xl/sharedStrings.xml><?xml version="1.0" encoding="utf-8"?>
<sst xmlns="http://schemas.openxmlformats.org/spreadsheetml/2006/main" count="57" uniqueCount="38">
  <si>
    <t>Thick</t>
  </si>
  <si>
    <t>Dead:</t>
  </si>
  <si>
    <t>Outer Radius</t>
  </si>
  <si>
    <t>Inner Radius</t>
  </si>
  <si>
    <t>Min Thickness</t>
  </si>
  <si>
    <t>Thin</t>
  </si>
  <si>
    <t>Live:</t>
  </si>
  <si>
    <t>Thick1</t>
  </si>
  <si>
    <t>Thick2</t>
  </si>
  <si>
    <t>1 mm = 678 px</t>
  </si>
  <si>
    <t>to um</t>
  </si>
  <si>
    <r>
      <t>Averages (</t>
    </r>
    <r>
      <rPr>
        <sz val="11"/>
        <color theme="1"/>
        <rFont val="Aptos Narrow"/>
        <family val="2"/>
      </rPr>
      <t>μ</t>
    </r>
    <r>
      <rPr>
        <sz val="11.55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>:</t>
    </r>
  </si>
  <si>
    <t>Load Plateau Values (N):</t>
  </si>
  <si>
    <t>Max Thickness</t>
  </si>
  <si>
    <t>max:</t>
  </si>
  <si>
    <t>min:</t>
  </si>
  <si>
    <r>
      <t>Circle Areas (μm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</si>
  <si>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r>
      <t>Cross-Section (μm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):</t>
    </r>
  </si>
  <si>
    <t>We have:</t>
  </si>
  <si>
    <t>Load Plateau Value</t>
  </si>
  <si>
    <t>Crossectional Area</t>
  </si>
  <si>
    <t>Thickness</t>
  </si>
  <si>
    <t>We need:</t>
  </si>
  <si>
    <t>Density</t>
  </si>
  <si>
    <t>Area moment of Inertia</t>
  </si>
  <si>
    <t>Elasticity Modulus</t>
  </si>
  <si>
    <t>a = 16.3</t>
  </si>
  <si>
    <t>Young's modulus</t>
  </si>
  <si>
    <t>Live: (More moisture content)</t>
  </si>
  <si>
    <t>Dead: (Less moisture content)</t>
  </si>
  <si>
    <t>26.4 Mpa</t>
  </si>
  <si>
    <t>5.98 Gpa</t>
  </si>
  <si>
    <t>&gt;Used from paper</t>
  </si>
  <si>
    <r>
      <t>Max Stress (</t>
    </r>
    <r>
      <rPr>
        <sz val="11"/>
        <color theme="1"/>
        <rFont val="Aptos Narrow"/>
        <family val="2"/>
      </rPr>
      <t>σ</t>
    </r>
    <r>
      <rPr>
        <sz val="11"/>
        <color theme="1"/>
        <rFont val="Calibri"/>
        <family val="2"/>
        <scheme val="minor"/>
      </rPr>
      <t xml:space="preserve">): </t>
    </r>
  </si>
  <si>
    <t>lengths (m):</t>
  </si>
  <si>
    <t>Frme</t>
  </si>
  <si>
    <t>centroid</t>
  </si>
  <si>
    <t>ycent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</si>
</sst>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.55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Load Value vs. Cross-Sectional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3325004839514E-2"/>
          <c:y val="0.13255313095552768"/>
          <c:w val="0.70826181199472082"/>
          <c:h val="0.64068340202133878"/>
        </c:manualLayout>
      </c:layout>
      <c:scatterChart>
        <c:scatterStyle val="lineMarker"/>
        <c:varyColors val="0"/>
        <c:ser>
          <c:idx val="0"/>
          <c:order val="0"/>
          <c:tx>
            <c:v>Live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Sheet1!$F$21:$H$21</c:f>
              <c:numCache>
                <c:formatCode>General</c:formatCode>
                <c:ptCount val="3"/>
                <c:pt idx="0">
                  <c:v>7.4458880757835502</c:v>
                </c:pt>
                <c:pt idx="1">
                  <c:v>19.139697466258419</c:v>
                </c:pt>
                <c:pt idx="2">
                  <c:v>13.494944072522125</c:v>
                </c:pt>
              </c:numCache>
            </c:numRef>
          </c:xVal>
          <c:yVal>
            <c:numRef>
              <c:f>Sheet1!$F$24:$H$24</c:f>
              <c:numCache>
                <c:formatCode>General</c:formatCode>
                <c:ptCount val="3"/>
                <c:pt idx="0">
                  <c:v>0.64300000000000002</c:v>
                </c:pt>
                <c:pt idx="1">
                  <c:v>4.8380000000000001</c:v>
                </c:pt>
                <c:pt idx="2">
                  <c:v>3.1949999999999998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7-41B0-9678-F191D4D5F2F6}"/>
            </c:ext>
          </c:extLst>
        </c:ser>
        <c:ser>
          <c:idx val="1"/>
          <c:order val="1"/>
          <c:tx>
            <c:v>Dead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Sheet1!$B$21:$C$21</c:f>
              <c:numCache>
                <c:formatCode>General</c:formatCode>
                <c:ptCount val="2"/>
                <c:pt idx="0">
                  <c:v>18.677696210909453</c:v>
                </c:pt>
                <c:pt idx="1">
                  <c:v>17.335990648110933</c:v>
                </c:pt>
              </c:numCache>
            </c:numRef>
          </c:xVal>
          <c:yVal>
            <c:numRef>
              <c:f>Sheet1!$B$24:$C$24</c:f>
              <c:numCache>
                <c:formatCode>General</c:formatCode>
                <c:ptCount val="2"/>
                <c:pt idx="0">
                  <c:v>6.2309999999999999</c:v>
                </c:pt>
                <c:pt idx="1">
                  <c:v>5.6520000000000001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7-41B0-9678-F191D4D5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11231"/>
        <c:axId val="1849020351"/>
      </c:scatterChart>
      <c:valAx>
        <c:axId val="18490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Cross-Sectional</a:t>
                </a:r>
                <a:r>
                  <a:rPr lang="en-CA" baseline="0"/>
                  <a:t> Area</a:t>
                </a:r>
              </a:p>
              <a:p>
                <a:pPr>
                  <a:defRPr/>
                </a:pPr>
                <a:r>
                  <a:rPr lang="el-GR" baseline="0"/>
                  <a:t>(μ</a:t>
                </a:r>
                <a:r>
                  <a:rPr lang="en-CA" baseline="0"/>
                  <a:t>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0351"/>
        <c:crosses val="autoZero"/>
        <c:crossBetween val="midCat"/>
      </c:valAx>
      <c:valAx>
        <c:axId val="18490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Plateau Value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1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6133360089761"/>
          <c:y val="0.41480500407838328"/>
          <c:w val="0.17703859232047239"/>
          <c:h val="0.23884942281257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Sheet2!$E$5:$E$8</c:f>
              <c:numCache>
                <c:formatCode>General</c:formatCode>
                <c:ptCount val="4"/>
                <c:pt idx="0">
                  <c:v>206</c:v>
                </c:pt>
                <c:pt idx="1">
                  <c:v>196</c:v>
                </c:pt>
                <c:pt idx="2">
                  <c:v>184</c:v>
                </c:pt>
                <c:pt idx="3">
                  <c:v>174</c:v>
                </c:pt>
              </c:numCache>
            </c:numRef>
          </c:xVal>
          <c:yVal>
            <c:numRef>
              <c:f>Sheet2!$F$5:$F$8</c:f>
              <c:numCache>
                <c:formatCode>General</c:formatCode>
                <c:ptCount val="4"/>
                <c:pt idx="0">
                  <c:v>374</c:v>
                </c:pt>
                <c:pt idx="1">
                  <c:v>336</c:v>
                </c:pt>
                <c:pt idx="2">
                  <c:v>143</c:v>
                </c:pt>
                <c:pt idx="3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4-4B2E-AFA2-133DA60F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423"/>
        <c:axId val="13820063"/>
      </c:scatterChart>
      <c:valAx>
        <c:axId val="138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X Pixels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63"/>
        <c:crosses val="autoZero"/>
        <c:crossBetween val="midCat"/>
      </c:valAx>
      <c:valAx>
        <c:axId val="138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Y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F4ED3-E6FA-4A23-9EB1-8C0C9FCFC047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24437</xdr:colOff>
      <xdr:row>9</xdr:row>
      <xdr:rowOff>7718</xdr:rowOff>
    </xdr:from>
    <xdr:to>
      <xdr:col>17</xdr:col>
      <xdr:colOff>606799</xdr:colOff>
      <xdr:row>26</xdr:row>
      <xdr:rowOff>86572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7A12E-AE81-A87B-4344-136D6337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05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DC3EA-65DE-FE26-C519-4452F93F37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B1" zoomScale="79" workbookViewId="0">
      <selection activeCell="J8" sqref="J8"/>
    </sheetView>
  </sheetViews>
  <sheetFormatPr defaultRowHeight="14.4" x14ac:dyDescent="0.3"/>
  <cols>
    <col min="1" max="1" width="13.21875" bestFit="1" customWidth="1"/>
    <col min="5" max="5" width="13.21875" bestFit="1" customWidth="1"/>
  </cols>
  <sheetData>
    <row r="1" spans="1:15" x14ac:dyDescent="0.3">
      <c r="A1" t="s">
        <v>1</v>
      </c>
      <c r="E1" t="s">
        <v>6</v>
      </c>
    </row>
    <row r="2" spans="1:15" x14ac:dyDescent="0.3">
      <c r="B2" t="s">
        <v>0</v>
      </c>
      <c r="C2" t="s">
        <v>5</v>
      </c>
      <c r="F2" t="s">
        <v>5</v>
      </c>
      <c r="G2" t="s">
        <v>7</v>
      </c>
      <c r="H2" t="s">
        <v>8</v>
      </c>
      <c r="K2" s="3" t="s">
        <v>27</v>
      </c>
      <c r="L2" s="3"/>
    </row>
    <row r="3" spans="1:15" x14ac:dyDescent="0.3">
      <c r="A3" t="s">
        <v>2</v>
      </c>
      <c r="B3">
        <v>2.2338</v>
      </c>
      <c r="C3">
        <v>2.1945000000000001</v>
      </c>
      <c r="E3" t="s">
        <v>2</v>
      </c>
      <c r="F3">
        <v>1.2063999999999999</v>
      </c>
      <c r="G3">
        <v>1.9952000000000001</v>
      </c>
      <c r="H3">
        <v>1.5455000000000001</v>
      </c>
      <c r="K3" t="s">
        <v>28</v>
      </c>
      <c r="N3" t="s">
        <v>30</v>
      </c>
      <c r="O3" t="s">
        <v>32</v>
      </c>
    </row>
    <row r="4" spans="1:15" x14ac:dyDescent="0.3">
      <c r="A4" t="s">
        <v>3</v>
      </c>
      <c r="B4">
        <v>1.5023</v>
      </c>
      <c r="C4">
        <v>1.5097</v>
      </c>
      <c r="E4" t="s">
        <v>3</v>
      </c>
      <c r="F4">
        <v>0.60489999999999999</v>
      </c>
      <c r="G4">
        <v>1.0864</v>
      </c>
      <c r="H4">
        <v>0.64339999999999997</v>
      </c>
      <c r="K4" t="s">
        <v>29</v>
      </c>
      <c r="N4" t="s">
        <v>31</v>
      </c>
    </row>
    <row r="5" spans="1:15" x14ac:dyDescent="0.3">
      <c r="A5" t="s">
        <v>4</v>
      </c>
      <c r="B5">
        <v>0.41439999999999999</v>
      </c>
      <c r="C5">
        <v>0.30470000000000003</v>
      </c>
      <c r="E5" t="s">
        <v>4</v>
      </c>
      <c r="F5">
        <v>0.43659999999999999</v>
      </c>
      <c r="G5">
        <v>0.65559999999999996</v>
      </c>
      <c r="H5">
        <v>0.76129999999999998</v>
      </c>
    </row>
    <row r="7" spans="1:15" x14ac:dyDescent="0.3">
      <c r="A7" s="1" t="s">
        <v>10</v>
      </c>
      <c r="B7" s="3" t="s">
        <v>9</v>
      </c>
      <c r="C7" s="3"/>
      <c r="F7" t="s">
        <v>34</v>
      </c>
    </row>
    <row r="8" spans="1:15" x14ac:dyDescent="0.3">
      <c r="F8">
        <f>5.5/100</f>
        <v>5.5E-2</v>
      </c>
      <c r="G8">
        <f>13.3/100</f>
        <v>0.13300000000000001</v>
      </c>
      <c r="H8">
        <f>10.5/100</f>
        <v>0.105</v>
      </c>
      <c r="J8" t="s">
        <v>26</v>
      </c>
    </row>
    <row r="9" spans="1:15" x14ac:dyDescent="0.3">
      <c r="A9" t="s">
        <v>1</v>
      </c>
      <c r="B9">
        <f>15/100</f>
        <v>0.15</v>
      </c>
      <c r="C9">
        <f>10/100</f>
        <v>0.1</v>
      </c>
      <c r="E9" t="s">
        <v>6</v>
      </c>
    </row>
    <row r="10" spans="1:15" x14ac:dyDescent="0.3">
      <c r="B10" t="s">
        <v>0</v>
      </c>
      <c r="C10" t="s">
        <v>5</v>
      </c>
      <c r="F10" t="s">
        <v>5</v>
      </c>
      <c r="G10" t="s">
        <v>7</v>
      </c>
      <c r="H10" t="s">
        <v>8</v>
      </c>
    </row>
    <row r="11" spans="1:15" x14ac:dyDescent="0.3">
      <c r="A11" t="s">
        <v>2</v>
      </c>
      <c r="B11">
        <f>B3/678*1000</f>
        <v>3.2946902654867256</v>
      </c>
      <c r="C11">
        <f>C3/678*1000</f>
        <v>3.2367256637168142</v>
      </c>
      <c r="E11" t="s">
        <v>2</v>
      </c>
      <c r="F11">
        <f>F3/678*1000</f>
        <v>1.7793510324483774</v>
      </c>
      <c r="G11">
        <f t="shared" ref="G11:H11" si="0">G3/678*1000</f>
        <v>2.9427728613569322</v>
      </c>
      <c r="H11">
        <f t="shared" si="0"/>
        <v>2.2794985250737465</v>
      </c>
    </row>
    <row r="12" spans="1:15" x14ac:dyDescent="0.3">
      <c r="A12" t="s">
        <v>3</v>
      </c>
      <c r="B12">
        <f t="shared" ref="B12:C13" si="1">B4/678*1000</f>
        <v>2.2157817109144542</v>
      </c>
      <c r="C12">
        <f t="shared" si="1"/>
        <v>2.2266961651917403</v>
      </c>
      <c r="E12" t="s">
        <v>3</v>
      </c>
      <c r="F12">
        <f t="shared" ref="F12:H13" si="2">F4/678*1000</f>
        <v>0.89218289085545721</v>
      </c>
      <c r="G12">
        <f t="shared" si="2"/>
        <v>1.6023598820058997</v>
      </c>
      <c r="H12">
        <f t="shared" si="2"/>
        <v>0.94896755162241886</v>
      </c>
    </row>
    <row r="13" spans="1:15" x14ac:dyDescent="0.3">
      <c r="A13" t="s">
        <v>4</v>
      </c>
      <c r="B13">
        <f t="shared" si="1"/>
        <v>0.61120943952802365</v>
      </c>
      <c r="C13">
        <f t="shared" si="1"/>
        <v>0.4494100294985251</v>
      </c>
      <c r="E13" t="s">
        <v>4</v>
      </c>
      <c r="F13">
        <f t="shared" si="2"/>
        <v>0.64395280235988206</v>
      </c>
      <c r="G13">
        <f t="shared" si="2"/>
        <v>0.96696165191740413</v>
      </c>
      <c r="H13">
        <f>H5/678*1000</f>
        <v>1.1228613569321533</v>
      </c>
    </row>
    <row r="14" spans="1:15" x14ac:dyDescent="0.3">
      <c r="A14" t="s">
        <v>13</v>
      </c>
      <c r="B14">
        <f>B11-B12</f>
        <v>1.0789085545722714</v>
      </c>
      <c r="C14">
        <f>C11-C12</f>
        <v>1.010029498525074</v>
      </c>
      <c r="E14" t="s">
        <v>13</v>
      </c>
      <c r="F14">
        <f>F11-F12</f>
        <v>0.88716814159292023</v>
      </c>
      <c r="G14">
        <f>G11-G12</f>
        <v>1.3404129793510324</v>
      </c>
      <c r="H14">
        <f>H11-H12</f>
        <v>1.3305309734513275</v>
      </c>
    </row>
    <row r="16" spans="1:15" ht="15" x14ac:dyDescent="0.3">
      <c r="A16" t="s">
        <v>11</v>
      </c>
      <c r="B16">
        <f>((B11-B12)+B13)/2</f>
        <v>0.84505899705014753</v>
      </c>
      <c r="C16">
        <f>((C11-C12)+C13)/2</f>
        <v>0.7297197640117995</v>
      </c>
      <c r="F16">
        <f>((F11-F12)+F13)/2</f>
        <v>0.76556047197640109</v>
      </c>
      <c r="G16">
        <f>((G11-G12)+G13)/2</f>
        <v>1.1536873156342182</v>
      </c>
      <c r="H16">
        <f>((H11-H12)+H13)/2</f>
        <v>1.2266961651917403</v>
      </c>
    </row>
    <row r="17" spans="1:8" ht="14.4" customHeight="1" x14ac:dyDescent="0.3"/>
    <row r="18" spans="1:8" x14ac:dyDescent="0.3">
      <c r="A18" s="2" t="s">
        <v>16</v>
      </c>
      <c r="B18" t="s">
        <v>14</v>
      </c>
      <c r="C18">
        <f>PI()*POWER(B11,2)</f>
        <v>34.101937817995932</v>
      </c>
      <c r="D18">
        <f>PI()*C11^2</f>
        <v>32.912559354546815</v>
      </c>
      <c r="F18">
        <f t="shared" ref="F18:H19" si="3">PI()*F11^2</f>
        <v>9.9465653883179126</v>
      </c>
      <c r="G18">
        <f t="shared" si="3"/>
        <v>27.205916276626958</v>
      </c>
      <c r="H18">
        <f t="shared" si="3"/>
        <v>16.324072079913893</v>
      </c>
    </row>
    <row r="19" spans="1:8" x14ac:dyDescent="0.3">
      <c r="A19" s="2"/>
      <c r="B19" t="s">
        <v>15</v>
      </c>
      <c r="C19">
        <f>PI()*B12^2</f>
        <v>15.424241607086479</v>
      </c>
      <c r="D19">
        <f>PI()*C12^2</f>
        <v>15.576568706435882</v>
      </c>
      <c r="F19">
        <f t="shared" si="3"/>
        <v>2.5006773125343629</v>
      </c>
      <c r="G19">
        <f t="shared" si="3"/>
        <v>8.0662188103685377</v>
      </c>
      <c r="H19">
        <f t="shared" si="3"/>
        <v>2.829128007391768</v>
      </c>
    </row>
    <row r="20" spans="1:8" ht="14.4" customHeight="1" x14ac:dyDescent="0.3"/>
    <row r="21" spans="1:8" x14ac:dyDescent="0.3">
      <c r="A21" s="4" t="s">
        <v>17</v>
      </c>
      <c r="B21">
        <f>C18-C19</f>
        <v>18.677696210909453</v>
      </c>
      <c r="C21">
        <f>D18-D19</f>
        <v>17.335990648110933</v>
      </c>
      <c r="F21">
        <f>F18-F19</f>
        <v>7.4458880757835502</v>
      </c>
      <c r="G21">
        <f>G18-G19</f>
        <v>19.139697466258419</v>
      </c>
      <c r="H21">
        <f>H18-H19</f>
        <v>13.494944072522125</v>
      </c>
    </row>
    <row r="22" spans="1:8" x14ac:dyDescent="0.3">
      <c r="A22" s="4"/>
    </row>
    <row r="24" spans="1:8" x14ac:dyDescent="0.3">
      <c r="A24" s="2" t="s">
        <v>12</v>
      </c>
      <c r="B24">
        <v>6.2309999999999999</v>
      </c>
      <c r="C24">
        <v>5.6520000000000001</v>
      </c>
      <c r="F24">
        <v>0.64300000000000002</v>
      </c>
      <c r="G24">
        <v>4.8380000000000001</v>
      </c>
      <c r="H24">
        <v>3.1949999999999998</v>
      </c>
    </row>
    <row r="25" spans="1:8" ht="14.4" customHeight="1" x14ac:dyDescent="0.3">
      <c r="A25" s="2"/>
    </row>
    <row r="27" spans="1:8" x14ac:dyDescent="0.3">
      <c r="A27" t="s">
        <v>33</v>
      </c>
      <c r="B27">
        <f>4*B24*B9/(PI()*POWER((B11-B12),3))</f>
        <v>0.94755672701928362</v>
      </c>
      <c r="C27">
        <f>4*C24*C9/(PI()*POWER((C11-C12),3))</f>
        <v>0.698409436072156</v>
      </c>
      <c r="F27">
        <f>4*F24*F8/(PI()*POWER((F11-F12),3))</f>
        <v>6.4486078502528382E-2</v>
      </c>
      <c r="G27">
        <f>4*G24*G8/(PI()*POWER((G11-G12),3))</f>
        <v>0.34018232898729356</v>
      </c>
      <c r="H27">
        <f>4*H24*H8/(PI()*POWER((H11-H12),3))</f>
        <v>0.18134071064982396</v>
      </c>
    </row>
    <row r="36" spans="1:2" x14ac:dyDescent="0.3">
      <c r="A36" t="s">
        <v>18</v>
      </c>
      <c r="B36" t="s">
        <v>19</v>
      </c>
    </row>
    <row r="37" spans="1:2" x14ac:dyDescent="0.3">
      <c r="B37" t="s">
        <v>20</v>
      </c>
    </row>
    <row r="38" spans="1:2" x14ac:dyDescent="0.3">
      <c r="B38" t="s">
        <v>21</v>
      </c>
    </row>
    <row r="40" spans="1:2" x14ac:dyDescent="0.3">
      <c r="A40" t="s">
        <v>22</v>
      </c>
      <c r="B40" t="s">
        <v>23</v>
      </c>
    </row>
    <row r="41" spans="1:2" x14ac:dyDescent="0.3">
      <c r="B41" t="s">
        <v>24</v>
      </c>
    </row>
    <row r="42" spans="1:2" x14ac:dyDescent="0.3">
      <c r="B42" t="s">
        <v>20</v>
      </c>
    </row>
    <row r="43" spans="1:2" x14ac:dyDescent="0.3">
      <c r="B43" t="s">
        <v>25</v>
      </c>
    </row>
  </sheetData>
  <mergeCells count="5">
    <mergeCell ref="A24:A25"/>
    <mergeCell ref="B7:C7"/>
    <mergeCell ref="A18:A19"/>
    <mergeCell ref="A21:A22"/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4AF1-98FE-49EF-A897-322C9242A79A}">
  <dimension ref="A1:F9"/>
  <sheetViews>
    <sheetView workbookViewId="0">
      <selection activeCell="K16" sqref="K16"/>
    </sheetView>
  </sheetViews>
  <sheetFormatPr defaultRowHeight="14.4" x14ac:dyDescent="0.3"/>
  <sheetData>
    <row r="1" spans="1:6" x14ac:dyDescent="0.3">
      <c r="A1" t="s">
        <v>35</v>
      </c>
      <c r="B1" t="s">
        <v>36</v>
      </c>
      <c r="C1" t="s">
        <v>37</v>
      </c>
    </row>
    <row r="2" spans="1:6" x14ac:dyDescent="0.3">
      <c r="A2">
        <v>1</v>
      </c>
      <c r="B2">
        <f>446.84-240</f>
        <v>206.83999999999997</v>
      </c>
      <c r="C2">
        <f>52.0698-427</f>
        <v>-374.93020000000001</v>
      </c>
      <c r="D2">
        <v>240</v>
      </c>
      <c r="E2">
        <v>427</v>
      </c>
    </row>
    <row r="3" spans="1:6" x14ac:dyDescent="0.3">
      <c r="A3">
        <v>2</v>
      </c>
      <c r="B3">
        <f>436.8088-D2</f>
        <v>196.80880000000002</v>
      </c>
      <c r="C3">
        <f>90.265-E2</f>
        <v>-336.73500000000001</v>
      </c>
    </row>
    <row r="5" spans="1:6" x14ac:dyDescent="0.3">
      <c r="A5">
        <v>4</v>
      </c>
      <c r="B5">
        <f>414-D2</f>
        <v>174</v>
      </c>
      <c r="C5">
        <f>361-E2</f>
        <v>-66</v>
      </c>
      <c r="E5">
        <v>206</v>
      </c>
      <c r="F5">
        <v>374</v>
      </c>
    </row>
    <row r="6" spans="1:6" x14ac:dyDescent="0.3">
      <c r="E6">
        <v>196</v>
      </c>
      <c r="F6">
        <v>336</v>
      </c>
    </row>
    <row r="7" spans="1:6" x14ac:dyDescent="0.3">
      <c r="A7">
        <v>6</v>
      </c>
      <c r="B7">
        <f>424.9279-D2</f>
        <v>184.92790000000002</v>
      </c>
      <c r="C7">
        <f>283.56-E2</f>
        <v>-143.44</v>
      </c>
      <c r="E7">
        <v>184</v>
      </c>
      <c r="F7">
        <v>143</v>
      </c>
    </row>
    <row r="8" spans="1:6" x14ac:dyDescent="0.3">
      <c r="A8">
        <v>7</v>
      </c>
      <c r="E8">
        <v>174</v>
      </c>
      <c r="F8">
        <v>66</v>
      </c>
    </row>
    <row r="9" spans="1:6" x14ac:dyDescent="0.3">
      <c r="A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Raina Owen</dc:creator>
  <cp:lastModifiedBy>Owen, Raina</cp:lastModifiedBy>
  <dcterms:created xsi:type="dcterms:W3CDTF">2015-06-05T18:17:20Z</dcterms:created>
  <dcterms:modified xsi:type="dcterms:W3CDTF">2025-08-18T21:41:30Z</dcterms:modified>
</cp:coreProperties>
</file>