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eb50e92283871d/Documents/College Work/Physics/Lab 1/"/>
    </mc:Choice>
  </mc:AlternateContent>
  <xr:revisionPtr revIDLastSave="565" documentId="8_{E3328497-47AB-4BF3-95A6-36B51214F378}" xr6:coauthVersionLast="47" xr6:coauthVersionMax="47" xr10:uidLastSave="{89DAB003-E9D0-4696-A07F-F106F6839664}"/>
  <bookViews>
    <workbookView xWindow="-28920" yWindow="-120" windowWidth="29040" windowHeight="15720" xr2:uid="{E519DECF-345F-49D2-87CA-A84D0A8B8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R7" i="1"/>
  <c r="E6" i="1"/>
  <c r="H3" i="1"/>
  <c r="R5" i="1"/>
  <c r="R4" i="1"/>
  <c r="R3" i="1"/>
  <c r="O8" i="1"/>
  <c r="O9" i="1" s="1"/>
  <c r="N8" i="1"/>
  <c r="N9" i="1" s="1"/>
  <c r="M8" i="1"/>
  <c r="M9" i="1" s="1"/>
  <c r="R2" i="1"/>
  <c r="C7" i="1"/>
  <c r="D7" i="1"/>
  <c r="B7" i="1"/>
  <c r="N7" i="1"/>
  <c r="O7" i="1"/>
  <c r="C6" i="1"/>
  <c r="D6" i="1"/>
  <c r="M7" i="1"/>
  <c r="B6" i="1"/>
  <c r="M10" i="1" l="1"/>
  <c r="N10" i="1"/>
  <c r="O10" i="1"/>
  <c r="H2" i="1"/>
  <c r="E8" i="1"/>
  <c r="D8" i="1"/>
  <c r="B8" i="1"/>
  <c r="C8" i="1"/>
  <c r="B9" i="1"/>
  <c r="I3" i="1" s="1"/>
  <c r="E9" i="1"/>
  <c r="H6" i="1" s="1"/>
  <c r="D9" i="1"/>
  <c r="H5" i="1" s="1"/>
  <c r="C9" i="1"/>
  <c r="H4" i="1" s="1"/>
  <c r="S4" i="1" l="1"/>
  <c r="S3" i="1"/>
  <c r="S5" i="1"/>
  <c r="I4" i="1"/>
  <c r="I6" i="1"/>
  <c r="I5" i="1"/>
  <c r="R8" i="1" l="1"/>
  <c r="H8" i="1"/>
</calcChain>
</file>

<file path=xl/sharedStrings.xml><?xml version="1.0" encoding="utf-8"?>
<sst xmlns="http://schemas.openxmlformats.org/spreadsheetml/2006/main" count="30" uniqueCount="20">
  <si>
    <t>x</t>
  </si>
  <si>
    <t>Metal Cylinder</t>
  </si>
  <si>
    <t>Wood Block</t>
  </si>
  <si>
    <t>σ</t>
  </si>
  <si>
    <t>M(g)</t>
  </si>
  <si>
    <t>L(cm)</t>
  </si>
  <si>
    <t>W(cm)</t>
  </si>
  <si>
    <t>H(cm)</t>
  </si>
  <si>
    <t>x+σ</t>
  </si>
  <si>
    <t>ρ</t>
  </si>
  <si>
    <t>ρ_M</t>
  </si>
  <si>
    <t>ρ_L</t>
  </si>
  <si>
    <t>ρ_W</t>
  </si>
  <si>
    <t>ρ_H</t>
  </si>
  <si>
    <t>σ_ρ^2</t>
  </si>
  <si>
    <t>σ_ρ</t>
  </si>
  <si>
    <t>D(cm)</t>
  </si>
  <si>
    <t>ρ_D</t>
  </si>
  <si>
    <t>σ/x</t>
  </si>
  <si>
    <t>x/x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</si>
</sst>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%"/>
    <numFmt numFmtId="166" formatCode="0.000%"/>
    <numFmt numFmtId="167" formatCode="0.0000"/>
    <numFmt numFmtId="168" formatCode="0.000000"/>
    <numFmt numFmtId="169" formatCode="_(* #,##0.000_);_(* \(#,##0.000\);_(* &quot;-&quot;??_);_(@_)"/>
    <numFmt numFmtId="170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70" fontId="0" fillId="0" borderId="0" xfId="2" applyNumberFormat="1" applyFont="1"/>
    <xf numFmtId="43" fontId="0" fillId="0" borderId="0" xfId="0" applyNumberFormat="1"/>
    <xf numFmtId="17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BF5F-A1C8-41B3-80F9-D4C151B85FDA}">
  <dimension ref="A1:S10"/>
  <sheetViews>
    <sheetView tabSelected="1" workbookViewId="0">
      <selection activeCell="H8" sqref="H8"/>
    </sheetView>
  </sheetViews>
  <sheetFormatPr defaultRowHeight="15" x14ac:dyDescent="0.25"/>
  <cols>
    <col min="1" max="1" width="15.42578125" bestFit="1" customWidth="1"/>
    <col min="2" max="2" width="13.140625" bestFit="1" customWidth="1"/>
    <col min="3" max="3" width="15.42578125" bestFit="1" customWidth="1"/>
    <col min="4" max="4" width="16" bestFit="1" customWidth="1"/>
    <col min="5" max="5" width="17.28515625" bestFit="1" customWidth="1"/>
    <col min="6" max="6" width="16.42578125" bestFit="1" customWidth="1"/>
    <col min="7" max="7" width="13.42578125" bestFit="1" customWidth="1"/>
    <col min="8" max="8" width="12.42578125" bestFit="1" customWidth="1"/>
    <col min="9" max="9" width="13.7109375" bestFit="1" customWidth="1"/>
    <col min="10" max="10" width="12.85546875" bestFit="1" customWidth="1"/>
    <col min="11" max="11" width="18.42578125" bestFit="1" customWidth="1"/>
    <col min="12" max="12" width="14.140625" bestFit="1" customWidth="1"/>
    <col min="13" max="13" width="10" bestFit="1" customWidth="1"/>
    <col min="14" max="14" width="16.5703125" customWidth="1"/>
    <col min="15" max="15" width="11.5703125" bestFit="1" customWidth="1"/>
    <col min="18" max="18" width="12" bestFit="1" customWidth="1"/>
  </cols>
  <sheetData>
    <row r="1" spans="1:19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L1" t="s">
        <v>1</v>
      </c>
      <c r="M1" t="s">
        <v>4</v>
      </c>
      <c r="N1" t="s">
        <v>7</v>
      </c>
      <c r="O1" t="s">
        <v>16</v>
      </c>
    </row>
    <row r="2" spans="1:19" x14ac:dyDescent="0.25">
      <c r="A2">
        <v>1</v>
      </c>
      <c r="B2">
        <v>73.72</v>
      </c>
      <c r="C2">
        <v>6.19</v>
      </c>
      <c r="D2">
        <v>6.02</v>
      </c>
      <c r="E2">
        <v>3.25</v>
      </c>
      <c r="G2" s="1" t="s">
        <v>9</v>
      </c>
      <c r="H2" s="1">
        <f>B6/(PRODUCT(C6:E6))</f>
        <v>0.61297977220914512</v>
      </c>
      <c r="I2" s="1"/>
      <c r="J2" s="1"/>
      <c r="L2">
        <v>1</v>
      </c>
      <c r="M2">
        <v>65.81</v>
      </c>
      <c r="N2">
        <v>5.01</v>
      </c>
      <c r="O2">
        <v>2.4700000000000002</v>
      </c>
      <c r="Q2" s="1" t="s">
        <v>9</v>
      </c>
      <c r="R2" s="1">
        <f>M7/(PRODUCT(PI(), N7, POWER(O7/2, 2)))</f>
        <v>2.73446830051649</v>
      </c>
      <c r="S2" s="1"/>
    </row>
    <row r="3" spans="1:19" x14ac:dyDescent="0.25">
      <c r="A3">
        <v>2</v>
      </c>
      <c r="B3">
        <v>73.849999999999994</v>
      </c>
      <c r="C3">
        <v>6.21</v>
      </c>
      <c r="D3">
        <v>6.01</v>
      </c>
      <c r="E3">
        <v>3.27</v>
      </c>
      <c r="G3" t="s">
        <v>10</v>
      </c>
      <c r="H3">
        <f>B9/(PRODUCT(C6:E6))</f>
        <v>0.61348970802908864</v>
      </c>
      <c r="I3">
        <f>POWER(H3-H2,2)</f>
        <v>2.6003454046146893E-7</v>
      </c>
      <c r="L3">
        <v>2</v>
      </c>
      <c r="M3">
        <v>65.83</v>
      </c>
      <c r="N3">
        <v>5.0199999999999996</v>
      </c>
      <c r="O3">
        <v>2.4900000000000002</v>
      </c>
      <c r="Q3" t="s">
        <v>10</v>
      </c>
      <c r="R3">
        <f>M10/(PRODUCT(PI(), N7, POWER(O7/2, 2)))</f>
        <v>2.7357084323237659</v>
      </c>
      <c r="S3">
        <f>POWER(R3-R2,2)</f>
        <v>1.5379268994173664E-6</v>
      </c>
    </row>
    <row r="4" spans="1:19" x14ac:dyDescent="0.25">
      <c r="A4">
        <v>3</v>
      </c>
      <c r="B4" s="6">
        <v>73.8</v>
      </c>
      <c r="C4">
        <v>6.22</v>
      </c>
      <c r="D4">
        <v>5.99</v>
      </c>
      <c r="E4">
        <v>3.21</v>
      </c>
      <c r="G4" t="s">
        <v>11</v>
      </c>
      <c r="H4">
        <f>B6/(PRODUCT(C9,D6,E6))</f>
        <v>0.6115009307804139</v>
      </c>
      <c r="I4">
        <f>POWER(H4-H2,2)</f>
        <v>2.1869719713318129E-6</v>
      </c>
      <c r="L4">
        <v>3</v>
      </c>
      <c r="M4">
        <v>65.849999999999994</v>
      </c>
      <c r="N4">
        <v>5.01</v>
      </c>
      <c r="O4">
        <v>2.46</v>
      </c>
      <c r="Q4" t="s">
        <v>13</v>
      </c>
      <c r="R4">
        <f>M7/(PRODUCT(PI(), N10, POWER(O7/2, 2)))</f>
        <v>2.7313238726538369</v>
      </c>
      <c r="S4">
        <f>POWER(R4-R2,2)</f>
        <v>9.8874265834292729E-6</v>
      </c>
    </row>
    <row r="5" spans="1:19" x14ac:dyDescent="0.25">
      <c r="A5">
        <v>4</v>
      </c>
      <c r="B5">
        <v>73.73</v>
      </c>
      <c r="C5">
        <v>6.19</v>
      </c>
      <c r="D5">
        <v>6.01</v>
      </c>
      <c r="E5">
        <v>3.19</v>
      </c>
      <c r="G5" t="s">
        <v>12</v>
      </c>
      <c r="H5">
        <f>B6/(PRODUCT(C6,D9,E6))</f>
        <v>0.61169853412980613</v>
      </c>
      <c r="I5">
        <f>POWER(H5-H2,2)</f>
        <v>1.6415710159482837E-6</v>
      </c>
      <c r="L5">
        <v>4</v>
      </c>
      <c r="M5">
        <v>65.88</v>
      </c>
      <c r="N5">
        <v>5.0199999999999996</v>
      </c>
      <c r="O5">
        <v>2.4700000000000002</v>
      </c>
      <c r="Q5" t="s">
        <v>17</v>
      </c>
      <c r="R5">
        <f>M7/(PRODUCT(PI(), N7, POWER(O10/2, 2)))</f>
        <v>2.7068468009529014</v>
      </c>
      <c r="S5">
        <f>POWER(R5-R2,2)</f>
        <v>7.6294723814132603E-4</v>
      </c>
    </row>
    <row r="6" spans="1:19" x14ac:dyDescent="0.25">
      <c r="A6" t="s">
        <v>0</v>
      </c>
      <c r="B6">
        <f>AVERAGE(B2:B5)</f>
        <v>73.775000000000006</v>
      </c>
      <c r="C6" s="7">
        <f t="shared" ref="C6:D6" si="0">AVERAGE(C2:C5)</f>
        <v>6.2025000000000006</v>
      </c>
      <c r="D6" s="7">
        <f t="shared" si="0"/>
        <v>6.0075000000000003</v>
      </c>
      <c r="E6" s="2">
        <f>AVERAGE(E2:E5)</f>
        <v>3.23</v>
      </c>
      <c r="G6" t="s">
        <v>13</v>
      </c>
      <c r="H6">
        <f>B6/(PRODUCT(C6,D6,E9))</f>
        <v>0.60612755886108005</v>
      </c>
      <c r="I6">
        <f>POWER(H6-H2,2)</f>
        <v>4.6952827767401153E-5</v>
      </c>
    </row>
    <row r="7" spans="1:19" x14ac:dyDescent="0.25">
      <c r="A7" s="1" t="s">
        <v>3</v>
      </c>
      <c r="B7" s="2">
        <f>_xlfn.STDEV.S(B2:B5)</f>
        <v>6.1373175465069894E-2</v>
      </c>
      <c r="C7">
        <f t="shared" ref="C7:E7" si="1">_xlfn.STDEV.S(C2:C5)</f>
        <v>1.499999999999968E-2</v>
      </c>
      <c r="D7" s="2">
        <f t="shared" si="1"/>
        <v>1.2583057392117649E-2</v>
      </c>
      <c r="E7" s="2">
        <f t="shared" si="1"/>
        <v>3.6514837167011108E-2</v>
      </c>
      <c r="F7" s="2"/>
      <c r="G7" s="2" t="s">
        <v>14</v>
      </c>
      <c r="H7" s="8">
        <f>SUM(I4:I6)</f>
        <v>5.0781370754681249E-5</v>
      </c>
      <c r="I7" s="2"/>
      <c r="J7" s="2"/>
      <c r="L7" t="s">
        <v>0</v>
      </c>
      <c r="M7" s="7">
        <f>AVERAGE(M2:M5)</f>
        <v>65.842500000000001</v>
      </c>
      <c r="N7">
        <f>AVERAGE(N2:N5)</f>
        <v>5.0149999999999997</v>
      </c>
      <c r="O7">
        <f>AVERAGE(O2:O5)</f>
        <v>2.4725000000000001</v>
      </c>
      <c r="Q7" s="2" t="s">
        <v>14</v>
      </c>
      <c r="R7" s="8">
        <f>SUM(S4:S5)</f>
        <v>7.728346647247553E-4</v>
      </c>
      <c r="S7" s="2"/>
    </row>
    <row r="8" spans="1:19" x14ac:dyDescent="0.25">
      <c r="A8" t="s">
        <v>18</v>
      </c>
      <c r="B8" s="5">
        <f>B7/B6</f>
        <v>8.3189665150891078E-4</v>
      </c>
      <c r="C8" s="4">
        <f t="shared" ref="C8:E8" si="2">C7/C6</f>
        <v>2.4183796856105891E-3</v>
      </c>
      <c r="D8" s="4">
        <f t="shared" si="2"/>
        <v>2.0945580344765126E-3</v>
      </c>
      <c r="E8" s="3">
        <f t="shared" si="2"/>
        <v>1.1304903147681457E-2</v>
      </c>
      <c r="F8" s="3"/>
      <c r="G8" s="3" t="s">
        <v>15</v>
      </c>
      <c r="H8" s="10">
        <f>SQRT(H7)</f>
        <v>7.1261048795735003E-3</v>
      </c>
      <c r="I8" s="3"/>
      <c r="J8" s="3"/>
      <c r="L8" s="1" t="s">
        <v>3</v>
      </c>
      <c r="M8" s="2">
        <f>_xlfn.STDEV.S(M2:M5)</f>
        <v>2.986078811194523E-2</v>
      </c>
      <c r="N8" s="7">
        <f t="shared" ref="N8:O8" si="3">_xlfn.STDEV.S(N2:N5)</f>
        <v>5.7735026918961348E-3</v>
      </c>
      <c r="O8" s="2">
        <f t="shared" si="3"/>
        <v>1.2583057392118001E-2</v>
      </c>
      <c r="Q8" s="3" t="s">
        <v>15</v>
      </c>
      <c r="R8" s="9">
        <f>SQRT(R7)</f>
        <v>2.7799904041646534E-2</v>
      </c>
      <c r="S8" s="3"/>
    </row>
    <row r="9" spans="1:19" x14ac:dyDescent="0.25">
      <c r="A9" t="s">
        <v>8</v>
      </c>
      <c r="B9">
        <f>SUM(B6:B7)</f>
        <v>73.83637317546507</v>
      </c>
      <c r="C9">
        <f t="shared" ref="C9:E9" si="4">SUM(C6:C7)</f>
        <v>6.2175000000000002</v>
      </c>
      <c r="D9">
        <f t="shared" si="4"/>
        <v>6.0200830573921182</v>
      </c>
      <c r="E9">
        <f t="shared" si="4"/>
        <v>3.2665148371670112</v>
      </c>
      <c r="H9" s="11"/>
      <c r="L9" t="s">
        <v>19</v>
      </c>
      <c r="M9" s="5">
        <f>M8/M7</f>
        <v>4.5351844343615794E-4</v>
      </c>
      <c r="N9" s="5">
        <f t="shared" ref="N9:O9" si="5">N8/N7</f>
        <v>1.1512467979852713E-3</v>
      </c>
      <c r="O9" s="5">
        <f t="shared" si="5"/>
        <v>5.0892042030810918E-3</v>
      </c>
      <c r="Q9" s="1"/>
      <c r="R9" s="12"/>
    </row>
    <row r="10" spans="1:19" x14ac:dyDescent="0.25">
      <c r="L10" t="s">
        <v>8</v>
      </c>
      <c r="M10">
        <f>SUM(M7:M8)</f>
        <v>65.872360788111948</v>
      </c>
      <c r="N10">
        <f>SUM(N7:N8)</f>
        <v>5.0207735026918954</v>
      </c>
      <c r="O10">
        <f>SUM(O7:O8)</f>
        <v>2.4850830573921181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2022-01-24T14:27:50Z</dcterms:created>
  <dcterms:modified xsi:type="dcterms:W3CDTF">2022-01-27T22:16:47Z</dcterms:modified>
</cp:coreProperties>
</file>