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eb50e92283871d/Documents/College Work/Physics/Lab 2/"/>
    </mc:Choice>
  </mc:AlternateContent>
  <xr:revisionPtr revIDLastSave="189" documentId="8_{F0D35F59-ACCD-413E-9F6A-7F6942ADFD5B}" xr6:coauthVersionLast="47" xr6:coauthVersionMax="47" xr10:uidLastSave="{5984A122-82DA-4E44-BD66-15640CAA1867}"/>
  <bookViews>
    <workbookView xWindow="-28800" yWindow="240" windowWidth="21600" windowHeight="11295" xr2:uid="{ED395F02-F772-4D28-A16A-0BF125927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I14" i="1" s="1"/>
  <c r="K14" i="1"/>
  <c r="K2" i="1"/>
  <c r="K5" i="1" s="1"/>
  <c r="H5" i="1"/>
  <c r="H4" i="1"/>
  <c r="H3" i="1"/>
  <c r="C10" i="1"/>
  <c r="D10" i="1"/>
  <c r="E10" i="1"/>
  <c r="B10" i="1"/>
  <c r="B8" i="1"/>
  <c r="B9" i="1" s="1"/>
  <c r="C9" i="1"/>
  <c r="D9" i="1"/>
  <c r="E9" i="1"/>
  <c r="C8" i="1"/>
  <c r="D8" i="1"/>
  <c r="E8" i="1"/>
  <c r="C7" i="1"/>
  <c r="D7" i="1"/>
  <c r="E7" i="1"/>
  <c r="B7" i="1"/>
  <c r="K3" i="1" l="1"/>
  <c r="K4" i="1"/>
  <c r="K8" i="1" s="1"/>
  <c r="K9" i="1" s="1"/>
</calcChain>
</file>

<file path=xl/sharedStrings.xml><?xml version="1.0" encoding="utf-8"?>
<sst xmlns="http://schemas.openxmlformats.org/spreadsheetml/2006/main" count="20" uniqueCount="20">
  <si>
    <t>Trial</t>
  </si>
  <si>
    <t>a_u</t>
  </si>
  <si>
    <t>a_d</t>
  </si>
  <si>
    <t>h</t>
  </si>
  <si>
    <t>l</t>
  </si>
  <si>
    <t>σ</t>
  </si>
  <si>
    <t>σ/x</t>
  </si>
  <si>
    <t>σ+x</t>
  </si>
  <si>
    <t>g</t>
  </si>
  <si>
    <t>g_d</t>
  </si>
  <si>
    <t>g_u</t>
  </si>
  <si>
    <t>σ_g^2</t>
  </si>
  <si>
    <t>σ_g</t>
  </si>
  <si>
    <t>μ</t>
  </si>
  <si>
    <t>theta</t>
  </si>
  <si>
    <t>u_d</t>
  </si>
  <si>
    <t>u_u</t>
  </si>
  <si>
    <t>σ_u^2</t>
  </si>
  <si>
    <t>σ_u</t>
  </si>
  <si>
    <t>u_h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</si>
</sst>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531019</xdr:colOff>
      <xdr:row>6</xdr:row>
      <xdr:rowOff>11906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F52F1C-F5C1-4C13-B6E6-1573F2955D92}"/>
                </a:ext>
              </a:extLst>
            </xdr:cNvPr>
            <xdr:cNvSpPr txBox="1"/>
          </xdr:nvSpPr>
          <xdr:spPr>
            <a:xfrm>
              <a:off x="531019" y="1097756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bar>
                      <m:barPr>
                        <m:pos m:val="top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ba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DF52F1C-F5C1-4C13-B6E6-1573F2955D92}"/>
                </a:ext>
              </a:extLst>
            </xdr:cNvPr>
            <xdr:cNvSpPr txBox="1"/>
          </xdr:nvSpPr>
          <xdr:spPr>
            <a:xfrm>
              <a:off x="531019" y="1097756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¯𝑥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10</xdr:col>
      <xdr:colOff>159544</xdr:colOff>
      <xdr:row>13</xdr:row>
      <xdr:rowOff>30956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99141F8-B7D2-406D-B5D4-EB4A9225CDBB}"/>
            </a:ext>
          </a:extLst>
        </xdr:cNvPr>
        <xdr:cNvSpPr txBox="1"/>
      </xdr:nvSpPr>
      <xdr:spPr>
        <a:xfrm>
          <a:off x="6636544" y="2564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CE17-EBD5-45B0-B9B2-93A6C67D51B5}">
  <dimension ref="A1:K20"/>
  <sheetViews>
    <sheetView tabSelected="1" workbookViewId="0">
      <selection activeCell="D11" sqref="D11"/>
    </sheetView>
  </sheetViews>
  <sheetFormatPr defaultRowHeight="15" x14ac:dyDescent="0.25"/>
  <cols>
    <col min="4" max="4" width="9.5703125" bestFit="1" customWidth="1"/>
    <col min="5" max="5" width="12" bestFit="1" customWidth="1"/>
    <col min="11" max="11" width="22.140625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11" x14ac:dyDescent="0.25">
      <c r="A2">
        <v>1</v>
      </c>
      <c r="B2" s="1">
        <v>0.34</v>
      </c>
      <c r="C2">
        <v>0.42199999999999999</v>
      </c>
      <c r="D2">
        <v>3.29</v>
      </c>
      <c r="E2">
        <v>99.99</v>
      </c>
      <c r="F2" s="2"/>
      <c r="J2" t="s">
        <v>14</v>
      </c>
      <c r="K2">
        <f>ASIN(D7/E7)</f>
        <v>3.2982022266078236E-2</v>
      </c>
    </row>
    <row r="3" spans="1:11" x14ac:dyDescent="0.25">
      <c r="A3">
        <v>2</v>
      </c>
      <c r="B3" s="1">
        <v>0.34</v>
      </c>
      <c r="C3">
        <v>0.40400000000000003</v>
      </c>
      <c r="D3">
        <v>3.31</v>
      </c>
      <c r="E3">
        <v>99.98</v>
      </c>
      <c r="G3" t="s">
        <v>8</v>
      </c>
      <c r="H3">
        <f>SUM(B7:C7)/(2*(D7/E7))</f>
        <v>11.196006791995149</v>
      </c>
      <c r="J3" s="2" t="s">
        <v>13</v>
      </c>
      <c r="K3">
        <f>(C7-B7)/(B7+C7)*TAN(K2)</f>
        <v>2.6809848514466133E-3</v>
      </c>
    </row>
    <row r="4" spans="1:11" x14ac:dyDescent="0.25">
      <c r="A4">
        <v>3</v>
      </c>
      <c r="B4" s="1">
        <v>0.33600000000000002</v>
      </c>
      <c r="C4">
        <v>0.39800000000000002</v>
      </c>
      <c r="D4">
        <v>3.3</v>
      </c>
      <c r="E4">
        <v>100.05</v>
      </c>
      <c r="G4" t="s">
        <v>9</v>
      </c>
      <c r="H4">
        <f>SUM(B10,C7)/(2*(D7/E7))</f>
        <v>11.223130337242658</v>
      </c>
      <c r="J4" t="s">
        <v>15</v>
      </c>
      <c r="K4">
        <f>(C7-B10)/(B10+C7)*TAN(K2)</f>
        <v>2.5947672203965396E-3</v>
      </c>
    </row>
    <row r="5" spans="1:11" x14ac:dyDescent="0.25">
      <c r="A5">
        <v>4</v>
      </c>
      <c r="B5" s="1">
        <v>0.34</v>
      </c>
      <c r="C5">
        <v>0.38400000000000001</v>
      </c>
      <c r="D5">
        <v>3.28</v>
      </c>
      <c r="E5">
        <v>100.01</v>
      </c>
      <c r="G5" t="s">
        <v>10</v>
      </c>
      <c r="H5">
        <f>SUM(B7,C10)/(2*(D7/E7))</f>
        <v>11.423545694142899</v>
      </c>
      <c r="J5" t="s">
        <v>16</v>
      </c>
      <c r="K5">
        <f>(C10-B7)/(B7+C10)*TAN(K2)</f>
        <v>3.2847717485074337E-3</v>
      </c>
    </row>
    <row r="6" spans="1:11" x14ac:dyDescent="0.25">
      <c r="A6">
        <v>5</v>
      </c>
      <c r="B6" s="1">
        <v>0.34</v>
      </c>
      <c r="C6">
        <v>0.38800000000000001</v>
      </c>
      <c r="D6">
        <v>3.31</v>
      </c>
      <c r="E6">
        <v>100.03</v>
      </c>
      <c r="J6" t="s">
        <v>19</v>
      </c>
    </row>
    <row r="7" spans="1:11" x14ac:dyDescent="0.25">
      <c r="B7" s="3">
        <f>AVERAGE(B2:B6)</f>
        <v>0.33920000000000006</v>
      </c>
      <c r="C7" s="3">
        <f t="shared" ref="C7:E7" si="0">AVERAGE(C2:C6)</f>
        <v>0.3992</v>
      </c>
      <c r="D7" s="3">
        <f t="shared" si="0"/>
        <v>3.2979999999999996</v>
      </c>
      <c r="E7" s="3">
        <f t="shared" si="0"/>
        <v>100.01199999999999</v>
      </c>
    </row>
    <row r="8" spans="1:11" x14ac:dyDescent="0.25">
      <c r="A8" s="2" t="s">
        <v>5</v>
      </c>
      <c r="B8">
        <f>_xlfn.STDEV.S(B2:B6)</f>
        <v>1.7888543819998333E-3</v>
      </c>
      <c r="C8">
        <f t="shared" ref="C8:E8" si="1">_xlfn.STDEV.S(C2:C6)</f>
        <v>1.5006665185843246E-2</v>
      </c>
      <c r="D8">
        <f t="shared" si="1"/>
        <v>1.3038404810405376E-2</v>
      </c>
      <c r="E8">
        <f t="shared" si="1"/>
        <v>2.8635642126551727E-2</v>
      </c>
      <c r="G8" t="s">
        <v>11</v>
      </c>
      <c r="H8">
        <f>(H4-H3)^2+(H5-H3)^2</f>
        <v>5.2509638697396749E-2</v>
      </c>
      <c r="J8" t="s">
        <v>17</v>
      </c>
      <c r="K8">
        <f>(K4-K3)^2+(K5-K3)^2</f>
        <v>3.7199209696622035E-7</v>
      </c>
    </row>
    <row r="9" spans="1:11" x14ac:dyDescent="0.25">
      <c r="A9" t="s">
        <v>6</v>
      </c>
      <c r="B9" s="4">
        <f>B8/B7</f>
        <v>5.2737452299523382E-3</v>
      </c>
      <c r="C9" s="4">
        <f t="shared" ref="C9:E9" si="2">C8/C7</f>
        <v>3.7591846657923964E-2</v>
      </c>
      <c r="D9" s="4">
        <f t="shared" si="2"/>
        <v>3.9534277775637892E-3</v>
      </c>
      <c r="E9" s="4">
        <f t="shared" si="2"/>
        <v>2.8632206261800316E-4</v>
      </c>
      <c r="G9" t="s">
        <v>12</v>
      </c>
      <c r="H9">
        <f>SQRT(H8)</f>
        <v>0.22914981714458502</v>
      </c>
      <c r="J9" t="s">
        <v>18</v>
      </c>
      <c r="K9">
        <f>SQRT(K8)</f>
        <v>6.0991154847749875E-4</v>
      </c>
    </row>
    <row r="10" spans="1:11" x14ac:dyDescent="0.25">
      <c r="A10" t="s">
        <v>7</v>
      </c>
      <c r="B10" s="3">
        <f>SUM(B7:B8)</f>
        <v>0.34098885438199988</v>
      </c>
      <c r="C10" s="3">
        <f t="shared" ref="C10:E10" si="3">SUM(C7:C8)</f>
        <v>0.41420666518584326</v>
      </c>
      <c r="D10" s="3">
        <f t="shared" si="3"/>
        <v>3.3110384048104051</v>
      </c>
      <c r="E10" s="3">
        <f t="shared" si="3"/>
        <v>100.04063564212653</v>
      </c>
    </row>
    <row r="14" spans="1:11" x14ac:dyDescent="0.25">
      <c r="I14">
        <f>SUM(B7:C7)/(2*SIN(0.04))+2*H9</f>
        <v>9.6907614271489191</v>
      </c>
      <c r="K14">
        <f>(C7-B7)/(B7+C7)*TAN(0.04)-2*K9</f>
        <v>2.032182346884211E-3</v>
      </c>
    </row>
    <row r="20" spans="4:4" x14ac:dyDescent="0.25">
      <c r="D2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Coyne</dc:creator>
  <cp:lastModifiedBy>Ryan Coyne</cp:lastModifiedBy>
  <dcterms:created xsi:type="dcterms:W3CDTF">2022-01-31T14:59:50Z</dcterms:created>
  <dcterms:modified xsi:type="dcterms:W3CDTF">2022-02-22T00:29:40Z</dcterms:modified>
</cp:coreProperties>
</file>