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be365-my.sharepoint.com/personal/lea_berg_unibe_ch/Documents/Raissig Lab R/Brachy/PME53-cr/leaf_area_corrected/"/>
    </mc:Choice>
  </mc:AlternateContent>
  <xr:revisionPtr revIDLastSave="4" documentId="11_ACE07100C393D7A0A98DF7BA096DEE13080687BD" xr6:coauthVersionLast="47" xr6:coauthVersionMax="47" xr10:uidLastSave="{7E846F78-4DA7-476B-9EE4-A75B9C6E2E49}"/>
  <bookViews>
    <workbookView xWindow="-108" yWindow="-108" windowWidth="23256" windowHeight="12576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93" i="1" l="1"/>
  <c r="BK93" i="1"/>
  <c r="BI93" i="1"/>
  <c r="BJ93" i="1" s="1"/>
  <c r="Q93" i="1" s="1"/>
  <c r="BH93" i="1"/>
  <c r="BG93" i="1"/>
  <c r="BF93" i="1"/>
  <c r="BE93" i="1"/>
  <c r="BD93" i="1"/>
  <c r="AY93" i="1" s="1"/>
  <c r="BA93" i="1"/>
  <c r="AV93" i="1"/>
  <c r="AT93" i="1"/>
  <c r="AX93" i="1" s="1"/>
  <c r="AN93" i="1"/>
  <c r="AO93" i="1" s="1"/>
  <c r="AJ93" i="1"/>
  <c r="AH93" i="1" s="1"/>
  <c r="W93" i="1"/>
  <c r="V93" i="1"/>
  <c r="U93" i="1" s="1"/>
  <c r="N93" i="1"/>
  <c r="L93" i="1"/>
  <c r="BL92" i="1"/>
  <c r="BK92" i="1"/>
  <c r="BI92" i="1"/>
  <c r="BJ92" i="1" s="1"/>
  <c r="BH92" i="1"/>
  <c r="BG92" i="1"/>
  <c r="BF92" i="1"/>
  <c r="BE92" i="1"/>
  <c r="BD92" i="1"/>
  <c r="BA92" i="1"/>
  <c r="AY92" i="1"/>
  <c r="AT92" i="1"/>
  <c r="AN92" i="1"/>
  <c r="AO92" i="1" s="1"/>
  <c r="AJ92" i="1"/>
  <c r="AH92" i="1"/>
  <c r="W92" i="1"/>
  <c r="V92" i="1"/>
  <c r="U92" i="1" s="1"/>
  <c r="N92" i="1"/>
  <c r="BL91" i="1"/>
  <c r="BK91" i="1"/>
  <c r="BI91" i="1"/>
  <c r="BJ91" i="1" s="1"/>
  <c r="AV91" i="1" s="1"/>
  <c r="BH91" i="1"/>
  <c r="BG91" i="1"/>
  <c r="BF91" i="1"/>
  <c r="BE91" i="1"/>
  <c r="BD91" i="1"/>
  <c r="AY91" i="1" s="1"/>
  <c r="BA91" i="1"/>
  <c r="AT91" i="1"/>
  <c r="AO91" i="1"/>
  <c r="AN91" i="1"/>
  <c r="AJ91" i="1"/>
  <c r="AH91" i="1"/>
  <c r="G91" i="1" s="1"/>
  <c r="Y91" i="1" s="1"/>
  <c r="W91" i="1"/>
  <c r="V91" i="1"/>
  <c r="U91" i="1" s="1"/>
  <c r="Q91" i="1"/>
  <c r="N91" i="1"/>
  <c r="I91" i="1"/>
  <c r="H91" i="1"/>
  <c r="AW91" i="1" s="1"/>
  <c r="BL90" i="1"/>
  <c r="BK90" i="1"/>
  <c r="BI90" i="1"/>
  <c r="BJ90" i="1" s="1"/>
  <c r="BH90" i="1"/>
  <c r="BG90" i="1"/>
  <c r="BF90" i="1"/>
  <c r="BE90" i="1"/>
  <c r="BD90" i="1"/>
  <c r="AY90" i="1" s="1"/>
  <c r="BA90" i="1"/>
  <c r="AT90" i="1"/>
  <c r="AN90" i="1"/>
  <c r="AO90" i="1" s="1"/>
  <c r="AJ90" i="1"/>
  <c r="AH90" i="1"/>
  <c r="L90" i="1" s="1"/>
  <c r="W90" i="1"/>
  <c r="V90" i="1"/>
  <c r="U90" i="1"/>
  <c r="N90" i="1"/>
  <c r="BL89" i="1"/>
  <c r="BK89" i="1"/>
  <c r="BI89" i="1"/>
  <c r="BJ89" i="1" s="1"/>
  <c r="BH89" i="1"/>
  <c r="BG89" i="1"/>
  <c r="BF89" i="1"/>
  <c r="BE89" i="1"/>
  <c r="BD89" i="1"/>
  <c r="BA89" i="1"/>
  <c r="AY89" i="1"/>
  <c r="AT89" i="1"/>
  <c r="AN89" i="1"/>
  <c r="AO89" i="1" s="1"/>
  <c r="AJ89" i="1"/>
  <c r="AH89" i="1" s="1"/>
  <c r="AI89" i="1"/>
  <c r="W89" i="1"/>
  <c r="V89" i="1"/>
  <c r="N89" i="1"/>
  <c r="H89" i="1"/>
  <c r="AW89" i="1" s="1"/>
  <c r="G89" i="1"/>
  <c r="BL88" i="1"/>
  <c r="BK88" i="1"/>
  <c r="BI88" i="1"/>
  <c r="BJ88" i="1" s="1"/>
  <c r="BH88" i="1"/>
  <c r="BG88" i="1"/>
  <c r="BF88" i="1"/>
  <c r="BE88" i="1"/>
  <c r="BD88" i="1"/>
  <c r="AY88" i="1" s="1"/>
  <c r="BA88" i="1"/>
  <c r="AV88" i="1"/>
  <c r="AT88" i="1"/>
  <c r="AX88" i="1" s="1"/>
  <c r="AO88" i="1"/>
  <c r="AN88" i="1"/>
  <c r="AJ88" i="1"/>
  <c r="AH88" i="1" s="1"/>
  <c r="W88" i="1"/>
  <c r="V88" i="1"/>
  <c r="U88" i="1" s="1"/>
  <c r="Q88" i="1"/>
  <c r="N88" i="1"/>
  <c r="BL87" i="1"/>
  <c r="BK87" i="1"/>
  <c r="BI87" i="1"/>
  <c r="BJ87" i="1" s="1"/>
  <c r="BH87" i="1"/>
  <c r="BG87" i="1"/>
  <c r="BF87" i="1"/>
  <c r="BE87" i="1"/>
  <c r="BD87" i="1"/>
  <c r="BA87" i="1"/>
  <c r="AY87" i="1"/>
  <c r="AT87" i="1"/>
  <c r="AO87" i="1"/>
  <c r="AN87" i="1"/>
  <c r="AJ87" i="1"/>
  <c r="AH87" i="1"/>
  <c r="W87" i="1"/>
  <c r="V87" i="1"/>
  <c r="U87" i="1"/>
  <c r="N87" i="1"/>
  <c r="L87" i="1"/>
  <c r="BL86" i="1"/>
  <c r="BK86" i="1"/>
  <c r="BJ86" i="1" s="1"/>
  <c r="AV86" i="1" s="1"/>
  <c r="AX86" i="1" s="1"/>
  <c r="BI86" i="1"/>
  <c r="BH86" i="1"/>
  <c r="BG86" i="1"/>
  <c r="BF86" i="1"/>
  <c r="BE86" i="1"/>
  <c r="BD86" i="1"/>
  <c r="AY86" i="1" s="1"/>
  <c r="BA86" i="1"/>
  <c r="AT86" i="1"/>
  <c r="AN86" i="1"/>
  <c r="AO86" i="1" s="1"/>
  <c r="AJ86" i="1"/>
  <c r="AH86" i="1" s="1"/>
  <c r="W86" i="1"/>
  <c r="U86" i="1" s="1"/>
  <c r="V86" i="1"/>
  <c r="Q86" i="1"/>
  <c r="N86" i="1"/>
  <c r="I86" i="1"/>
  <c r="H86" i="1"/>
  <c r="AW86" i="1" s="1"/>
  <c r="AZ86" i="1" s="1"/>
  <c r="G86" i="1"/>
  <c r="BL85" i="1"/>
  <c r="BK85" i="1"/>
  <c r="BJ85" i="1" s="1"/>
  <c r="BI85" i="1"/>
  <c r="BH85" i="1"/>
  <c r="BG85" i="1"/>
  <c r="BF85" i="1"/>
  <c r="BE85" i="1"/>
  <c r="BD85" i="1"/>
  <c r="AY85" i="1" s="1"/>
  <c r="BA85" i="1"/>
  <c r="AT85" i="1"/>
  <c r="AN85" i="1"/>
  <c r="AO85" i="1" s="1"/>
  <c r="AJ85" i="1"/>
  <c r="AH85" i="1" s="1"/>
  <c r="W85" i="1"/>
  <c r="V85" i="1"/>
  <c r="U85" i="1" s="1"/>
  <c r="N85" i="1"/>
  <c r="L85" i="1"/>
  <c r="BL84" i="1"/>
  <c r="BK84" i="1"/>
  <c r="BI84" i="1"/>
  <c r="BJ84" i="1" s="1"/>
  <c r="BH84" i="1"/>
  <c r="BG84" i="1"/>
  <c r="BF84" i="1"/>
  <c r="BE84" i="1"/>
  <c r="BD84" i="1"/>
  <c r="BA84" i="1"/>
  <c r="AY84" i="1"/>
  <c r="AT84" i="1"/>
  <c r="AN84" i="1"/>
  <c r="AO84" i="1" s="1"/>
  <c r="AJ84" i="1"/>
  <c r="AH84" i="1" s="1"/>
  <c r="W84" i="1"/>
  <c r="V84" i="1"/>
  <c r="U84" i="1"/>
  <c r="N84" i="1"/>
  <c r="BL83" i="1"/>
  <c r="BK83" i="1"/>
  <c r="BI83" i="1"/>
  <c r="BH83" i="1"/>
  <c r="BG83" i="1"/>
  <c r="BF83" i="1"/>
  <c r="BE83" i="1"/>
  <c r="BD83" i="1"/>
  <c r="AY83" i="1" s="1"/>
  <c r="BA83" i="1"/>
  <c r="AT83" i="1"/>
  <c r="AN83" i="1"/>
  <c r="AO83" i="1" s="1"/>
  <c r="AJ83" i="1"/>
  <c r="AH83" i="1"/>
  <c r="G83" i="1" s="1"/>
  <c r="W83" i="1"/>
  <c r="V83" i="1"/>
  <c r="U83" i="1"/>
  <c r="N83" i="1"/>
  <c r="I83" i="1"/>
  <c r="H83" i="1"/>
  <c r="AW83" i="1" s="1"/>
  <c r="BL82" i="1"/>
  <c r="BK82" i="1"/>
  <c r="BI82" i="1"/>
  <c r="BJ82" i="1" s="1"/>
  <c r="Q82" i="1" s="1"/>
  <c r="BH82" i="1"/>
  <c r="BG82" i="1"/>
  <c r="BF82" i="1"/>
  <c r="BE82" i="1"/>
  <c r="BD82" i="1"/>
  <c r="AY82" i="1" s="1"/>
  <c r="BA82" i="1"/>
  <c r="AV82" i="1"/>
  <c r="AX82" i="1" s="1"/>
  <c r="AT82" i="1"/>
  <c r="AN82" i="1"/>
  <c r="AO82" i="1" s="1"/>
  <c r="AJ82" i="1"/>
  <c r="AH82" i="1"/>
  <c r="W82" i="1"/>
  <c r="V82" i="1"/>
  <c r="U82" i="1"/>
  <c r="N82" i="1"/>
  <c r="L82" i="1"/>
  <c r="BL81" i="1"/>
  <c r="BK81" i="1"/>
  <c r="BI81" i="1"/>
  <c r="BJ81" i="1" s="1"/>
  <c r="BH81" i="1"/>
  <c r="BG81" i="1"/>
  <c r="BF81" i="1"/>
  <c r="BE81" i="1"/>
  <c r="BD81" i="1"/>
  <c r="BA81" i="1"/>
  <c r="AY81" i="1"/>
  <c r="AT81" i="1"/>
  <c r="AN81" i="1"/>
  <c r="AO81" i="1" s="1"/>
  <c r="AJ81" i="1"/>
  <c r="AH81" i="1" s="1"/>
  <c r="AI81" i="1" s="1"/>
  <c r="W81" i="1"/>
  <c r="V81" i="1"/>
  <c r="U81" i="1" s="1"/>
  <c r="N81" i="1"/>
  <c r="H81" i="1"/>
  <c r="AW81" i="1" s="1"/>
  <c r="BL80" i="1"/>
  <c r="Q80" i="1" s="1"/>
  <c r="BK80" i="1"/>
  <c r="BI80" i="1"/>
  <c r="BJ80" i="1" s="1"/>
  <c r="AV80" i="1" s="1"/>
  <c r="BH80" i="1"/>
  <c r="BG80" i="1"/>
  <c r="BF80" i="1"/>
  <c r="BE80" i="1"/>
  <c r="BD80" i="1"/>
  <c r="AY80" i="1" s="1"/>
  <c r="BA80" i="1"/>
  <c r="AT80" i="1"/>
  <c r="AO80" i="1"/>
  <c r="AN80" i="1"/>
  <c r="AJ80" i="1"/>
  <c r="AH80" i="1" s="1"/>
  <c r="W80" i="1"/>
  <c r="V80" i="1"/>
  <c r="U80" i="1" s="1"/>
  <c r="N80" i="1"/>
  <c r="BL79" i="1"/>
  <c r="BK79" i="1"/>
  <c r="BI79" i="1"/>
  <c r="BJ79" i="1" s="1"/>
  <c r="BH79" i="1"/>
  <c r="BG79" i="1"/>
  <c r="BF79" i="1"/>
  <c r="BE79" i="1"/>
  <c r="BD79" i="1"/>
  <c r="BA79" i="1"/>
  <c r="AY79" i="1"/>
  <c r="AT79" i="1"/>
  <c r="AO79" i="1"/>
  <c r="AN79" i="1"/>
  <c r="AJ79" i="1"/>
  <c r="AH79" i="1"/>
  <c r="W79" i="1"/>
  <c r="V79" i="1"/>
  <c r="U79" i="1" s="1"/>
  <c r="N79" i="1"/>
  <c r="L79" i="1"/>
  <c r="BL78" i="1"/>
  <c r="BK78" i="1"/>
  <c r="BJ78" i="1"/>
  <c r="AV78" i="1" s="1"/>
  <c r="AX78" i="1" s="1"/>
  <c r="BI78" i="1"/>
  <c r="BH78" i="1"/>
  <c r="BG78" i="1"/>
  <c r="BF78" i="1"/>
  <c r="BE78" i="1"/>
  <c r="BD78" i="1"/>
  <c r="AY78" i="1" s="1"/>
  <c r="BA78" i="1"/>
  <c r="AT78" i="1"/>
  <c r="AO78" i="1"/>
  <c r="AN78" i="1"/>
  <c r="AJ78" i="1"/>
  <c r="AH78" i="1" s="1"/>
  <c r="W78" i="1"/>
  <c r="U78" i="1" s="1"/>
  <c r="V78" i="1"/>
  <c r="N78" i="1"/>
  <c r="I78" i="1"/>
  <c r="H78" i="1"/>
  <c r="AW78" i="1" s="1"/>
  <c r="AZ78" i="1" s="1"/>
  <c r="G78" i="1"/>
  <c r="BL77" i="1"/>
  <c r="BK77" i="1"/>
  <c r="BJ77" i="1" s="1"/>
  <c r="Q77" i="1" s="1"/>
  <c r="BI77" i="1"/>
  <c r="BH77" i="1"/>
  <c r="BG77" i="1"/>
  <c r="BF77" i="1"/>
  <c r="BE77" i="1"/>
  <c r="BD77" i="1"/>
  <c r="AY77" i="1" s="1"/>
  <c r="BA77" i="1"/>
  <c r="AV77" i="1"/>
  <c r="AT77" i="1"/>
  <c r="AN77" i="1"/>
  <c r="AO77" i="1" s="1"/>
  <c r="AJ77" i="1"/>
  <c r="AH77" i="1" s="1"/>
  <c r="W77" i="1"/>
  <c r="V77" i="1"/>
  <c r="U77" i="1" s="1"/>
  <c r="N77" i="1"/>
  <c r="L77" i="1"/>
  <c r="BL76" i="1"/>
  <c r="BK76" i="1"/>
  <c r="BI76" i="1"/>
  <c r="BJ76" i="1" s="1"/>
  <c r="BH76" i="1"/>
  <c r="BG76" i="1"/>
  <c r="BF76" i="1"/>
  <c r="BE76" i="1"/>
  <c r="BD76" i="1"/>
  <c r="BA76" i="1"/>
  <c r="AY76" i="1"/>
  <c r="AT76" i="1"/>
  <c r="AN76" i="1"/>
  <c r="AO76" i="1" s="1"/>
  <c r="AJ76" i="1"/>
  <c r="AH76" i="1" s="1"/>
  <c r="AI76" i="1"/>
  <c r="W76" i="1"/>
  <c r="V76" i="1"/>
  <c r="U76" i="1"/>
  <c r="N76" i="1"/>
  <c r="G76" i="1"/>
  <c r="BL75" i="1"/>
  <c r="BK75" i="1"/>
  <c r="BI75" i="1"/>
  <c r="BJ75" i="1" s="1"/>
  <c r="AV75" i="1" s="1"/>
  <c r="BH75" i="1"/>
  <c r="BG75" i="1"/>
  <c r="BF75" i="1"/>
  <c r="BE75" i="1"/>
  <c r="BD75" i="1"/>
  <c r="AY75" i="1" s="1"/>
  <c r="BA75" i="1"/>
  <c r="AT75" i="1"/>
  <c r="AN75" i="1"/>
  <c r="AO75" i="1" s="1"/>
  <c r="AJ75" i="1"/>
  <c r="AH75" i="1"/>
  <c r="G75" i="1" s="1"/>
  <c r="Y75" i="1"/>
  <c r="W75" i="1"/>
  <c r="V75" i="1"/>
  <c r="U75" i="1"/>
  <c r="Q75" i="1"/>
  <c r="N75" i="1"/>
  <c r="I75" i="1"/>
  <c r="H75" i="1"/>
  <c r="AW75" i="1" s="1"/>
  <c r="AZ75" i="1" s="1"/>
  <c r="BL74" i="1"/>
  <c r="BK74" i="1"/>
  <c r="BI74" i="1"/>
  <c r="BJ74" i="1" s="1"/>
  <c r="Q74" i="1" s="1"/>
  <c r="BH74" i="1"/>
  <c r="BG74" i="1"/>
  <c r="BF74" i="1"/>
  <c r="BE74" i="1"/>
  <c r="BD74" i="1"/>
  <c r="AY74" i="1" s="1"/>
  <c r="BA74" i="1"/>
  <c r="AT74" i="1"/>
  <c r="AN74" i="1"/>
  <c r="AO74" i="1" s="1"/>
  <c r="AJ74" i="1"/>
  <c r="AH74" i="1"/>
  <c r="W74" i="1"/>
  <c r="V74" i="1"/>
  <c r="U74" i="1"/>
  <c r="N74" i="1"/>
  <c r="L74" i="1"/>
  <c r="BL73" i="1"/>
  <c r="BK73" i="1"/>
  <c r="BJ73" i="1" s="1"/>
  <c r="BI73" i="1"/>
  <c r="BH73" i="1"/>
  <c r="BG73" i="1"/>
  <c r="BF73" i="1"/>
  <c r="BE73" i="1"/>
  <c r="BD73" i="1"/>
  <c r="BA73" i="1"/>
  <c r="AY73" i="1"/>
  <c r="AT73" i="1"/>
  <c r="AN73" i="1"/>
  <c r="AO73" i="1" s="1"/>
  <c r="AJ73" i="1"/>
  <c r="AH73" i="1" s="1"/>
  <c r="AI73" i="1"/>
  <c r="W73" i="1"/>
  <c r="V73" i="1"/>
  <c r="N73" i="1"/>
  <c r="H73" i="1"/>
  <c r="AW73" i="1" s="1"/>
  <c r="G73" i="1"/>
  <c r="Y73" i="1" s="1"/>
  <c r="BL72" i="1"/>
  <c r="BK72" i="1"/>
  <c r="BI72" i="1"/>
  <c r="BJ72" i="1" s="1"/>
  <c r="Q72" i="1" s="1"/>
  <c r="BH72" i="1"/>
  <c r="BG72" i="1"/>
  <c r="BF72" i="1"/>
  <c r="BE72" i="1"/>
  <c r="BD72" i="1"/>
  <c r="AY72" i="1" s="1"/>
  <c r="BA72" i="1"/>
  <c r="AV72" i="1"/>
  <c r="AT72" i="1"/>
  <c r="AO72" i="1"/>
  <c r="AN72" i="1"/>
  <c r="AJ72" i="1"/>
  <c r="AH72" i="1" s="1"/>
  <c r="W72" i="1"/>
  <c r="V72" i="1"/>
  <c r="U72" i="1" s="1"/>
  <c r="N72" i="1"/>
  <c r="I72" i="1"/>
  <c r="BL71" i="1"/>
  <c r="BK71" i="1"/>
  <c r="BI71" i="1"/>
  <c r="BJ71" i="1" s="1"/>
  <c r="BH71" i="1"/>
  <c r="BG71" i="1"/>
  <c r="BF71" i="1"/>
  <c r="BE71" i="1"/>
  <c r="BD71" i="1"/>
  <c r="BA71" i="1"/>
  <c r="AY71" i="1"/>
  <c r="AT71" i="1"/>
  <c r="AO71" i="1"/>
  <c r="AN71" i="1"/>
  <c r="AJ71" i="1"/>
  <c r="AI71" i="1"/>
  <c r="AH71" i="1"/>
  <c r="W71" i="1"/>
  <c r="V71" i="1"/>
  <c r="U71" i="1"/>
  <c r="N71" i="1"/>
  <c r="L71" i="1"/>
  <c r="I71" i="1"/>
  <c r="BL70" i="1"/>
  <c r="BK70" i="1"/>
  <c r="BJ70" i="1" s="1"/>
  <c r="BI70" i="1"/>
  <c r="BH70" i="1"/>
  <c r="BG70" i="1"/>
  <c r="BF70" i="1"/>
  <c r="BE70" i="1"/>
  <c r="BD70" i="1"/>
  <c r="AY70" i="1" s="1"/>
  <c r="BA70" i="1"/>
  <c r="AT70" i="1"/>
  <c r="AO70" i="1"/>
  <c r="AN70" i="1"/>
  <c r="AJ70" i="1"/>
  <c r="AH70" i="1" s="1"/>
  <c r="AI70" i="1" s="1"/>
  <c r="Y70" i="1"/>
  <c r="W70" i="1"/>
  <c r="U70" i="1" s="1"/>
  <c r="V70" i="1"/>
  <c r="N70" i="1"/>
  <c r="L70" i="1"/>
  <c r="H70" i="1"/>
  <c r="AW70" i="1" s="1"/>
  <c r="G70" i="1"/>
  <c r="BL69" i="1"/>
  <c r="BK69" i="1"/>
  <c r="BJ69" i="1" s="1"/>
  <c r="BI69" i="1"/>
  <c r="BH69" i="1"/>
  <c r="BG69" i="1"/>
  <c r="BF69" i="1"/>
  <c r="BE69" i="1"/>
  <c r="BD69" i="1"/>
  <c r="BA69" i="1"/>
  <c r="AY69" i="1"/>
  <c r="AT69" i="1"/>
  <c r="AN69" i="1"/>
  <c r="AO69" i="1" s="1"/>
  <c r="AJ69" i="1"/>
  <c r="AI69" i="1"/>
  <c r="AH69" i="1"/>
  <c r="G69" i="1" s="1"/>
  <c r="Y69" i="1" s="1"/>
  <c r="W69" i="1"/>
  <c r="V69" i="1"/>
  <c r="U69" i="1" s="1"/>
  <c r="N69" i="1"/>
  <c r="L69" i="1"/>
  <c r="I69" i="1"/>
  <c r="H69" i="1"/>
  <c r="AW69" i="1" s="1"/>
  <c r="BL68" i="1"/>
  <c r="BK68" i="1"/>
  <c r="BI68" i="1"/>
  <c r="BJ68" i="1" s="1"/>
  <c r="BH68" i="1"/>
  <c r="BG68" i="1"/>
  <c r="BF68" i="1"/>
  <c r="BE68" i="1"/>
  <c r="BD68" i="1"/>
  <c r="AY68" i="1" s="1"/>
  <c r="BA68" i="1"/>
  <c r="AT68" i="1"/>
  <c r="AO68" i="1"/>
  <c r="AN68" i="1"/>
  <c r="AJ68" i="1"/>
  <c r="AH68" i="1" s="1"/>
  <c r="W68" i="1"/>
  <c r="V68" i="1"/>
  <c r="U68" i="1" s="1"/>
  <c r="N68" i="1"/>
  <c r="BL67" i="1"/>
  <c r="BK67" i="1"/>
  <c r="BI67" i="1"/>
  <c r="BJ67" i="1" s="1"/>
  <c r="BH67" i="1"/>
  <c r="BG67" i="1"/>
  <c r="BF67" i="1"/>
  <c r="BE67" i="1"/>
  <c r="BD67" i="1"/>
  <c r="BA67" i="1"/>
  <c r="AY67" i="1"/>
  <c r="AT67" i="1"/>
  <c r="AO67" i="1"/>
  <c r="AN67" i="1"/>
  <c r="AJ67" i="1"/>
  <c r="AH67" i="1" s="1"/>
  <c r="AI67" i="1" s="1"/>
  <c r="W67" i="1"/>
  <c r="V67" i="1"/>
  <c r="U67" i="1" s="1"/>
  <c r="N67" i="1"/>
  <c r="G67" i="1"/>
  <c r="BL66" i="1"/>
  <c r="Q66" i="1" s="1"/>
  <c r="BK66" i="1"/>
  <c r="BJ66" i="1"/>
  <c r="AV66" i="1" s="1"/>
  <c r="BI66" i="1"/>
  <c r="BH66" i="1"/>
  <c r="BG66" i="1"/>
  <c r="BF66" i="1"/>
  <c r="BE66" i="1"/>
  <c r="BD66" i="1"/>
  <c r="AY66" i="1" s="1"/>
  <c r="BA66" i="1"/>
  <c r="AT66" i="1"/>
  <c r="AX66" i="1" s="1"/>
  <c r="AO66" i="1"/>
  <c r="AN66" i="1"/>
  <c r="AJ66" i="1"/>
  <c r="AH66" i="1" s="1"/>
  <c r="I66" i="1" s="1"/>
  <c r="W66" i="1"/>
  <c r="U66" i="1" s="1"/>
  <c r="V66" i="1"/>
  <c r="N66" i="1"/>
  <c r="BL65" i="1"/>
  <c r="BK65" i="1"/>
  <c r="BJ65" i="1" s="1"/>
  <c r="BI65" i="1"/>
  <c r="BH65" i="1"/>
  <c r="BG65" i="1"/>
  <c r="BF65" i="1"/>
  <c r="BE65" i="1"/>
  <c r="BD65" i="1"/>
  <c r="AY65" i="1" s="1"/>
  <c r="BA65" i="1"/>
  <c r="AT65" i="1"/>
  <c r="AN65" i="1"/>
  <c r="AO65" i="1" s="1"/>
  <c r="AJ65" i="1"/>
  <c r="AH65" i="1"/>
  <c r="W65" i="1"/>
  <c r="V65" i="1"/>
  <c r="U65" i="1"/>
  <c r="N65" i="1"/>
  <c r="L65" i="1"/>
  <c r="BL64" i="1"/>
  <c r="BK64" i="1"/>
  <c r="BJ64" i="1" s="1"/>
  <c r="BI64" i="1"/>
  <c r="BH64" i="1"/>
  <c r="BG64" i="1"/>
  <c r="BF64" i="1"/>
  <c r="BE64" i="1"/>
  <c r="BD64" i="1"/>
  <c r="AY64" i="1" s="1"/>
  <c r="BA64" i="1"/>
  <c r="AT64" i="1"/>
  <c r="AN64" i="1"/>
  <c r="AO64" i="1" s="1"/>
  <c r="AJ64" i="1"/>
  <c r="AH64" i="1" s="1"/>
  <c r="W64" i="1"/>
  <c r="U64" i="1" s="1"/>
  <c r="V64" i="1"/>
  <c r="N64" i="1"/>
  <c r="G64" i="1"/>
  <c r="Y64" i="1" s="1"/>
  <c r="BL63" i="1"/>
  <c r="BK63" i="1"/>
  <c r="BI63" i="1"/>
  <c r="BJ63" i="1" s="1"/>
  <c r="Q63" i="1" s="1"/>
  <c r="BH63" i="1"/>
  <c r="BG63" i="1"/>
  <c r="BF63" i="1"/>
  <c r="BE63" i="1"/>
  <c r="BD63" i="1"/>
  <c r="BA63" i="1"/>
  <c r="AY63" i="1"/>
  <c r="AV63" i="1"/>
  <c r="AT63" i="1"/>
  <c r="AX63" i="1" s="1"/>
  <c r="AN63" i="1"/>
  <c r="AO63" i="1" s="1"/>
  <c r="AJ63" i="1"/>
  <c r="AH63" i="1"/>
  <c r="I63" i="1" s="1"/>
  <c r="W63" i="1"/>
  <c r="V63" i="1"/>
  <c r="U63" i="1"/>
  <c r="N63" i="1"/>
  <c r="H63" i="1"/>
  <c r="AW63" i="1" s="1"/>
  <c r="AZ63" i="1" s="1"/>
  <c r="BL62" i="1"/>
  <c r="BK62" i="1"/>
  <c r="BI62" i="1"/>
  <c r="BJ62" i="1" s="1"/>
  <c r="BH62" i="1"/>
  <c r="BG62" i="1"/>
  <c r="BF62" i="1"/>
  <c r="BE62" i="1"/>
  <c r="BD62" i="1"/>
  <c r="BA62" i="1"/>
  <c r="AY62" i="1"/>
  <c r="AT62" i="1"/>
  <c r="AN62" i="1"/>
  <c r="AO62" i="1" s="1"/>
  <c r="AJ62" i="1"/>
  <c r="AH62" i="1"/>
  <c r="W62" i="1"/>
  <c r="V62" i="1"/>
  <c r="U62" i="1" s="1"/>
  <c r="N62" i="1"/>
  <c r="BL61" i="1"/>
  <c r="BK61" i="1"/>
  <c r="BI61" i="1"/>
  <c r="BJ61" i="1" s="1"/>
  <c r="AV61" i="1" s="1"/>
  <c r="AX61" i="1" s="1"/>
  <c r="BH61" i="1"/>
  <c r="BG61" i="1"/>
  <c r="BF61" i="1"/>
  <c r="BE61" i="1"/>
  <c r="BD61" i="1"/>
  <c r="AY61" i="1" s="1"/>
  <c r="BA61" i="1"/>
  <c r="AT61" i="1"/>
  <c r="AO61" i="1"/>
  <c r="AN61" i="1"/>
  <c r="AJ61" i="1"/>
  <c r="AI61" i="1"/>
  <c r="AH61" i="1"/>
  <c r="Y61" i="1"/>
  <c r="W61" i="1"/>
  <c r="V61" i="1"/>
  <c r="U61" i="1" s="1"/>
  <c r="N61" i="1"/>
  <c r="L61" i="1"/>
  <c r="I61" i="1"/>
  <c r="H61" i="1"/>
  <c r="AW61" i="1" s="1"/>
  <c r="G61" i="1"/>
  <c r="BL60" i="1"/>
  <c r="BK60" i="1"/>
  <c r="BI60" i="1"/>
  <c r="BJ60" i="1" s="1"/>
  <c r="Q60" i="1" s="1"/>
  <c r="BH60" i="1"/>
  <c r="BG60" i="1"/>
  <c r="BF60" i="1"/>
  <c r="BE60" i="1"/>
  <c r="BD60" i="1"/>
  <c r="AY60" i="1" s="1"/>
  <c r="BA60" i="1"/>
  <c r="AT60" i="1"/>
  <c r="AO60" i="1"/>
  <c r="AN60" i="1"/>
  <c r="AJ60" i="1"/>
  <c r="AH60" i="1" s="1"/>
  <c r="W60" i="1"/>
  <c r="V60" i="1"/>
  <c r="U60" i="1" s="1"/>
  <c r="N60" i="1"/>
  <c r="L60" i="1"/>
  <c r="BL59" i="1"/>
  <c r="BK59" i="1"/>
  <c r="BJ59" i="1"/>
  <c r="BI59" i="1"/>
  <c r="BH59" i="1"/>
  <c r="BG59" i="1"/>
  <c r="BF59" i="1"/>
  <c r="BE59" i="1"/>
  <c r="BD59" i="1"/>
  <c r="AY59" i="1" s="1"/>
  <c r="BA59" i="1"/>
  <c r="AT59" i="1"/>
  <c r="AO59" i="1"/>
  <c r="AN59" i="1"/>
  <c r="AJ59" i="1"/>
  <c r="AH59" i="1" s="1"/>
  <c r="AI59" i="1"/>
  <c r="W59" i="1"/>
  <c r="V59" i="1"/>
  <c r="N59" i="1"/>
  <c r="I59" i="1"/>
  <c r="G59" i="1"/>
  <c r="BL58" i="1"/>
  <c r="BK58" i="1"/>
  <c r="BJ58" i="1"/>
  <c r="AV58" i="1" s="1"/>
  <c r="BI58" i="1"/>
  <c r="BH58" i="1"/>
  <c r="BG58" i="1"/>
  <c r="BF58" i="1"/>
  <c r="BE58" i="1"/>
  <c r="BD58" i="1"/>
  <c r="AY58" i="1" s="1"/>
  <c r="BA58" i="1"/>
  <c r="AX58" i="1"/>
  <c r="AT58" i="1"/>
  <c r="AO58" i="1"/>
  <c r="AN58" i="1"/>
  <c r="AJ58" i="1"/>
  <c r="AH58" i="1"/>
  <c r="W58" i="1"/>
  <c r="V58" i="1"/>
  <c r="U58" i="1"/>
  <c r="Q58" i="1"/>
  <c r="N58" i="1"/>
  <c r="L58" i="1"/>
  <c r="I58" i="1"/>
  <c r="G58" i="1"/>
  <c r="Y58" i="1" s="1"/>
  <c r="BL57" i="1"/>
  <c r="BK57" i="1"/>
  <c r="BJ57" i="1" s="1"/>
  <c r="BI57" i="1"/>
  <c r="BH57" i="1"/>
  <c r="BG57" i="1"/>
  <c r="BF57" i="1"/>
  <c r="BE57" i="1"/>
  <c r="BD57" i="1"/>
  <c r="AY57" i="1" s="1"/>
  <c r="BA57" i="1"/>
  <c r="AT57" i="1"/>
  <c r="AN57" i="1"/>
  <c r="AO57" i="1" s="1"/>
  <c r="AJ57" i="1"/>
  <c r="AH57" i="1"/>
  <c r="W57" i="1"/>
  <c r="V57" i="1"/>
  <c r="U57" i="1"/>
  <c r="N57" i="1"/>
  <c r="G57" i="1"/>
  <c r="BL56" i="1"/>
  <c r="BK56" i="1"/>
  <c r="BJ56" i="1"/>
  <c r="Q56" i="1" s="1"/>
  <c r="BI56" i="1"/>
  <c r="BH56" i="1"/>
  <c r="BG56" i="1"/>
  <c r="BF56" i="1"/>
  <c r="BE56" i="1"/>
  <c r="BD56" i="1"/>
  <c r="AY56" i="1" s="1"/>
  <c r="BA56" i="1"/>
  <c r="AV56" i="1"/>
  <c r="AT56" i="1"/>
  <c r="AX56" i="1" s="1"/>
  <c r="AN56" i="1"/>
  <c r="AO56" i="1" s="1"/>
  <c r="AJ56" i="1"/>
  <c r="AH56" i="1" s="1"/>
  <c r="W56" i="1"/>
  <c r="U56" i="1" s="1"/>
  <c r="V56" i="1"/>
  <c r="N56" i="1"/>
  <c r="BL55" i="1"/>
  <c r="BK55" i="1"/>
  <c r="BI55" i="1"/>
  <c r="BJ55" i="1" s="1"/>
  <c r="BH55" i="1"/>
  <c r="BG55" i="1"/>
  <c r="BF55" i="1"/>
  <c r="BE55" i="1"/>
  <c r="BD55" i="1"/>
  <c r="AY55" i="1" s="1"/>
  <c r="BA55" i="1"/>
  <c r="AV55" i="1"/>
  <c r="AX55" i="1" s="1"/>
  <c r="AT55" i="1"/>
  <c r="AO55" i="1"/>
  <c r="AN55" i="1"/>
  <c r="AJ55" i="1"/>
  <c r="AH55" i="1"/>
  <c r="G55" i="1" s="1"/>
  <c r="Y55" i="1" s="1"/>
  <c r="W55" i="1"/>
  <c r="V55" i="1"/>
  <c r="U55" i="1"/>
  <c r="Q55" i="1"/>
  <c r="N55" i="1"/>
  <c r="I55" i="1"/>
  <c r="H55" i="1"/>
  <c r="AW55" i="1" s="1"/>
  <c r="AZ55" i="1" s="1"/>
  <c r="BL54" i="1"/>
  <c r="BK54" i="1"/>
  <c r="BI54" i="1"/>
  <c r="BJ54" i="1" s="1"/>
  <c r="BH54" i="1"/>
  <c r="BG54" i="1"/>
  <c r="BF54" i="1"/>
  <c r="BE54" i="1"/>
  <c r="BD54" i="1"/>
  <c r="BA54" i="1"/>
  <c r="AY54" i="1"/>
  <c r="AT54" i="1"/>
  <c r="AN54" i="1"/>
  <c r="AO54" i="1" s="1"/>
  <c r="AJ54" i="1"/>
  <c r="AH54" i="1" s="1"/>
  <c r="W54" i="1"/>
  <c r="V54" i="1"/>
  <c r="U54" i="1" s="1"/>
  <c r="N54" i="1"/>
  <c r="BL53" i="1"/>
  <c r="BK53" i="1"/>
  <c r="BJ53" i="1"/>
  <c r="BI53" i="1"/>
  <c r="BH53" i="1"/>
  <c r="BG53" i="1"/>
  <c r="BF53" i="1"/>
  <c r="BE53" i="1"/>
  <c r="BD53" i="1"/>
  <c r="AY53" i="1" s="1"/>
  <c r="BA53" i="1"/>
  <c r="AT53" i="1"/>
  <c r="AO53" i="1"/>
  <c r="AN53" i="1"/>
  <c r="AJ53" i="1"/>
  <c r="AH53" i="1" s="1"/>
  <c r="W53" i="1"/>
  <c r="V53" i="1"/>
  <c r="U53" i="1" s="1"/>
  <c r="N53" i="1"/>
  <c r="BL52" i="1"/>
  <c r="BK52" i="1"/>
  <c r="BI52" i="1"/>
  <c r="BJ52" i="1" s="1"/>
  <c r="BH52" i="1"/>
  <c r="BG52" i="1"/>
  <c r="BF52" i="1"/>
  <c r="BE52" i="1"/>
  <c r="BD52" i="1"/>
  <c r="AY52" i="1" s="1"/>
  <c r="BA52" i="1"/>
  <c r="AT52" i="1"/>
  <c r="AO52" i="1"/>
  <c r="AN52" i="1"/>
  <c r="AJ52" i="1"/>
  <c r="AI52" i="1"/>
  <c r="AH52" i="1"/>
  <c r="H52" i="1" s="1"/>
  <c r="AW52" i="1" s="1"/>
  <c r="W52" i="1"/>
  <c r="V52" i="1"/>
  <c r="U52" i="1" s="1"/>
  <c r="N52" i="1"/>
  <c r="L52" i="1"/>
  <c r="I52" i="1"/>
  <c r="BL51" i="1"/>
  <c r="BK51" i="1"/>
  <c r="BJ51" i="1"/>
  <c r="AV51" i="1" s="1"/>
  <c r="BI51" i="1"/>
  <c r="BH51" i="1"/>
  <c r="BG51" i="1"/>
  <c r="BF51" i="1"/>
  <c r="BE51" i="1"/>
  <c r="BD51" i="1"/>
  <c r="AY51" i="1" s="1"/>
  <c r="BA51" i="1"/>
  <c r="AX51" i="1"/>
  <c r="AT51" i="1"/>
  <c r="AO51" i="1"/>
  <c r="AN51" i="1"/>
  <c r="AJ51" i="1"/>
  <c r="AH51" i="1"/>
  <c r="W51" i="1"/>
  <c r="V51" i="1"/>
  <c r="U51" i="1"/>
  <c r="Q51" i="1"/>
  <c r="N51" i="1"/>
  <c r="BL50" i="1"/>
  <c r="BK50" i="1"/>
  <c r="BJ50" i="1" s="1"/>
  <c r="BI50" i="1"/>
  <c r="BH50" i="1"/>
  <c r="BG50" i="1"/>
  <c r="BF50" i="1"/>
  <c r="BE50" i="1"/>
  <c r="BD50" i="1"/>
  <c r="AY50" i="1" s="1"/>
  <c r="BA50" i="1"/>
  <c r="AT50" i="1"/>
  <c r="AN50" i="1"/>
  <c r="AO50" i="1" s="1"/>
  <c r="AJ50" i="1"/>
  <c r="AH50" i="1" s="1"/>
  <c r="W50" i="1"/>
  <c r="U50" i="1" s="1"/>
  <c r="V50" i="1"/>
  <c r="N50" i="1"/>
  <c r="H50" i="1"/>
  <c r="AW50" i="1" s="1"/>
  <c r="BL49" i="1"/>
  <c r="BK49" i="1"/>
  <c r="BJ49" i="1"/>
  <c r="Q49" i="1" s="1"/>
  <c r="BI49" i="1"/>
  <c r="BH49" i="1"/>
  <c r="BG49" i="1"/>
  <c r="BF49" i="1"/>
  <c r="BE49" i="1"/>
  <c r="BD49" i="1"/>
  <c r="BA49" i="1"/>
  <c r="AY49" i="1"/>
  <c r="AV49" i="1"/>
  <c r="AT49" i="1"/>
  <c r="AX49" i="1" s="1"/>
  <c r="AN49" i="1"/>
  <c r="AO49" i="1" s="1"/>
  <c r="AJ49" i="1"/>
  <c r="AH49" i="1"/>
  <c r="I49" i="1" s="1"/>
  <c r="W49" i="1"/>
  <c r="V49" i="1"/>
  <c r="U49" i="1"/>
  <c r="N49" i="1"/>
  <c r="G49" i="1"/>
  <c r="Y49" i="1" s="1"/>
  <c r="BL48" i="1"/>
  <c r="BK48" i="1"/>
  <c r="BI48" i="1"/>
  <c r="BJ48" i="1" s="1"/>
  <c r="BH48" i="1"/>
  <c r="BG48" i="1"/>
  <c r="BF48" i="1"/>
  <c r="BE48" i="1"/>
  <c r="BD48" i="1"/>
  <c r="BA48" i="1"/>
  <c r="AY48" i="1"/>
  <c r="AT48" i="1"/>
  <c r="AN48" i="1"/>
  <c r="AO48" i="1" s="1"/>
  <c r="AJ48" i="1"/>
  <c r="AI48" i="1"/>
  <c r="AH48" i="1"/>
  <c r="L48" i="1" s="1"/>
  <c r="W48" i="1"/>
  <c r="V48" i="1"/>
  <c r="U48" i="1" s="1"/>
  <c r="N48" i="1"/>
  <c r="H48" i="1"/>
  <c r="AW48" i="1" s="1"/>
  <c r="BL47" i="1"/>
  <c r="BK47" i="1"/>
  <c r="BI47" i="1"/>
  <c r="BJ47" i="1" s="1"/>
  <c r="AV47" i="1" s="1"/>
  <c r="AX47" i="1" s="1"/>
  <c r="BH47" i="1"/>
  <c r="BG47" i="1"/>
  <c r="BF47" i="1"/>
  <c r="BE47" i="1"/>
  <c r="BD47" i="1"/>
  <c r="AY47" i="1" s="1"/>
  <c r="BA47" i="1"/>
  <c r="AT47" i="1"/>
  <c r="AO47" i="1"/>
  <c r="AN47" i="1"/>
  <c r="AJ47" i="1"/>
  <c r="AH47" i="1"/>
  <c r="G47" i="1" s="1"/>
  <c r="Y47" i="1" s="1"/>
  <c r="W47" i="1"/>
  <c r="V47" i="1"/>
  <c r="U47" i="1"/>
  <c r="Q47" i="1"/>
  <c r="N47" i="1"/>
  <c r="I47" i="1"/>
  <c r="H47" i="1"/>
  <c r="AW47" i="1" s="1"/>
  <c r="BL46" i="1"/>
  <c r="BK46" i="1"/>
  <c r="BI46" i="1"/>
  <c r="BJ46" i="1" s="1"/>
  <c r="BH46" i="1"/>
  <c r="BG46" i="1"/>
  <c r="BF46" i="1"/>
  <c r="BE46" i="1"/>
  <c r="BD46" i="1"/>
  <c r="BA46" i="1"/>
  <c r="AY46" i="1"/>
  <c r="AT46" i="1"/>
  <c r="AN46" i="1"/>
  <c r="AO46" i="1" s="1"/>
  <c r="AJ46" i="1"/>
  <c r="AH46" i="1" s="1"/>
  <c r="W46" i="1"/>
  <c r="V46" i="1"/>
  <c r="U46" i="1" s="1"/>
  <c r="N46" i="1"/>
  <c r="BL45" i="1"/>
  <c r="BK45" i="1"/>
  <c r="BJ45" i="1"/>
  <c r="BI45" i="1"/>
  <c r="BH45" i="1"/>
  <c r="BG45" i="1"/>
  <c r="BF45" i="1"/>
  <c r="BE45" i="1"/>
  <c r="BD45" i="1"/>
  <c r="AY45" i="1" s="1"/>
  <c r="BA45" i="1"/>
  <c r="AT45" i="1"/>
  <c r="AO45" i="1"/>
  <c r="AN45" i="1"/>
  <c r="AJ45" i="1"/>
  <c r="AH45" i="1" s="1"/>
  <c r="W45" i="1"/>
  <c r="V45" i="1"/>
  <c r="U45" i="1" s="1"/>
  <c r="N45" i="1"/>
  <c r="BL44" i="1"/>
  <c r="BK44" i="1"/>
  <c r="BI44" i="1"/>
  <c r="BJ44" i="1" s="1"/>
  <c r="BH44" i="1"/>
  <c r="BG44" i="1"/>
  <c r="BF44" i="1"/>
  <c r="BE44" i="1"/>
  <c r="BD44" i="1"/>
  <c r="AY44" i="1" s="1"/>
  <c r="BA44" i="1"/>
  <c r="AT44" i="1"/>
  <c r="AO44" i="1"/>
  <c r="AN44" i="1"/>
  <c r="AJ44" i="1"/>
  <c r="AI44" i="1"/>
  <c r="AH44" i="1"/>
  <c r="H44" i="1" s="1"/>
  <c r="AW44" i="1" s="1"/>
  <c r="W44" i="1"/>
  <c r="V44" i="1"/>
  <c r="U44" i="1" s="1"/>
  <c r="N44" i="1"/>
  <c r="L44" i="1"/>
  <c r="I44" i="1"/>
  <c r="G44" i="1"/>
  <c r="Y44" i="1" s="1"/>
  <c r="BL43" i="1"/>
  <c r="BK43" i="1"/>
  <c r="BJ43" i="1"/>
  <c r="AV43" i="1" s="1"/>
  <c r="BI43" i="1"/>
  <c r="BH43" i="1"/>
  <c r="BG43" i="1"/>
  <c r="BF43" i="1"/>
  <c r="BE43" i="1"/>
  <c r="BD43" i="1"/>
  <c r="AY43" i="1" s="1"/>
  <c r="BA43" i="1"/>
  <c r="AX43" i="1"/>
  <c r="AT43" i="1"/>
  <c r="AO43" i="1"/>
  <c r="AN43" i="1"/>
  <c r="AJ43" i="1"/>
  <c r="AH43" i="1"/>
  <c r="W43" i="1"/>
  <c r="V43" i="1"/>
  <c r="U43" i="1"/>
  <c r="N43" i="1"/>
  <c r="BL42" i="1"/>
  <c r="BK42" i="1"/>
  <c r="BJ42" i="1" s="1"/>
  <c r="BI42" i="1"/>
  <c r="BH42" i="1"/>
  <c r="BG42" i="1"/>
  <c r="BF42" i="1"/>
  <c r="BE42" i="1"/>
  <c r="BD42" i="1"/>
  <c r="AY42" i="1" s="1"/>
  <c r="BA42" i="1"/>
  <c r="AT42" i="1"/>
  <c r="AN42" i="1"/>
  <c r="AO42" i="1" s="1"/>
  <c r="AJ42" i="1"/>
  <c r="AH42" i="1" s="1"/>
  <c r="W42" i="1"/>
  <c r="U42" i="1" s="1"/>
  <c r="V42" i="1"/>
  <c r="N42" i="1"/>
  <c r="H42" i="1"/>
  <c r="AW42" i="1" s="1"/>
  <c r="BL41" i="1"/>
  <c r="BK41" i="1"/>
  <c r="BJ41" i="1"/>
  <c r="Q41" i="1" s="1"/>
  <c r="BI41" i="1"/>
  <c r="BH41" i="1"/>
  <c r="BG41" i="1"/>
  <c r="BF41" i="1"/>
  <c r="BE41" i="1"/>
  <c r="BD41" i="1"/>
  <c r="AY41" i="1" s="1"/>
  <c r="BA41" i="1"/>
  <c r="AV41" i="1"/>
  <c r="AT41" i="1"/>
  <c r="AO41" i="1"/>
  <c r="AN41" i="1"/>
  <c r="AJ41" i="1"/>
  <c r="AH41" i="1"/>
  <c r="I41" i="1" s="1"/>
  <c r="W41" i="1"/>
  <c r="V41" i="1"/>
  <c r="U41" i="1"/>
  <c r="N41" i="1"/>
  <c r="BL40" i="1"/>
  <c r="BK40" i="1"/>
  <c r="BI40" i="1"/>
  <c r="BJ40" i="1" s="1"/>
  <c r="BH40" i="1"/>
  <c r="BG40" i="1"/>
  <c r="BF40" i="1"/>
  <c r="BE40" i="1"/>
  <c r="BD40" i="1"/>
  <c r="BA40" i="1"/>
  <c r="AY40" i="1"/>
  <c r="AT40" i="1"/>
  <c r="AN40" i="1"/>
  <c r="AO40" i="1" s="1"/>
  <c r="AJ40" i="1"/>
  <c r="AI40" i="1"/>
  <c r="AH40" i="1"/>
  <c r="L40" i="1" s="1"/>
  <c r="W40" i="1"/>
  <c r="V40" i="1"/>
  <c r="U40" i="1" s="1"/>
  <c r="N40" i="1"/>
  <c r="BL39" i="1"/>
  <c r="BK39" i="1"/>
  <c r="BI39" i="1"/>
  <c r="BJ39" i="1" s="1"/>
  <c r="AV39" i="1" s="1"/>
  <c r="AX39" i="1" s="1"/>
  <c r="BH39" i="1"/>
  <c r="BG39" i="1"/>
  <c r="BF39" i="1"/>
  <c r="BE39" i="1"/>
  <c r="BD39" i="1"/>
  <c r="AY39" i="1" s="1"/>
  <c r="BA39" i="1"/>
  <c r="AT39" i="1"/>
  <c r="AN39" i="1"/>
  <c r="AO39" i="1" s="1"/>
  <c r="AJ39" i="1"/>
  <c r="AH39" i="1"/>
  <c r="G39" i="1" s="1"/>
  <c r="W39" i="1"/>
  <c r="V39" i="1"/>
  <c r="U39" i="1"/>
  <c r="Q39" i="1"/>
  <c r="N39" i="1"/>
  <c r="I39" i="1"/>
  <c r="H39" i="1"/>
  <c r="AW39" i="1" s="1"/>
  <c r="AZ39" i="1" s="1"/>
  <c r="BL38" i="1"/>
  <c r="BK38" i="1"/>
  <c r="BI38" i="1"/>
  <c r="BJ38" i="1" s="1"/>
  <c r="Q38" i="1" s="1"/>
  <c r="BH38" i="1"/>
  <c r="BG38" i="1"/>
  <c r="BF38" i="1"/>
  <c r="BE38" i="1"/>
  <c r="BD38" i="1"/>
  <c r="BA38" i="1"/>
  <c r="AY38" i="1"/>
  <c r="AV38" i="1"/>
  <c r="AT38" i="1"/>
  <c r="AN38" i="1"/>
  <c r="AO38" i="1" s="1"/>
  <c r="AJ38" i="1"/>
  <c r="AH38" i="1" s="1"/>
  <c r="AI38" i="1"/>
  <c r="W38" i="1"/>
  <c r="V38" i="1"/>
  <c r="U38" i="1" s="1"/>
  <c r="N38" i="1"/>
  <c r="L38" i="1"/>
  <c r="BL37" i="1"/>
  <c r="BK37" i="1"/>
  <c r="BJ37" i="1"/>
  <c r="AV37" i="1" s="1"/>
  <c r="AX37" i="1" s="1"/>
  <c r="BI37" i="1"/>
  <c r="BH37" i="1"/>
  <c r="BG37" i="1"/>
  <c r="BF37" i="1"/>
  <c r="BE37" i="1"/>
  <c r="BD37" i="1"/>
  <c r="BA37" i="1"/>
  <c r="AY37" i="1"/>
  <c r="AT37" i="1"/>
  <c r="AO37" i="1"/>
  <c r="AN37" i="1"/>
  <c r="AJ37" i="1"/>
  <c r="AI37" i="1"/>
  <c r="AH37" i="1"/>
  <c r="W37" i="1"/>
  <c r="V37" i="1"/>
  <c r="U37" i="1"/>
  <c r="N37" i="1"/>
  <c r="BL36" i="1"/>
  <c r="BK36" i="1"/>
  <c r="BI36" i="1"/>
  <c r="BH36" i="1"/>
  <c r="BG36" i="1"/>
  <c r="BF36" i="1"/>
  <c r="BE36" i="1"/>
  <c r="BD36" i="1"/>
  <c r="BA36" i="1"/>
  <c r="AY36" i="1"/>
  <c r="AT36" i="1"/>
  <c r="AO36" i="1"/>
  <c r="AN36" i="1"/>
  <c r="AJ36" i="1"/>
  <c r="AH36" i="1"/>
  <c r="W36" i="1"/>
  <c r="V36" i="1"/>
  <c r="U36" i="1"/>
  <c r="N36" i="1"/>
  <c r="L36" i="1"/>
  <c r="BL35" i="1"/>
  <c r="BK35" i="1"/>
  <c r="BJ35" i="1"/>
  <c r="BI35" i="1"/>
  <c r="BH35" i="1"/>
  <c r="BG35" i="1"/>
  <c r="BF35" i="1"/>
  <c r="BE35" i="1"/>
  <c r="BD35" i="1"/>
  <c r="BA35" i="1"/>
  <c r="AY35" i="1"/>
  <c r="AT35" i="1"/>
  <c r="AN35" i="1"/>
  <c r="AO35" i="1" s="1"/>
  <c r="AJ35" i="1"/>
  <c r="AH35" i="1" s="1"/>
  <c r="W35" i="1"/>
  <c r="V35" i="1"/>
  <c r="U35" i="1" s="1"/>
  <c r="N35" i="1"/>
  <c r="BL34" i="1"/>
  <c r="BK34" i="1"/>
  <c r="BI34" i="1"/>
  <c r="BJ34" i="1" s="1"/>
  <c r="BH34" i="1"/>
  <c r="BG34" i="1"/>
  <c r="BF34" i="1"/>
  <c r="BE34" i="1"/>
  <c r="BD34" i="1"/>
  <c r="AY34" i="1" s="1"/>
  <c r="BA34" i="1"/>
  <c r="AT34" i="1"/>
  <c r="AO34" i="1"/>
  <c r="AN34" i="1"/>
  <c r="AJ34" i="1"/>
  <c r="AH34" i="1" s="1"/>
  <c r="W34" i="1"/>
  <c r="V34" i="1"/>
  <c r="U34" i="1" s="1"/>
  <c r="N34" i="1"/>
  <c r="BL33" i="1"/>
  <c r="BK33" i="1"/>
  <c r="BI33" i="1"/>
  <c r="BJ33" i="1" s="1"/>
  <c r="BH33" i="1"/>
  <c r="BG33" i="1"/>
  <c r="BF33" i="1"/>
  <c r="BE33" i="1"/>
  <c r="BD33" i="1"/>
  <c r="BA33" i="1"/>
  <c r="AY33" i="1"/>
  <c r="AT33" i="1"/>
  <c r="AO33" i="1"/>
  <c r="AN33" i="1"/>
  <c r="AJ33" i="1"/>
  <c r="AH33" i="1"/>
  <c r="W33" i="1"/>
  <c r="V33" i="1"/>
  <c r="U33" i="1"/>
  <c r="N33" i="1"/>
  <c r="BL32" i="1"/>
  <c r="BK32" i="1"/>
  <c r="BJ32" i="1" s="1"/>
  <c r="BI32" i="1"/>
  <c r="BH32" i="1"/>
  <c r="BG32" i="1"/>
  <c r="BF32" i="1"/>
  <c r="BE32" i="1"/>
  <c r="BD32" i="1"/>
  <c r="AY32" i="1" s="1"/>
  <c r="BA32" i="1"/>
  <c r="AT32" i="1"/>
  <c r="AN32" i="1"/>
  <c r="AO32" i="1" s="1"/>
  <c r="AJ32" i="1"/>
  <c r="AH32" i="1" s="1"/>
  <c r="W32" i="1"/>
  <c r="V32" i="1"/>
  <c r="U32" i="1" s="1"/>
  <c r="N32" i="1"/>
  <c r="H32" i="1"/>
  <c r="AW32" i="1" s="1"/>
  <c r="BL31" i="1"/>
  <c r="BK31" i="1"/>
  <c r="BJ31" i="1" s="1"/>
  <c r="Q31" i="1" s="1"/>
  <c r="BI31" i="1"/>
  <c r="BH31" i="1"/>
  <c r="BG31" i="1"/>
  <c r="BF31" i="1"/>
  <c r="BE31" i="1"/>
  <c r="BD31" i="1"/>
  <c r="AY31" i="1" s="1"/>
  <c r="BA31" i="1"/>
  <c r="AV31" i="1"/>
  <c r="AT31" i="1"/>
  <c r="AX31" i="1" s="1"/>
  <c r="AO31" i="1"/>
  <c r="AN31" i="1"/>
  <c r="AJ31" i="1"/>
  <c r="AH31" i="1"/>
  <c r="I31" i="1" s="1"/>
  <c r="W31" i="1"/>
  <c r="V31" i="1"/>
  <c r="U31" i="1"/>
  <c r="N31" i="1"/>
  <c r="L31" i="1"/>
  <c r="BL30" i="1"/>
  <c r="BK30" i="1"/>
  <c r="BI30" i="1"/>
  <c r="BJ30" i="1" s="1"/>
  <c r="BH30" i="1"/>
  <c r="BG30" i="1"/>
  <c r="BF30" i="1"/>
  <c r="BE30" i="1"/>
  <c r="BD30" i="1"/>
  <c r="BA30" i="1"/>
  <c r="AY30" i="1"/>
  <c r="AT30" i="1"/>
  <c r="AN30" i="1"/>
  <c r="AO30" i="1" s="1"/>
  <c r="AJ30" i="1"/>
  <c r="AI30" i="1"/>
  <c r="AH30" i="1"/>
  <c r="L30" i="1" s="1"/>
  <c r="W30" i="1"/>
  <c r="V30" i="1"/>
  <c r="U30" i="1" s="1"/>
  <c r="N30" i="1"/>
  <c r="BL29" i="1"/>
  <c r="BK29" i="1"/>
  <c r="BI29" i="1"/>
  <c r="BJ29" i="1" s="1"/>
  <c r="AV29" i="1" s="1"/>
  <c r="BH29" i="1"/>
  <c r="BG29" i="1"/>
  <c r="BF29" i="1"/>
  <c r="BE29" i="1"/>
  <c r="BD29" i="1"/>
  <c r="AY29" i="1" s="1"/>
  <c r="BA29" i="1"/>
  <c r="AT29" i="1"/>
  <c r="AX29" i="1" s="1"/>
  <c r="AO29" i="1"/>
  <c r="AN29" i="1"/>
  <c r="AJ29" i="1"/>
  <c r="AH29" i="1" s="1"/>
  <c r="W29" i="1"/>
  <c r="V29" i="1"/>
  <c r="U29" i="1" s="1"/>
  <c r="Q29" i="1"/>
  <c r="N29" i="1"/>
  <c r="BL28" i="1"/>
  <c r="BK28" i="1"/>
  <c r="BI28" i="1"/>
  <c r="BJ28" i="1" s="1"/>
  <c r="BH28" i="1"/>
  <c r="BG28" i="1"/>
  <c r="BF28" i="1"/>
  <c r="BE28" i="1"/>
  <c r="BD28" i="1"/>
  <c r="BA28" i="1"/>
  <c r="AY28" i="1"/>
  <c r="AT28" i="1"/>
  <c r="AO28" i="1"/>
  <c r="AN28" i="1"/>
  <c r="AJ28" i="1"/>
  <c r="AH28" i="1"/>
  <c r="I28" i="1" s="1"/>
  <c r="W28" i="1"/>
  <c r="V28" i="1"/>
  <c r="U28" i="1"/>
  <c r="N28" i="1"/>
  <c r="L28" i="1"/>
  <c r="BL27" i="1"/>
  <c r="BK27" i="1"/>
  <c r="BJ27" i="1"/>
  <c r="BI27" i="1"/>
  <c r="BH27" i="1"/>
  <c r="BG27" i="1"/>
  <c r="BF27" i="1"/>
  <c r="BE27" i="1"/>
  <c r="BD27" i="1"/>
  <c r="BA27" i="1"/>
  <c r="AY27" i="1"/>
  <c r="AT27" i="1"/>
  <c r="AN27" i="1"/>
  <c r="AO27" i="1" s="1"/>
  <c r="AJ27" i="1"/>
  <c r="AH27" i="1" s="1"/>
  <c r="W27" i="1"/>
  <c r="V27" i="1"/>
  <c r="N27" i="1"/>
  <c r="BL26" i="1"/>
  <c r="BK26" i="1"/>
  <c r="BI26" i="1"/>
  <c r="BJ26" i="1" s="1"/>
  <c r="BH26" i="1"/>
  <c r="BG26" i="1"/>
  <c r="BF26" i="1"/>
  <c r="BE26" i="1"/>
  <c r="BD26" i="1"/>
  <c r="AY26" i="1" s="1"/>
  <c r="BA26" i="1"/>
  <c r="AT26" i="1"/>
  <c r="AO26" i="1"/>
  <c r="AN26" i="1"/>
  <c r="AJ26" i="1"/>
  <c r="AH26" i="1" s="1"/>
  <c r="W26" i="1"/>
  <c r="V26" i="1"/>
  <c r="U26" i="1" s="1"/>
  <c r="N26" i="1"/>
  <c r="BL25" i="1"/>
  <c r="BK25" i="1"/>
  <c r="BI25" i="1"/>
  <c r="BJ25" i="1" s="1"/>
  <c r="BH25" i="1"/>
  <c r="BG25" i="1"/>
  <c r="BF25" i="1"/>
  <c r="BE25" i="1"/>
  <c r="BD25" i="1"/>
  <c r="BA25" i="1"/>
  <c r="AY25" i="1"/>
  <c r="AT25" i="1"/>
  <c r="AO25" i="1"/>
  <c r="AN25" i="1"/>
  <c r="AJ25" i="1"/>
  <c r="AH25" i="1"/>
  <c r="W25" i="1"/>
  <c r="V25" i="1"/>
  <c r="U25" i="1"/>
  <c r="N25" i="1"/>
  <c r="BL24" i="1"/>
  <c r="BK24" i="1"/>
  <c r="BJ24" i="1" s="1"/>
  <c r="BI24" i="1"/>
  <c r="BH24" i="1"/>
  <c r="BG24" i="1"/>
  <c r="BF24" i="1"/>
  <c r="BE24" i="1"/>
  <c r="BD24" i="1"/>
  <c r="AY24" i="1" s="1"/>
  <c r="BA24" i="1"/>
  <c r="AT24" i="1"/>
  <c r="AN24" i="1"/>
  <c r="AO24" i="1" s="1"/>
  <c r="AJ24" i="1"/>
  <c r="AH24" i="1" s="1"/>
  <c r="W24" i="1"/>
  <c r="V24" i="1"/>
  <c r="U24" i="1" s="1"/>
  <c r="N24" i="1"/>
  <c r="BL23" i="1"/>
  <c r="BK23" i="1"/>
  <c r="BI23" i="1"/>
  <c r="BJ23" i="1" s="1"/>
  <c r="Q23" i="1" s="1"/>
  <c r="BH23" i="1"/>
  <c r="BG23" i="1"/>
  <c r="BF23" i="1"/>
  <c r="BE23" i="1"/>
  <c r="BD23" i="1"/>
  <c r="AY23" i="1" s="1"/>
  <c r="BA23" i="1"/>
  <c r="AV23" i="1"/>
  <c r="AT23" i="1"/>
  <c r="AO23" i="1"/>
  <c r="AN23" i="1"/>
  <c r="AJ23" i="1"/>
  <c r="AH23" i="1"/>
  <c r="I23" i="1" s="1"/>
  <c r="W23" i="1"/>
  <c r="V23" i="1"/>
  <c r="U23" i="1"/>
  <c r="N23" i="1"/>
  <c r="L23" i="1"/>
  <c r="BL22" i="1"/>
  <c r="BK22" i="1"/>
  <c r="BI22" i="1"/>
  <c r="BJ22" i="1" s="1"/>
  <c r="BH22" i="1"/>
  <c r="BG22" i="1"/>
  <c r="BF22" i="1"/>
  <c r="BE22" i="1"/>
  <c r="BD22" i="1"/>
  <c r="BA22" i="1"/>
  <c r="AY22" i="1"/>
  <c r="AT22" i="1"/>
  <c r="AN22" i="1"/>
  <c r="AO22" i="1" s="1"/>
  <c r="AJ22" i="1"/>
  <c r="AI22" i="1"/>
  <c r="AH22" i="1"/>
  <c r="L22" i="1" s="1"/>
  <c r="W22" i="1"/>
  <c r="V22" i="1"/>
  <c r="U22" i="1" s="1"/>
  <c r="N22" i="1"/>
  <c r="BL21" i="1"/>
  <c r="Q21" i="1" s="1"/>
  <c r="BK21" i="1"/>
  <c r="BI21" i="1"/>
  <c r="BJ21" i="1" s="1"/>
  <c r="AV21" i="1" s="1"/>
  <c r="BH21" i="1"/>
  <c r="BG21" i="1"/>
  <c r="BF21" i="1"/>
  <c r="BE21" i="1"/>
  <c r="BD21" i="1"/>
  <c r="AY21" i="1" s="1"/>
  <c r="BA21" i="1"/>
  <c r="AT21" i="1"/>
  <c r="AX21" i="1" s="1"/>
  <c r="AO21" i="1"/>
  <c r="AN21" i="1"/>
  <c r="AJ21" i="1"/>
  <c r="AH21" i="1" s="1"/>
  <c r="W21" i="1"/>
  <c r="V21" i="1"/>
  <c r="U21" i="1" s="1"/>
  <c r="N21" i="1"/>
  <c r="BL20" i="1"/>
  <c r="BK20" i="1"/>
  <c r="BI20" i="1"/>
  <c r="BJ20" i="1" s="1"/>
  <c r="BH20" i="1"/>
  <c r="BG20" i="1"/>
  <c r="BF20" i="1"/>
  <c r="BE20" i="1"/>
  <c r="BD20" i="1"/>
  <c r="BA20" i="1"/>
  <c r="AY20" i="1"/>
  <c r="AT20" i="1"/>
  <c r="AO20" i="1"/>
  <c r="AN20" i="1"/>
  <c r="AJ20" i="1"/>
  <c r="AH20" i="1"/>
  <c r="I20" i="1" s="1"/>
  <c r="W20" i="1"/>
  <c r="V20" i="1"/>
  <c r="U20" i="1"/>
  <c r="N20" i="1"/>
  <c r="L20" i="1"/>
  <c r="BL19" i="1"/>
  <c r="BK19" i="1"/>
  <c r="BJ19" i="1"/>
  <c r="BI19" i="1"/>
  <c r="BH19" i="1"/>
  <c r="BG19" i="1"/>
  <c r="BF19" i="1"/>
  <c r="BE19" i="1"/>
  <c r="BD19" i="1"/>
  <c r="BA19" i="1"/>
  <c r="AY19" i="1"/>
  <c r="AT19" i="1"/>
  <c r="AN19" i="1"/>
  <c r="AO19" i="1" s="1"/>
  <c r="AJ19" i="1"/>
  <c r="AH19" i="1" s="1"/>
  <c r="G19" i="1" s="1"/>
  <c r="W19" i="1"/>
  <c r="V19" i="1"/>
  <c r="N19" i="1"/>
  <c r="BL18" i="1"/>
  <c r="BK18" i="1"/>
  <c r="BI18" i="1"/>
  <c r="BJ18" i="1" s="1"/>
  <c r="BH18" i="1"/>
  <c r="BG18" i="1"/>
  <c r="BF18" i="1"/>
  <c r="BE18" i="1"/>
  <c r="BD18" i="1"/>
  <c r="AY18" i="1" s="1"/>
  <c r="BA18" i="1"/>
  <c r="AT18" i="1"/>
  <c r="AO18" i="1"/>
  <c r="AN18" i="1"/>
  <c r="AJ18" i="1"/>
  <c r="AH18" i="1" s="1"/>
  <c r="W18" i="1"/>
  <c r="V18" i="1"/>
  <c r="U18" i="1" s="1"/>
  <c r="N18" i="1"/>
  <c r="BL17" i="1"/>
  <c r="BK17" i="1"/>
  <c r="BI17" i="1"/>
  <c r="BJ17" i="1" s="1"/>
  <c r="BH17" i="1"/>
  <c r="BG17" i="1"/>
  <c r="BF17" i="1"/>
  <c r="BE17" i="1"/>
  <c r="BD17" i="1"/>
  <c r="BA17" i="1"/>
  <c r="AY17" i="1"/>
  <c r="AT17" i="1"/>
  <c r="AO17" i="1"/>
  <c r="AN17" i="1"/>
  <c r="AJ17" i="1"/>
  <c r="AH17" i="1"/>
  <c r="W17" i="1"/>
  <c r="V17" i="1"/>
  <c r="U17" i="1"/>
  <c r="N17" i="1"/>
  <c r="R58" i="1" l="1"/>
  <c r="S58" i="1" s="1"/>
  <c r="Y19" i="1"/>
  <c r="AI24" i="1"/>
  <c r="L24" i="1"/>
  <c r="I24" i="1"/>
  <c r="G24" i="1"/>
  <c r="I25" i="1"/>
  <c r="H25" i="1"/>
  <c r="AW25" i="1" s="1"/>
  <c r="G25" i="1"/>
  <c r="AI25" i="1"/>
  <c r="L25" i="1"/>
  <c r="AV26" i="1"/>
  <c r="AX26" i="1" s="1"/>
  <c r="Q26" i="1"/>
  <c r="L27" i="1"/>
  <c r="I27" i="1"/>
  <c r="H27" i="1"/>
  <c r="AW27" i="1" s="1"/>
  <c r="AI27" i="1"/>
  <c r="AV30" i="1"/>
  <c r="AX30" i="1" s="1"/>
  <c r="Q30" i="1"/>
  <c r="AI32" i="1"/>
  <c r="L32" i="1"/>
  <c r="I32" i="1"/>
  <c r="G32" i="1"/>
  <c r="I17" i="1"/>
  <c r="H17" i="1"/>
  <c r="AW17" i="1" s="1"/>
  <c r="G17" i="1"/>
  <c r="AI17" i="1"/>
  <c r="L17" i="1"/>
  <c r="AX19" i="1"/>
  <c r="H24" i="1"/>
  <c r="AW24" i="1" s="1"/>
  <c r="AZ24" i="1" s="1"/>
  <c r="AX24" i="1"/>
  <c r="AV24" i="1"/>
  <c r="Q24" i="1"/>
  <c r="I33" i="1"/>
  <c r="H33" i="1"/>
  <c r="AW33" i="1" s="1"/>
  <c r="AZ33" i="1" s="1"/>
  <c r="G33" i="1"/>
  <c r="AI33" i="1"/>
  <c r="L33" i="1"/>
  <c r="AV34" i="1"/>
  <c r="Q34" i="1"/>
  <c r="L35" i="1"/>
  <c r="I35" i="1"/>
  <c r="H35" i="1"/>
  <c r="AW35" i="1" s="1"/>
  <c r="AI35" i="1"/>
  <c r="Q20" i="1"/>
  <c r="AV20" i="1"/>
  <c r="AX20" i="1" s="1"/>
  <c r="AV32" i="1"/>
  <c r="AZ32" i="1" s="1"/>
  <c r="Q32" i="1"/>
  <c r="AX34" i="1"/>
  <c r="L19" i="1"/>
  <c r="I19" i="1"/>
  <c r="H19" i="1"/>
  <c r="AW19" i="1" s="1"/>
  <c r="AZ19" i="1" s="1"/>
  <c r="AI19" i="1"/>
  <c r="AV22" i="1"/>
  <c r="AX22" i="1" s="1"/>
  <c r="Q22" i="1"/>
  <c r="AV19" i="1"/>
  <c r="Q19" i="1"/>
  <c r="G21" i="1"/>
  <c r="AI21" i="1"/>
  <c r="L21" i="1"/>
  <c r="H21" i="1"/>
  <c r="AW21" i="1" s="1"/>
  <c r="AZ21" i="1" s="1"/>
  <c r="G27" i="1"/>
  <c r="Q28" i="1"/>
  <c r="AV28" i="1"/>
  <c r="AX28" i="1" s="1"/>
  <c r="I46" i="1"/>
  <c r="H46" i="1"/>
  <c r="AW46" i="1" s="1"/>
  <c r="G46" i="1"/>
  <c r="AI46" i="1"/>
  <c r="L46" i="1"/>
  <c r="AV17" i="1"/>
  <c r="AX17" i="1" s="1"/>
  <c r="Q17" i="1"/>
  <c r="AV27" i="1"/>
  <c r="AX27" i="1" s="1"/>
  <c r="Q27" i="1"/>
  <c r="G29" i="1"/>
  <c r="R29" i="1" s="1"/>
  <c r="S29" i="1" s="1"/>
  <c r="AI29" i="1"/>
  <c r="L29" i="1"/>
  <c r="H29" i="1"/>
  <c r="AW29" i="1" s="1"/>
  <c r="AZ29" i="1" s="1"/>
  <c r="G35" i="1"/>
  <c r="H18" i="1"/>
  <c r="AW18" i="1" s="1"/>
  <c r="G18" i="1"/>
  <c r="AI18" i="1"/>
  <c r="L18" i="1"/>
  <c r="I18" i="1"/>
  <c r="U19" i="1"/>
  <c r="I21" i="1"/>
  <c r="AV25" i="1"/>
  <c r="AX25" i="1" s="1"/>
  <c r="Q25" i="1"/>
  <c r="AV35" i="1"/>
  <c r="AX35" i="1" s="1"/>
  <c r="Q35" i="1"/>
  <c r="AV18" i="1"/>
  <c r="AX18" i="1" s="1"/>
  <c r="Q18" i="1"/>
  <c r="H34" i="1"/>
  <c r="AW34" i="1" s="1"/>
  <c r="AZ34" i="1" s="1"/>
  <c r="G34" i="1"/>
  <c r="AI34" i="1"/>
  <c r="L34" i="1"/>
  <c r="I34" i="1"/>
  <c r="AX23" i="1"/>
  <c r="H26" i="1"/>
  <c r="AW26" i="1" s="1"/>
  <c r="AZ26" i="1" s="1"/>
  <c r="G26" i="1"/>
  <c r="AI26" i="1"/>
  <c r="L26" i="1"/>
  <c r="I26" i="1"/>
  <c r="U27" i="1"/>
  <c r="I29" i="1"/>
  <c r="AV33" i="1"/>
  <c r="AX33" i="1" s="1"/>
  <c r="Q33" i="1"/>
  <c r="I36" i="1"/>
  <c r="H36" i="1"/>
  <c r="AW36" i="1" s="1"/>
  <c r="G36" i="1"/>
  <c r="AI36" i="1"/>
  <c r="Q37" i="1"/>
  <c r="I54" i="1"/>
  <c r="H54" i="1"/>
  <c r="AW54" i="1" s="1"/>
  <c r="G54" i="1"/>
  <c r="AI54" i="1"/>
  <c r="L54" i="1"/>
  <c r="BJ36" i="1"/>
  <c r="L37" i="1"/>
  <c r="H37" i="1"/>
  <c r="AW37" i="1" s="1"/>
  <c r="AZ37" i="1" s="1"/>
  <c r="AX38" i="1"/>
  <c r="AZ44" i="1"/>
  <c r="AV45" i="1"/>
  <c r="Q45" i="1"/>
  <c r="AV50" i="1"/>
  <c r="AZ50" i="1" s="1"/>
  <c r="Q50" i="1"/>
  <c r="L51" i="1"/>
  <c r="I51" i="1"/>
  <c r="H51" i="1"/>
  <c r="AW51" i="1" s="1"/>
  <c r="AZ51" i="1" s="1"/>
  <c r="G51" i="1"/>
  <c r="AI51" i="1"/>
  <c r="AV53" i="1"/>
  <c r="Q53" i="1"/>
  <c r="AA58" i="1"/>
  <c r="Z58" i="1"/>
  <c r="O58" i="1"/>
  <c r="M58" i="1" s="1"/>
  <c r="P58" i="1" s="1"/>
  <c r="T58" i="1"/>
  <c r="X58" i="1" s="1"/>
  <c r="AV64" i="1"/>
  <c r="Q64" i="1"/>
  <c r="G22" i="1"/>
  <c r="G30" i="1"/>
  <c r="R39" i="1"/>
  <c r="S39" i="1" s="1"/>
  <c r="Z39" i="1" s="1"/>
  <c r="R47" i="1"/>
  <c r="S47" i="1" s="1"/>
  <c r="O47" i="1" s="1"/>
  <c r="M47" i="1" s="1"/>
  <c r="P47" i="1" s="1"/>
  <c r="J47" i="1" s="1"/>
  <c r="K47" i="1" s="1"/>
  <c r="R55" i="1"/>
  <c r="S55" i="1" s="1"/>
  <c r="AX57" i="1"/>
  <c r="AV57" i="1"/>
  <c r="Q57" i="1"/>
  <c r="AV60" i="1"/>
  <c r="AI20" i="1"/>
  <c r="H22" i="1"/>
  <c r="AW22" i="1" s="1"/>
  <c r="AZ22" i="1" s="1"/>
  <c r="AI28" i="1"/>
  <c r="H30" i="1"/>
  <c r="AW30" i="1" s="1"/>
  <c r="AZ30" i="1" s="1"/>
  <c r="G37" i="1"/>
  <c r="AX41" i="1"/>
  <c r="AX46" i="1"/>
  <c r="AI56" i="1"/>
  <c r="L56" i="1"/>
  <c r="I56" i="1"/>
  <c r="G56" i="1"/>
  <c r="Y57" i="1"/>
  <c r="G20" i="1"/>
  <c r="I22" i="1"/>
  <c r="AI23" i="1"/>
  <c r="G28" i="1"/>
  <c r="I30" i="1"/>
  <c r="AI31" i="1"/>
  <c r="I37" i="1"/>
  <c r="Q44" i="1"/>
  <c r="AV44" i="1"/>
  <c r="AI45" i="1"/>
  <c r="L45" i="1"/>
  <c r="I45" i="1"/>
  <c r="H45" i="1"/>
  <c r="AW45" i="1" s="1"/>
  <c r="AZ45" i="1" s="1"/>
  <c r="AV46" i="1"/>
  <c r="Q46" i="1"/>
  <c r="Q52" i="1"/>
  <c r="AV52" i="1"/>
  <c r="AZ52" i="1" s="1"/>
  <c r="AI53" i="1"/>
  <c r="L53" i="1"/>
  <c r="I53" i="1"/>
  <c r="H53" i="1"/>
  <c r="AW53" i="1" s="1"/>
  <c r="AZ53" i="1" s="1"/>
  <c r="AV54" i="1"/>
  <c r="AX54" i="1" s="1"/>
  <c r="Q54" i="1"/>
  <c r="AB58" i="1"/>
  <c r="H20" i="1"/>
  <c r="AW20" i="1" s="1"/>
  <c r="AZ20" i="1" s="1"/>
  <c r="G23" i="1"/>
  <c r="H28" i="1"/>
  <c r="AW28" i="1" s="1"/>
  <c r="AZ28" i="1" s="1"/>
  <c r="G31" i="1"/>
  <c r="R31" i="1" s="1"/>
  <c r="S31" i="1" s="1"/>
  <c r="AV40" i="1"/>
  <c r="AX40" i="1" s="1"/>
  <c r="Q40" i="1"/>
  <c r="G42" i="1"/>
  <c r="AI42" i="1"/>
  <c r="L42" i="1"/>
  <c r="I42" i="1"/>
  <c r="AX44" i="1"/>
  <c r="AV48" i="1"/>
  <c r="AX48" i="1" s="1"/>
  <c r="Q48" i="1"/>
  <c r="R49" i="1"/>
  <c r="S49" i="1" s="1"/>
  <c r="AX52" i="1"/>
  <c r="AV67" i="1"/>
  <c r="Q67" i="1"/>
  <c r="H23" i="1"/>
  <c r="AW23" i="1" s="1"/>
  <c r="AZ23" i="1" s="1"/>
  <c r="H31" i="1"/>
  <c r="AW31" i="1" s="1"/>
  <c r="AZ31" i="1" s="1"/>
  <c r="I38" i="1"/>
  <c r="H38" i="1"/>
  <c r="AW38" i="1" s="1"/>
  <c r="AZ38" i="1" s="1"/>
  <c r="G38" i="1"/>
  <c r="R38" i="1" s="1"/>
  <c r="S38" i="1" s="1"/>
  <c r="L43" i="1"/>
  <c r="I43" i="1"/>
  <c r="H43" i="1"/>
  <c r="AW43" i="1" s="1"/>
  <c r="AZ43" i="1" s="1"/>
  <c r="G43" i="1"/>
  <c r="AI43" i="1"/>
  <c r="G50" i="1"/>
  <c r="AI50" i="1"/>
  <c r="L50" i="1"/>
  <c r="I50" i="1"/>
  <c r="H56" i="1"/>
  <c r="AW56" i="1" s="1"/>
  <c r="AZ56" i="1" s="1"/>
  <c r="Y67" i="1"/>
  <c r="AV69" i="1"/>
  <c r="Q69" i="1"/>
  <c r="Y76" i="1"/>
  <c r="AV76" i="1"/>
  <c r="AX76" i="1" s="1"/>
  <c r="Q76" i="1"/>
  <c r="Y39" i="1"/>
  <c r="AV42" i="1"/>
  <c r="AZ42" i="1" s="1"/>
  <c r="Q42" i="1"/>
  <c r="G45" i="1"/>
  <c r="AX45" i="1"/>
  <c r="AZ47" i="1"/>
  <c r="G53" i="1"/>
  <c r="AX53" i="1"/>
  <c r="O55" i="1"/>
  <c r="M55" i="1" s="1"/>
  <c r="P55" i="1" s="1"/>
  <c r="J55" i="1" s="1"/>
  <c r="K55" i="1" s="1"/>
  <c r="I57" i="1"/>
  <c r="AI57" i="1"/>
  <c r="L57" i="1"/>
  <c r="H57" i="1"/>
  <c r="AW57" i="1" s="1"/>
  <c r="AZ57" i="1" s="1"/>
  <c r="AV59" i="1"/>
  <c r="Q59" i="1"/>
  <c r="G40" i="1"/>
  <c r="L41" i="1"/>
  <c r="G48" i="1"/>
  <c r="L49" i="1"/>
  <c r="H58" i="1"/>
  <c r="AW58" i="1" s="1"/>
  <c r="AZ58" i="1" s="1"/>
  <c r="AI58" i="1"/>
  <c r="Y59" i="1"/>
  <c r="Q61" i="1"/>
  <c r="AX67" i="1"/>
  <c r="AV84" i="1"/>
  <c r="AX84" i="1" s="1"/>
  <c r="Q84" i="1"/>
  <c r="Y89" i="1"/>
  <c r="AV89" i="1"/>
  <c r="AX89" i="1" s="1"/>
  <c r="Q89" i="1"/>
  <c r="H40" i="1"/>
  <c r="AW40" i="1" s="1"/>
  <c r="AZ40" i="1" s="1"/>
  <c r="L62" i="1"/>
  <c r="I62" i="1"/>
  <c r="H62" i="1"/>
  <c r="AW62" i="1" s="1"/>
  <c r="G62" i="1"/>
  <c r="I65" i="1"/>
  <c r="H65" i="1"/>
  <c r="AW65" i="1" s="1"/>
  <c r="G65" i="1"/>
  <c r="AI65" i="1"/>
  <c r="H66" i="1"/>
  <c r="AW66" i="1" s="1"/>
  <c r="AZ66" i="1" s="1"/>
  <c r="G66" i="1"/>
  <c r="AI66" i="1"/>
  <c r="L66" i="1"/>
  <c r="R86" i="1"/>
  <c r="S86" i="1" s="1"/>
  <c r="O86" i="1" s="1"/>
  <c r="M86" i="1" s="1"/>
  <c r="P86" i="1" s="1"/>
  <c r="J86" i="1" s="1"/>
  <c r="K86" i="1" s="1"/>
  <c r="AZ89" i="1"/>
  <c r="R91" i="1"/>
  <c r="S91" i="1" s="1"/>
  <c r="L39" i="1"/>
  <c r="I40" i="1"/>
  <c r="AI41" i="1"/>
  <c r="L47" i="1"/>
  <c r="I48" i="1"/>
  <c r="AI49" i="1"/>
  <c r="L55" i="1"/>
  <c r="L59" i="1"/>
  <c r="H59" i="1"/>
  <c r="AW59" i="1" s="1"/>
  <c r="AZ59" i="1" s="1"/>
  <c r="AI62" i="1"/>
  <c r="AV92" i="1"/>
  <c r="AX92" i="1" s="1"/>
  <c r="Q92" i="1"/>
  <c r="G41" i="1"/>
  <c r="Q43" i="1"/>
  <c r="O49" i="1"/>
  <c r="M49" i="1" s="1"/>
  <c r="P49" i="1" s="1"/>
  <c r="I60" i="1"/>
  <c r="H60" i="1"/>
  <c r="AW60" i="1" s="1"/>
  <c r="AZ60" i="1" s="1"/>
  <c r="G60" i="1"/>
  <c r="AI60" i="1"/>
  <c r="AZ61" i="1"/>
  <c r="AI64" i="1"/>
  <c r="L64" i="1"/>
  <c r="I64" i="1"/>
  <c r="I68" i="1"/>
  <c r="H68" i="1"/>
  <c r="AW68" i="1" s="1"/>
  <c r="G68" i="1"/>
  <c r="AI68" i="1"/>
  <c r="AV70" i="1"/>
  <c r="AX70" i="1" s="1"/>
  <c r="Q70" i="1"/>
  <c r="Q85" i="1"/>
  <c r="AV85" i="1"/>
  <c r="Q90" i="1"/>
  <c r="AV90" i="1"/>
  <c r="AX90" i="1" s="1"/>
  <c r="AI39" i="1"/>
  <c r="H41" i="1"/>
  <c r="AW41" i="1" s="1"/>
  <c r="AZ41" i="1" s="1"/>
  <c r="AI47" i="1"/>
  <c r="H49" i="1"/>
  <c r="AW49" i="1" s="1"/>
  <c r="AZ49" i="1" s="1"/>
  <c r="R51" i="1"/>
  <c r="S51" i="1" s="1"/>
  <c r="G52" i="1"/>
  <c r="AI55" i="1"/>
  <c r="H64" i="1"/>
  <c r="AW64" i="1" s="1"/>
  <c r="AZ64" i="1" s="1"/>
  <c r="AX59" i="1"/>
  <c r="AX64" i="1"/>
  <c r="L67" i="1"/>
  <c r="I67" i="1"/>
  <c r="H67" i="1"/>
  <c r="AW67" i="1" s="1"/>
  <c r="AZ67" i="1" s="1"/>
  <c r="L68" i="1"/>
  <c r="AX69" i="1"/>
  <c r="L76" i="1"/>
  <c r="I76" i="1"/>
  <c r="H76" i="1"/>
  <c r="AW76" i="1" s="1"/>
  <c r="AZ76" i="1" s="1"/>
  <c r="U59" i="1"/>
  <c r="AX60" i="1"/>
  <c r="AV62" i="1"/>
  <c r="AX62" i="1" s="1"/>
  <c r="Q62" i="1"/>
  <c r="AV65" i="1"/>
  <c r="AX65" i="1" s="1"/>
  <c r="Q65" i="1"/>
  <c r="AV68" i="1"/>
  <c r="AX68" i="1" s="1"/>
  <c r="Q68" i="1"/>
  <c r="AZ69" i="1"/>
  <c r="AV73" i="1"/>
  <c r="AZ73" i="1" s="1"/>
  <c r="Q73" i="1"/>
  <c r="AV81" i="1"/>
  <c r="AZ81" i="1" s="1"/>
  <c r="Q81" i="1"/>
  <c r="L84" i="1"/>
  <c r="I84" i="1"/>
  <c r="H84" i="1"/>
  <c r="AW84" i="1" s="1"/>
  <c r="AZ84" i="1" s="1"/>
  <c r="AI84" i="1"/>
  <c r="G84" i="1"/>
  <c r="L63" i="1"/>
  <c r="I70" i="1"/>
  <c r="AV74" i="1"/>
  <c r="AX74" i="1" s="1"/>
  <c r="Q78" i="1"/>
  <c r="G81" i="1"/>
  <c r="L89" i="1"/>
  <c r="I89" i="1"/>
  <c r="L81" i="1"/>
  <c r="I81" i="1"/>
  <c r="H88" i="1"/>
  <c r="AW88" i="1" s="1"/>
  <c r="AZ88" i="1" s="1"/>
  <c r="G88" i="1"/>
  <c r="AI88" i="1"/>
  <c r="L88" i="1"/>
  <c r="I93" i="1"/>
  <c r="H93" i="1"/>
  <c r="AW93" i="1" s="1"/>
  <c r="AZ93" i="1" s="1"/>
  <c r="G93" i="1"/>
  <c r="AI93" i="1"/>
  <c r="AI63" i="1"/>
  <c r="L73" i="1"/>
  <c r="I73" i="1"/>
  <c r="R75" i="1"/>
  <c r="S75" i="1" s="1"/>
  <c r="H80" i="1"/>
  <c r="AW80" i="1" s="1"/>
  <c r="AZ80" i="1" s="1"/>
  <c r="G80" i="1"/>
  <c r="R80" i="1" s="1"/>
  <c r="S80" i="1" s="1"/>
  <c r="AI80" i="1"/>
  <c r="L80" i="1"/>
  <c r="AV87" i="1"/>
  <c r="AX87" i="1" s="1"/>
  <c r="Q87" i="1"/>
  <c r="R88" i="1"/>
  <c r="S88" i="1" s="1"/>
  <c r="I90" i="1"/>
  <c r="H90" i="1"/>
  <c r="AW90" i="1" s="1"/>
  <c r="AZ90" i="1" s="1"/>
  <c r="G90" i="1"/>
  <c r="AI90" i="1"/>
  <c r="AZ91" i="1"/>
  <c r="AX91" i="1"/>
  <c r="G63" i="1"/>
  <c r="R63" i="1" s="1"/>
  <c r="S63" i="1" s="1"/>
  <c r="H72" i="1"/>
  <c r="AW72" i="1" s="1"/>
  <c r="AZ72" i="1" s="1"/>
  <c r="G72" i="1"/>
  <c r="AI72" i="1"/>
  <c r="L72" i="1"/>
  <c r="AV79" i="1"/>
  <c r="AX79" i="1" s="1"/>
  <c r="Q79" i="1"/>
  <c r="AX81" i="1"/>
  <c r="I82" i="1"/>
  <c r="H82" i="1"/>
  <c r="AW82" i="1" s="1"/>
  <c r="AZ82" i="1" s="1"/>
  <c r="G82" i="1"/>
  <c r="R82" i="1" s="1"/>
  <c r="S82" i="1" s="1"/>
  <c r="Z82" i="1" s="1"/>
  <c r="AI82" i="1"/>
  <c r="BJ83" i="1"/>
  <c r="I85" i="1"/>
  <c r="H85" i="1"/>
  <c r="AW85" i="1" s="1"/>
  <c r="AZ85" i="1" s="1"/>
  <c r="G85" i="1"/>
  <c r="AI85" i="1"/>
  <c r="Y86" i="1"/>
  <c r="I87" i="1"/>
  <c r="H87" i="1"/>
  <c r="AW87" i="1" s="1"/>
  <c r="AZ87" i="1" s="1"/>
  <c r="G87" i="1"/>
  <c r="L92" i="1"/>
  <c r="I92" i="1"/>
  <c r="H92" i="1"/>
  <c r="AW92" i="1" s="1"/>
  <c r="AZ92" i="1" s="1"/>
  <c r="AV71" i="1"/>
  <c r="AX71" i="1" s="1"/>
  <c r="Q71" i="1"/>
  <c r="AX73" i="1"/>
  <c r="I74" i="1"/>
  <c r="H74" i="1"/>
  <c r="AW74" i="1" s="1"/>
  <c r="AZ74" i="1" s="1"/>
  <c r="G74" i="1"/>
  <c r="AI74" i="1"/>
  <c r="I77" i="1"/>
  <c r="H77" i="1"/>
  <c r="AW77" i="1" s="1"/>
  <c r="AZ77" i="1" s="1"/>
  <c r="G77" i="1"/>
  <c r="AI77" i="1"/>
  <c r="Y78" i="1"/>
  <c r="I79" i="1"/>
  <c r="H79" i="1"/>
  <c r="AW79" i="1" s="1"/>
  <c r="AZ79" i="1" s="1"/>
  <c r="G79" i="1"/>
  <c r="Z86" i="1"/>
  <c r="AI86" i="1"/>
  <c r="L86" i="1"/>
  <c r="AI87" i="1"/>
  <c r="U89" i="1"/>
  <c r="G92" i="1"/>
  <c r="AI92" i="1"/>
  <c r="H71" i="1"/>
  <c r="AW71" i="1" s="1"/>
  <c r="AZ71" i="1" s="1"/>
  <c r="G71" i="1"/>
  <c r="AX75" i="1"/>
  <c r="AI78" i="1"/>
  <c r="L78" i="1"/>
  <c r="AI79" i="1"/>
  <c r="AX80" i="1"/>
  <c r="AX85" i="1"/>
  <c r="I88" i="1"/>
  <c r="AX72" i="1"/>
  <c r="U73" i="1"/>
  <c r="AX77" i="1"/>
  <c r="I80" i="1"/>
  <c r="Y83" i="1"/>
  <c r="O91" i="1"/>
  <c r="M91" i="1" s="1"/>
  <c r="P91" i="1" s="1"/>
  <c r="J91" i="1" s="1"/>
  <c r="K91" i="1" s="1"/>
  <c r="L75" i="1"/>
  <c r="L83" i="1"/>
  <c r="L91" i="1"/>
  <c r="AI75" i="1"/>
  <c r="AI83" i="1"/>
  <c r="AI91" i="1"/>
  <c r="T80" i="1" l="1"/>
  <c r="X80" i="1" s="1"/>
  <c r="AA80" i="1"/>
  <c r="Z80" i="1"/>
  <c r="AA38" i="1"/>
  <c r="T38" i="1"/>
  <c r="X38" i="1" s="1"/>
  <c r="Z38" i="1"/>
  <c r="T31" i="1"/>
  <c r="X31" i="1" s="1"/>
  <c r="Z31" i="1"/>
  <c r="AA31" i="1"/>
  <c r="T29" i="1"/>
  <c r="X29" i="1" s="1"/>
  <c r="AA29" i="1"/>
  <c r="Z29" i="1"/>
  <c r="Y79" i="1"/>
  <c r="Y90" i="1"/>
  <c r="Y93" i="1"/>
  <c r="R93" i="1"/>
  <c r="S93" i="1" s="1"/>
  <c r="R92" i="1"/>
  <c r="S92" i="1" s="1"/>
  <c r="T91" i="1"/>
  <c r="X91" i="1" s="1"/>
  <c r="AA91" i="1"/>
  <c r="AB91" i="1" s="1"/>
  <c r="Z91" i="1"/>
  <c r="AZ62" i="1"/>
  <c r="R84" i="1"/>
  <c r="S84" i="1" s="1"/>
  <c r="R76" i="1"/>
  <c r="S76" i="1" s="1"/>
  <c r="Y23" i="1"/>
  <c r="R57" i="1"/>
  <c r="S57" i="1" s="1"/>
  <c r="AV36" i="1"/>
  <c r="AX36" i="1" s="1"/>
  <c r="Q36" i="1"/>
  <c r="R37" i="1"/>
  <c r="S37" i="1" s="1"/>
  <c r="Y27" i="1"/>
  <c r="Y32" i="1"/>
  <c r="Y24" i="1"/>
  <c r="Y92" i="1"/>
  <c r="O92" i="1"/>
  <c r="M92" i="1" s="1"/>
  <c r="P92" i="1" s="1"/>
  <c r="J92" i="1" s="1"/>
  <c r="K92" i="1" s="1"/>
  <c r="Y74" i="1"/>
  <c r="Y85" i="1"/>
  <c r="O80" i="1"/>
  <c r="M80" i="1" s="1"/>
  <c r="P80" i="1" s="1"/>
  <c r="J80" i="1" s="1"/>
  <c r="K80" i="1" s="1"/>
  <c r="Y80" i="1"/>
  <c r="Y84" i="1"/>
  <c r="O84" i="1"/>
  <c r="M84" i="1" s="1"/>
  <c r="P84" i="1" s="1"/>
  <c r="J84" i="1" s="1"/>
  <c r="K84" i="1" s="1"/>
  <c r="Y68" i="1"/>
  <c r="Y60" i="1"/>
  <c r="Y66" i="1"/>
  <c r="Y45" i="1"/>
  <c r="Y43" i="1"/>
  <c r="R35" i="1"/>
  <c r="S35" i="1" s="1"/>
  <c r="R22" i="1"/>
  <c r="S22" i="1" s="1"/>
  <c r="R32" i="1"/>
  <c r="S32" i="1" s="1"/>
  <c r="Y33" i="1"/>
  <c r="Y72" i="1"/>
  <c r="R73" i="1"/>
  <c r="S73" i="1" s="1"/>
  <c r="R65" i="1"/>
  <c r="S65" i="1" s="1"/>
  <c r="R90" i="1"/>
  <c r="S90" i="1" s="1"/>
  <c r="O90" i="1" s="1"/>
  <c r="M90" i="1" s="1"/>
  <c r="P90" i="1" s="1"/>
  <c r="J90" i="1" s="1"/>
  <c r="K90" i="1" s="1"/>
  <c r="AZ68" i="1"/>
  <c r="R72" i="1"/>
  <c r="S72" i="1" s="1"/>
  <c r="O72" i="1" s="1"/>
  <c r="M72" i="1" s="1"/>
  <c r="P72" i="1" s="1"/>
  <c r="J72" i="1" s="1"/>
  <c r="K72" i="1" s="1"/>
  <c r="Y48" i="1"/>
  <c r="R42" i="1"/>
  <c r="S42" i="1" s="1"/>
  <c r="Y37" i="1"/>
  <c r="O37" i="1"/>
  <c r="M37" i="1" s="1"/>
  <c r="P37" i="1" s="1"/>
  <c r="J37" i="1" s="1"/>
  <c r="K37" i="1" s="1"/>
  <c r="Y30" i="1"/>
  <c r="R53" i="1"/>
  <c r="S53" i="1" s="1"/>
  <c r="R60" i="1"/>
  <c r="S60" i="1" s="1"/>
  <c r="Y36" i="1"/>
  <c r="O29" i="1"/>
  <c r="M29" i="1" s="1"/>
  <c r="P29" i="1" s="1"/>
  <c r="J29" i="1" s="1"/>
  <c r="K29" i="1" s="1"/>
  <c r="Y29" i="1"/>
  <c r="AZ35" i="1"/>
  <c r="T88" i="1"/>
  <c r="X88" i="1" s="1"/>
  <c r="AA88" i="1"/>
  <c r="Z88" i="1"/>
  <c r="T75" i="1"/>
  <c r="X75" i="1" s="1"/>
  <c r="AA75" i="1"/>
  <c r="Z75" i="1"/>
  <c r="T82" i="1"/>
  <c r="X82" i="1" s="1"/>
  <c r="AA82" i="1"/>
  <c r="T63" i="1"/>
  <c r="X63" i="1" s="1"/>
  <c r="AA63" i="1"/>
  <c r="Z63" i="1"/>
  <c r="Y52" i="1"/>
  <c r="T86" i="1"/>
  <c r="X86" i="1" s="1"/>
  <c r="AA86" i="1"/>
  <c r="AB86" i="1" s="1"/>
  <c r="Z49" i="1"/>
  <c r="T49" i="1"/>
  <c r="X49" i="1" s="1"/>
  <c r="AA49" i="1"/>
  <c r="Y42" i="1"/>
  <c r="R54" i="1"/>
  <c r="S54" i="1" s="1"/>
  <c r="R52" i="1"/>
  <c r="S52" i="1" s="1"/>
  <c r="O52" i="1" s="1"/>
  <c r="M52" i="1" s="1"/>
  <c r="P52" i="1" s="1"/>
  <c r="J52" i="1" s="1"/>
  <c r="K52" i="1" s="1"/>
  <c r="Y56" i="1"/>
  <c r="R56" i="1"/>
  <c r="S56" i="1" s="1"/>
  <c r="O56" i="1" s="1"/>
  <c r="M56" i="1" s="1"/>
  <c r="P56" i="1" s="1"/>
  <c r="J56" i="1" s="1"/>
  <c r="K56" i="1" s="1"/>
  <c r="T55" i="1"/>
  <c r="X55" i="1" s="1"/>
  <c r="AA55" i="1"/>
  <c r="Z55" i="1"/>
  <c r="Y22" i="1"/>
  <c r="R50" i="1"/>
  <c r="S50" i="1" s="1"/>
  <c r="O39" i="1"/>
  <c r="M39" i="1" s="1"/>
  <c r="P39" i="1" s="1"/>
  <c r="J39" i="1" s="1"/>
  <c r="K39" i="1" s="1"/>
  <c r="AZ36" i="1"/>
  <c r="R27" i="1"/>
  <c r="S27" i="1" s="1"/>
  <c r="Y46" i="1"/>
  <c r="AX32" i="1"/>
  <c r="Y25" i="1"/>
  <c r="Y87" i="1"/>
  <c r="AV83" i="1"/>
  <c r="Q83" i="1"/>
  <c r="R79" i="1"/>
  <c r="S79" i="1" s="1"/>
  <c r="O79" i="1" s="1"/>
  <c r="M79" i="1" s="1"/>
  <c r="P79" i="1" s="1"/>
  <c r="J79" i="1" s="1"/>
  <c r="K79" i="1" s="1"/>
  <c r="Y63" i="1"/>
  <c r="O63" i="1"/>
  <c r="M63" i="1" s="1"/>
  <c r="P63" i="1" s="1"/>
  <c r="J63" i="1" s="1"/>
  <c r="K63" i="1" s="1"/>
  <c r="R87" i="1"/>
  <c r="S87" i="1" s="1"/>
  <c r="O87" i="1" s="1"/>
  <c r="M87" i="1" s="1"/>
  <c r="P87" i="1" s="1"/>
  <c r="J87" i="1" s="1"/>
  <c r="K87" i="1" s="1"/>
  <c r="O75" i="1"/>
  <c r="M75" i="1" s="1"/>
  <c r="P75" i="1" s="1"/>
  <c r="J75" i="1" s="1"/>
  <c r="K75" i="1" s="1"/>
  <c r="Y81" i="1"/>
  <c r="R62" i="1"/>
  <c r="S62" i="1" s="1"/>
  <c r="T51" i="1"/>
  <c r="X51" i="1" s="1"/>
  <c r="AA51" i="1"/>
  <c r="R85" i="1"/>
  <c r="S85" i="1" s="1"/>
  <c r="AZ70" i="1"/>
  <c r="Y65" i="1"/>
  <c r="O65" i="1"/>
  <c r="M65" i="1" s="1"/>
  <c r="P65" i="1" s="1"/>
  <c r="J65" i="1" s="1"/>
  <c r="K65" i="1" s="1"/>
  <c r="R89" i="1"/>
  <c r="S89" i="1" s="1"/>
  <c r="Y40" i="1"/>
  <c r="AX42" i="1"/>
  <c r="R67" i="1"/>
  <c r="S67" i="1" s="1"/>
  <c r="R48" i="1"/>
  <c r="S48" i="1" s="1"/>
  <c r="R40" i="1"/>
  <c r="S40" i="1" s="1"/>
  <c r="O40" i="1" s="1"/>
  <c r="M40" i="1" s="1"/>
  <c r="P40" i="1" s="1"/>
  <c r="J40" i="1" s="1"/>
  <c r="K40" i="1" s="1"/>
  <c r="Y28" i="1"/>
  <c r="R64" i="1"/>
  <c r="S64" i="1" s="1"/>
  <c r="Y26" i="1"/>
  <c r="Y34" i="1"/>
  <c r="Y18" i="1"/>
  <c r="AZ46" i="1"/>
  <c r="Y21" i="1"/>
  <c r="AZ27" i="1"/>
  <c r="AZ25" i="1"/>
  <c r="R21" i="1"/>
  <c r="S21" i="1" s="1"/>
  <c r="Y77" i="1"/>
  <c r="R77" i="1"/>
  <c r="S77" i="1" s="1"/>
  <c r="O77" i="1" s="1"/>
  <c r="M77" i="1" s="1"/>
  <c r="P77" i="1" s="1"/>
  <c r="J77" i="1" s="1"/>
  <c r="K77" i="1" s="1"/>
  <c r="R78" i="1"/>
  <c r="S78" i="1" s="1"/>
  <c r="J49" i="1"/>
  <c r="K49" i="1" s="1"/>
  <c r="AZ65" i="1"/>
  <c r="R61" i="1"/>
  <c r="S61" i="1" s="1"/>
  <c r="R59" i="1"/>
  <c r="S59" i="1" s="1"/>
  <c r="Y53" i="1"/>
  <c r="O53" i="1"/>
  <c r="M53" i="1" s="1"/>
  <c r="P53" i="1" s="1"/>
  <c r="J53" i="1" s="1"/>
  <c r="K53" i="1" s="1"/>
  <c r="R69" i="1"/>
  <c r="S69" i="1" s="1"/>
  <c r="O50" i="1"/>
  <c r="M50" i="1" s="1"/>
  <c r="P50" i="1" s="1"/>
  <c r="J50" i="1" s="1"/>
  <c r="K50" i="1" s="1"/>
  <c r="Y50" i="1"/>
  <c r="R46" i="1"/>
  <c r="S46" i="1" s="1"/>
  <c r="R44" i="1"/>
  <c r="S44" i="1" s="1"/>
  <c r="T47" i="1"/>
  <c r="X47" i="1" s="1"/>
  <c r="AA47" i="1"/>
  <c r="AX50" i="1"/>
  <c r="Y54" i="1"/>
  <c r="O54" i="1"/>
  <c r="M54" i="1" s="1"/>
  <c r="P54" i="1" s="1"/>
  <c r="J54" i="1" s="1"/>
  <c r="K54" i="1" s="1"/>
  <c r="R33" i="1"/>
  <c r="S33" i="1" s="1"/>
  <c r="R25" i="1"/>
  <c r="S25" i="1" s="1"/>
  <c r="O25" i="1" s="1"/>
  <c r="M25" i="1" s="1"/>
  <c r="P25" i="1" s="1"/>
  <c r="J25" i="1" s="1"/>
  <c r="K25" i="1" s="1"/>
  <c r="AZ18" i="1"/>
  <c r="R19" i="1"/>
  <c r="S19" i="1" s="1"/>
  <c r="R34" i="1"/>
  <c r="S34" i="1" s="1"/>
  <c r="O34" i="1" s="1"/>
  <c r="M34" i="1" s="1"/>
  <c r="P34" i="1" s="1"/>
  <c r="J34" i="1" s="1"/>
  <c r="K34" i="1" s="1"/>
  <c r="Y17" i="1"/>
  <c r="Y71" i="1"/>
  <c r="O88" i="1"/>
  <c r="M88" i="1" s="1"/>
  <c r="P88" i="1" s="1"/>
  <c r="J88" i="1" s="1"/>
  <c r="K88" i="1" s="1"/>
  <c r="Y88" i="1"/>
  <c r="R74" i="1"/>
  <c r="S74" i="1" s="1"/>
  <c r="R81" i="1"/>
  <c r="S81" i="1" s="1"/>
  <c r="R68" i="1"/>
  <c r="S68" i="1" s="1"/>
  <c r="O68" i="1" s="1"/>
  <c r="M68" i="1" s="1"/>
  <c r="P68" i="1" s="1"/>
  <c r="J68" i="1" s="1"/>
  <c r="K68" i="1" s="1"/>
  <c r="R70" i="1"/>
  <c r="S70" i="1" s="1"/>
  <c r="R43" i="1"/>
  <c r="S43" i="1" s="1"/>
  <c r="Y38" i="1"/>
  <c r="O38" i="1"/>
  <c r="M38" i="1" s="1"/>
  <c r="P38" i="1" s="1"/>
  <c r="J38" i="1" s="1"/>
  <c r="K38" i="1" s="1"/>
  <c r="R66" i="1"/>
  <c r="S66" i="1" s="1"/>
  <c r="AZ48" i="1"/>
  <c r="Y31" i="1"/>
  <c r="O31" i="1"/>
  <c r="M31" i="1" s="1"/>
  <c r="P31" i="1" s="1"/>
  <c r="J31" i="1" s="1"/>
  <c r="K31" i="1" s="1"/>
  <c r="AZ54" i="1"/>
  <c r="R23" i="1"/>
  <c r="S23" i="1" s="1"/>
  <c r="Y35" i="1"/>
  <c r="O35" i="1"/>
  <c r="M35" i="1" s="1"/>
  <c r="P35" i="1" s="1"/>
  <c r="J35" i="1" s="1"/>
  <c r="K35" i="1" s="1"/>
  <c r="R24" i="1"/>
  <c r="S24" i="1" s="1"/>
  <c r="AZ17" i="1"/>
  <c r="R30" i="1"/>
  <c r="S30" i="1" s="1"/>
  <c r="R71" i="1"/>
  <c r="S71" i="1" s="1"/>
  <c r="Y82" i="1"/>
  <c r="O82" i="1"/>
  <c r="M82" i="1" s="1"/>
  <c r="P82" i="1" s="1"/>
  <c r="J82" i="1" s="1"/>
  <c r="K82" i="1" s="1"/>
  <c r="Y41" i="1"/>
  <c r="Y62" i="1"/>
  <c r="O62" i="1"/>
  <c r="M62" i="1" s="1"/>
  <c r="P62" i="1" s="1"/>
  <c r="J62" i="1" s="1"/>
  <c r="K62" i="1" s="1"/>
  <c r="R41" i="1"/>
  <c r="S41" i="1" s="1"/>
  <c r="Y20" i="1"/>
  <c r="Z51" i="1"/>
  <c r="T39" i="1"/>
  <c r="X39" i="1" s="1"/>
  <c r="AA39" i="1"/>
  <c r="AB39" i="1" s="1"/>
  <c r="J58" i="1"/>
  <c r="K58" i="1" s="1"/>
  <c r="Y51" i="1"/>
  <c r="O51" i="1"/>
  <c r="M51" i="1" s="1"/>
  <c r="P51" i="1" s="1"/>
  <c r="J51" i="1" s="1"/>
  <c r="K51" i="1" s="1"/>
  <c r="R45" i="1"/>
  <c r="S45" i="1" s="1"/>
  <c r="O45" i="1" s="1"/>
  <c r="M45" i="1" s="1"/>
  <c r="P45" i="1" s="1"/>
  <c r="J45" i="1" s="1"/>
  <c r="K45" i="1" s="1"/>
  <c r="R18" i="1"/>
  <c r="S18" i="1" s="1"/>
  <c r="O18" i="1" s="1"/>
  <c r="M18" i="1" s="1"/>
  <c r="P18" i="1" s="1"/>
  <c r="J18" i="1" s="1"/>
  <c r="K18" i="1" s="1"/>
  <c r="R17" i="1"/>
  <c r="S17" i="1" s="1"/>
  <c r="R28" i="1"/>
  <c r="S28" i="1" s="1"/>
  <c r="O28" i="1" s="1"/>
  <c r="M28" i="1" s="1"/>
  <c r="P28" i="1" s="1"/>
  <c r="J28" i="1" s="1"/>
  <c r="K28" i="1" s="1"/>
  <c r="Z47" i="1"/>
  <c r="R20" i="1"/>
  <c r="S20" i="1" s="1"/>
  <c r="R26" i="1"/>
  <c r="S26" i="1" s="1"/>
  <c r="AB47" i="1" l="1"/>
  <c r="AB49" i="1"/>
  <c r="T34" i="1"/>
  <c r="X34" i="1" s="1"/>
  <c r="AA34" i="1"/>
  <c r="Z34" i="1"/>
  <c r="AA33" i="1"/>
  <c r="T33" i="1"/>
  <c r="X33" i="1" s="1"/>
  <c r="Z33" i="1"/>
  <c r="T59" i="1"/>
  <c r="X59" i="1" s="1"/>
  <c r="AA59" i="1"/>
  <c r="Z59" i="1"/>
  <c r="O59" i="1"/>
  <c r="M59" i="1" s="1"/>
  <c r="P59" i="1" s="1"/>
  <c r="J59" i="1" s="1"/>
  <c r="K59" i="1" s="1"/>
  <c r="T77" i="1"/>
  <c r="X77" i="1" s="1"/>
  <c r="AA77" i="1"/>
  <c r="Z77" i="1"/>
  <c r="R83" i="1"/>
  <c r="S83" i="1" s="1"/>
  <c r="Z41" i="1"/>
  <c r="T41" i="1"/>
  <c r="X41" i="1" s="1"/>
  <c r="AA41" i="1"/>
  <c r="AB41" i="1" s="1"/>
  <c r="AA71" i="1"/>
  <c r="T71" i="1"/>
  <c r="X71" i="1" s="1"/>
  <c r="Z71" i="1"/>
  <c r="T23" i="1"/>
  <c r="X23" i="1" s="1"/>
  <c r="Z23" i="1"/>
  <c r="AA23" i="1"/>
  <c r="T43" i="1"/>
  <c r="X43" i="1" s="1"/>
  <c r="AA43" i="1"/>
  <c r="Z43" i="1"/>
  <c r="T74" i="1"/>
  <c r="X74" i="1" s="1"/>
  <c r="AA74" i="1"/>
  <c r="Z74" i="1"/>
  <c r="AA46" i="1"/>
  <c r="AB46" i="1" s="1"/>
  <c r="T46" i="1"/>
  <c r="X46" i="1" s="1"/>
  <c r="Z46" i="1"/>
  <c r="AX83" i="1"/>
  <c r="AZ83" i="1"/>
  <c r="T27" i="1"/>
  <c r="X27" i="1" s="1"/>
  <c r="AA27" i="1"/>
  <c r="Z27" i="1"/>
  <c r="O33" i="1"/>
  <c r="M33" i="1" s="1"/>
  <c r="P33" i="1" s="1"/>
  <c r="J33" i="1" s="1"/>
  <c r="K33" i="1" s="1"/>
  <c r="O43" i="1"/>
  <c r="M43" i="1" s="1"/>
  <c r="P43" i="1" s="1"/>
  <c r="J43" i="1" s="1"/>
  <c r="K43" i="1" s="1"/>
  <c r="O74" i="1"/>
  <c r="M74" i="1" s="1"/>
  <c r="P74" i="1" s="1"/>
  <c r="J74" i="1" s="1"/>
  <c r="K74" i="1" s="1"/>
  <c r="O27" i="1"/>
  <c r="M27" i="1" s="1"/>
  <c r="P27" i="1" s="1"/>
  <c r="J27" i="1" s="1"/>
  <c r="K27" i="1" s="1"/>
  <c r="O23" i="1"/>
  <c r="M23" i="1" s="1"/>
  <c r="P23" i="1" s="1"/>
  <c r="J23" i="1" s="1"/>
  <c r="K23" i="1" s="1"/>
  <c r="AA28" i="1"/>
  <c r="T28" i="1"/>
  <c r="X28" i="1" s="1"/>
  <c r="Z28" i="1"/>
  <c r="T30" i="1"/>
  <c r="X30" i="1" s="1"/>
  <c r="AA30" i="1"/>
  <c r="Z30" i="1"/>
  <c r="T19" i="1"/>
  <c r="X19" i="1" s="1"/>
  <c r="AA19" i="1"/>
  <c r="AB19" i="1" s="1"/>
  <c r="Z19" i="1"/>
  <c r="O19" i="1"/>
  <c r="M19" i="1" s="1"/>
  <c r="P19" i="1" s="1"/>
  <c r="J19" i="1" s="1"/>
  <c r="K19" i="1" s="1"/>
  <c r="T61" i="1"/>
  <c r="X61" i="1" s="1"/>
  <c r="AA61" i="1"/>
  <c r="AB61" i="1" s="1"/>
  <c r="O61" i="1"/>
  <c r="M61" i="1" s="1"/>
  <c r="P61" i="1" s="1"/>
  <c r="J61" i="1" s="1"/>
  <c r="K61" i="1" s="1"/>
  <c r="Z61" i="1"/>
  <c r="T85" i="1"/>
  <c r="X85" i="1" s="1"/>
  <c r="AA85" i="1"/>
  <c r="AB85" i="1" s="1"/>
  <c r="Z85" i="1"/>
  <c r="AB55" i="1"/>
  <c r="AA54" i="1"/>
  <c r="T54" i="1"/>
  <c r="X54" i="1" s="1"/>
  <c r="Z54" i="1"/>
  <c r="AB75" i="1"/>
  <c r="Z90" i="1"/>
  <c r="T90" i="1"/>
  <c r="X90" i="1" s="1"/>
  <c r="AA90" i="1"/>
  <c r="T21" i="1"/>
  <c r="X21" i="1" s="1"/>
  <c r="AA21" i="1"/>
  <c r="Z21" i="1"/>
  <c r="T40" i="1"/>
  <c r="X40" i="1" s="1"/>
  <c r="AA40" i="1"/>
  <c r="Z40" i="1"/>
  <c r="AB51" i="1"/>
  <c r="AA87" i="1"/>
  <c r="T87" i="1"/>
  <c r="X87" i="1" s="1"/>
  <c r="Z87" i="1"/>
  <c r="T42" i="1"/>
  <c r="X42" i="1" s="1"/>
  <c r="AA42" i="1"/>
  <c r="AB42" i="1" s="1"/>
  <c r="Z42" i="1"/>
  <c r="T32" i="1"/>
  <c r="X32" i="1" s="1"/>
  <c r="AA32" i="1"/>
  <c r="AB32" i="1" s="1"/>
  <c r="Z32" i="1"/>
  <c r="T37" i="1"/>
  <c r="X37" i="1" s="1"/>
  <c r="AA37" i="1"/>
  <c r="Z37" i="1"/>
  <c r="T76" i="1"/>
  <c r="X76" i="1" s="1"/>
  <c r="AA76" i="1"/>
  <c r="Z76" i="1"/>
  <c r="O76" i="1"/>
  <c r="M76" i="1" s="1"/>
  <c r="P76" i="1" s="1"/>
  <c r="J76" i="1" s="1"/>
  <c r="K76" i="1" s="1"/>
  <c r="T92" i="1"/>
  <c r="X92" i="1" s="1"/>
  <c r="AA92" i="1"/>
  <c r="Z92" i="1"/>
  <c r="T26" i="1"/>
  <c r="X26" i="1" s="1"/>
  <c r="AA26" i="1"/>
  <c r="AB26" i="1" s="1"/>
  <c r="Z26" i="1"/>
  <c r="AA17" i="1"/>
  <c r="T17" i="1"/>
  <c r="X17" i="1" s="1"/>
  <c r="Z17" i="1"/>
  <c r="O41" i="1"/>
  <c r="M41" i="1" s="1"/>
  <c r="P41" i="1" s="1"/>
  <c r="J41" i="1" s="1"/>
  <c r="K41" i="1" s="1"/>
  <c r="AA70" i="1"/>
  <c r="Z70" i="1"/>
  <c r="T70" i="1"/>
  <c r="X70" i="1" s="1"/>
  <c r="O70" i="1"/>
  <c r="M70" i="1" s="1"/>
  <c r="P70" i="1" s="1"/>
  <c r="J70" i="1" s="1"/>
  <c r="K70" i="1" s="1"/>
  <c r="O71" i="1"/>
  <c r="M71" i="1" s="1"/>
  <c r="P71" i="1" s="1"/>
  <c r="J71" i="1" s="1"/>
  <c r="K71" i="1" s="1"/>
  <c r="T69" i="1"/>
  <c r="X69" i="1" s="1"/>
  <c r="AA69" i="1"/>
  <c r="O69" i="1"/>
  <c r="M69" i="1" s="1"/>
  <c r="P69" i="1" s="1"/>
  <c r="J69" i="1" s="1"/>
  <c r="K69" i="1" s="1"/>
  <c r="Z69" i="1"/>
  <c r="T89" i="1"/>
  <c r="X89" i="1" s="1"/>
  <c r="AA89" i="1"/>
  <c r="O89" i="1"/>
  <c r="M89" i="1" s="1"/>
  <c r="P89" i="1" s="1"/>
  <c r="J89" i="1" s="1"/>
  <c r="K89" i="1" s="1"/>
  <c r="Z89" i="1"/>
  <c r="O42" i="1"/>
  <c r="M42" i="1" s="1"/>
  <c r="P42" i="1" s="1"/>
  <c r="J42" i="1" s="1"/>
  <c r="K42" i="1" s="1"/>
  <c r="T60" i="1"/>
  <c r="X60" i="1" s="1"/>
  <c r="AA60" i="1"/>
  <c r="Z60" i="1"/>
  <c r="AA65" i="1"/>
  <c r="Z65" i="1"/>
  <c r="T65" i="1"/>
  <c r="X65" i="1" s="1"/>
  <c r="AB38" i="1"/>
  <c r="T18" i="1"/>
  <c r="X18" i="1" s="1"/>
  <c r="AA18" i="1"/>
  <c r="Z18" i="1"/>
  <c r="T24" i="1"/>
  <c r="X24" i="1" s="1"/>
  <c r="AA24" i="1"/>
  <c r="Z24" i="1"/>
  <c r="T48" i="1"/>
  <c r="X48" i="1" s="1"/>
  <c r="AA48" i="1"/>
  <c r="Z48" i="1"/>
  <c r="T62" i="1"/>
  <c r="X62" i="1" s="1"/>
  <c r="AA62" i="1"/>
  <c r="Z62" i="1"/>
  <c r="T50" i="1"/>
  <c r="X50" i="1" s="1"/>
  <c r="AA50" i="1"/>
  <c r="Z50" i="1"/>
  <c r="T56" i="1"/>
  <c r="X56" i="1" s="1"/>
  <c r="AA56" i="1"/>
  <c r="AB56" i="1" s="1"/>
  <c r="Z56" i="1"/>
  <c r="AB63" i="1"/>
  <c r="AB88" i="1"/>
  <c r="T53" i="1"/>
  <c r="X53" i="1" s="1"/>
  <c r="AA53" i="1"/>
  <c r="Z53" i="1"/>
  <c r="O48" i="1"/>
  <c r="M48" i="1" s="1"/>
  <c r="P48" i="1" s="1"/>
  <c r="J48" i="1" s="1"/>
  <c r="K48" i="1" s="1"/>
  <c r="T73" i="1"/>
  <c r="X73" i="1" s="1"/>
  <c r="AA73" i="1"/>
  <c r="Z73" i="1"/>
  <c r="O73" i="1"/>
  <c r="M73" i="1" s="1"/>
  <c r="P73" i="1" s="1"/>
  <c r="J73" i="1" s="1"/>
  <c r="K73" i="1" s="1"/>
  <c r="T22" i="1"/>
  <c r="X22" i="1" s="1"/>
  <c r="AA22" i="1"/>
  <c r="Z22" i="1"/>
  <c r="O24" i="1"/>
  <c r="M24" i="1" s="1"/>
  <c r="P24" i="1" s="1"/>
  <c r="J24" i="1" s="1"/>
  <c r="K24" i="1" s="1"/>
  <c r="R36" i="1"/>
  <c r="S36" i="1" s="1"/>
  <c r="T84" i="1"/>
  <c r="X84" i="1" s="1"/>
  <c r="AA84" i="1"/>
  <c r="Z84" i="1"/>
  <c r="Z93" i="1"/>
  <c r="T93" i="1"/>
  <c r="X93" i="1" s="1"/>
  <c r="AA93" i="1"/>
  <c r="AB29" i="1"/>
  <c r="T66" i="1"/>
  <c r="X66" i="1" s="1"/>
  <c r="AA66" i="1"/>
  <c r="Z66" i="1"/>
  <c r="AA68" i="1"/>
  <c r="T68" i="1"/>
  <c r="X68" i="1" s="1"/>
  <c r="Z68" i="1"/>
  <c r="O17" i="1"/>
  <c r="M17" i="1" s="1"/>
  <c r="P17" i="1" s="1"/>
  <c r="J17" i="1" s="1"/>
  <c r="K17" i="1" s="1"/>
  <c r="AA25" i="1"/>
  <c r="AB25" i="1" s="1"/>
  <c r="T25" i="1"/>
  <c r="X25" i="1" s="1"/>
  <c r="Z25" i="1"/>
  <c r="T44" i="1"/>
  <c r="X44" i="1" s="1"/>
  <c r="AA44" i="1"/>
  <c r="Z44" i="1"/>
  <c r="O44" i="1"/>
  <c r="M44" i="1" s="1"/>
  <c r="P44" i="1" s="1"/>
  <c r="J44" i="1" s="1"/>
  <c r="K44" i="1" s="1"/>
  <c r="T78" i="1"/>
  <c r="X78" i="1" s="1"/>
  <c r="AA78" i="1"/>
  <c r="Z78" i="1"/>
  <c r="O78" i="1"/>
  <c r="M78" i="1" s="1"/>
  <c r="P78" i="1" s="1"/>
  <c r="J78" i="1" s="1"/>
  <c r="K78" i="1" s="1"/>
  <c r="O26" i="1"/>
  <c r="M26" i="1" s="1"/>
  <c r="P26" i="1" s="1"/>
  <c r="J26" i="1" s="1"/>
  <c r="K26" i="1" s="1"/>
  <c r="O66" i="1"/>
  <c r="M66" i="1" s="1"/>
  <c r="P66" i="1" s="1"/>
  <c r="J66" i="1" s="1"/>
  <c r="K66" i="1" s="1"/>
  <c r="O93" i="1"/>
  <c r="M93" i="1" s="1"/>
  <c r="P93" i="1" s="1"/>
  <c r="J93" i="1" s="1"/>
  <c r="K93" i="1" s="1"/>
  <c r="AB80" i="1"/>
  <c r="AA20" i="1"/>
  <c r="T20" i="1"/>
  <c r="X20" i="1" s="1"/>
  <c r="Z20" i="1"/>
  <c r="T45" i="1"/>
  <c r="X45" i="1" s="1"/>
  <c r="AA45" i="1"/>
  <c r="Z45" i="1"/>
  <c r="O20" i="1"/>
  <c r="M20" i="1" s="1"/>
  <c r="P20" i="1" s="1"/>
  <c r="J20" i="1" s="1"/>
  <c r="K20" i="1" s="1"/>
  <c r="T81" i="1"/>
  <c r="X81" i="1" s="1"/>
  <c r="AA81" i="1"/>
  <c r="Z81" i="1"/>
  <c r="O21" i="1"/>
  <c r="M21" i="1" s="1"/>
  <c r="P21" i="1" s="1"/>
  <c r="J21" i="1" s="1"/>
  <c r="K21" i="1" s="1"/>
  <c r="T64" i="1"/>
  <c r="X64" i="1" s="1"/>
  <c r="AA64" i="1"/>
  <c r="Z64" i="1"/>
  <c r="O64" i="1"/>
  <c r="M64" i="1" s="1"/>
  <c r="P64" i="1" s="1"/>
  <c r="J64" i="1" s="1"/>
  <c r="K64" i="1" s="1"/>
  <c r="T67" i="1"/>
  <c r="X67" i="1" s="1"/>
  <c r="AA67" i="1"/>
  <c r="O67" i="1"/>
  <c r="M67" i="1" s="1"/>
  <c r="P67" i="1" s="1"/>
  <c r="J67" i="1" s="1"/>
  <c r="K67" i="1" s="1"/>
  <c r="Z67" i="1"/>
  <c r="O81" i="1"/>
  <c r="M81" i="1" s="1"/>
  <c r="P81" i="1" s="1"/>
  <c r="J81" i="1" s="1"/>
  <c r="K81" i="1" s="1"/>
  <c r="AA79" i="1"/>
  <c r="T79" i="1"/>
  <c r="X79" i="1" s="1"/>
  <c r="Z79" i="1"/>
  <c r="O46" i="1"/>
  <c r="M46" i="1" s="1"/>
  <c r="P46" i="1" s="1"/>
  <c r="J46" i="1" s="1"/>
  <c r="K46" i="1" s="1"/>
  <c r="O22" i="1"/>
  <c r="M22" i="1" s="1"/>
  <c r="P22" i="1" s="1"/>
  <c r="J22" i="1" s="1"/>
  <c r="K22" i="1" s="1"/>
  <c r="T52" i="1"/>
  <c r="X52" i="1" s="1"/>
  <c r="AA52" i="1"/>
  <c r="Z52" i="1"/>
  <c r="AB82" i="1"/>
  <c r="O30" i="1"/>
  <c r="M30" i="1" s="1"/>
  <c r="P30" i="1" s="1"/>
  <c r="J30" i="1" s="1"/>
  <c r="K30" i="1" s="1"/>
  <c r="T72" i="1"/>
  <c r="X72" i="1" s="1"/>
  <c r="AA72" i="1"/>
  <c r="Z72" i="1"/>
  <c r="T35" i="1"/>
  <c r="X35" i="1" s="1"/>
  <c r="AA35" i="1"/>
  <c r="Z35" i="1"/>
  <c r="O60" i="1"/>
  <c r="M60" i="1" s="1"/>
  <c r="P60" i="1" s="1"/>
  <c r="J60" i="1" s="1"/>
  <c r="K60" i="1" s="1"/>
  <c r="O85" i="1"/>
  <c r="M85" i="1" s="1"/>
  <c r="P85" i="1" s="1"/>
  <c r="J85" i="1" s="1"/>
  <c r="K85" i="1" s="1"/>
  <c r="O32" i="1"/>
  <c r="M32" i="1" s="1"/>
  <c r="P32" i="1" s="1"/>
  <c r="J32" i="1" s="1"/>
  <c r="K32" i="1" s="1"/>
  <c r="AA57" i="1"/>
  <c r="Z57" i="1"/>
  <c r="T57" i="1"/>
  <c r="X57" i="1" s="1"/>
  <c r="O57" i="1"/>
  <c r="M57" i="1" s="1"/>
  <c r="P57" i="1" s="1"/>
  <c r="J57" i="1" s="1"/>
  <c r="K57" i="1" s="1"/>
  <c r="AB31" i="1"/>
  <c r="AB62" i="1" l="1"/>
  <c r="AB60" i="1"/>
  <c r="AB92" i="1"/>
  <c r="AB77" i="1"/>
  <c r="AB66" i="1"/>
  <c r="AB69" i="1"/>
  <c r="AB87" i="1"/>
  <c r="AB28" i="1"/>
  <c r="AB78" i="1"/>
  <c r="AB43" i="1"/>
  <c r="AB67" i="1"/>
  <c r="AB81" i="1"/>
  <c r="AB20" i="1"/>
  <c r="AB93" i="1"/>
  <c r="AB59" i="1"/>
  <c r="AB22" i="1"/>
  <c r="AB53" i="1"/>
  <c r="AB50" i="1"/>
  <c r="AB89" i="1"/>
  <c r="AB30" i="1"/>
  <c r="AB23" i="1"/>
  <c r="AB17" i="1"/>
  <c r="AB44" i="1"/>
  <c r="AB68" i="1"/>
  <c r="AB24" i="1"/>
  <c r="AB65" i="1"/>
  <c r="T83" i="1"/>
  <c r="X83" i="1" s="1"/>
  <c r="AA83" i="1"/>
  <c r="Z83" i="1"/>
  <c r="O83" i="1"/>
  <c r="M83" i="1" s="1"/>
  <c r="P83" i="1" s="1"/>
  <c r="J83" i="1" s="1"/>
  <c r="K83" i="1" s="1"/>
  <c r="AB79" i="1"/>
  <c r="AB64" i="1"/>
  <c r="AB45" i="1"/>
  <c r="AB84" i="1"/>
  <c r="AB70" i="1"/>
  <c r="AB37" i="1"/>
  <c r="AB21" i="1"/>
  <c r="AB54" i="1"/>
  <c r="AB27" i="1"/>
  <c r="AB74" i="1"/>
  <c r="AB35" i="1"/>
  <c r="AB52" i="1"/>
  <c r="AB73" i="1"/>
  <c r="AB18" i="1"/>
  <c r="AB90" i="1"/>
  <c r="AB33" i="1"/>
  <c r="AA36" i="1"/>
  <c r="T36" i="1"/>
  <c r="X36" i="1" s="1"/>
  <c r="Z36" i="1"/>
  <c r="O36" i="1"/>
  <c r="M36" i="1" s="1"/>
  <c r="P36" i="1" s="1"/>
  <c r="J36" i="1" s="1"/>
  <c r="K36" i="1" s="1"/>
  <c r="AB71" i="1"/>
  <c r="AB48" i="1"/>
  <c r="AB34" i="1"/>
  <c r="AB57" i="1"/>
  <c r="AB72" i="1"/>
  <c r="AB76" i="1"/>
  <c r="AB40" i="1"/>
  <c r="AB83" i="1" l="1"/>
  <c r="AB36" i="1"/>
</calcChain>
</file>

<file path=xl/sharedStrings.xml><?xml version="1.0" encoding="utf-8"?>
<sst xmlns="http://schemas.openxmlformats.org/spreadsheetml/2006/main" count="1086" uniqueCount="486">
  <si>
    <t>File opened</t>
  </si>
  <si>
    <t>2023-05-25 13:01:37</t>
  </si>
  <si>
    <t>Console s/n</t>
  </si>
  <si>
    <t>68C-831546</t>
  </si>
  <si>
    <t>Console ver</t>
  </si>
  <si>
    <t>Bluestem v.1.3.4</t>
  </si>
  <si>
    <t>Scripts ver</t>
  </si>
  <si>
    <t>2018.05  1.3.4, Mar 2018</t>
  </si>
  <si>
    <t>Head s/n</t>
  </si>
  <si>
    <t>68H-891546</t>
  </si>
  <si>
    <t>Head ver</t>
  </si>
  <si>
    <t>1.3.0</t>
  </si>
  <si>
    <t>Head cal</t>
  </si>
  <si>
    <t>{"co2aspan2b": "0.285496", "oxygen": "21", "h2obspan2b": "0.0691233", "ssb_ref": "34260.8", "co2bspan1": "0.999307", "co2bspan2": "-0.0282607", "h2oaspan2a": "0.0688822", "co2bspanconc1": "2500", "h2oaspan1": "1.00238", "h2oazero": "1.09778", "co2aspan1": "0.999297", "co2bzero": "0.956083", "h2obspan2": "0", "h2obspanconc1": "12.27", "co2aspanconc2": "301.5", "flowazero": "0.31195", "co2aspan2a": "0.288024", "chamberpressurezero": "2.51199", "tbzero": "0.305447", "h2oaspanconc2": "0", "co2aspan2": "-0.0280352", "co2bspan2b": "0.287104", "flowbzero": "0.28845", "h2obspan1": "0.998622", "h2obspan2a": "0.0692186", "ssa_ref": "34202.9", "flowmeterzero": "0.987779", "co2aspanconc1": "2500", "h2oaspanconc1": "12.27", "h2obzero": "1.10204", "h2oaspan2b": "0.0690461", "h2oaspan2": "0", "h2obspanconc2": "0", "co2bspan2a": "0.289677", "co2azero": "0.956047", "co2bspanconc2": "301.5", "tazero": "0.200024"}</t>
  </si>
  <si>
    <t>Chamber type</t>
  </si>
  <si>
    <t>6800-01A</t>
  </si>
  <si>
    <t>Chamber s/n</t>
  </si>
  <si>
    <t>MPF-651423</t>
  </si>
  <si>
    <t>Chamber rev</t>
  </si>
  <si>
    <t>0</t>
  </si>
  <si>
    <t>Chamber cal</t>
  </si>
  <si>
    <t>Fluorometer</t>
  </si>
  <si>
    <t>Flr. Version</t>
  </si>
  <si>
    <t>1.3.1</t>
  </si>
  <si>
    <t>13:01:37</t>
  </si>
  <si>
    <t>Stability Definition:	ΔCO2 (Meas2): Slp&lt;0.5	ΔH2O (Meas2): Slp&lt;0.1	F (FlrLS): Slp&lt;1</t>
  </si>
  <si>
    <t>SysConst</t>
  </si>
  <si>
    <t>AvgTime</t>
  </si>
  <si>
    <t>Oxygen</t>
  </si>
  <si>
    <t>21</t>
  </si>
  <si>
    <t>Chamber</t>
  </si>
  <si>
    <t>6800-01A 2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</si>
  <si>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</si>
  <si>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</si>
  <si>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</si>
  <si>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</si>
  <si>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</si>
  <si>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</si>
  <si>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</si>
  <si>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</si>
  <si>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</si>
  <si>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</si>
  <si>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</si>
  <si>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</si>
  <si>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</si>
  <si>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</si>
  <si>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</si>
  <si>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</si>
  <si>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</si>
  <si>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</si>
  <si>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</si>
  <si>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</si>
  <si>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</si>
  <si>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</si>
  <si>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</si>
  <si>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</si>
  <si>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</si>
  <si>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</si>
  <si>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</si>
  <si>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</si>
  <si>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</si>
  <si>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</si>
  <si>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</si>
  <si>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</si>
  <si>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</si>
  <si>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</si>
  <si>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</si>
  <si>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</si>
  <si>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</si>
  <si>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</si>
  <si>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1.93077 83.7712 382.632 623.229 865.287 1064.44 1254.53 1425.21</t>
  </si>
  <si>
    <t>Fs_true</t>
  </si>
  <si>
    <t>0.406176 101.51 401.807 601.197 800.511 1001.43 1201.05 1400.92</t>
  </si>
  <si>
    <t>leak_wt</t>
  </si>
  <si>
    <t>Sys</t>
  </si>
  <si>
    <t>GasEx</t>
  </si>
  <si>
    <t>Leak</t>
  </si>
  <si>
    <t>FLR</t>
  </si>
  <si>
    <t>LeafQ</t>
  </si>
  <si>
    <t>Meas</t>
  </si>
  <si>
    <t>FlrLS</t>
  </si>
  <si>
    <t>FlrStats</t>
  </si>
  <si>
    <t>Match</t>
  </si>
  <si>
    <t>Stability</t>
  </si>
  <si>
    <t>Status</t>
  </si>
  <si>
    <t>obs</t>
  </si>
  <si>
    <t>time</t>
  </si>
  <si>
    <t>elapsed</t>
  </si>
  <si>
    <t>date</t>
  </si>
  <si>
    <t>hhmmss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</si>
  <si>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</si>
  <si>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</si>
  <si>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</si>
  <si>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</si>
  <si>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</si>
  <si>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</si>
  <si>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</si>
  <si>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</si>
  <si>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</si>
  <si>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</si>
  <si>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</si>
  <si>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</si>
  <si>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</si>
  <si>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</si>
  <si>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</si>
  <si>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</si>
  <si>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</si>
  <si>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</si>
  <si>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</si>
  <si>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</si>
  <si>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</si>
  <si>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</si>
  <si>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</si>
  <si>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</si>
  <si>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</si>
  <si>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</si>
  <si>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</si>
  <si>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</si>
  <si>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</si>
  <si>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</si>
  <si>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</si>
  <si>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</si>
  <si>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</si>
  <si>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</si>
  <si>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</si>
  <si>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</si>
  <si>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</si>
  <si>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</si>
  <si>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</si>
  <si>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</si>
  <si>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</si>
  <si>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</si>
  <si>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</si>
  <si>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</si>
  <si>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</si>
  <si>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</si>
  <si>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</si>
  <si>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</si>
  <si>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</si>
  <si>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</si>
  <si>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</si>
  <si>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</si>
  <si>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</si>
  <si>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</si>
  <si>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</si>
  <si>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</si>
  <si>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</si>
  <si>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</si>
  <si>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</si>
  <si>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</si>
  <si>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</si>
  <si>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</si>
  <si>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</si>
  <si>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</si>
  <si>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</si>
  <si>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</si>
  <si>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</si>
  <si>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</si>
  <si>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</si>
  <si>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</si>
  <si>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</si>
  <si>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</si>
  <si>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</si>
  <si>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</si>
  <si>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</si>
  <si>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</si>
  <si>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</si>
  <si>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</si>
  <si>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</si>
  <si>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</si>
  <si>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</si>
  <si>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</si>
  <si>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</si>
  <si>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</si>
  <si>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</si>
  <si>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</si>
  <si>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</si>
  <si>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</si>
  <si>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</si>
  <si>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</si>
  <si>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</si>
  <si>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</si>
  <si>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</si>
  <si>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</si>
  <si>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</si>
  <si>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</si>
  <si>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</si>
  <si>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</si>
  <si>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</si>
  <si>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</si>
  <si>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</si>
  <si>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</si>
  <si>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</si>
  <si>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</si>
  <si>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</si>
  <si>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</si>
  <si>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</si>
  <si>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</si>
  <si>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</si>
  <si>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</si>
  <si>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</si>
  <si>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</si>
  <si>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</si>
  <si>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</si>
  <si>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</si>
  <si>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</si>
  <si>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</si>
  <si>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</si>
  <si>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</si>
  <si>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</si>
  <si>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</si>
  <si>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</si>
  <si>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</si>
  <si>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</si>
  <si>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</si>
  <si>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</si>
  <si>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</si>
  <si>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</si>
  <si>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</si>
  <si>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</si>
  <si>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</si>
  <si>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</si>
  <si>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</si>
  <si>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</si>
  <si>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</si>
  <si>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</si>
  <si>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</si>
  <si>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</si>
  <si>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</si>
  <si>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</si>
  <si>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</si>
  <si>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</si>
  <si>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</si>
  <si>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</si>
  <si>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</si>
  <si>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</si>
  <si>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</si>
  <si>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</si>
  <si>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</si>
  <si>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</si>
  <si>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</si>
  <si>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</si>
  <si>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</si>
  <si>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</si>
  <si>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</si>
  <si>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</si>
  <si>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</si>
  <si>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</si>
  <si>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</si>
  <si>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20230525 13:03:38</t>
  </si>
  <si>
    <t>13:03:38</t>
  </si>
  <si>
    <t>MPF-12601-20230525-12_55_08</t>
  </si>
  <si>
    <t>MPF-12602-20230525-13_03_39</t>
  </si>
  <si>
    <t>-</t>
  </si>
  <si>
    <t>0: Broadleaf</t>
  </si>
  <si>
    <t>13:02:19</t>
  </si>
  <si>
    <t>3/3</t>
  </si>
  <si>
    <t>20230525 13:04:38</t>
  </si>
  <si>
    <t>13:04:38</t>
  </si>
  <si>
    <t>MPF-12603-20230525-13_04_39</t>
  </si>
  <si>
    <t>20230525 13:05:38</t>
  </si>
  <si>
    <t>13:05:38</t>
  </si>
  <si>
    <t>MPF-12604-20230525-13_05_39</t>
  </si>
  <si>
    <t>20230525 13:06:38</t>
  </si>
  <si>
    <t>13:06:38</t>
  </si>
  <si>
    <t>MPF-12605-20230525-13_06_39</t>
  </si>
  <si>
    <t>20230525 13:07:38</t>
  </si>
  <si>
    <t>13:07:38</t>
  </si>
  <si>
    <t>MPF-12606-20230525-13_07_39</t>
  </si>
  <si>
    <t>20230525 13:08:38</t>
  </si>
  <si>
    <t>13:08:38</t>
  </si>
  <si>
    <t>MPF-12607-20230525-13_08_39</t>
  </si>
  <si>
    <t>2/3</t>
  </si>
  <si>
    <t>20230525 13:09:38</t>
  </si>
  <si>
    <t>13:09:38</t>
  </si>
  <si>
    <t>MPF-12608-20230525-13_09_39</t>
  </si>
  <si>
    <t>20230525 13:10:38</t>
  </si>
  <si>
    <t>13:10:38</t>
  </si>
  <si>
    <t>MPF-12609-20230525-13_10_39</t>
  </si>
  <si>
    <t>20230525 13:11:38</t>
  </si>
  <si>
    <t>13:11:38</t>
  </si>
  <si>
    <t>MPF-12610-20230525-13_11_39</t>
  </si>
  <si>
    <t>20230525 13:12:38</t>
  </si>
  <si>
    <t>13:12:38</t>
  </si>
  <si>
    <t>MPF-12611-20230525-13_12_39</t>
  </si>
  <si>
    <t>20230525 13:13:38</t>
  </si>
  <si>
    <t>13:13:38</t>
  </si>
  <si>
    <t>MPF-12612-20230525-13_13_39</t>
  </si>
  <si>
    <t>20230525 13:14:38</t>
  </si>
  <si>
    <t>13:14:38</t>
  </si>
  <si>
    <t>MPF-12613-20230525-13_14_39</t>
  </si>
  <si>
    <t>20230525 13:15:38</t>
  </si>
  <si>
    <t>13:15:38</t>
  </si>
  <si>
    <t>MPF-12614-20230525-13_15_39</t>
  </si>
  <si>
    <t>20230525 13:16:38</t>
  </si>
  <si>
    <t>13:16:38</t>
  </si>
  <si>
    <t>MPF-12615-20230525-13_16_39</t>
  </si>
  <si>
    <t>20230525 13:17:38</t>
  </si>
  <si>
    <t>13:17:38</t>
  </si>
  <si>
    <t>MPF-12616-20230525-13_17_39</t>
  </si>
  <si>
    <t>20230525 13:18:38</t>
  </si>
  <si>
    <t>13:18:38</t>
  </si>
  <si>
    <t>MPF-12617-20230525-13_18_39</t>
  </si>
  <si>
    <t>20230525 13:19:38</t>
  </si>
  <si>
    <t>13:19:38</t>
  </si>
  <si>
    <t>MPF-12618-20230525-13_19_39</t>
  </si>
  <si>
    <t>20230525 13:20:38</t>
  </si>
  <si>
    <t>13:20:38</t>
  </si>
  <si>
    <t>MPF-12619-20230525-13_20_39</t>
  </si>
  <si>
    <t>20230525 13:21:38</t>
  </si>
  <si>
    <t>13:21:38</t>
  </si>
  <si>
    <t>MPF-12620-20230525-13_21_39</t>
  </si>
  <si>
    <t>20230525 13:23:37</t>
  </si>
  <si>
    <t>13:23:37</t>
  </si>
  <si>
    <t>MPF-12621-20230525-13_23_39</t>
  </si>
  <si>
    <t>20230525 13:24:37</t>
  </si>
  <si>
    <t>13:24:37</t>
  </si>
  <si>
    <t>MPF-12622-20230525-13_24_39</t>
  </si>
  <si>
    <t>20230525 13:25:37</t>
  </si>
  <si>
    <t>13:25:37</t>
  </si>
  <si>
    <t>MPF-12623-20230525-13_25_39</t>
  </si>
  <si>
    <t>20230525 13:26:37</t>
  </si>
  <si>
    <t>13:26:37</t>
  </si>
  <si>
    <t>MPF-12624-20230525-13_26_39</t>
  </si>
  <si>
    <t>20230525 13:27:37</t>
  </si>
  <si>
    <t>13:27:37</t>
  </si>
  <si>
    <t>MPF-12625-20230525-13_27_39</t>
  </si>
  <si>
    <t>20230525 13:28:37</t>
  </si>
  <si>
    <t>13:28:37</t>
  </si>
  <si>
    <t>MPF-12626-20230525-13_28_39</t>
  </si>
  <si>
    <t>20230525 13:29:37</t>
  </si>
  <si>
    <t>13:29:37</t>
  </si>
  <si>
    <t>MPF-12627-20230525-13_29_39</t>
  </si>
  <si>
    <t>20230525 13:30:37</t>
  </si>
  <si>
    <t>13:30:37</t>
  </si>
  <si>
    <t>MPF-12628-20230525-13_30_39</t>
  </si>
  <si>
    <t>20230525 13:31:37</t>
  </si>
  <si>
    <t>13:31:37</t>
  </si>
  <si>
    <t>MPF-12629-20230525-13_31_39</t>
  </si>
  <si>
    <t>20230525 13:32:37</t>
  </si>
  <si>
    <t>13:32:37</t>
  </si>
  <si>
    <t>MPF-12630-20230525-13_32_39</t>
  </si>
  <si>
    <t>20230525 13:33:37</t>
  </si>
  <si>
    <t>13:33:37</t>
  </si>
  <si>
    <t>MPF-12631-20230525-13_33_39</t>
  </si>
  <si>
    <t>20230525 13:34:37</t>
  </si>
  <si>
    <t>13:34:37</t>
  </si>
  <si>
    <t>MPF-12632-20230525-13_34_39</t>
  </si>
  <si>
    <t>20230525 13:35:37</t>
  </si>
  <si>
    <t>13:35:37</t>
  </si>
  <si>
    <t>MPF-12633-20230525-13_35_39</t>
  </si>
  <si>
    <t>20230525 13:36:37</t>
  </si>
  <si>
    <t>13:36:37</t>
  </si>
  <si>
    <t>MPF-12634-20230525-13_36_39</t>
  </si>
  <si>
    <t>20230525 13:37:38</t>
  </si>
  <si>
    <t>13:37:38</t>
  </si>
  <si>
    <t>MPF-12635-20230525-13_37_39</t>
  </si>
  <si>
    <t>20230525 13:38:38</t>
  </si>
  <si>
    <t>13:38:38</t>
  </si>
  <si>
    <t>MPF-12636-20230525-13_38_40</t>
  </si>
  <si>
    <t>20230525 13:39:38</t>
  </si>
  <si>
    <t>13:39:38</t>
  </si>
  <si>
    <t>MPF-12637-20230525-13_39_40</t>
  </si>
  <si>
    <t>20230525 13:40:38</t>
  </si>
  <si>
    <t>13:40:38</t>
  </si>
  <si>
    <t>MPF-12638-20230525-13_40_40</t>
  </si>
  <si>
    <t>20230525 13:41:39</t>
  </si>
  <si>
    <t>13:41:39</t>
  </si>
  <si>
    <t>MPF-12639-20230525-13_41_40</t>
  </si>
  <si>
    <t>20230525 13:43:38</t>
  </si>
  <si>
    <t>13:43:38</t>
  </si>
  <si>
    <t>MPF-12640-20230525-13_43_39</t>
  </si>
  <si>
    <t>20230525 13:44:38</t>
  </si>
  <si>
    <t>13:44:38</t>
  </si>
  <si>
    <t>MPF-12641-20230525-13_44_39</t>
  </si>
  <si>
    <t>20230525 13:45:38</t>
  </si>
  <si>
    <t>13:45:38</t>
  </si>
  <si>
    <t>MPF-12642-20230525-13_45_39</t>
  </si>
  <si>
    <t>20230525 13:46:38</t>
  </si>
  <si>
    <t>13:46:38</t>
  </si>
  <si>
    <t>MPF-12643-20230525-13_46_39</t>
  </si>
  <si>
    <t>20230525 13:47:38</t>
  </si>
  <si>
    <t>13:47:38</t>
  </si>
  <si>
    <t>MPF-12644-20230525-13_47_39</t>
  </si>
  <si>
    <t>20230525 13:48:38</t>
  </si>
  <si>
    <t>13:48:38</t>
  </si>
  <si>
    <t>MPF-12645-20230525-13_48_39</t>
  </si>
  <si>
    <t>20230525 13:49:38</t>
  </si>
  <si>
    <t>13:49:38</t>
  </si>
  <si>
    <t>MPF-12646-20230525-13_49_39</t>
  </si>
  <si>
    <t>20230525 13:50:38</t>
  </si>
  <si>
    <t>13:50:38</t>
  </si>
  <si>
    <t>MPF-12647-20230525-13_50_39</t>
  </si>
  <si>
    <t>20230525 13:51:38</t>
  </si>
  <si>
    <t>13:51:38</t>
  </si>
  <si>
    <t>MPF-12648-20230525-13_51_39</t>
  </si>
  <si>
    <t>20230525 13:52:38</t>
  </si>
  <si>
    <t>13:52:38</t>
  </si>
  <si>
    <t>MPF-12649-20230525-13_52_39</t>
  </si>
  <si>
    <t>20230525 13:53:38</t>
  </si>
  <si>
    <t>13:53:38</t>
  </si>
  <si>
    <t>MPF-12650-20230525-13_53_39</t>
  </si>
  <si>
    <t>20230525 13:54:38</t>
  </si>
  <si>
    <t>13:54:38</t>
  </si>
  <si>
    <t>MPF-12651-20230525-13_54_39</t>
  </si>
  <si>
    <t>20230525 13:55:38</t>
  </si>
  <si>
    <t>13:55:38</t>
  </si>
  <si>
    <t>MPF-12652-20230525-13_55_39</t>
  </si>
  <si>
    <t>20230525 13:56:38</t>
  </si>
  <si>
    <t>13:56:38</t>
  </si>
  <si>
    <t>MPF-12653-20230525-13_56_39</t>
  </si>
  <si>
    <t>20230525 13:57:38</t>
  </si>
  <si>
    <t>13:57:38</t>
  </si>
  <si>
    <t>MPF-12654-20230525-13_57_39</t>
  </si>
  <si>
    <t>20230525 13:58:38</t>
  </si>
  <si>
    <t>13:58:38</t>
  </si>
  <si>
    <t>MPF-12655-20230525-13_58_39</t>
  </si>
  <si>
    <t>20230525 13:59:38</t>
  </si>
  <si>
    <t>13:59:38</t>
  </si>
  <si>
    <t>MPF-12656-20230525-13_59_39</t>
  </si>
  <si>
    <t>20230525 14:00:38</t>
  </si>
  <si>
    <t>14:00:38</t>
  </si>
  <si>
    <t>MPF-12657-20230525-14_00_40</t>
  </si>
  <si>
    <t>20230525 14:01:38</t>
  </si>
  <si>
    <t>14:01:38</t>
  </si>
  <si>
    <t>MPF-12658-20230525-14_01_40</t>
  </si>
  <si>
    <t>20230525 14:03:38</t>
  </si>
  <si>
    <t>14:03:38</t>
  </si>
  <si>
    <t>MPF-12659-20230525-14_03_39</t>
  </si>
  <si>
    <t>20230525 14:04:38</t>
  </si>
  <si>
    <t>14:04:38</t>
  </si>
  <si>
    <t>MPF-12660-20230525-14_04_39</t>
  </si>
  <si>
    <t>20230525 14:05:38</t>
  </si>
  <si>
    <t>14:05:38</t>
  </si>
  <si>
    <t>MPF-12661-20230525-14_05_39</t>
  </si>
  <si>
    <t>20230525 14:06:38</t>
  </si>
  <si>
    <t>14:06:38</t>
  </si>
  <si>
    <t>MPF-12662-20230525-14_06_39</t>
  </si>
  <si>
    <t>20230525 14:07:38</t>
  </si>
  <si>
    <t>14:07:38</t>
  </si>
  <si>
    <t>MPF-12663-20230525-14_07_39</t>
  </si>
  <si>
    <t>20230525 14:08:38</t>
  </si>
  <si>
    <t>14:08:38</t>
  </si>
  <si>
    <t>MPF-12664-20230525-14_08_39</t>
  </si>
  <si>
    <t>20230525 14:09:38</t>
  </si>
  <si>
    <t>14:09:38</t>
  </si>
  <si>
    <t>MPF-12665-20230525-14_09_39</t>
  </si>
  <si>
    <t>20230525 14:10:38</t>
  </si>
  <si>
    <t>14:10:38</t>
  </si>
  <si>
    <t>MPF-12666-20230525-14_10_39</t>
  </si>
  <si>
    <t>20230525 14:11:38</t>
  </si>
  <si>
    <t>14:11:38</t>
  </si>
  <si>
    <t>MPF-12667-20230525-14_11_39</t>
  </si>
  <si>
    <t>20230525 14:12:38</t>
  </si>
  <si>
    <t>14:12:38</t>
  </si>
  <si>
    <t>MPF-12668-20230525-14_12_39</t>
  </si>
  <si>
    <t>20230525 14:13:38</t>
  </si>
  <si>
    <t>14:13:38</t>
  </si>
  <si>
    <t>MPF-12669-20230525-14_13_39</t>
  </si>
  <si>
    <t>20230525 14:14:38</t>
  </si>
  <si>
    <t>14:14:38</t>
  </si>
  <si>
    <t>MPF-12670-20230525-14_14_39</t>
  </si>
  <si>
    <t>20230525 14:15:38</t>
  </si>
  <si>
    <t>14:15:38</t>
  </si>
  <si>
    <t>MPF-12671-20230525-14_15_39</t>
  </si>
  <si>
    <t>20230525 14:16:38</t>
  </si>
  <si>
    <t>14:16:38</t>
  </si>
  <si>
    <t>MPF-12672-20230525-14_16_39</t>
  </si>
  <si>
    <t>20230525 14:17:38</t>
  </si>
  <si>
    <t>14:17:38</t>
  </si>
  <si>
    <t>MPF-12673-20230525-14_17_39</t>
  </si>
  <si>
    <t>20230525 14:18:38</t>
  </si>
  <si>
    <t>14:18:38</t>
  </si>
  <si>
    <t>MPF-12674-20230525-14_18_39</t>
  </si>
  <si>
    <t>20230525 14:19:38</t>
  </si>
  <si>
    <t>14:19:38</t>
  </si>
  <si>
    <t>MPF-12675-20230525-14_19_39</t>
  </si>
  <si>
    <t>20230525 14:20:38</t>
  </si>
  <si>
    <t>14:20:38</t>
  </si>
  <si>
    <t>MPF-12676-20230525-14_20_39</t>
  </si>
  <si>
    <t>20230525 14:21:38</t>
  </si>
  <si>
    <t>14:21:38</t>
  </si>
  <si>
    <t>MPF-12677-20230525-14_21_39</t>
  </si>
  <si>
    <t>20230525 14:22:38</t>
  </si>
  <si>
    <t>14:22:38</t>
  </si>
  <si>
    <t>MPF-12678-20230525-14_22_39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</si>
</sst>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Q93"/>
  <sheetViews>
    <sheetView tabSelected="1" topLeftCell="BC67" workbookViewId="0">
      <selection activeCell="BM17" sqref="BM17:BM93"/>
    </sheetView>
  </sheetViews>
  <sheetFormatPr baseColWidth="10" defaultColWidth="8.88671875" defaultRowHeight="14.4" x14ac:dyDescent="0.3"/>
  <sheetData>
    <row r="2" spans="1:147" x14ac:dyDescent="0.3">
      <c r="A2" t="s">
        <v>26</v>
      </c>
      <c r="B2" t="s">
        <v>27</v>
      </c>
      <c r="C2" t="s">
        <v>28</v>
      </c>
      <c r="D2" t="s">
        <v>30</v>
      </c>
    </row>
    <row r="3" spans="1:147" x14ac:dyDescent="0.3">
      <c r="B3" t="s">
        <v>19</v>
      </c>
      <c r="C3" t="s">
        <v>29</v>
      </c>
      <c r="D3" t="s">
        <v>31</v>
      </c>
    </row>
    <row r="4" spans="1:147" x14ac:dyDescent="0.3">
      <c r="A4" t="s">
        <v>32</v>
      </c>
      <c r="B4" t="s">
        <v>33</v>
      </c>
    </row>
    <row r="5" spans="1:147" x14ac:dyDescent="0.3">
      <c r="B5">
        <v>2</v>
      </c>
    </row>
    <row r="6" spans="1:14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147" x14ac:dyDescent="0.3">
      <c r="B7">
        <v>0</v>
      </c>
      <c r="C7">
        <v>1</v>
      </c>
      <c r="D7">
        <v>0</v>
      </c>
      <c r="E7">
        <v>0</v>
      </c>
    </row>
    <row r="8" spans="1:147" x14ac:dyDescent="0.3">
      <c r="A8" t="s">
        <v>39</v>
      </c>
      <c r="B8" t="s">
        <v>40</v>
      </c>
      <c r="C8" t="s">
        <v>42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</row>
    <row r="9" spans="1:147" x14ac:dyDescent="0.3">
      <c r="B9" t="s">
        <v>41</v>
      </c>
      <c r="C9" t="s">
        <v>43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7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r="11" spans="1:147" x14ac:dyDescent="0.3">
      <c r="B11">
        <v>0</v>
      </c>
      <c r="C11">
        <v>0</v>
      </c>
      <c r="D11">
        <v>0</v>
      </c>
      <c r="E11">
        <v>0</v>
      </c>
      <c r="F11">
        <v>1</v>
      </c>
    </row>
    <row r="12" spans="1:147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71</v>
      </c>
      <c r="H12" t="s">
        <v>73</v>
      </c>
    </row>
    <row r="13" spans="1:147" x14ac:dyDescent="0.3">
      <c r="B13">
        <v>-6276</v>
      </c>
      <c r="C13">
        <v>6.6</v>
      </c>
      <c r="D13">
        <v>1.7090000000000001E-5</v>
      </c>
      <c r="E13">
        <v>3.11</v>
      </c>
      <c r="F13" t="s">
        <v>70</v>
      </c>
      <c r="G13" t="s">
        <v>72</v>
      </c>
      <c r="H13">
        <v>0</v>
      </c>
    </row>
    <row r="14" spans="1:147" x14ac:dyDescent="0.3">
      <c r="A14" t="s">
        <v>74</v>
      </c>
      <c r="B14" t="s">
        <v>74</v>
      </c>
      <c r="C14" t="s">
        <v>74</v>
      </c>
      <c r="D14" t="s">
        <v>74</v>
      </c>
      <c r="E14" t="s">
        <v>74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77</v>
      </c>
      <c r="AL14" t="s">
        <v>77</v>
      </c>
      <c r="AM14" t="s">
        <v>77</v>
      </c>
      <c r="AN14" t="s">
        <v>77</v>
      </c>
      <c r="AO14" t="s">
        <v>77</v>
      </c>
      <c r="AP14" t="s">
        <v>77</v>
      </c>
      <c r="AQ14" t="s">
        <v>77</v>
      </c>
      <c r="AR14" t="s">
        <v>77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78</v>
      </c>
      <c r="BJ14" t="s">
        <v>78</v>
      </c>
      <c r="BK14" t="s">
        <v>78</v>
      </c>
      <c r="BL14" t="s">
        <v>78</v>
      </c>
      <c r="BM14" t="s">
        <v>32</v>
      </c>
      <c r="BN14" t="s">
        <v>32</v>
      </c>
      <c r="BO14" t="s">
        <v>32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79</v>
      </c>
      <c r="CB14" t="s">
        <v>79</v>
      </c>
      <c r="CC14" t="s">
        <v>79</v>
      </c>
      <c r="CD14" t="s">
        <v>80</v>
      </c>
      <c r="CE14" t="s">
        <v>80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80</v>
      </c>
      <c r="CP14" t="s">
        <v>80</v>
      </c>
      <c r="CQ14" t="s">
        <v>80</v>
      </c>
      <c r="CR14" t="s">
        <v>80</v>
      </c>
      <c r="CS14" t="s">
        <v>80</v>
      </c>
      <c r="CT14" t="s">
        <v>80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82</v>
      </c>
      <c r="DA14" t="s">
        <v>82</v>
      </c>
      <c r="DB14" t="s">
        <v>82</v>
      </c>
      <c r="DC14" t="s">
        <v>82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83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  <c r="EQ14" t="s">
        <v>84</v>
      </c>
    </row>
    <row r="15" spans="1:147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76</v>
      </c>
      <c r="AG15" t="s">
        <v>116</v>
      </c>
      <c r="AH15" t="s">
        <v>117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129</v>
      </c>
      <c r="AU15" t="s">
        <v>130</v>
      </c>
      <c r="AV15" t="s">
        <v>131</v>
      </c>
      <c r="AW15" t="s">
        <v>132</v>
      </c>
      <c r="AX15" t="s">
        <v>133</v>
      </c>
      <c r="AY15" t="s">
        <v>134</v>
      </c>
      <c r="AZ15" t="s">
        <v>135</v>
      </c>
      <c r="BA15" t="s">
        <v>136</v>
      </c>
      <c r="BB15" t="s">
        <v>137</v>
      </c>
      <c r="BC15" t="s">
        <v>138</v>
      </c>
      <c r="BD15" t="s">
        <v>139</v>
      </c>
      <c r="BE15" t="s">
        <v>140</v>
      </c>
      <c r="BF15" t="s">
        <v>141</v>
      </c>
      <c r="BG15" t="s">
        <v>142</v>
      </c>
      <c r="BH15" t="s">
        <v>143</v>
      </c>
      <c r="BI15" t="s">
        <v>144</v>
      </c>
      <c r="BJ15" t="s">
        <v>145</v>
      </c>
      <c r="BK15" t="s">
        <v>146</v>
      </c>
      <c r="BL15" t="s">
        <v>147</v>
      </c>
      <c r="BM15" t="s">
        <v>148</v>
      </c>
      <c r="BN15" t="s">
        <v>149</v>
      </c>
      <c r="BO15" t="s">
        <v>150</v>
      </c>
      <c r="BP15" t="s">
        <v>90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166</v>
      </c>
      <c r="CG15" t="s">
        <v>167</v>
      </c>
      <c r="CH15" t="s">
        <v>168</v>
      </c>
      <c r="CI15" t="s">
        <v>169</v>
      </c>
      <c r="CJ15" t="s">
        <v>170</v>
      </c>
      <c r="CK15" t="s">
        <v>171</v>
      </c>
      <c r="CL15" t="s">
        <v>172</v>
      </c>
      <c r="CM15" t="s">
        <v>173</v>
      </c>
      <c r="CN15" t="s">
        <v>174</v>
      </c>
      <c r="CO15" t="s">
        <v>175</v>
      </c>
      <c r="CP15" t="s">
        <v>176</v>
      </c>
      <c r="CQ15" t="s">
        <v>177</v>
      </c>
      <c r="CR15" t="s">
        <v>178</v>
      </c>
      <c r="CS15" t="s">
        <v>179</v>
      </c>
      <c r="CT15" t="s">
        <v>180</v>
      </c>
      <c r="CU15" t="s">
        <v>181</v>
      </c>
      <c r="CV15" t="s">
        <v>182</v>
      </c>
      <c r="CW15" t="s">
        <v>183</v>
      </c>
      <c r="CX15" t="s">
        <v>184</v>
      </c>
      <c r="CY15" t="s">
        <v>185</v>
      </c>
      <c r="CZ15" t="s">
        <v>86</v>
      </c>
      <c r="DA15" t="s">
        <v>89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  <c r="EQ15" t="s">
        <v>227</v>
      </c>
    </row>
    <row r="16" spans="1:147" x14ac:dyDescent="0.3">
      <c r="B16" t="s">
        <v>228</v>
      </c>
      <c r="C16" t="s">
        <v>228</v>
      </c>
      <c r="F16" t="s">
        <v>228</v>
      </c>
      <c r="G16" t="s">
        <v>229</v>
      </c>
      <c r="H16" t="s">
        <v>230</v>
      </c>
      <c r="I16" t="s">
        <v>231</v>
      </c>
      <c r="J16" t="s">
        <v>231</v>
      </c>
      <c r="K16" t="s">
        <v>156</v>
      </c>
      <c r="L16" t="s">
        <v>156</v>
      </c>
      <c r="M16" t="s">
        <v>229</v>
      </c>
      <c r="N16" t="s">
        <v>229</v>
      </c>
      <c r="O16" t="s">
        <v>229</v>
      </c>
      <c r="P16" t="s">
        <v>229</v>
      </c>
      <c r="Q16" t="s">
        <v>232</v>
      </c>
      <c r="R16" t="s">
        <v>233</v>
      </c>
      <c r="S16" t="s">
        <v>233</v>
      </c>
      <c r="T16" t="s">
        <v>234</v>
      </c>
      <c r="U16" t="s">
        <v>235</v>
      </c>
      <c r="V16" t="s">
        <v>234</v>
      </c>
      <c r="W16" t="s">
        <v>234</v>
      </c>
      <c r="X16" t="s">
        <v>234</v>
      </c>
      <c r="Y16" t="s">
        <v>232</v>
      </c>
      <c r="Z16" t="s">
        <v>232</v>
      </c>
      <c r="AA16" t="s">
        <v>232</v>
      </c>
      <c r="AB16" t="s">
        <v>232</v>
      </c>
      <c r="AF16" t="s">
        <v>236</v>
      </c>
      <c r="AG16" t="s">
        <v>235</v>
      </c>
      <c r="AI16" t="s">
        <v>235</v>
      </c>
      <c r="AJ16" t="s">
        <v>236</v>
      </c>
      <c r="AP16" t="s">
        <v>230</v>
      </c>
      <c r="AV16" t="s">
        <v>230</v>
      </c>
      <c r="AW16" t="s">
        <v>230</v>
      </c>
      <c r="AX16" t="s">
        <v>230</v>
      </c>
      <c r="AZ16" t="s">
        <v>237</v>
      </c>
      <c r="BI16" t="s">
        <v>230</v>
      </c>
      <c r="BJ16" t="s">
        <v>230</v>
      </c>
      <c r="BL16" t="s">
        <v>238</v>
      </c>
      <c r="BM16" t="s">
        <v>239</v>
      </c>
      <c r="BP16" t="s">
        <v>228</v>
      </c>
      <c r="BQ16" t="s">
        <v>231</v>
      </c>
      <c r="BR16" t="s">
        <v>231</v>
      </c>
      <c r="BS16" t="s">
        <v>240</v>
      </c>
      <c r="BT16" t="s">
        <v>240</v>
      </c>
      <c r="BU16" t="s">
        <v>236</v>
      </c>
      <c r="BV16" t="s">
        <v>234</v>
      </c>
      <c r="BW16" t="s">
        <v>234</v>
      </c>
      <c r="BX16" t="s">
        <v>233</v>
      </c>
      <c r="BY16" t="s">
        <v>233</v>
      </c>
      <c r="BZ16" t="s">
        <v>233</v>
      </c>
      <c r="CA16" t="s">
        <v>241</v>
      </c>
      <c r="CB16" t="s">
        <v>230</v>
      </c>
      <c r="CC16" t="s">
        <v>230</v>
      </c>
      <c r="CD16" t="s">
        <v>230</v>
      </c>
      <c r="CI16" t="s">
        <v>230</v>
      </c>
      <c r="CL16" t="s">
        <v>233</v>
      </c>
      <c r="CM16" t="s">
        <v>233</v>
      </c>
      <c r="CN16" t="s">
        <v>233</v>
      </c>
      <c r="CO16" t="s">
        <v>233</v>
      </c>
      <c r="CP16" t="s">
        <v>233</v>
      </c>
      <c r="CQ16" t="s">
        <v>230</v>
      </c>
      <c r="CR16" t="s">
        <v>230</v>
      </c>
      <c r="CS16" t="s">
        <v>230</v>
      </c>
      <c r="CT16" t="s">
        <v>228</v>
      </c>
      <c r="CV16" t="s">
        <v>242</v>
      </c>
      <c r="CW16" t="s">
        <v>242</v>
      </c>
      <c r="CY16" t="s">
        <v>228</v>
      </c>
      <c r="CZ16" t="s">
        <v>243</v>
      </c>
      <c r="DC16" t="s">
        <v>244</v>
      </c>
      <c r="DD16" t="s">
        <v>245</v>
      </c>
      <c r="DE16" t="s">
        <v>244</v>
      </c>
      <c r="DF16" t="s">
        <v>245</v>
      </c>
      <c r="DG16" t="s">
        <v>235</v>
      </c>
      <c r="DH16" t="s">
        <v>235</v>
      </c>
      <c r="DI16" t="s">
        <v>231</v>
      </c>
      <c r="DJ16" t="s">
        <v>246</v>
      </c>
      <c r="DK16" t="s">
        <v>231</v>
      </c>
      <c r="DN16" t="s">
        <v>247</v>
      </c>
      <c r="DQ16" t="s">
        <v>240</v>
      </c>
      <c r="DR16" t="s">
        <v>248</v>
      </c>
      <c r="DS16" t="s">
        <v>240</v>
      </c>
      <c r="DX16" t="s">
        <v>235</v>
      </c>
      <c r="DY16" t="s">
        <v>235</v>
      </c>
      <c r="DZ16" t="s">
        <v>244</v>
      </c>
      <c r="EA16" t="s">
        <v>245</v>
      </c>
      <c r="EC16" t="s">
        <v>236</v>
      </c>
      <c r="ED16" t="s">
        <v>236</v>
      </c>
      <c r="EE16" t="s">
        <v>233</v>
      </c>
      <c r="EF16" t="s">
        <v>233</v>
      </c>
      <c r="EG16" t="s">
        <v>233</v>
      </c>
      <c r="EH16" t="s">
        <v>233</v>
      </c>
      <c r="EI16" t="s">
        <v>233</v>
      </c>
      <c r="EJ16" t="s">
        <v>235</v>
      </c>
      <c r="EK16" t="s">
        <v>235</v>
      </c>
      <c r="EL16" t="s">
        <v>235</v>
      </c>
      <c r="EM16" t="s">
        <v>233</v>
      </c>
      <c r="EN16" t="s">
        <v>231</v>
      </c>
      <c r="EO16" t="s">
        <v>240</v>
      </c>
      <c r="EP16" t="s">
        <v>235</v>
      </c>
      <c r="EQ16" t="s">
        <v>235</v>
      </c>
    </row>
    <row r="17" spans="1:147" x14ac:dyDescent="0.3">
      <c r="A17">
        <v>1</v>
      </c>
      <c r="B17">
        <v>1685012618.2</v>
      </c>
      <c r="C17">
        <v>0</v>
      </c>
      <c r="D17" t="s">
        <v>249</v>
      </c>
      <c r="E17" t="s">
        <v>250</v>
      </c>
      <c r="F17">
        <v>1685012610.2548399</v>
      </c>
      <c r="G17">
        <f t="shared" ref="G17:G48" si="0">BU17*AH17*(BS17-BT17)/(100*BM17*(1000-AH17*BS17))</f>
        <v>3.9531145012183808E-3</v>
      </c>
      <c r="H17">
        <f t="shared" ref="H17:H48" si="1">BU17*AH17*(BR17-BQ17*(1000-AH17*BT17)/(1000-AH17*BS17))/(100*BM17)</f>
        <v>11.679250610788811</v>
      </c>
      <c r="I17">
        <f t="shared" ref="I17:I48" si="2">BQ17 - IF(AH17&gt;1, H17*BM17*100/(AJ17*CA17), 0)</f>
        <v>400.01087096774199</v>
      </c>
      <c r="J17">
        <f t="shared" ref="J17:J48" si="3">((P17-G17/2)*I17-H17)/(P17+G17/2)</f>
        <v>271.3271487277292</v>
      </c>
      <c r="K17">
        <f t="shared" ref="K17:K48" si="4">J17*(BV17+BW17)/1000</f>
        <v>26.014813401705677</v>
      </c>
      <c r="L17">
        <f t="shared" ref="L17:L48" si="5">(BQ17 - IF(AH17&gt;1, H17*BM17*100/(AJ17*CA17), 0))*(BV17+BW17)/1000</f>
        <v>38.352992745749795</v>
      </c>
      <c r="M17">
        <f t="shared" ref="M17:M48" si="6">2/((1/O17-1/N17)+SIGN(O17)*SQRT((1/O17-1/N17)*(1/O17-1/N17) + 4*BN17/((BN17+1)*(BN17+1))*(2*1/O17*1/N17-1/N17*1/N17)))</f>
        <v>0.16549012046299502</v>
      </c>
      <c r="N17">
        <f t="shared" ref="N17:N48" si="7">AE17+AD17*BM17+AC17*BM17*BM17</f>
        <v>3.3647325393820697</v>
      </c>
      <c r="O17">
        <f t="shared" ref="O17:O48" si="8">G17*(1000-(1000*0.61365*EXP(17.502*S17/(240.97+S17))/(BV17+BW17)+BS17)/2)/(1000*0.61365*EXP(17.502*S17/(240.97+S17))/(BV17+BW17)-BS17)</f>
        <v>0.16109765645834342</v>
      </c>
      <c r="P17">
        <f t="shared" ref="P17:P48" si="9">1/((BN17+1)/(M17/1.6)+1/(N17/1.37)) + BN17/((BN17+1)/(M17/1.6) + BN17/(N17/1.37))</f>
        <v>0.10107097008718155</v>
      </c>
      <c r="Q17">
        <f t="shared" ref="Q17:Q48" si="10">(BJ17*BL17)</f>
        <v>161.84505866503619</v>
      </c>
      <c r="R17">
        <f t="shared" ref="R17:R48" si="11">(BX17+(Q17+2*0.95*0.0000000567*(((BX17+$B$7)+273)^4-(BX17+273)^4)-44100*G17)/(1.84*29.3*N17+8*0.95*0.0000000567*(BX17+273)^3))</f>
        <v>27.820641883921947</v>
      </c>
      <c r="S17">
        <f t="shared" ref="S17:S48" si="12">($C$7*BY17+$D$7*BZ17+$E$7*R17)</f>
        <v>27.9816580645161</v>
      </c>
      <c r="T17">
        <f t="shared" ref="T17:T48" si="13">0.61365*EXP(17.502*S17/(240.97+S17))</f>
        <v>3.7907838564908087</v>
      </c>
      <c r="U17">
        <f t="shared" ref="U17:U48" si="14">(V17/W17*100)</f>
        <v>39.871583604174297</v>
      </c>
      <c r="V17">
        <f t="shared" ref="V17:V48" si="15">BS17*(BV17+BW17)/1000</f>
        <v>1.502974585742592</v>
      </c>
      <c r="W17">
        <f t="shared" ref="W17:W48" si="16">0.61365*EXP(17.502*BX17/(240.97+BX17))</f>
        <v>3.7695382271830313</v>
      </c>
      <c r="X17">
        <f t="shared" ref="X17:X48" si="17">(T17-BS17*(BV17+BW17)/1000)</f>
        <v>2.2878092707482169</v>
      </c>
      <c r="Y17">
        <f t="shared" ref="Y17:Y48" si="18">(-G17*44100)</f>
        <v>-174.3323495037306</v>
      </c>
      <c r="Z17">
        <f t="shared" ref="Z17:Z48" si="19">2*29.3*N17*0.92*(BX17-S17)</f>
        <v>-17.479886093326673</v>
      </c>
      <c r="AA17">
        <f t="shared" ref="AA17:AA48" si="20">2*0.95*0.0000000567*(((BX17+$B$7)+273)^4-(S17+273)^4)</f>
        <v>-1.1316464879941865</v>
      </c>
      <c r="AB17">
        <f t="shared" ref="AB17:AB48" si="21">Q17+AA17+Y17+Z17</f>
        <v>-31.098823420015254</v>
      </c>
      <c r="AC17">
        <v>-3.9655851913331597E-2</v>
      </c>
      <c r="AD17">
        <v>4.4517167816146397E-2</v>
      </c>
      <c r="AE17">
        <v>3.35310661020922</v>
      </c>
      <c r="AF17">
        <v>0</v>
      </c>
      <c r="AG17">
        <v>0</v>
      </c>
      <c r="AH17">
        <f t="shared" ref="AH17:AH48" si="22">IF(AF17*$H$13&gt;=AJ17,1,(AJ17/(AJ17-AF17*$H$13)))</f>
        <v>1</v>
      </c>
      <c r="AI17">
        <f t="shared" ref="AI17:AI48" si="23">(AH17-1)*100</f>
        <v>0</v>
      </c>
      <c r="AJ17">
        <f t="shared" ref="AJ17:AJ48" si="24">MAX(0,($B$13+$C$13*CA17)/(1+$D$13*CA17)*BV17/(BX17+273)*$E$13)</f>
        <v>50419.748470548009</v>
      </c>
      <c r="AK17" t="s">
        <v>251</v>
      </c>
      <c r="AL17">
        <v>2.32145</v>
      </c>
      <c r="AM17">
        <v>1.8749100000000001</v>
      </c>
      <c r="AN17">
        <f t="shared" ref="AN17:AN48" si="25">AM17-AL17</f>
        <v>-0.44653999999999994</v>
      </c>
      <c r="AO17">
        <f t="shared" ref="AO17:AO48" si="26">AN17/AM17</f>
        <v>-0.2381660986394013</v>
      </c>
      <c r="AP17">
        <v>-0.46207070621122198</v>
      </c>
      <c r="AQ17" t="s">
        <v>252</v>
      </c>
      <c r="AR17">
        <v>2.3200615384615402</v>
      </c>
      <c r="AS17">
        <v>1.3520000000000001</v>
      </c>
      <c r="AT17">
        <f t="shared" ref="AT17:AT48" si="27">1-AR17/AS17</f>
        <v>-0.71602184797451174</v>
      </c>
      <c r="AU17">
        <v>0.5</v>
      </c>
      <c r="AV17">
        <f t="shared" ref="AV17:AV48" si="28">BJ17</f>
        <v>841.19040836129761</v>
      </c>
      <c r="AW17">
        <f t="shared" ref="AW17:AW48" si="29">H17</f>
        <v>11.679250610788811</v>
      </c>
      <c r="AX17">
        <f t="shared" ref="AX17:AX48" si="30">AT17*AU17*AV17</f>
        <v>-301.15535534664525</v>
      </c>
      <c r="AY17">
        <f t="shared" ref="AY17:AY48" si="31">BD17/AS17</f>
        <v>1</v>
      </c>
      <c r="AZ17">
        <f t="shared" ref="AZ17:AZ48" si="32">(AW17-AP17)/AV17</f>
        <v>1.4433499474455781E-2</v>
      </c>
      <c r="BA17">
        <f t="shared" ref="BA17:BA48" si="33">(AM17-AS17)/AS17</f>
        <v>0.38676775147928988</v>
      </c>
      <c r="BB17" t="s">
        <v>253</v>
      </c>
      <c r="BC17">
        <v>0</v>
      </c>
      <c r="BD17">
        <f t="shared" ref="BD17:BD48" si="34">AS17-BC17</f>
        <v>1.3520000000000001</v>
      </c>
      <c r="BE17">
        <f t="shared" ref="BE17:BE48" si="35">(AS17-AR17)/(AS17-BC17)</f>
        <v>-0.71602184797451185</v>
      </c>
      <c r="BF17">
        <f t="shared" ref="BF17:BF48" si="36">(AM17-AS17)/(AM17-BC17)</f>
        <v>0.27889872047191594</v>
      </c>
      <c r="BG17">
        <f t="shared" ref="BG17:BG48" si="37">(AS17-AR17)/(AS17-AL17)</f>
        <v>0.99856778427101978</v>
      </c>
      <c r="BH17">
        <f t="shared" ref="BH17:BH48" si="38">(AM17-AS17)/(AM17-AL17)</f>
        <v>-1.1710261118824743</v>
      </c>
      <c r="BI17">
        <f t="shared" ref="BI17:BI48" si="39">$B$11*CB17+$C$11*CC17+$F$11*CD17</f>
        <v>999.98858064516105</v>
      </c>
      <c r="BJ17">
        <f t="shared" ref="BJ17:BJ48" si="40">BI17*BK17</f>
        <v>841.19040836129761</v>
      </c>
      <c r="BK17">
        <f t="shared" ref="BK17:BK48" si="41">($B$11*$D$9+$C$11*$D$9+$F$11*((CQ17+CI17)/MAX(CQ17+CI17+CR17, 0.1)*$I$9+CR17/MAX(CQ17+CI17+CR17, 0.1)*$J$9))/($B$11+$C$11+$F$11)</f>
        <v>0.84120001432275171</v>
      </c>
      <c r="BL17">
        <f t="shared" ref="BL17:BL48" si="42">($B$11*$K$9+$C$11*$K$9+$F$11*((CQ17+CI17)/MAX(CQ17+CI17+CR17, 0.1)*$P$9+CR17/MAX(CQ17+CI17+CR17, 0.1)*$Q$9))/($B$11+$C$11+$F$11)</f>
        <v>0.19240002864550321</v>
      </c>
      <c r="BM17">
        <v>0.7092132092763922</v>
      </c>
      <c r="BN17">
        <v>0.5</v>
      </c>
      <c r="BO17" t="s">
        <v>254</v>
      </c>
      <c r="BP17">
        <v>1685012610.2548399</v>
      </c>
      <c r="BQ17">
        <v>400.01087096774199</v>
      </c>
      <c r="BR17">
        <v>401.89170967741899</v>
      </c>
      <c r="BS17">
        <v>15.675599999999999</v>
      </c>
      <c r="BT17">
        <v>15.1236903225806</v>
      </c>
      <c r="BU17">
        <v>500.01893548387102</v>
      </c>
      <c r="BV17">
        <v>95.679854838709602</v>
      </c>
      <c r="BW17">
        <v>0.20002125806451601</v>
      </c>
      <c r="BX17">
        <v>27.885296774193499</v>
      </c>
      <c r="BY17">
        <v>27.9816580645161</v>
      </c>
      <c r="BZ17">
        <v>999.9</v>
      </c>
      <c r="CA17">
        <v>9995</v>
      </c>
      <c r="CB17">
        <v>0</v>
      </c>
      <c r="CC17">
        <v>51.940196774193502</v>
      </c>
      <c r="CD17">
        <v>999.98858064516105</v>
      </c>
      <c r="CE17">
        <v>0.95999803225806501</v>
      </c>
      <c r="CF17">
        <v>4.0001587096774198E-2</v>
      </c>
      <c r="CG17">
        <v>0</v>
      </c>
      <c r="CH17">
        <v>2.31308064516129</v>
      </c>
      <c r="CI17">
        <v>0</v>
      </c>
      <c r="CJ17">
        <v>609.328096774193</v>
      </c>
      <c r="CK17">
        <v>9334.2148387096804</v>
      </c>
      <c r="CL17">
        <v>37.768000000000001</v>
      </c>
      <c r="CM17">
        <v>40.75</v>
      </c>
      <c r="CN17">
        <v>38.912999999999997</v>
      </c>
      <c r="CO17">
        <v>39.554000000000002</v>
      </c>
      <c r="CP17">
        <v>37.929000000000002</v>
      </c>
      <c r="CQ17">
        <v>959.98806451612904</v>
      </c>
      <c r="CR17">
        <v>40</v>
      </c>
      <c r="CS17">
        <v>0</v>
      </c>
      <c r="CT17">
        <v>510.799999952316</v>
      </c>
      <c r="CU17">
        <v>2.3200615384615402</v>
      </c>
      <c r="CV17">
        <v>0.57502905775260105</v>
      </c>
      <c r="CW17">
        <v>-10.188820510479101</v>
      </c>
      <c r="CX17">
        <v>609.24603846153798</v>
      </c>
      <c r="CY17">
        <v>15</v>
      </c>
      <c r="CZ17">
        <v>1685012539.3</v>
      </c>
      <c r="DA17" t="s">
        <v>255</v>
      </c>
      <c r="DB17">
        <v>3</v>
      </c>
      <c r="DC17">
        <v>-3.927</v>
      </c>
      <c r="DD17">
        <v>0.35799999999999998</v>
      </c>
      <c r="DE17">
        <v>402</v>
      </c>
      <c r="DF17">
        <v>15</v>
      </c>
      <c r="DG17">
        <v>1.52</v>
      </c>
      <c r="DH17">
        <v>0.42</v>
      </c>
      <c r="DI17">
        <v>-1.8605038461538499</v>
      </c>
      <c r="DJ17">
        <v>-0.18754591996902201</v>
      </c>
      <c r="DK17">
        <v>0.10821664016353499</v>
      </c>
      <c r="DL17">
        <v>1</v>
      </c>
      <c r="DM17">
        <v>2.3239886363636399</v>
      </c>
      <c r="DN17">
        <v>8.3882037106794705E-2</v>
      </c>
      <c r="DO17">
        <v>0.18336617762864699</v>
      </c>
      <c r="DP17">
        <v>1</v>
      </c>
      <c r="DQ17">
        <v>0.55597836538461498</v>
      </c>
      <c r="DR17">
        <v>-4.6437668089398899E-2</v>
      </c>
      <c r="DS17">
        <v>6.4062875035415402E-3</v>
      </c>
      <c r="DT17">
        <v>1</v>
      </c>
      <c r="DU17">
        <v>3</v>
      </c>
      <c r="DV17">
        <v>3</v>
      </c>
      <c r="DW17" t="s">
        <v>256</v>
      </c>
      <c r="DX17">
        <v>100</v>
      </c>
      <c r="DY17">
        <v>100</v>
      </c>
      <c r="DZ17">
        <v>-3.927</v>
      </c>
      <c r="EA17">
        <v>0.35799999999999998</v>
      </c>
      <c r="EB17">
        <v>2</v>
      </c>
      <c r="EC17">
        <v>515.17100000000005</v>
      </c>
      <c r="ED17">
        <v>419.69299999999998</v>
      </c>
      <c r="EE17">
        <v>26.695699999999999</v>
      </c>
      <c r="EF17">
        <v>30.102799999999998</v>
      </c>
      <c r="EG17">
        <v>30</v>
      </c>
      <c r="EH17">
        <v>30.248699999999999</v>
      </c>
      <c r="EI17">
        <v>30.278400000000001</v>
      </c>
      <c r="EJ17">
        <v>20.109100000000002</v>
      </c>
      <c r="EK17">
        <v>31.397300000000001</v>
      </c>
      <c r="EL17">
        <v>0</v>
      </c>
      <c r="EM17">
        <v>26.700500000000002</v>
      </c>
      <c r="EN17">
        <v>401.82600000000002</v>
      </c>
      <c r="EO17">
        <v>15.206899999999999</v>
      </c>
      <c r="EP17">
        <v>100.476</v>
      </c>
      <c r="EQ17">
        <v>90.335499999999996</v>
      </c>
    </row>
    <row r="18" spans="1:147" x14ac:dyDescent="0.3">
      <c r="A18">
        <v>2</v>
      </c>
      <c r="B18">
        <v>1685012678.2</v>
      </c>
      <c r="C18">
        <v>60</v>
      </c>
      <c r="D18" t="s">
        <v>257</v>
      </c>
      <c r="E18" t="s">
        <v>258</v>
      </c>
      <c r="F18">
        <v>1685012670.2451601</v>
      </c>
      <c r="G18">
        <f t="shared" si="0"/>
        <v>3.4549609599907206E-3</v>
      </c>
      <c r="H18">
        <f t="shared" si="1"/>
        <v>11.752533189854459</v>
      </c>
      <c r="I18">
        <f t="shared" si="2"/>
        <v>400.01312903225801</v>
      </c>
      <c r="J18">
        <f t="shared" si="3"/>
        <v>254.31473646045328</v>
      </c>
      <c r="K18">
        <f t="shared" si="4"/>
        <v>24.383086625682953</v>
      </c>
      <c r="L18">
        <f t="shared" si="5"/>
        <v>38.352298857525106</v>
      </c>
      <c r="M18">
        <f t="shared" si="6"/>
        <v>0.14435631444866917</v>
      </c>
      <c r="N18">
        <f t="shared" si="7"/>
        <v>3.3656188044861937</v>
      </c>
      <c r="O18">
        <f t="shared" si="8"/>
        <v>0.14100270386448566</v>
      </c>
      <c r="P18">
        <f t="shared" si="9"/>
        <v>8.8421509514328173E-2</v>
      </c>
      <c r="Q18">
        <f t="shared" si="10"/>
        <v>161.8436966254709</v>
      </c>
      <c r="R18">
        <f t="shared" si="11"/>
        <v>27.95838057488178</v>
      </c>
      <c r="S18">
        <f t="shared" si="12"/>
        <v>28.002887096774199</v>
      </c>
      <c r="T18">
        <f t="shared" si="13"/>
        <v>3.7954784276472799</v>
      </c>
      <c r="U18">
        <f t="shared" si="14"/>
        <v>40.034285682705558</v>
      </c>
      <c r="V18">
        <f t="shared" si="15"/>
        <v>1.5112233528158716</v>
      </c>
      <c r="W18">
        <f t="shared" si="16"/>
        <v>3.7748228226005445</v>
      </c>
      <c r="X18">
        <f t="shared" si="17"/>
        <v>2.2842550748314085</v>
      </c>
      <c r="Y18">
        <f t="shared" si="18"/>
        <v>-152.36377833559078</v>
      </c>
      <c r="Z18">
        <f t="shared" si="19"/>
        <v>-16.979364560654574</v>
      </c>
      <c r="AA18">
        <f t="shared" si="20"/>
        <v>-1.0992011395209984</v>
      </c>
      <c r="AB18">
        <f t="shared" si="21"/>
        <v>-8.598647410295456</v>
      </c>
      <c r="AC18">
        <v>-3.9668972765982899E-2</v>
      </c>
      <c r="AD18">
        <v>4.4531897122697298E-2</v>
      </c>
      <c r="AE18">
        <v>3.3539890286653402</v>
      </c>
      <c r="AF18">
        <v>0</v>
      </c>
      <c r="AG18">
        <v>0</v>
      </c>
      <c r="AH18">
        <f t="shared" si="22"/>
        <v>1</v>
      </c>
      <c r="AI18">
        <f t="shared" si="23"/>
        <v>0</v>
      </c>
      <c r="AJ18">
        <f t="shared" si="24"/>
        <v>50431.67559555659</v>
      </c>
      <c r="AK18" t="s">
        <v>251</v>
      </c>
      <c r="AL18">
        <v>2.32145</v>
      </c>
      <c r="AM18">
        <v>1.8749100000000001</v>
      </c>
      <c r="AN18">
        <f t="shared" si="25"/>
        <v>-0.44653999999999994</v>
      </c>
      <c r="AO18">
        <f t="shared" si="26"/>
        <v>-0.2381660986394013</v>
      </c>
      <c r="AP18">
        <v>-0.46207070621122198</v>
      </c>
      <c r="AQ18" t="s">
        <v>259</v>
      </c>
      <c r="AR18">
        <v>2.3198461538461501</v>
      </c>
      <c r="AS18">
        <v>1.3912</v>
      </c>
      <c r="AT18">
        <f t="shared" si="27"/>
        <v>-0.66751448666342017</v>
      </c>
      <c r="AU18">
        <v>0.5</v>
      </c>
      <c r="AV18">
        <f t="shared" si="28"/>
        <v>841.1831802192936</v>
      </c>
      <c r="AW18">
        <f t="shared" si="29"/>
        <v>11.752533189854459</v>
      </c>
      <c r="AX18">
        <f t="shared" si="30"/>
        <v>-280.75097936699251</v>
      </c>
      <c r="AY18">
        <f t="shared" si="31"/>
        <v>1</v>
      </c>
      <c r="AZ18">
        <f t="shared" si="32"/>
        <v>1.4520741954066859E-2</v>
      </c>
      <c r="BA18">
        <f t="shared" si="33"/>
        <v>0.34769263944795864</v>
      </c>
      <c r="BB18" t="s">
        <v>253</v>
      </c>
      <c r="BC18">
        <v>0</v>
      </c>
      <c r="BD18">
        <f t="shared" si="34"/>
        <v>1.3912</v>
      </c>
      <c r="BE18">
        <f t="shared" si="35"/>
        <v>-0.66751448666342017</v>
      </c>
      <c r="BF18">
        <f t="shared" si="36"/>
        <v>0.25799105023707808</v>
      </c>
      <c r="BG18">
        <f t="shared" si="37"/>
        <v>0.99827589771152925</v>
      </c>
      <c r="BH18">
        <f t="shared" si="38"/>
        <v>-1.0832400232901871</v>
      </c>
      <c r="BI18">
        <f t="shared" si="39"/>
        <v>999.97996774193598</v>
      </c>
      <c r="BJ18">
        <f t="shared" si="40"/>
        <v>841.1831802192936</v>
      </c>
      <c r="BK18">
        <f t="shared" si="41"/>
        <v>0.84120003135540522</v>
      </c>
      <c r="BL18">
        <f t="shared" si="42"/>
        <v>0.19240006271081025</v>
      </c>
      <c r="BM18">
        <v>0.7092132092763922</v>
      </c>
      <c r="BN18">
        <v>0.5</v>
      </c>
      <c r="BO18" t="s">
        <v>254</v>
      </c>
      <c r="BP18">
        <v>1685012670.2451601</v>
      </c>
      <c r="BQ18">
        <v>400.01312903225801</v>
      </c>
      <c r="BR18">
        <v>401.87612903225801</v>
      </c>
      <c r="BS18">
        <v>15.762006451612899</v>
      </c>
      <c r="BT18">
        <v>15.279680645161299</v>
      </c>
      <c r="BU18">
        <v>500.01103225806497</v>
      </c>
      <c r="BV18">
        <v>95.677545161290297</v>
      </c>
      <c r="BW18">
        <v>0.20005503225806401</v>
      </c>
      <c r="BX18">
        <v>27.909309677419401</v>
      </c>
      <c r="BY18">
        <v>28.002887096774199</v>
      </c>
      <c r="BZ18">
        <v>999.9</v>
      </c>
      <c r="CA18">
        <v>9998.5483870967691</v>
      </c>
      <c r="CB18">
        <v>0</v>
      </c>
      <c r="CC18">
        <v>59.3432580645161</v>
      </c>
      <c r="CD18">
        <v>999.97996774193598</v>
      </c>
      <c r="CE18">
        <v>0.96000041935483904</v>
      </c>
      <c r="CF18">
        <v>3.9999283870967697E-2</v>
      </c>
      <c r="CG18">
        <v>0</v>
      </c>
      <c r="CH18">
        <v>2.3105612903225801</v>
      </c>
      <c r="CI18">
        <v>0</v>
      </c>
      <c r="CJ18">
        <v>600.14351612903204</v>
      </c>
      <c r="CK18">
        <v>9334.1361290322602</v>
      </c>
      <c r="CL18">
        <v>38.080290322580602</v>
      </c>
      <c r="CM18">
        <v>40.896999999999998</v>
      </c>
      <c r="CN18">
        <v>39.174999999999997</v>
      </c>
      <c r="CO18">
        <v>39.679000000000002</v>
      </c>
      <c r="CP18">
        <v>38.170999999999999</v>
      </c>
      <c r="CQ18">
        <v>959.98161290322605</v>
      </c>
      <c r="CR18">
        <v>40.000322580645197</v>
      </c>
      <c r="CS18">
        <v>0</v>
      </c>
      <c r="CT18">
        <v>59.600000143051098</v>
      </c>
      <c r="CU18">
        <v>2.3198461538461501</v>
      </c>
      <c r="CV18">
        <v>-7.3135029793871306E-2</v>
      </c>
      <c r="CW18">
        <v>-1.2563760761671099</v>
      </c>
      <c r="CX18">
        <v>600.10734615384604</v>
      </c>
      <c r="CY18">
        <v>15</v>
      </c>
      <c r="CZ18">
        <v>1685012539.3</v>
      </c>
      <c r="DA18" t="s">
        <v>255</v>
      </c>
      <c r="DB18">
        <v>3</v>
      </c>
      <c r="DC18">
        <v>-3.927</v>
      </c>
      <c r="DD18">
        <v>0.35799999999999998</v>
      </c>
      <c r="DE18">
        <v>402</v>
      </c>
      <c r="DF18">
        <v>15</v>
      </c>
      <c r="DG18">
        <v>1.52</v>
      </c>
      <c r="DH18">
        <v>0.42</v>
      </c>
      <c r="DI18">
        <v>-1.8581425</v>
      </c>
      <c r="DJ18">
        <v>3.08570489888823E-2</v>
      </c>
      <c r="DK18">
        <v>9.8297666101783407E-2</v>
      </c>
      <c r="DL18">
        <v>1</v>
      </c>
      <c r="DM18">
        <v>2.3123409090909099</v>
      </c>
      <c r="DN18">
        <v>4.1936216314454799E-3</v>
      </c>
      <c r="DO18">
        <v>0.21429878071831199</v>
      </c>
      <c r="DP18">
        <v>1</v>
      </c>
      <c r="DQ18">
        <v>0.484102307692308</v>
      </c>
      <c r="DR18">
        <v>-1.9586133981314501E-2</v>
      </c>
      <c r="DS18">
        <v>3.4336217061158702E-3</v>
      </c>
      <c r="DT18">
        <v>1</v>
      </c>
      <c r="DU18">
        <v>3</v>
      </c>
      <c r="DV18">
        <v>3</v>
      </c>
      <c r="DW18" t="s">
        <v>256</v>
      </c>
      <c r="DX18">
        <v>100</v>
      </c>
      <c r="DY18">
        <v>100</v>
      </c>
      <c r="DZ18">
        <v>-3.927</v>
      </c>
      <c r="EA18">
        <v>0.35799999999999998</v>
      </c>
      <c r="EB18">
        <v>2</v>
      </c>
      <c r="EC18">
        <v>515.38300000000004</v>
      </c>
      <c r="ED18">
        <v>419.904</v>
      </c>
      <c r="EE18">
        <v>26.609500000000001</v>
      </c>
      <c r="EF18">
        <v>30.087199999999999</v>
      </c>
      <c r="EG18">
        <v>30</v>
      </c>
      <c r="EH18">
        <v>30.242999999999999</v>
      </c>
      <c r="EI18">
        <v>30.273199999999999</v>
      </c>
      <c r="EJ18">
        <v>20.1128</v>
      </c>
      <c r="EK18">
        <v>30.560600000000001</v>
      </c>
      <c r="EL18">
        <v>0</v>
      </c>
      <c r="EM18">
        <v>26.591200000000001</v>
      </c>
      <c r="EN18">
        <v>401.92399999999998</v>
      </c>
      <c r="EO18">
        <v>15.276999999999999</v>
      </c>
      <c r="EP18">
        <v>100.47799999999999</v>
      </c>
      <c r="EQ18">
        <v>90.338999999999999</v>
      </c>
    </row>
    <row r="19" spans="1:147" x14ac:dyDescent="0.3">
      <c r="A19">
        <v>3</v>
      </c>
      <c r="B19">
        <v>1685012738.3</v>
      </c>
      <c r="C19">
        <v>120.09999990463299</v>
      </c>
      <c r="D19" t="s">
        <v>260</v>
      </c>
      <c r="E19" t="s">
        <v>261</v>
      </c>
      <c r="F19">
        <v>1685012730.24839</v>
      </c>
      <c r="G19">
        <f t="shared" si="0"/>
        <v>3.0495895076430909E-3</v>
      </c>
      <c r="H19">
        <f t="shared" si="1"/>
        <v>11.674870513018343</v>
      </c>
      <c r="I19">
        <f t="shared" si="2"/>
        <v>400.02351612903198</v>
      </c>
      <c r="J19">
        <f t="shared" si="3"/>
        <v>237.75871079370086</v>
      </c>
      <c r="K19">
        <f t="shared" si="4"/>
        <v>22.79531071523952</v>
      </c>
      <c r="L19">
        <f t="shared" si="5"/>
        <v>38.352581544219497</v>
      </c>
      <c r="M19">
        <f t="shared" si="6"/>
        <v>0.12694145244632135</v>
      </c>
      <c r="N19">
        <f t="shared" si="7"/>
        <v>3.3674313004485112</v>
      </c>
      <c r="O19">
        <f t="shared" si="8"/>
        <v>0.12434169533681282</v>
      </c>
      <c r="P19">
        <f t="shared" si="9"/>
        <v>7.7942702858911E-2</v>
      </c>
      <c r="Q19">
        <f t="shared" si="10"/>
        <v>161.84735661590545</v>
      </c>
      <c r="R19">
        <f t="shared" si="11"/>
        <v>28.051902634649224</v>
      </c>
      <c r="S19">
        <f t="shared" si="12"/>
        <v>27.997841935483901</v>
      </c>
      <c r="T19">
        <f t="shared" si="13"/>
        <v>3.7943622854906391</v>
      </c>
      <c r="U19">
        <f t="shared" si="14"/>
        <v>39.945027123201484</v>
      </c>
      <c r="V19">
        <f t="shared" si="15"/>
        <v>1.5079453697544176</v>
      </c>
      <c r="W19">
        <f t="shared" si="16"/>
        <v>3.7750515604946218</v>
      </c>
      <c r="X19">
        <f t="shared" si="17"/>
        <v>2.2864169157362215</v>
      </c>
      <c r="Y19">
        <f t="shared" si="18"/>
        <v>-134.48689728706032</v>
      </c>
      <c r="Z19">
        <f t="shared" si="19"/>
        <v>-15.884012415824206</v>
      </c>
      <c r="AA19">
        <f t="shared" si="20"/>
        <v>-1.0277168149026168</v>
      </c>
      <c r="AB19">
        <f t="shared" si="21"/>
        <v>10.448730098118315</v>
      </c>
      <c r="AC19">
        <v>-3.9695810552238801E-2</v>
      </c>
      <c r="AD19">
        <v>4.4562024888888802E-2</v>
      </c>
      <c r="AE19">
        <v>3.3557936565782498</v>
      </c>
      <c r="AF19">
        <v>0</v>
      </c>
      <c r="AG19">
        <v>0</v>
      </c>
      <c r="AH19">
        <f t="shared" si="22"/>
        <v>1</v>
      </c>
      <c r="AI19">
        <f t="shared" si="23"/>
        <v>0</v>
      </c>
      <c r="AJ19">
        <f t="shared" si="24"/>
        <v>50464.188667401802</v>
      </c>
      <c r="AK19" t="s">
        <v>251</v>
      </c>
      <c r="AL19">
        <v>2.32145</v>
      </c>
      <c r="AM19">
        <v>1.8749100000000001</v>
      </c>
      <c r="AN19">
        <f t="shared" si="25"/>
        <v>-0.44653999999999994</v>
      </c>
      <c r="AO19">
        <f t="shared" si="26"/>
        <v>-0.2381660986394013</v>
      </c>
      <c r="AP19">
        <v>-0.46207070621122198</v>
      </c>
      <c r="AQ19" t="s">
        <v>262</v>
      </c>
      <c r="AR19">
        <v>2.3465115384615398</v>
      </c>
      <c r="AS19">
        <v>1.5740000000000001</v>
      </c>
      <c r="AT19">
        <f t="shared" si="27"/>
        <v>-0.49079513244062234</v>
      </c>
      <c r="AU19">
        <v>0.5</v>
      </c>
      <c r="AV19">
        <f t="shared" si="28"/>
        <v>841.20210487731504</v>
      </c>
      <c r="AW19">
        <f t="shared" si="29"/>
        <v>11.674870513018343</v>
      </c>
      <c r="AX19">
        <f t="shared" si="30"/>
        <v>-206.42894923629606</v>
      </c>
      <c r="AY19">
        <f t="shared" si="31"/>
        <v>1</v>
      </c>
      <c r="AZ19">
        <f t="shared" si="32"/>
        <v>1.4428091832936717E-2</v>
      </c>
      <c r="BA19">
        <f t="shared" si="33"/>
        <v>0.19117534942820838</v>
      </c>
      <c r="BB19" t="s">
        <v>253</v>
      </c>
      <c r="BC19">
        <v>0</v>
      </c>
      <c r="BD19">
        <f t="shared" si="34"/>
        <v>1.5740000000000001</v>
      </c>
      <c r="BE19">
        <f t="shared" si="35"/>
        <v>-0.49079513244062245</v>
      </c>
      <c r="BF19">
        <f t="shared" si="36"/>
        <v>0.1604930369991093</v>
      </c>
      <c r="BG19">
        <f t="shared" si="37"/>
        <v>1.0335293845227638</v>
      </c>
      <c r="BH19">
        <f t="shared" si="38"/>
        <v>-0.67387020199758152</v>
      </c>
      <c r="BI19">
        <f t="shared" si="39"/>
        <v>1000.0024516129</v>
      </c>
      <c r="BJ19">
        <f t="shared" si="40"/>
        <v>841.20210487731504</v>
      </c>
      <c r="BK19">
        <f t="shared" si="41"/>
        <v>0.84120004258043912</v>
      </c>
      <c r="BL19">
        <f t="shared" si="42"/>
        <v>0.19240008516087825</v>
      </c>
      <c r="BM19">
        <v>0.70921320927639198</v>
      </c>
      <c r="BN19">
        <v>0.5</v>
      </c>
      <c r="BO19" t="s">
        <v>254</v>
      </c>
      <c r="BP19">
        <v>1685012730.24839</v>
      </c>
      <c r="BQ19">
        <v>400.02351612903198</v>
      </c>
      <c r="BR19">
        <v>401.85251612903198</v>
      </c>
      <c r="BS19">
        <v>15.7281096774194</v>
      </c>
      <c r="BT19">
        <v>15.302358064516101</v>
      </c>
      <c r="BU19">
        <v>500.00803225806499</v>
      </c>
      <c r="BV19">
        <v>95.675909677419398</v>
      </c>
      <c r="BW19">
        <v>0.19990761290322601</v>
      </c>
      <c r="BX19">
        <v>27.9103483870968</v>
      </c>
      <c r="BY19">
        <v>27.997841935483901</v>
      </c>
      <c r="BZ19">
        <v>999.9</v>
      </c>
      <c r="CA19">
        <v>10005.483870967701</v>
      </c>
      <c r="CB19">
        <v>0</v>
      </c>
      <c r="CC19">
        <v>73.573196774193505</v>
      </c>
      <c r="CD19">
        <v>1000.0024516129</v>
      </c>
      <c r="CE19">
        <v>0.96000254838709698</v>
      </c>
      <c r="CF19">
        <v>3.9997309677419303E-2</v>
      </c>
      <c r="CG19">
        <v>0</v>
      </c>
      <c r="CH19">
        <v>2.35458709677419</v>
      </c>
      <c r="CI19">
        <v>0</v>
      </c>
      <c r="CJ19">
        <v>597.01841935483901</v>
      </c>
      <c r="CK19">
        <v>9334.3551612903193</v>
      </c>
      <c r="CL19">
        <v>38.3343548387097</v>
      </c>
      <c r="CM19">
        <v>41.061999999999998</v>
      </c>
      <c r="CN19">
        <v>39.405000000000001</v>
      </c>
      <c r="CO19">
        <v>39.808</v>
      </c>
      <c r="CP19">
        <v>38.393000000000001</v>
      </c>
      <c r="CQ19">
        <v>960.00322580645195</v>
      </c>
      <c r="CR19">
        <v>40.001612903225798</v>
      </c>
      <c r="CS19">
        <v>0</v>
      </c>
      <c r="CT19">
        <v>59.399999856948902</v>
      </c>
      <c r="CU19">
        <v>2.3465115384615398</v>
      </c>
      <c r="CV19">
        <v>-0.25397947532036302</v>
      </c>
      <c r="CW19">
        <v>0.894735018941893</v>
      </c>
      <c r="CX19">
        <v>597.08234615384595</v>
      </c>
      <c r="CY19">
        <v>15</v>
      </c>
      <c r="CZ19">
        <v>1685012539.3</v>
      </c>
      <c r="DA19" t="s">
        <v>255</v>
      </c>
      <c r="DB19">
        <v>3</v>
      </c>
      <c r="DC19">
        <v>-3.927</v>
      </c>
      <c r="DD19">
        <v>0.35799999999999998</v>
      </c>
      <c r="DE19">
        <v>402</v>
      </c>
      <c r="DF19">
        <v>15</v>
      </c>
      <c r="DG19">
        <v>1.52</v>
      </c>
      <c r="DH19">
        <v>0.42</v>
      </c>
      <c r="DI19">
        <v>-1.84999673076923</v>
      </c>
      <c r="DJ19">
        <v>0.28205373973925602</v>
      </c>
      <c r="DK19">
        <v>9.8567868940081294E-2</v>
      </c>
      <c r="DL19">
        <v>1</v>
      </c>
      <c r="DM19">
        <v>2.3339840909090901</v>
      </c>
      <c r="DN19">
        <v>0.18945722120028899</v>
      </c>
      <c r="DO19">
        <v>0.20912868150667199</v>
      </c>
      <c r="DP19">
        <v>1</v>
      </c>
      <c r="DQ19">
        <v>0.43137136538461501</v>
      </c>
      <c r="DR19">
        <v>-8.8690222655454398E-2</v>
      </c>
      <c r="DS19">
        <v>1.8781550352805199E-2</v>
      </c>
      <c r="DT19">
        <v>1</v>
      </c>
      <c r="DU19">
        <v>3</v>
      </c>
      <c r="DV19">
        <v>3</v>
      </c>
      <c r="DW19" t="s">
        <v>256</v>
      </c>
      <c r="DX19">
        <v>100</v>
      </c>
      <c r="DY19">
        <v>100</v>
      </c>
      <c r="DZ19">
        <v>-3.927</v>
      </c>
      <c r="EA19">
        <v>0.35799999999999998</v>
      </c>
      <c r="EB19">
        <v>2</v>
      </c>
      <c r="EC19">
        <v>515.29999999999995</v>
      </c>
      <c r="ED19">
        <v>419.97199999999998</v>
      </c>
      <c r="EE19">
        <v>26.4129</v>
      </c>
      <c r="EF19">
        <v>30.066400000000002</v>
      </c>
      <c r="EG19">
        <v>30.0001</v>
      </c>
      <c r="EH19">
        <v>30.232600000000001</v>
      </c>
      <c r="EI19">
        <v>30.265499999999999</v>
      </c>
      <c r="EJ19">
        <v>20.110900000000001</v>
      </c>
      <c r="EK19">
        <v>30.005400000000002</v>
      </c>
      <c r="EL19">
        <v>0</v>
      </c>
      <c r="EM19">
        <v>26.5121</v>
      </c>
      <c r="EN19">
        <v>401.88400000000001</v>
      </c>
      <c r="EO19">
        <v>15.354900000000001</v>
      </c>
      <c r="EP19">
        <v>100.479</v>
      </c>
      <c r="EQ19">
        <v>90.346199999999996</v>
      </c>
    </row>
    <row r="20" spans="1:147" x14ac:dyDescent="0.3">
      <c r="A20">
        <v>4</v>
      </c>
      <c r="B20">
        <v>1685012798.2</v>
      </c>
      <c r="C20">
        <v>180</v>
      </c>
      <c r="D20" t="s">
        <v>263</v>
      </c>
      <c r="E20" t="s">
        <v>264</v>
      </c>
      <c r="F20">
        <v>1685012790.2645199</v>
      </c>
      <c r="G20">
        <f t="shared" si="0"/>
        <v>3.0541962436170375E-3</v>
      </c>
      <c r="H20">
        <f t="shared" si="1"/>
        <v>12.013036605960099</v>
      </c>
      <c r="I20">
        <f t="shared" si="2"/>
        <v>399.98780645161298</v>
      </c>
      <c r="J20">
        <f t="shared" si="3"/>
        <v>234.13657309824148</v>
      </c>
      <c r="K20">
        <f t="shared" si="4"/>
        <v>22.448973360200199</v>
      </c>
      <c r="L20">
        <f t="shared" si="5"/>
        <v>38.350760381504074</v>
      </c>
      <c r="M20">
        <f t="shared" si="6"/>
        <v>0.12748533866148015</v>
      </c>
      <c r="N20">
        <f t="shared" si="7"/>
        <v>3.3689698005621067</v>
      </c>
      <c r="O20">
        <f t="shared" si="8"/>
        <v>0.12486467498490335</v>
      </c>
      <c r="P20">
        <f t="shared" si="9"/>
        <v>7.8271391128607343E-2</v>
      </c>
      <c r="Q20">
        <f t="shared" si="10"/>
        <v>161.8400454899483</v>
      </c>
      <c r="R20">
        <f t="shared" si="11"/>
        <v>28.03420973345791</v>
      </c>
      <c r="S20">
        <f t="shared" si="12"/>
        <v>27.978638709677401</v>
      </c>
      <c r="T20">
        <f t="shared" si="13"/>
        <v>3.7901165704632387</v>
      </c>
      <c r="U20">
        <f t="shared" si="14"/>
        <v>40.030344838411693</v>
      </c>
      <c r="V20">
        <f t="shared" si="15"/>
        <v>1.5097082401528146</v>
      </c>
      <c r="W20">
        <f t="shared" si="16"/>
        <v>3.7714095300626842</v>
      </c>
      <c r="X20">
        <f t="shared" si="17"/>
        <v>2.2804083303104239</v>
      </c>
      <c r="Y20">
        <f t="shared" si="18"/>
        <v>-134.69005434351135</v>
      </c>
      <c r="Z20">
        <f t="shared" si="19"/>
        <v>-15.408490771463939</v>
      </c>
      <c r="AA20">
        <f t="shared" si="20"/>
        <v>-0.9963171131136358</v>
      </c>
      <c r="AB20">
        <f t="shared" si="21"/>
        <v>10.745183261859374</v>
      </c>
      <c r="AC20">
        <v>-3.9718595899550999E-2</v>
      </c>
      <c r="AD20">
        <v>4.4587603437352699E-2</v>
      </c>
      <c r="AE20">
        <v>3.3573254766983198</v>
      </c>
      <c r="AF20">
        <v>0</v>
      </c>
      <c r="AG20">
        <v>0</v>
      </c>
      <c r="AH20">
        <f t="shared" si="22"/>
        <v>1</v>
      </c>
      <c r="AI20">
        <f t="shared" si="23"/>
        <v>0</v>
      </c>
      <c r="AJ20">
        <f t="shared" si="24"/>
        <v>50494.828614935373</v>
      </c>
      <c r="AK20" t="s">
        <v>251</v>
      </c>
      <c r="AL20">
        <v>2.32145</v>
      </c>
      <c r="AM20">
        <v>1.8749100000000001</v>
      </c>
      <c r="AN20">
        <f t="shared" si="25"/>
        <v>-0.44653999999999994</v>
      </c>
      <c r="AO20">
        <f t="shared" si="26"/>
        <v>-0.2381660986394013</v>
      </c>
      <c r="AP20">
        <v>-0.46207070621122198</v>
      </c>
      <c r="AQ20" t="s">
        <v>265</v>
      </c>
      <c r="AR20">
        <v>2.3000576923076901</v>
      </c>
      <c r="AS20">
        <v>1.33</v>
      </c>
      <c r="AT20">
        <f t="shared" si="27"/>
        <v>-0.72936668594563159</v>
      </c>
      <c r="AU20">
        <v>0.5</v>
      </c>
      <c r="AV20">
        <f t="shared" si="28"/>
        <v>841.166671006039</v>
      </c>
      <c r="AW20">
        <f t="shared" si="29"/>
        <v>12.013036605960099</v>
      </c>
      <c r="AX20">
        <f t="shared" si="30"/>
        <v>-306.75947357979703</v>
      </c>
      <c r="AY20">
        <f t="shared" si="31"/>
        <v>1</v>
      </c>
      <c r="AZ20">
        <f t="shared" si="32"/>
        <v>1.4830719930036028E-2</v>
      </c>
      <c r="BA20">
        <f t="shared" si="33"/>
        <v>0.40970676691729324</v>
      </c>
      <c r="BB20" t="s">
        <v>253</v>
      </c>
      <c r="BC20">
        <v>0</v>
      </c>
      <c r="BD20">
        <f t="shared" si="34"/>
        <v>1.33</v>
      </c>
      <c r="BE20">
        <f t="shared" si="35"/>
        <v>-0.72936668594563159</v>
      </c>
      <c r="BF20">
        <f t="shared" si="36"/>
        <v>0.29063261703228421</v>
      </c>
      <c r="BG20">
        <f t="shared" si="37"/>
        <v>0.97842321075968541</v>
      </c>
      <c r="BH20">
        <f t="shared" si="38"/>
        <v>-1.22029381466386</v>
      </c>
      <c r="BI20">
        <f t="shared" si="39"/>
        <v>999.96067741935497</v>
      </c>
      <c r="BJ20">
        <f t="shared" si="40"/>
        <v>841.166671006039</v>
      </c>
      <c r="BK20">
        <f t="shared" si="41"/>
        <v>0.84119974915101359</v>
      </c>
      <c r="BL20">
        <f t="shared" si="42"/>
        <v>0.19239949830202721</v>
      </c>
      <c r="BM20">
        <v>0.70921320927639198</v>
      </c>
      <c r="BN20">
        <v>0.5</v>
      </c>
      <c r="BO20" t="s">
        <v>254</v>
      </c>
      <c r="BP20">
        <v>1685012790.2645199</v>
      </c>
      <c r="BQ20">
        <v>399.98780645161298</v>
      </c>
      <c r="BR20">
        <v>401.86503225806501</v>
      </c>
      <c r="BS20">
        <v>15.7458387096774</v>
      </c>
      <c r="BT20">
        <v>15.3194483870968</v>
      </c>
      <c r="BU20">
        <v>500.00422580645198</v>
      </c>
      <c r="BV20">
        <v>95.679929032258102</v>
      </c>
      <c r="BW20">
        <v>0.19989470967741901</v>
      </c>
      <c r="BX20">
        <v>27.893803225806401</v>
      </c>
      <c r="BY20">
        <v>27.978638709677401</v>
      </c>
      <c r="BZ20">
        <v>999.9</v>
      </c>
      <c r="CA20">
        <v>10010.8064516129</v>
      </c>
      <c r="CB20">
        <v>0</v>
      </c>
      <c r="CC20">
        <v>73.576648387096796</v>
      </c>
      <c r="CD20">
        <v>999.96067741935497</v>
      </c>
      <c r="CE20">
        <v>0.96000467741935502</v>
      </c>
      <c r="CF20">
        <v>3.9995335483870999E-2</v>
      </c>
      <c r="CG20">
        <v>0</v>
      </c>
      <c r="CH20">
        <v>2.29899677419355</v>
      </c>
      <c r="CI20">
        <v>0</v>
      </c>
      <c r="CJ20">
        <v>596.60570967741899</v>
      </c>
      <c r="CK20">
        <v>9333.9625806451604</v>
      </c>
      <c r="CL20">
        <v>38.561999999999998</v>
      </c>
      <c r="CM20">
        <v>41.2398387096774</v>
      </c>
      <c r="CN20">
        <v>39.625</v>
      </c>
      <c r="CO20">
        <v>39.936999999999998</v>
      </c>
      <c r="CP20">
        <v>38.610774193548401</v>
      </c>
      <c r="CQ20">
        <v>959.969032258065</v>
      </c>
      <c r="CR20">
        <v>39.99</v>
      </c>
      <c r="CS20">
        <v>0</v>
      </c>
      <c r="CT20">
        <v>59.200000047683702</v>
      </c>
      <c r="CU20">
        <v>2.3000576923076901</v>
      </c>
      <c r="CV20">
        <v>-1.10502905883144</v>
      </c>
      <c r="CW20">
        <v>5.0999658050160503</v>
      </c>
      <c r="CX20">
        <v>596.61023076923095</v>
      </c>
      <c r="CY20">
        <v>15</v>
      </c>
      <c r="CZ20">
        <v>1685012539.3</v>
      </c>
      <c r="DA20" t="s">
        <v>255</v>
      </c>
      <c r="DB20">
        <v>3</v>
      </c>
      <c r="DC20">
        <v>-3.927</v>
      </c>
      <c r="DD20">
        <v>0.35799999999999998</v>
      </c>
      <c r="DE20">
        <v>402</v>
      </c>
      <c r="DF20">
        <v>15</v>
      </c>
      <c r="DG20">
        <v>1.52</v>
      </c>
      <c r="DH20">
        <v>0.42</v>
      </c>
      <c r="DI20">
        <v>-1.8571565384615401</v>
      </c>
      <c r="DJ20">
        <v>-0.18226837060328299</v>
      </c>
      <c r="DK20">
        <v>9.5040255719608197E-2</v>
      </c>
      <c r="DL20">
        <v>1</v>
      </c>
      <c r="DM20">
        <v>2.2973909090909101</v>
      </c>
      <c r="DN20">
        <v>-0.18026629444699199</v>
      </c>
      <c r="DO20">
        <v>0.186675429091368</v>
      </c>
      <c r="DP20">
        <v>1</v>
      </c>
      <c r="DQ20">
        <v>0.42694890384615403</v>
      </c>
      <c r="DR20">
        <v>-4.9635255611133501E-3</v>
      </c>
      <c r="DS20">
        <v>3.0706559889204302E-3</v>
      </c>
      <c r="DT20">
        <v>1</v>
      </c>
      <c r="DU20">
        <v>3</v>
      </c>
      <c r="DV20">
        <v>3</v>
      </c>
      <c r="DW20" t="s">
        <v>256</v>
      </c>
      <c r="DX20">
        <v>100</v>
      </c>
      <c r="DY20">
        <v>100</v>
      </c>
      <c r="DZ20">
        <v>-3.927</v>
      </c>
      <c r="EA20">
        <v>0.35799999999999998</v>
      </c>
      <c r="EB20">
        <v>2</v>
      </c>
      <c r="EC20">
        <v>515.08900000000006</v>
      </c>
      <c r="ED20">
        <v>420.64400000000001</v>
      </c>
      <c r="EE20">
        <v>26.416799999999999</v>
      </c>
      <c r="EF20">
        <v>30.048100000000002</v>
      </c>
      <c r="EG20">
        <v>29.9999</v>
      </c>
      <c r="EH20">
        <v>30.222200000000001</v>
      </c>
      <c r="EI20">
        <v>30.255099999999999</v>
      </c>
      <c r="EJ20">
        <v>20.115300000000001</v>
      </c>
      <c r="EK20">
        <v>30.005400000000002</v>
      </c>
      <c r="EL20">
        <v>0</v>
      </c>
      <c r="EM20">
        <v>26.424499999999998</v>
      </c>
      <c r="EN20">
        <v>401.851</v>
      </c>
      <c r="EO20">
        <v>15.3644</v>
      </c>
      <c r="EP20">
        <v>100.483</v>
      </c>
      <c r="EQ20">
        <v>90.349400000000003</v>
      </c>
    </row>
    <row r="21" spans="1:147" x14ac:dyDescent="0.3">
      <c r="A21">
        <v>5</v>
      </c>
      <c r="B21">
        <v>1685012858.3</v>
      </c>
      <c r="C21">
        <v>240.09999990463299</v>
      </c>
      <c r="D21" t="s">
        <v>266</v>
      </c>
      <c r="E21" t="s">
        <v>267</v>
      </c>
      <c r="F21">
        <v>1685012850.3</v>
      </c>
      <c r="G21">
        <f t="shared" si="0"/>
        <v>2.8890173391015513E-3</v>
      </c>
      <c r="H21">
        <f t="shared" si="1"/>
        <v>11.990967607817167</v>
      </c>
      <c r="I21">
        <f t="shared" si="2"/>
        <v>400.00690322580698</v>
      </c>
      <c r="J21">
        <f t="shared" si="3"/>
        <v>225.81083125969369</v>
      </c>
      <c r="K21">
        <f t="shared" si="4"/>
        <v>21.651120574068948</v>
      </c>
      <c r="L21">
        <f t="shared" si="5"/>
        <v>38.35333160897742</v>
      </c>
      <c r="M21">
        <f t="shared" si="6"/>
        <v>0.12045201995088339</v>
      </c>
      <c r="N21">
        <f t="shared" si="7"/>
        <v>3.3700151831582557</v>
      </c>
      <c r="O21">
        <f t="shared" si="8"/>
        <v>0.11811039040300558</v>
      </c>
      <c r="P21">
        <f t="shared" si="9"/>
        <v>7.4025588552585633E-2</v>
      </c>
      <c r="Q21">
        <f t="shared" si="10"/>
        <v>161.84895978486591</v>
      </c>
      <c r="R21">
        <f t="shared" si="11"/>
        <v>28.076497324994232</v>
      </c>
      <c r="S21">
        <f t="shared" si="12"/>
        <v>27.981793548387099</v>
      </c>
      <c r="T21">
        <f t="shared" si="13"/>
        <v>3.790813801215239</v>
      </c>
      <c r="U21">
        <f t="shared" si="14"/>
        <v>40.036614082271598</v>
      </c>
      <c r="V21">
        <f t="shared" si="15"/>
        <v>1.5103519491918751</v>
      </c>
      <c r="W21">
        <f t="shared" si="16"/>
        <v>3.772426774372676</v>
      </c>
      <c r="X21">
        <f t="shared" si="17"/>
        <v>2.2804618520233637</v>
      </c>
      <c r="Y21">
        <f t="shared" si="18"/>
        <v>-127.40566465437841</v>
      </c>
      <c r="Z21">
        <f t="shared" si="19"/>
        <v>-15.146606380908304</v>
      </c>
      <c r="AA21">
        <f t="shared" si="20"/>
        <v>-0.97911774776264848</v>
      </c>
      <c r="AB21">
        <f t="shared" si="21"/>
        <v>18.317571001816553</v>
      </c>
      <c r="AC21">
        <v>-3.9734080558114303E-2</v>
      </c>
      <c r="AD21">
        <v>4.4604986323120703E-2</v>
      </c>
      <c r="AE21">
        <v>3.3583663196481099</v>
      </c>
      <c r="AF21">
        <v>0</v>
      </c>
      <c r="AG21">
        <v>0</v>
      </c>
      <c r="AH21">
        <f t="shared" si="22"/>
        <v>1</v>
      </c>
      <c r="AI21">
        <f t="shared" si="23"/>
        <v>0</v>
      </c>
      <c r="AJ21">
        <f t="shared" si="24"/>
        <v>50512.967813375522</v>
      </c>
      <c r="AK21" t="s">
        <v>251</v>
      </c>
      <c r="AL21">
        <v>2.32145</v>
      </c>
      <c r="AM21">
        <v>1.8749100000000001</v>
      </c>
      <c r="AN21">
        <f t="shared" si="25"/>
        <v>-0.44653999999999994</v>
      </c>
      <c r="AO21">
        <f t="shared" si="26"/>
        <v>-0.2381660986394013</v>
      </c>
      <c r="AP21">
        <v>-0.46207070621122198</v>
      </c>
      <c r="AQ21" t="s">
        <v>268</v>
      </c>
      <c r="AR21">
        <v>2.29706923076923</v>
      </c>
      <c r="AS21">
        <v>1.3588</v>
      </c>
      <c r="AT21">
        <f t="shared" si="27"/>
        <v>-0.69051312243835006</v>
      </c>
      <c r="AU21">
        <v>0.5</v>
      </c>
      <c r="AV21">
        <f t="shared" si="28"/>
        <v>841.2132603483027</v>
      </c>
      <c r="AW21">
        <f t="shared" si="29"/>
        <v>11.990967607817167</v>
      </c>
      <c r="AX21">
        <f t="shared" si="30"/>
        <v>-290.43439751982561</v>
      </c>
      <c r="AY21">
        <f t="shared" si="31"/>
        <v>1</v>
      </c>
      <c r="AZ21">
        <f t="shared" si="32"/>
        <v>1.4803663828209546E-2</v>
      </c>
      <c r="BA21">
        <f t="shared" si="33"/>
        <v>0.37982778922578753</v>
      </c>
      <c r="BB21" t="s">
        <v>253</v>
      </c>
      <c r="BC21">
        <v>0</v>
      </c>
      <c r="BD21">
        <f t="shared" si="34"/>
        <v>1.3588</v>
      </c>
      <c r="BE21">
        <f t="shared" si="35"/>
        <v>-0.69051312243834995</v>
      </c>
      <c r="BF21">
        <f t="shared" si="36"/>
        <v>0.2752718797168931</v>
      </c>
      <c r="BG21">
        <f t="shared" si="37"/>
        <v>0.97467327769098833</v>
      </c>
      <c r="BH21">
        <f t="shared" si="38"/>
        <v>-1.1557979128409552</v>
      </c>
      <c r="BI21">
        <f t="shared" si="39"/>
        <v>1000.01609677419</v>
      </c>
      <c r="BJ21">
        <f t="shared" si="40"/>
        <v>841.2132603483027</v>
      </c>
      <c r="BK21">
        <f t="shared" si="41"/>
        <v>0.8411997197463652</v>
      </c>
      <c r="BL21">
        <f t="shared" si="42"/>
        <v>0.19239943949273061</v>
      </c>
      <c r="BM21">
        <v>0.70921320927639198</v>
      </c>
      <c r="BN21">
        <v>0.5</v>
      </c>
      <c r="BO21" t="s">
        <v>254</v>
      </c>
      <c r="BP21">
        <v>1685012850.3</v>
      </c>
      <c r="BQ21">
        <v>400.00690322580698</v>
      </c>
      <c r="BR21">
        <v>401.87161290322598</v>
      </c>
      <c r="BS21">
        <v>15.752248387096801</v>
      </c>
      <c r="BT21">
        <v>15.3489258064516</v>
      </c>
      <c r="BU21">
        <v>500.01019354838701</v>
      </c>
      <c r="BV21">
        <v>95.681774193548407</v>
      </c>
      <c r="BW21">
        <v>0.19990009677419401</v>
      </c>
      <c r="BX21">
        <v>27.898425806451598</v>
      </c>
      <c r="BY21">
        <v>27.981793548387099</v>
      </c>
      <c r="BZ21">
        <v>999.9</v>
      </c>
      <c r="CA21">
        <v>10014.516129032299</v>
      </c>
      <c r="CB21">
        <v>0</v>
      </c>
      <c r="CC21">
        <v>73.580100000000002</v>
      </c>
      <c r="CD21">
        <v>1000.01609677419</v>
      </c>
      <c r="CE21">
        <v>0.96000751612903201</v>
      </c>
      <c r="CF21">
        <v>3.9992703225806399E-2</v>
      </c>
      <c r="CG21">
        <v>0</v>
      </c>
      <c r="CH21">
        <v>2.2927</v>
      </c>
      <c r="CI21">
        <v>0</v>
      </c>
      <c r="CJ21">
        <v>597.16532258064501</v>
      </c>
      <c r="CK21">
        <v>9334.4970967741901</v>
      </c>
      <c r="CL21">
        <v>38.75</v>
      </c>
      <c r="CM21">
        <v>41.375</v>
      </c>
      <c r="CN21">
        <v>39.832322580645098</v>
      </c>
      <c r="CO21">
        <v>40.078258064516099</v>
      </c>
      <c r="CP21">
        <v>38.781999999999996</v>
      </c>
      <c r="CQ21">
        <v>960.02451612903201</v>
      </c>
      <c r="CR21">
        <v>39.991290322580603</v>
      </c>
      <c r="CS21">
        <v>0</v>
      </c>
      <c r="CT21">
        <v>59.600000143051098</v>
      </c>
      <c r="CU21">
        <v>2.29706923076923</v>
      </c>
      <c r="CV21">
        <v>0.42804786364217401</v>
      </c>
      <c r="CW21">
        <v>-0.39418804303725702</v>
      </c>
      <c r="CX21">
        <v>597.17123076923099</v>
      </c>
      <c r="CY21">
        <v>15</v>
      </c>
      <c r="CZ21">
        <v>1685012539.3</v>
      </c>
      <c r="DA21" t="s">
        <v>255</v>
      </c>
      <c r="DB21">
        <v>3</v>
      </c>
      <c r="DC21">
        <v>-3.927</v>
      </c>
      <c r="DD21">
        <v>0.35799999999999998</v>
      </c>
      <c r="DE21">
        <v>402</v>
      </c>
      <c r="DF21">
        <v>15</v>
      </c>
      <c r="DG21">
        <v>1.52</v>
      </c>
      <c r="DH21">
        <v>0.42</v>
      </c>
      <c r="DI21">
        <v>-1.8662075</v>
      </c>
      <c r="DJ21">
        <v>-8.60789571107618E-2</v>
      </c>
      <c r="DK21">
        <v>0.109341449454221</v>
      </c>
      <c r="DL21">
        <v>1</v>
      </c>
      <c r="DM21">
        <v>2.2841499999999999</v>
      </c>
      <c r="DN21">
        <v>0.127307626484465</v>
      </c>
      <c r="DO21">
        <v>0.201082971906895</v>
      </c>
      <c r="DP21">
        <v>1</v>
      </c>
      <c r="DQ21">
        <v>0.40823142307692301</v>
      </c>
      <c r="DR21">
        <v>-4.5415875293989001E-2</v>
      </c>
      <c r="DS21">
        <v>1.0200066020423899E-2</v>
      </c>
      <c r="DT21">
        <v>1</v>
      </c>
      <c r="DU21">
        <v>3</v>
      </c>
      <c r="DV21">
        <v>3</v>
      </c>
      <c r="DW21" t="s">
        <v>256</v>
      </c>
      <c r="DX21">
        <v>100</v>
      </c>
      <c r="DY21">
        <v>100</v>
      </c>
      <c r="DZ21">
        <v>-3.927</v>
      </c>
      <c r="EA21">
        <v>0.35799999999999998</v>
      </c>
      <c r="EB21">
        <v>2</v>
      </c>
      <c r="EC21">
        <v>514.98500000000001</v>
      </c>
      <c r="ED21">
        <v>420.94299999999998</v>
      </c>
      <c r="EE21">
        <v>26.474399999999999</v>
      </c>
      <c r="EF21">
        <v>30.029499999999999</v>
      </c>
      <c r="EG21">
        <v>30</v>
      </c>
      <c r="EH21">
        <v>30.209199999999999</v>
      </c>
      <c r="EI21">
        <v>30.244700000000002</v>
      </c>
      <c r="EJ21">
        <v>20.114599999999999</v>
      </c>
      <c r="EK21">
        <v>29.450600000000001</v>
      </c>
      <c r="EL21">
        <v>0</v>
      </c>
      <c r="EM21">
        <v>26.489100000000001</v>
      </c>
      <c r="EN21">
        <v>401.80399999999997</v>
      </c>
      <c r="EO21">
        <v>15.3879</v>
      </c>
      <c r="EP21">
        <v>100.48399999999999</v>
      </c>
      <c r="EQ21">
        <v>90.352099999999993</v>
      </c>
    </row>
    <row r="22" spans="1:147" x14ac:dyDescent="0.3">
      <c r="A22">
        <v>6</v>
      </c>
      <c r="B22">
        <v>1685012918.3</v>
      </c>
      <c r="C22">
        <v>300.09999990463302</v>
      </c>
      <c r="D22" t="s">
        <v>269</v>
      </c>
      <c r="E22" t="s">
        <v>270</v>
      </c>
      <c r="F22">
        <v>1685012910.3</v>
      </c>
      <c r="G22">
        <f t="shared" si="0"/>
        <v>2.8392597868457689E-3</v>
      </c>
      <c r="H22">
        <f t="shared" si="1"/>
        <v>11.927150230695565</v>
      </c>
      <c r="I22">
        <f t="shared" si="2"/>
        <v>400.014322580645</v>
      </c>
      <c r="J22">
        <f t="shared" si="3"/>
        <v>224.03006352266416</v>
      </c>
      <c r="K22">
        <f t="shared" si="4"/>
        <v>21.481688128884866</v>
      </c>
      <c r="L22">
        <f t="shared" si="5"/>
        <v>38.356383021313782</v>
      </c>
      <c r="M22">
        <f t="shared" si="6"/>
        <v>0.11843911814488139</v>
      </c>
      <c r="N22">
        <f t="shared" si="7"/>
        <v>3.3677147052074399</v>
      </c>
      <c r="O22">
        <f t="shared" si="8"/>
        <v>0.11617278951139944</v>
      </c>
      <c r="P22">
        <f t="shared" si="9"/>
        <v>7.2808002060054056E-2</v>
      </c>
      <c r="Q22">
        <f t="shared" si="10"/>
        <v>161.84506485590964</v>
      </c>
      <c r="R22">
        <f t="shared" si="11"/>
        <v>28.099093592353494</v>
      </c>
      <c r="S22">
        <f t="shared" si="12"/>
        <v>27.9805064516129</v>
      </c>
      <c r="T22">
        <f t="shared" si="13"/>
        <v>3.7905293346654063</v>
      </c>
      <c r="U22">
        <f t="shared" si="14"/>
        <v>40.049882130008442</v>
      </c>
      <c r="V22">
        <f t="shared" si="15"/>
        <v>1.5118357041711055</v>
      </c>
      <c r="W22">
        <f t="shared" si="16"/>
        <v>3.7748817818325668</v>
      </c>
      <c r="X22">
        <f t="shared" si="17"/>
        <v>2.2786936304943008</v>
      </c>
      <c r="Y22">
        <f t="shared" si="18"/>
        <v>-125.21135659989841</v>
      </c>
      <c r="Z22">
        <f t="shared" si="19"/>
        <v>-12.877891778377084</v>
      </c>
      <c r="AA22">
        <f t="shared" si="20"/>
        <v>-0.83307148591304259</v>
      </c>
      <c r="AB22">
        <f t="shared" si="21"/>
        <v>22.922744991721096</v>
      </c>
      <c r="AC22">
        <v>-3.9700007485985997E-2</v>
      </c>
      <c r="AD22">
        <v>4.4566736314691602E-2</v>
      </c>
      <c r="AE22">
        <v>3.3560758309196701</v>
      </c>
      <c r="AF22">
        <v>0</v>
      </c>
      <c r="AG22">
        <v>0</v>
      </c>
      <c r="AH22">
        <f t="shared" si="22"/>
        <v>1</v>
      </c>
      <c r="AI22">
        <f t="shared" si="23"/>
        <v>0</v>
      </c>
      <c r="AJ22">
        <f t="shared" si="24"/>
        <v>50469.686782005272</v>
      </c>
      <c r="AK22" t="s">
        <v>251</v>
      </c>
      <c r="AL22">
        <v>2.32145</v>
      </c>
      <c r="AM22">
        <v>1.8749100000000001</v>
      </c>
      <c r="AN22">
        <f t="shared" si="25"/>
        <v>-0.44653999999999994</v>
      </c>
      <c r="AO22">
        <f t="shared" si="26"/>
        <v>-0.2381660986394013</v>
      </c>
      <c r="AP22">
        <v>-0.46207070621122198</v>
      </c>
      <c r="AQ22" t="s">
        <v>271</v>
      </c>
      <c r="AR22">
        <v>2.2534653846153798</v>
      </c>
      <c r="AS22">
        <v>2.48407</v>
      </c>
      <c r="AT22">
        <f t="shared" si="27"/>
        <v>9.2833380454101611E-2</v>
      </c>
      <c r="AU22">
        <v>0.5</v>
      </c>
      <c r="AV22">
        <f t="shared" si="28"/>
        <v>841.1931145937649</v>
      </c>
      <c r="AW22">
        <f t="shared" si="29"/>
        <v>11.927150230695565</v>
      </c>
      <c r="AX22">
        <f t="shared" si="30"/>
        <v>39.045400221226835</v>
      </c>
      <c r="AY22">
        <f t="shared" si="31"/>
        <v>1</v>
      </c>
      <c r="AZ22">
        <f t="shared" si="32"/>
        <v>1.4728153050670035E-2</v>
      </c>
      <c r="BA22">
        <f t="shared" si="33"/>
        <v>-0.24522658379192211</v>
      </c>
      <c r="BB22" t="s">
        <v>253</v>
      </c>
      <c r="BC22">
        <v>0</v>
      </c>
      <c r="BD22">
        <f t="shared" si="34"/>
        <v>2.48407</v>
      </c>
      <c r="BE22">
        <f t="shared" si="35"/>
        <v>9.2833380454101611E-2</v>
      </c>
      <c r="BF22">
        <f t="shared" si="36"/>
        <v>-0.32490092857790503</v>
      </c>
      <c r="BG22">
        <f t="shared" si="37"/>
        <v>1.4180581440451372</v>
      </c>
      <c r="BH22">
        <f t="shared" si="38"/>
        <v>1.3641779011958615</v>
      </c>
      <c r="BI22">
        <f t="shared" si="39"/>
        <v>999.992161290323</v>
      </c>
      <c r="BJ22">
        <f t="shared" si="40"/>
        <v>841.1931145937649</v>
      </c>
      <c r="BK22">
        <f t="shared" si="41"/>
        <v>0.84119970851406034</v>
      </c>
      <c r="BL22">
        <f t="shared" si="42"/>
        <v>0.19239941702812086</v>
      </c>
      <c r="BM22">
        <v>0.70921320927639198</v>
      </c>
      <c r="BN22">
        <v>0.5</v>
      </c>
      <c r="BO22" t="s">
        <v>254</v>
      </c>
      <c r="BP22">
        <v>1685012910.3</v>
      </c>
      <c r="BQ22">
        <v>400.014322580645</v>
      </c>
      <c r="BR22">
        <v>401.86719354838698</v>
      </c>
      <c r="BS22">
        <v>15.7667612903226</v>
      </c>
      <c r="BT22">
        <v>15.3703838709677</v>
      </c>
      <c r="BU22">
        <v>500.001225806452</v>
      </c>
      <c r="BV22">
        <v>95.687567741935496</v>
      </c>
      <c r="BW22">
        <v>0.19995641935483899</v>
      </c>
      <c r="BX22">
        <v>27.9095774193548</v>
      </c>
      <c r="BY22">
        <v>27.9805064516129</v>
      </c>
      <c r="BZ22">
        <v>999.9</v>
      </c>
      <c r="CA22">
        <v>10005.322580645199</v>
      </c>
      <c r="CB22">
        <v>0</v>
      </c>
      <c r="CC22">
        <v>73.580100000000002</v>
      </c>
      <c r="CD22">
        <v>999.992161290323</v>
      </c>
      <c r="CE22">
        <v>0.96001000000000003</v>
      </c>
      <c r="CF22">
        <v>3.9990400000000002E-2</v>
      </c>
      <c r="CG22">
        <v>0</v>
      </c>
      <c r="CH22">
        <v>2.2490032258064501</v>
      </c>
      <c r="CI22">
        <v>0</v>
      </c>
      <c r="CJ22">
        <v>597.52716129032297</v>
      </c>
      <c r="CK22">
        <v>9334.2812903225804</v>
      </c>
      <c r="CL22">
        <v>38.936999999999998</v>
      </c>
      <c r="CM22">
        <v>41.555999999999997</v>
      </c>
      <c r="CN22">
        <v>40.008000000000003</v>
      </c>
      <c r="CO22">
        <v>40.211387096774203</v>
      </c>
      <c r="CP22">
        <v>38.936999999999998</v>
      </c>
      <c r="CQ22">
        <v>960.00290322580599</v>
      </c>
      <c r="CR22">
        <v>39.99</v>
      </c>
      <c r="CS22">
        <v>0</v>
      </c>
      <c r="CT22">
        <v>59.400000095367403</v>
      </c>
      <c r="CU22">
        <v>2.2534653846153798</v>
      </c>
      <c r="CV22">
        <v>-0.11910085886039801</v>
      </c>
      <c r="CW22">
        <v>2.3924102587058398</v>
      </c>
      <c r="CX22">
        <v>597.54669230769196</v>
      </c>
      <c r="CY22">
        <v>15</v>
      </c>
      <c r="CZ22">
        <v>1685012539.3</v>
      </c>
      <c r="DA22" t="s">
        <v>255</v>
      </c>
      <c r="DB22">
        <v>3</v>
      </c>
      <c r="DC22">
        <v>-3.927</v>
      </c>
      <c r="DD22">
        <v>0.35799999999999998</v>
      </c>
      <c r="DE22">
        <v>402</v>
      </c>
      <c r="DF22">
        <v>15</v>
      </c>
      <c r="DG22">
        <v>1.52</v>
      </c>
      <c r="DH22">
        <v>0.42</v>
      </c>
      <c r="DI22">
        <v>-1.8709446153846201</v>
      </c>
      <c r="DJ22">
        <v>0.20930282591994001</v>
      </c>
      <c r="DK22">
        <v>0.10333105973337001</v>
      </c>
      <c r="DL22">
        <v>1</v>
      </c>
      <c r="DM22">
        <v>2.2600431818181801</v>
      </c>
      <c r="DN22">
        <v>-0.18871423525709299</v>
      </c>
      <c r="DO22">
        <v>0.14456327396951499</v>
      </c>
      <c r="DP22">
        <v>1</v>
      </c>
      <c r="DQ22">
        <v>0.40963290384615397</v>
      </c>
      <c r="DR22">
        <v>-0.12052346452658901</v>
      </c>
      <c r="DS22">
        <v>2.0869675726591E-2</v>
      </c>
      <c r="DT22">
        <v>0</v>
      </c>
      <c r="DU22">
        <v>2</v>
      </c>
      <c r="DV22">
        <v>3</v>
      </c>
      <c r="DW22" t="s">
        <v>272</v>
      </c>
      <c r="DX22">
        <v>100</v>
      </c>
      <c r="DY22">
        <v>100</v>
      </c>
      <c r="DZ22">
        <v>-3.927</v>
      </c>
      <c r="EA22">
        <v>0.35799999999999998</v>
      </c>
      <c r="EB22">
        <v>2</v>
      </c>
      <c r="EC22">
        <v>515.24099999999999</v>
      </c>
      <c r="ED22">
        <v>421.22399999999999</v>
      </c>
      <c r="EE22">
        <v>26.532499999999999</v>
      </c>
      <c r="EF22">
        <v>30.0092</v>
      </c>
      <c r="EG22">
        <v>30</v>
      </c>
      <c r="EH22">
        <v>30.1937</v>
      </c>
      <c r="EI22">
        <v>30.2318</v>
      </c>
      <c r="EJ22">
        <v>20.1144</v>
      </c>
      <c r="EK22">
        <v>29.171700000000001</v>
      </c>
      <c r="EL22">
        <v>0</v>
      </c>
      <c r="EM22">
        <v>26.540099999999999</v>
      </c>
      <c r="EN22">
        <v>401.79199999999997</v>
      </c>
      <c r="EO22">
        <v>15.388500000000001</v>
      </c>
      <c r="EP22">
        <v>100.48699999999999</v>
      </c>
      <c r="EQ22">
        <v>90.358000000000004</v>
      </c>
    </row>
    <row r="23" spans="1:147" x14ac:dyDescent="0.3">
      <c r="A23">
        <v>7</v>
      </c>
      <c r="B23">
        <v>1685012978.3</v>
      </c>
      <c r="C23">
        <v>360.09999990463302</v>
      </c>
      <c r="D23" t="s">
        <v>273</v>
      </c>
      <c r="E23" t="s">
        <v>274</v>
      </c>
      <c r="F23">
        <v>1685012970.3</v>
      </c>
      <c r="G23">
        <f t="shared" si="0"/>
        <v>3.1374943976416329E-3</v>
      </c>
      <c r="H23">
        <f t="shared" si="1"/>
        <v>12.142206509995443</v>
      </c>
      <c r="I23">
        <f t="shared" si="2"/>
        <v>400.00470967741899</v>
      </c>
      <c r="J23">
        <f t="shared" si="3"/>
        <v>236.62406552503896</v>
      </c>
      <c r="K23">
        <f t="shared" si="4"/>
        <v>22.689628898161871</v>
      </c>
      <c r="L23">
        <f t="shared" si="5"/>
        <v>38.356024354324262</v>
      </c>
      <c r="M23">
        <f t="shared" si="6"/>
        <v>0.13107079785349687</v>
      </c>
      <c r="N23">
        <f t="shared" si="7"/>
        <v>3.3653769113618868</v>
      </c>
      <c r="O23">
        <f t="shared" si="8"/>
        <v>0.12829948815485603</v>
      </c>
      <c r="P23">
        <f t="shared" si="9"/>
        <v>8.043129090326577E-2</v>
      </c>
      <c r="Q23">
        <f t="shared" si="10"/>
        <v>161.84269736609841</v>
      </c>
      <c r="R23">
        <f t="shared" si="11"/>
        <v>28.056686808298721</v>
      </c>
      <c r="S23">
        <f t="shared" si="12"/>
        <v>27.992335483870999</v>
      </c>
      <c r="T23">
        <f t="shared" si="13"/>
        <v>3.7931444188145926</v>
      </c>
      <c r="U23">
        <f t="shared" si="14"/>
        <v>40.023994900175367</v>
      </c>
      <c r="V23">
        <f t="shared" si="15"/>
        <v>1.5131134255627952</v>
      </c>
      <c r="W23">
        <f t="shared" si="16"/>
        <v>3.7805157364642912</v>
      </c>
      <c r="X23">
        <f t="shared" si="17"/>
        <v>2.2800309932517973</v>
      </c>
      <c r="Y23">
        <f t="shared" si="18"/>
        <v>-138.36350293599602</v>
      </c>
      <c r="Z23">
        <f t="shared" si="19"/>
        <v>-10.376280427764087</v>
      </c>
      <c r="AA23">
        <f t="shared" si="20"/>
        <v>-0.67183361213197612</v>
      </c>
      <c r="AB23">
        <f t="shared" si="21"/>
        <v>12.431080390206333</v>
      </c>
      <c r="AC23">
        <v>-3.9665391480539498E-2</v>
      </c>
      <c r="AD23">
        <v>4.4527876816049299E-2</v>
      </c>
      <c r="AE23">
        <v>3.3537481854685698</v>
      </c>
      <c r="AF23">
        <v>0</v>
      </c>
      <c r="AG23">
        <v>0</v>
      </c>
      <c r="AH23">
        <f t="shared" si="22"/>
        <v>1</v>
      </c>
      <c r="AI23">
        <f t="shared" si="23"/>
        <v>0</v>
      </c>
      <c r="AJ23">
        <f t="shared" si="24"/>
        <v>50423.225059922217</v>
      </c>
      <c r="AK23" t="s">
        <v>251</v>
      </c>
      <c r="AL23">
        <v>2.32145</v>
      </c>
      <c r="AM23">
        <v>1.8749100000000001</v>
      </c>
      <c r="AN23">
        <f t="shared" si="25"/>
        <v>-0.44653999999999994</v>
      </c>
      <c r="AO23">
        <f t="shared" si="26"/>
        <v>-0.2381660986394013</v>
      </c>
      <c r="AP23">
        <v>-0.46207070621122198</v>
      </c>
      <c r="AQ23" t="s">
        <v>275</v>
      </c>
      <c r="AR23">
        <v>2.33288846153846</v>
      </c>
      <c r="AS23">
        <v>1.4012</v>
      </c>
      <c r="AT23">
        <f t="shared" si="27"/>
        <v>-0.66492182524868682</v>
      </c>
      <c r="AU23">
        <v>0.5</v>
      </c>
      <c r="AV23">
        <f t="shared" si="28"/>
        <v>841.1806504646305</v>
      </c>
      <c r="AW23">
        <f t="shared" si="29"/>
        <v>12.142206509995443</v>
      </c>
      <c r="AX23">
        <f t="shared" si="30"/>
        <v>-279.65968673540988</v>
      </c>
      <c r="AY23">
        <f t="shared" si="31"/>
        <v>1</v>
      </c>
      <c r="AZ23">
        <f t="shared" si="32"/>
        <v>1.4984031324596716E-2</v>
      </c>
      <c r="BA23">
        <f t="shared" si="33"/>
        <v>0.33807450756494439</v>
      </c>
      <c r="BB23" t="s">
        <v>253</v>
      </c>
      <c r="BC23">
        <v>0</v>
      </c>
      <c r="BD23">
        <f t="shared" si="34"/>
        <v>1.4012</v>
      </c>
      <c r="BE23">
        <f t="shared" si="35"/>
        <v>-0.66492182524868682</v>
      </c>
      <c r="BF23">
        <f t="shared" si="36"/>
        <v>0.25265746089145613</v>
      </c>
      <c r="BG23">
        <f t="shared" si="37"/>
        <v>1.0124297327231295</v>
      </c>
      <c r="BH23">
        <f t="shared" si="38"/>
        <v>-1.0608456129350117</v>
      </c>
      <c r="BI23">
        <f t="shared" si="39"/>
        <v>999.97732258064502</v>
      </c>
      <c r="BJ23">
        <f t="shared" si="40"/>
        <v>841.1806504646305</v>
      </c>
      <c r="BK23">
        <f t="shared" si="41"/>
        <v>0.84119972670359422</v>
      </c>
      <c r="BL23">
        <f t="shared" si="42"/>
        <v>0.19239945340718875</v>
      </c>
      <c r="BM23">
        <v>0.70921320927639198</v>
      </c>
      <c r="BN23">
        <v>0.5</v>
      </c>
      <c r="BO23" t="s">
        <v>254</v>
      </c>
      <c r="BP23">
        <v>1685012970.3</v>
      </c>
      <c r="BQ23">
        <v>400.00470967741899</v>
      </c>
      <c r="BR23">
        <v>401.90499999999997</v>
      </c>
      <c r="BS23">
        <v>15.779854838709699</v>
      </c>
      <c r="BT23">
        <v>15.3418483870968</v>
      </c>
      <c r="BU23">
        <v>500.00174193548401</v>
      </c>
      <c r="BV23">
        <v>95.688974193548404</v>
      </c>
      <c r="BW23">
        <v>0.199957677419355</v>
      </c>
      <c r="BX23">
        <v>27.935145161290301</v>
      </c>
      <c r="BY23">
        <v>27.992335483870999</v>
      </c>
      <c r="BZ23">
        <v>999.9</v>
      </c>
      <c r="CA23">
        <v>9996.4516129032309</v>
      </c>
      <c r="CB23">
        <v>0</v>
      </c>
      <c r="CC23">
        <v>73.583551612903193</v>
      </c>
      <c r="CD23">
        <v>999.97732258064502</v>
      </c>
      <c r="CE23">
        <v>0.96001096774193595</v>
      </c>
      <c r="CF23">
        <v>3.9989412903225802E-2</v>
      </c>
      <c r="CG23">
        <v>0</v>
      </c>
      <c r="CH23">
        <v>2.3349064516129001</v>
      </c>
      <c r="CI23">
        <v>0</v>
      </c>
      <c r="CJ23">
        <v>597.47141935483899</v>
      </c>
      <c r="CK23">
        <v>9334.1441935483908</v>
      </c>
      <c r="CL23">
        <v>39.125</v>
      </c>
      <c r="CM23">
        <v>41.686999999999998</v>
      </c>
      <c r="CN23">
        <v>40.186999999999998</v>
      </c>
      <c r="CO23">
        <v>40.326225806451603</v>
      </c>
      <c r="CP23">
        <v>39.092483870967698</v>
      </c>
      <c r="CQ23">
        <v>959.987741935484</v>
      </c>
      <c r="CR23">
        <v>39.99</v>
      </c>
      <c r="CS23">
        <v>0</v>
      </c>
      <c r="CT23">
        <v>59.299999952316298</v>
      </c>
      <c r="CU23">
        <v>2.33288846153846</v>
      </c>
      <c r="CV23">
        <v>0.38019487313640499</v>
      </c>
      <c r="CW23">
        <v>2.31999999680863</v>
      </c>
      <c r="CX23">
        <v>597.48784615384602</v>
      </c>
      <c r="CY23">
        <v>15</v>
      </c>
      <c r="CZ23">
        <v>1685012539.3</v>
      </c>
      <c r="DA23" t="s">
        <v>255</v>
      </c>
      <c r="DB23">
        <v>3</v>
      </c>
      <c r="DC23">
        <v>-3.927</v>
      </c>
      <c r="DD23">
        <v>0.35799999999999998</v>
      </c>
      <c r="DE23">
        <v>402</v>
      </c>
      <c r="DF23">
        <v>15</v>
      </c>
      <c r="DG23">
        <v>1.52</v>
      </c>
      <c r="DH23">
        <v>0.42</v>
      </c>
      <c r="DI23">
        <v>-1.90721673076923</v>
      </c>
      <c r="DJ23">
        <v>4.0483070092936599E-2</v>
      </c>
      <c r="DK23">
        <v>8.2651650077091507E-2</v>
      </c>
      <c r="DL23">
        <v>1</v>
      </c>
      <c r="DM23">
        <v>2.3402522727272701</v>
      </c>
      <c r="DN23">
        <v>0.20327046389049899</v>
      </c>
      <c r="DO23">
        <v>0.19585362633706899</v>
      </c>
      <c r="DP23">
        <v>1</v>
      </c>
      <c r="DQ23">
        <v>0.43646355769230799</v>
      </c>
      <c r="DR23">
        <v>1.47524545376872E-2</v>
      </c>
      <c r="DS23">
        <v>3.1509880710016498E-3</v>
      </c>
      <c r="DT23">
        <v>1</v>
      </c>
      <c r="DU23">
        <v>3</v>
      </c>
      <c r="DV23">
        <v>3</v>
      </c>
      <c r="DW23" t="s">
        <v>256</v>
      </c>
      <c r="DX23">
        <v>100</v>
      </c>
      <c r="DY23">
        <v>100</v>
      </c>
      <c r="DZ23">
        <v>-3.927</v>
      </c>
      <c r="EA23">
        <v>0.35799999999999998</v>
      </c>
      <c r="EB23">
        <v>2</v>
      </c>
      <c r="EC23">
        <v>514.98900000000003</v>
      </c>
      <c r="ED23">
        <v>421.48599999999999</v>
      </c>
      <c r="EE23">
        <v>26.513500000000001</v>
      </c>
      <c r="EF23">
        <v>29.991099999999999</v>
      </c>
      <c r="EG23">
        <v>30</v>
      </c>
      <c r="EH23">
        <v>30.1782</v>
      </c>
      <c r="EI23">
        <v>30.2164</v>
      </c>
      <c r="EJ23">
        <v>20.116599999999998</v>
      </c>
      <c r="EK23">
        <v>29.171700000000001</v>
      </c>
      <c r="EL23">
        <v>0</v>
      </c>
      <c r="EM23">
        <v>26.518699999999999</v>
      </c>
      <c r="EN23">
        <v>401.88600000000002</v>
      </c>
      <c r="EO23">
        <v>15.3843</v>
      </c>
      <c r="EP23">
        <v>100.491</v>
      </c>
      <c r="EQ23">
        <v>90.363799999999998</v>
      </c>
    </row>
    <row r="24" spans="1:147" x14ac:dyDescent="0.3">
      <c r="A24">
        <v>8</v>
      </c>
      <c r="B24">
        <v>1685013038.3</v>
      </c>
      <c r="C24">
        <v>420.09999990463302</v>
      </c>
      <c r="D24" t="s">
        <v>276</v>
      </c>
      <c r="E24" t="s">
        <v>277</v>
      </c>
      <c r="F24">
        <v>1685013030.3</v>
      </c>
      <c r="G24">
        <f t="shared" si="0"/>
        <v>3.1570422353779902E-3</v>
      </c>
      <c r="H24">
        <f t="shared" si="1"/>
        <v>12.311423473186402</v>
      </c>
      <c r="I24">
        <f t="shared" si="2"/>
        <v>400.01125806451603</v>
      </c>
      <c r="J24">
        <f t="shared" si="3"/>
        <v>236.14962120367682</v>
      </c>
      <c r="K24">
        <f t="shared" si="4"/>
        <v>22.644250956977775</v>
      </c>
      <c r="L24">
        <f t="shared" si="5"/>
        <v>38.356848793828469</v>
      </c>
      <c r="M24">
        <f t="shared" si="6"/>
        <v>0.13244742153549907</v>
      </c>
      <c r="N24">
        <f t="shared" si="7"/>
        <v>3.367120126333627</v>
      </c>
      <c r="O24">
        <f t="shared" si="8"/>
        <v>0.12961970054045741</v>
      </c>
      <c r="P24">
        <f t="shared" si="9"/>
        <v>8.1261344085481316E-2</v>
      </c>
      <c r="Q24">
        <f t="shared" si="10"/>
        <v>161.85361867285422</v>
      </c>
      <c r="R24">
        <f t="shared" si="11"/>
        <v>28.047395184816455</v>
      </c>
      <c r="S24">
        <f t="shared" si="12"/>
        <v>27.975974193548399</v>
      </c>
      <c r="T24">
        <f t="shared" si="13"/>
        <v>3.7895277899270288</v>
      </c>
      <c r="U24">
        <f t="shared" si="14"/>
        <v>40.182300560177495</v>
      </c>
      <c r="V24">
        <f t="shared" si="15"/>
        <v>1.5186703917673248</v>
      </c>
      <c r="W24">
        <f t="shared" si="16"/>
        <v>3.7794510782003279</v>
      </c>
      <c r="X24">
        <f t="shared" si="17"/>
        <v>2.2708573981597038</v>
      </c>
      <c r="Y24">
        <f t="shared" si="18"/>
        <v>-139.22556258016937</v>
      </c>
      <c r="Z24">
        <f t="shared" si="19"/>
        <v>-8.2882253653858342</v>
      </c>
      <c r="AA24">
        <f t="shared" si="20"/>
        <v>-0.53630372094185097</v>
      </c>
      <c r="AB24">
        <f t="shared" si="21"/>
        <v>13.803527006357179</v>
      </c>
      <c r="AC24">
        <v>-3.9691202549395399E-2</v>
      </c>
      <c r="AD24">
        <v>4.45568520020138E-2</v>
      </c>
      <c r="AE24">
        <v>3.3554838333942398</v>
      </c>
      <c r="AF24">
        <v>0</v>
      </c>
      <c r="AG24">
        <v>0</v>
      </c>
      <c r="AH24">
        <f t="shared" si="22"/>
        <v>1</v>
      </c>
      <c r="AI24">
        <f t="shared" si="23"/>
        <v>0</v>
      </c>
      <c r="AJ24">
        <f t="shared" si="24"/>
        <v>50455.515842549605</v>
      </c>
      <c r="AK24" t="s">
        <v>251</v>
      </c>
      <c r="AL24">
        <v>2.32145</v>
      </c>
      <c r="AM24">
        <v>1.8749100000000001</v>
      </c>
      <c r="AN24">
        <f t="shared" si="25"/>
        <v>-0.44653999999999994</v>
      </c>
      <c r="AO24">
        <f t="shared" si="26"/>
        <v>-0.2381660986394013</v>
      </c>
      <c r="AP24">
        <v>-0.46207070621122198</v>
      </c>
      <c r="AQ24" t="s">
        <v>278</v>
      </c>
      <c r="AR24">
        <v>2.2446307692307701</v>
      </c>
      <c r="AS24">
        <v>1.2472000000000001</v>
      </c>
      <c r="AT24">
        <f t="shared" si="27"/>
        <v>-0.79973602407855182</v>
      </c>
      <c r="AU24">
        <v>0.5</v>
      </c>
      <c r="AV24">
        <f t="shared" si="28"/>
        <v>841.23753925195058</v>
      </c>
      <c r="AW24">
        <f t="shared" si="29"/>
        <v>12.311423473186402</v>
      </c>
      <c r="AX24">
        <f t="shared" si="30"/>
        <v>-336.38398247348982</v>
      </c>
      <c r="AY24">
        <f t="shared" si="31"/>
        <v>1</v>
      </c>
      <c r="AZ24">
        <f t="shared" si="32"/>
        <v>1.5184170443411421E-2</v>
      </c>
      <c r="BA24">
        <f t="shared" si="33"/>
        <v>0.50329538165490695</v>
      </c>
      <c r="BB24" t="s">
        <v>253</v>
      </c>
      <c r="BC24">
        <v>0</v>
      </c>
      <c r="BD24">
        <f t="shared" si="34"/>
        <v>1.2472000000000001</v>
      </c>
      <c r="BE24">
        <f t="shared" si="35"/>
        <v>-0.79973602407855193</v>
      </c>
      <c r="BF24">
        <f t="shared" si="36"/>
        <v>0.33479473681403371</v>
      </c>
      <c r="BG24">
        <f t="shared" si="37"/>
        <v>0.92849036000071683</v>
      </c>
      <c r="BH24">
        <f t="shared" si="38"/>
        <v>-1.405719532404712</v>
      </c>
      <c r="BI24">
        <f t="shared" si="39"/>
        <v>1000.04496774194</v>
      </c>
      <c r="BJ24">
        <f t="shared" si="40"/>
        <v>841.23753925195058</v>
      </c>
      <c r="BK24">
        <f t="shared" si="41"/>
        <v>0.8411997124003634</v>
      </c>
      <c r="BL24">
        <f t="shared" si="42"/>
        <v>0.19239942480072691</v>
      </c>
      <c r="BM24">
        <v>0.70921320927639198</v>
      </c>
      <c r="BN24">
        <v>0.5</v>
      </c>
      <c r="BO24" t="s">
        <v>254</v>
      </c>
      <c r="BP24">
        <v>1685013030.3</v>
      </c>
      <c r="BQ24">
        <v>400.01125806451603</v>
      </c>
      <c r="BR24">
        <v>401.93667741935502</v>
      </c>
      <c r="BS24">
        <v>15.8377258064516</v>
      </c>
      <c r="BT24">
        <v>15.3970129032258</v>
      </c>
      <c r="BU24">
        <v>499.99787096774202</v>
      </c>
      <c r="BV24">
        <v>95.689483870967706</v>
      </c>
      <c r="BW24">
        <v>0.19993929032258101</v>
      </c>
      <c r="BX24">
        <v>27.930316129032299</v>
      </c>
      <c r="BY24">
        <v>27.975974193548399</v>
      </c>
      <c r="BZ24">
        <v>999.9</v>
      </c>
      <c r="CA24">
        <v>10002.9032258065</v>
      </c>
      <c r="CB24">
        <v>0</v>
      </c>
      <c r="CC24">
        <v>73.581480645161307</v>
      </c>
      <c r="CD24">
        <v>1000.04496774194</v>
      </c>
      <c r="CE24">
        <v>0.96001290322580701</v>
      </c>
      <c r="CF24">
        <v>3.99874387096774E-2</v>
      </c>
      <c r="CG24">
        <v>0</v>
      </c>
      <c r="CH24">
        <v>2.2554032258064498</v>
      </c>
      <c r="CI24">
        <v>0</v>
      </c>
      <c r="CJ24">
        <v>597.01038709677402</v>
      </c>
      <c r="CK24">
        <v>9334.7819354838703</v>
      </c>
      <c r="CL24">
        <v>39.25</v>
      </c>
      <c r="CM24">
        <v>41.808</v>
      </c>
      <c r="CN24">
        <v>40.316064516129003</v>
      </c>
      <c r="CO24">
        <v>40.436999999999998</v>
      </c>
      <c r="CP24">
        <v>39.205290322580602</v>
      </c>
      <c r="CQ24">
        <v>960.053870967742</v>
      </c>
      <c r="CR24">
        <v>39.992258064516101</v>
      </c>
      <c r="CS24">
        <v>0</v>
      </c>
      <c r="CT24">
        <v>59.299999952316298</v>
      </c>
      <c r="CU24">
        <v>2.2446307692307701</v>
      </c>
      <c r="CV24">
        <v>0.40128547755675498</v>
      </c>
      <c r="CW24">
        <v>2.3953504132037202</v>
      </c>
      <c r="CX24">
        <v>597.05438461538495</v>
      </c>
      <c r="CY24">
        <v>15</v>
      </c>
      <c r="CZ24">
        <v>1685012539.3</v>
      </c>
      <c r="DA24" t="s">
        <v>255</v>
      </c>
      <c r="DB24">
        <v>3</v>
      </c>
      <c r="DC24">
        <v>-3.927</v>
      </c>
      <c r="DD24">
        <v>0.35799999999999998</v>
      </c>
      <c r="DE24">
        <v>402</v>
      </c>
      <c r="DF24">
        <v>15</v>
      </c>
      <c r="DG24">
        <v>1.52</v>
      </c>
      <c r="DH24">
        <v>0.42</v>
      </c>
      <c r="DI24">
        <v>-1.9313100000000001</v>
      </c>
      <c r="DJ24">
        <v>-6.4408127721289704E-2</v>
      </c>
      <c r="DK24">
        <v>0.110429272317694</v>
      </c>
      <c r="DL24">
        <v>1</v>
      </c>
      <c r="DM24">
        <v>2.2737659090909101</v>
      </c>
      <c r="DN24">
        <v>-0.34047763183323398</v>
      </c>
      <c r="DO24">
        <v>0.184226017241645</v>
      </c>
      <c r="DP24">
        <v>1</v>
      </c>
      <c r="DQ24">
        <v>0.436827807692308</v>
      </c>
      <c r="DR24">
        <v>4.26655169469769E-2</v>
      </c>
      <c r="DS24">
        <v>6.1120094613249304E-3</v>
      </c>
      <c r="DT24">
        <v>1</v>
      </c>
      <c r="DU24">
        <v>3</v>
      </c>
      <c r="DV24">
        <v>3</v>
      </c>
      <c r="DW24" t="s">
        <v>256</v>
      </c>
      <c r="DX24">
        <v>100</v>
      </c>
      <c r="DY24">
        <v>100</v>
      </c>
      <c r="DZ24">
        <v>-3.927</v>
      </c>
      <c r="EA24">
        <v>0.35799999999999998</v>
      </c>
      <c r="EB24">
        <v>2</v>
      </c>
      <c r="EC24">
        <v>515.245</v>
      </c>
      <c r="ED24">
        <v>421.49900000000002</v>
      </c>
      <c r="EE24">
        <v>26.5382</v>
      </c>
      <c r="EF24">
        <v>29.970400000000001</v>
      </c>
      <c r="EG24">
        <v>29.9999</v>
      </c>
      <c r="EH24">
        <v>30.162600000000001</v>
      </c>
      <c r="EI24">
        <v>30.200900000000001</v>
      </c>
      <c r="EJ24">
        <v>20.119</v>
      </c>
      <c r="EK24">
        <v>28.606999999999999</v>
      </c>
      <c r="EL24">
        <v>0</v>
      </c>
      <c r="EM24">
        <v>26.553599999999999</v>
      </c>
      <c r="EN24">
        <v>401.92099999999999</v>
      </c>
      <c r="EO24">
        <v>15.364699999999999</v>
      </c>
      <c r="EP24">
        <v>100.497</v>
      </c>
      <c r="EQ24">
        <v>90.367500000000007</v>
      </c>
    </row>
    <row r="25" spans="1:147" x14ac:dyDescent="0.3">
      <c r="A25">
        <v>9</v>
      </c>
      <c r="B25">
        <v>1685013098.3</v>
      </c>
      <c r="C25">
        <v>480.09999990463302</v>
      </c>
      <c r="D25" t="s">
        <v>279</v>
      </c>
      <c r="E25" t="s">
        <v>280</v>
      </c>
      <c r="F25">
        <v>1685013090.3</v>
      </c>
      <c r="G25">
        <f t="shared" si="0"/>
        <v>3.3666418106005026E-3</v>
      </c>
      <c r="H25">
        <f t="shared" si="1"/>
        <v>12.552849691453645</v>
      </c>
      <c r="I25">
        <f t="shared" si="2"/>
        <v>400.00400000000002</v>
      </c>
      <c r="J25">
        <f t="shared" si="3"/>
        <v>242.40715999104862</v>
      </c>
      <c r="K25">
        <f t="shared" si="4"/>
        <v>23.244578650474338</v>
      </c>
      <c r="L25">
        <f t="shared" si="5"/>
        <v>38.356641110962578</v>
      </c>
      <c r="M25">
        <f t="shared" si="6"/>
        <v>0.14117911956698753</v>
      </c>
      <c r="N25">
        <f t="shared" si="7"/>
        <v>3.3656398361849083</v>
      </c>
      <c r="O25">
        <f t="shared" si="8"/>
        <v>0.1379697579546007</v>
      </c>
      <c r="P25">
        <f t="shared" si="9"/>
        <v>8.6513370611303778E-2</v>
      </c>
      <c r="Q25">
        <f t="shared" si="10"/>
        <v>161.84575361084148</v>
      </c>
      <c r="R25">
        <f t="shared" si="11"/>
        <v>28.01469227242367</v>
      </c>
      <c r="S25">
        <f t="shared" si="12"/>
        <v>27.979822580645202</v>
      </c>
      <c r="T25">
        <f t="shared" si="13"/>
        <v>3.7903781971079376</v>
      </c>
      <c r="U25">
        <f t="shared" si="14"/>
        <v>40.056524312437979</v>
      </c>
      <c r="V25">
        <f t="shared" si="15"/>
        <v>1.51525374673533</v>
      </c>
      <c r="W25">
        <f t="shared" si="16"/>
        <v>3.7827888783271879</v>
      </c>
      <c r="X25">
        <f t="shared" si="17"/>
        <v>2.2751244503726076</v>
      </c>
      <c r="Y25">
        <f t="shared" si="18"/>
        <v>-148.46890384748215</v>
      </c>
      <c r="Z25">
        <f t="shared" si="19"/>
        <v>-6.2365562387532503</v>
      </c>
      <c r="AA25">
        <f t="shared" si="20"/>
        <v>-0.40376266997526444</v>
      </c>
      <c r="AB25">
        <f t="shared" si="21"/>
        <v>6.736530854630816</v>
      </c>
      <c r="AC25">
        <v>-3.9669284150277803E-2</v>
      </c>
      <c r="AD25">
        <v>4.4532246678847101E-2</v>
      </c>
      <c r="AE25">
        <v>3.35400996907534</v>
      </c>
      <c r="AF25">
        <v>0</v>
      </c>
      <c r="AG25">
        <v>0</v>
      </c>
      <c r="AH25">
        <f t="shared" si="22"/>
        <v>1</v>
      </c>
      <c r="AI25">
        <f t="shared" si="23"/>
        <v>0</v>
      </c>
      <c r="AJ25">
        <f t="shared" si="24"/>
        <v>50426.280510569624</v>
      </c>
      <c r="AK25" t="s">
        <v>251</v>
      </c>
      <c r="AL25">
        <v>2.32145</v>
      </c>
      <c r="AM25">
        <v>1.8749100000000001</v>
      </c>
      <c r="AN25">
        <f t="shared" si="25"/>
        <v>-0.44653999999999994</v>
      </c>
      <c r="AO25">
        <f t="shared" si="26"/>
        <v>-0.2381660986394013</v>
      </c>
      <c r="AP25">
        <v>-0.46207070621122198</v>
      </c>
      <c r="AQ25" t="s">
        <v>281</v>
      </c>
      <c r="AR25">
        <v>2.2383000000000002</v>
      </c>
      <c r="AS25">
        <v>1.4179999999999999</v>
      </c>
      <c r="AT25">
        <f t="shared" si="27"/>
        <v>-0.57849083215796915</v>
      </c>
      <c r="AU25">
        <v>0.5</v>
      </c>
      <c r="AV25">
        <f t="shared" si="28"/>
        <v>841.19650145875141</v>
      </c>
      <c r="AW25">
        <f t="shared" si="29"/>
        <v>12.552849691453645</v>
      </c>
      <c r="AX25">
        <f t="shared" si="30"/>
        <v>-243.31223206862271</v>
      </c>
      <c r="AY25">
        <f t="shared" si="31"/>
        <v>1</v>
      </c>
      <c r="AZ25">
        <f t="shared" si="32"/>
        <v>1.5471914558721047E-2</v>
      </c>
      <c r="BA25">
        <f t="shared" si="33"/>
        <v>0.32222143864598035</v>
      </c>
      <c r="BB25" t="s">
        <v>253</v>
      </c>
      <c r="BC25">
        <v>0</v>
      </c>
      <c r="BD25">
        <f t="shared" si="34"/>
        <v>1.4179999999999999</v>
      </c>
      <c r="BE25">
        <f t="shared" si="35"/>
        <v>-0.57849083215796915</v>
      </c>
      <c r="BF25">
        <f t="shared" si="36"/>
        <v>0.24369703079081137</v>
      </c>
      <c r="BG25">
        <f t="shared" si="37"/>
        <v>0.90796391609939697</v>
      </c>
      <c r="BH25">
        <f t="shared" si="38"/>
        <v>-1.0232230035383174</v>
      </c>
      <c r="BI25">
        <f t="shared" si="39"/>
        <v>999.99616129032302</v>
      </c>
      <c r="BJ25">
        <f t="shared" si="40"/>
        <v>841.19650145875141</v>
      </c>
      <c r="BK25">
        <f t="shared" si="41"/>
        <v>0.84119973058029751</v>
      </c>
      <c r="BL25">
        <f t="shared" si="42"/>
        <v>0.19239946116059506</v>
      </c>
      <c r="BM25">
        <v>0.70921320927639198</v>
      </c>
      <c r="BN25">
        <v>0.5</v>
      </c>
      <c r="BO25" t="s">
        <v>254</v>
      </c>
      <c r="BP25">
        <v>1685013090.3</v>
      </c>
      <c r="BQ25">
        <v>400.00400000000002</v>
      </c>
      <c r="BR25">
        <v>401.97551612903197</v>
      </c>
      <c r="BS25">
        <v>15.801893548387101</v>
      </c>
      <c r="BT25">
        <v>15.331912903225801</v>
      </c>
      <c r="BU25">
        <v>500.00722580645203</v>
      </c>
      <c r="BV25">
        <v>95.690645161290306</v>
      </c>
      <c r="BW25">
        <v>0.19999870967741901</v>
      </c>
      <c r="BX25">
        <v>27.945451612903199</v>
      </c>
      <c r="BY25">
        <v>27.979822580645202</v>
      </c>
      <c r="BZ25">
        <v>999.9</v>
      </c>
      <c r="CA25">
        <v>9997.2580645161306</v>
      </c>
      <c r="CB25">
        <v>0</v>
      </c>
      <c r="CC25">
        <v>73.580100000000002</v>
      </c>
      <c r="CD25">
        <v>999.99616129032302</v>
      </c>
      <c r="CE25">
        <v>0.96001322580645199</v>
      </c>
      <c r="CF25">
        <v>3.9987109677419398E-2</v>
      </c>
      <c r="CG25">
        <v>0</v>
      </c>
      <c r="CH25">
        <v>2.1849741935483902</v>
      </c>
      <c r="CI25">
        <v>0</v>
      </c>
      <c r="CJ25">
        <v>596.325774193548</v>
      </c>
      <c r="CK25">
        <v>9334.33</v>
      </c>
      <c r="CL25">
        <v>39.375</v>
      </c>
      <c r="CM25">
        <v>41.929000000000002</v>
      </c>
      <c r="CN25">
        <v>40.443096774193499</v>
      </c>
      <c r="CO25">
        <v>40.561999999999998</v>
      </c>
      <c r="CP25">
        <v>39.352645161290297</v>
      </c>
      <c r="CQ25">
        <v>960.00774193548398</v>
      </c>
      <c r="CR25">
        <v>39.990967741935499</v>
      </c>
      <c r="CS25">
        <v>0</v>
      </c>
      <c r="CT25">
        <v>59.299999952316298</v>
      </c>
      <c r="CU25">
        <v>2.2383000000000002</v>
      </c>
      <c r="CV25">
        <v>0.87221881829254</v>
      </c>
      <c r="CW25">
        <v>1.2866666420525701</v>
      </c>
      <c r="CX25">
        <v>596.31519230769197</v>
      </c>
      <c r="CY25">
        <v>15</v>
      </c>
      <c r="CZ25">
        <v>1685012539.3</v>
      </c>
      <c r="DA25" t="s">
        <v>255</v>
      </c>
      <c r="DB25">
        <v>3</v>
      </c>
      <c r="DC25">
        <v>-3.927</v>
      </c>
      <c r="DD25">
        <v>0.35799999999999998</v>
      </c>
      <c r="DE25">
        <v>402</v>
      </c>
      <c r="DF25">
        <v>15</v>
      </c>
      <c r="DG25">
        <v>1.52</v>
      </c>
      <c r="DH25">
        <v>0.42</v>
      </c>
      <c r="DI25">
        <v>-1.98015134615385</v>
      </c>
      <c r="DJ25">
        <v>-5.3630615555509999E-2</v>
      </c>
      <c r="DK25">
        <v>0.105762283575167</v>
      </c>
      <c r="DL25">
        <v>1</v>
      </c>
      <c r="DM25">
        <v>2.23268181818182</v>
      </c>
      <c r="DN25">
        <v>4.6945254136729397E-2</v>
      </c>
      <c r="DO25">
        <v>0.199357110223574</v>
      </c>
      <c r="DP25">
        <v>1</v>
      </c>
      <c r="DQ25">
        <v>0.46986092307692301</v>
      </c>
      <c r="DR25">
        <v>2.0026158968637301E-3</v>
      </c>
      <c r="DS25">
        <v>3.8035648604866699E-3</v>
      </c>
      <c r="DT25">
        <v>1</v>
      </c>
      <c r="DU25">
        <v>3</v>
      </c>
      <c r="DV25">
        <v>3</v>
      </c>
      <c r="DW25" t="s">
        <v>256</v>
      </c>
      <c r="DX25">
        <v>100</v>
      </c>
      <c r="DY25">
        <v>100</v>
      </c>
      <c r="DZ25">
        <v>-3.927</v>
      </c>
      <c r="EA25">
        <v>0.35799999999999998</v>
      </c>
      <c r="EB25">
        <v>2</v>
      </c>
      <c r="EC25">
        <v>515.11900000000003</v>
      </c>
      <c r="ED25">
        <v>421.88499999999999</v>
      </c>
      <c r="EE25">
        <v>26.612500000000001</v>
      </c>
      <c r="EF25">
        <v>29.952200000000001</v>
      </c>
      <c r="EG25">
        <v>30.0001</v>
      </c>
      <c r="EH25">
        <v>30.147099999999998</v>
      </c>
      <c r="EI25">
        <v>30.185400000000001</v>
      </c>
      <c r="EJ25">
        <v>20.120699999999999</v>
      </c>
      <c r="EK25">
        <v>28.8809</v>
      </c>
      <c r="EL25">
        <v>0</v>
      </c>
      <c r="EM25">
        <v>26.618099999999998</v>
      </c>
      <c r="EN25">
        <v>401.97800000000001</v>
      </c>
      <c r="EO25">
        <v>15.3086</v>
      </c>
      <c r="EP25">
        <v>100.5</v>
      </c>
      <c r="EQ25">
        <v>90.374499999999998</v>
      </c>
    </row>
    <row r="26" spans="1:147" x14ac:dyDescent="0.3">
      <c r="A26">
        <v>10</v>
      </c>
      <c r="B26">
        <v>1685013158.3</v>
      </c>
      <c r="C26">
        <v>540.09999990463302</v>
      </c>
      <c r="D26" t="s">
        <v>282</v>
      </c>
      <c r="E26" t="s">
        <v>283</v>
      </c>
      <c r="F26">
        <v>1685013150.3</v>
      </c>
      <c r="G26">
        <f t="shared" si="0"/>
        <v>3.1389860738398391E-3</v>
      </c>
      <c r="H26">
        <f t="shared" si="1"/>
        <v>13.023895652137027</v>
      </c>
      <c r="I26">
        <f t="shared" si="2"/>
        <v>400.00922580645198</v>
      </c>
      <c r="J26">
        <f t="shared" si="3"/>
        <v>226.54235201342217</v>
      </c>
      <c r="K26">
        <f t="shared" si="4"/>
        <v>21.723932762691433</v>
      </c>
      <c r="L26">
        <f t="shared" si="5"/>
        <v>38.358273623647939</v>
      </c>
      <c r="M26">
        <f t="shared" si="6"/>
        <v>0.13159723738900442</v>
      </c>
      <c r="N26">
        <f t="shared" si="7"/>
        <v>3.3664539869697441</v>
      </c>
      <c r="O26">
        <f t="shared" si="8"/>
        <v>0.12880475022018531</v>
      </c>
      <c r="P26">
        <f t="shared" si="9"/>
        <v>8.0748927357214756E-2</v>
      </c>
      <c r="Q26">
        <f t="shared" si="10"/>
        <v>161.84616725299489</v>
      </c>
      <c r="R26">
        <f t="shared" si="11"/>
        <v>28.08959956475967</v>
      </c>
      <c r="S26">
        <f t="shared" si="12"/>
        <v>27.9896806451613</v>
      </c>
      <c r="T26">
        <f t="shared" si="13"/>
        <v>3.7925573676961166</v>
      </c>
      <c r="U26">
        <f t="shared" si="14"/>
        <v>40.137741896797372</v>
      </c>
      <c r="V26">
        <f t="shared" si="15"/>
        <v>1.520360998297694</v>
      </c>
      <c r="W26">
        <f t="shared" si="16"/>
        <v>3.787858824262869</v>
      </c>
      <c r="X26">
        <f t="shared" si="17"/>
        <v>2.2721963693984226</v>
      </c>
      <c r="Y26">
        <f t="shared" si="18"/>
        <v>-138.42928585633689</v>
      </c>
      <c r="Z26">
        <f t="shared" si="19"/>
        <v>-3.8587597873396713</v>
      </c>
      <c r="AA26">
        <f t="shared" si="20"/>
        <v>-0.24980151659077793</v>
      </c>
      <c r="AB26">
        <f t="shared" si="21"/>
        <v>19.308320092727563</v>
      </c>
      <c r="AC26">
        <v>-3.9681338651431697E-2</v>
      </c>
      <c r="AD26">
        <v>4.4545778912424699E-2</v>
      </c>
      <c r="AE26">
        <v>3.3548205858350602</v>
      </c>
      <c r="AF26">
        <v>0</v>
      </c>
      <c r="AG26">
        <v>0</v>
      </c>
      <c r="AH26">
        <f t="shared" si="22"/>
        <v>1</v>
      </c>
      <c r="AI26">
        <f t="shared" si="23"/>
        <v>0</v>
      </c>
      <c r="AJ26">
        <f t="shared" si="24"/>
        <v>50437.189578008176</v>
      </c>
      <c r="AK26" t="s">
        <v>251</v>
      </c>
      <c r="AL26">
        <v>2.32145</v>
      </c>
      <c r="AM26">
        <v>1.8749100000000001</v>
      </c>
      <c r="AN26">
        <f t="shared" si="25"/>
        <v>-0.44653999999999994</v>
      </c>
      <c r="AO26">
        <f t="shared" si="26"/>
        <v>-0.2381660986394013</v>
      </c>
      <c r="AP26">
        <v>-0.46207070621122198</v>
      </c>
      <c r="AQ26" t="s">
        <v>284</v>
      </c>
      <c r="AR26">
        <v>2.2806384615384601</v>
      </c>
      <c r="AS26">
        <v>2.1764000000000001</v>
      </c>
      <c r="AT26">
        <f t="shared" si="27"/>
        <v>-4.7894900541472163E-2</v>
      </c>
      <c r="AU26">
        <v>0.5</v>
      </c>
      <c r="AV26">
        <f t="shared" si="28"/>
        <v>841.1968438451288</v>
      </c>
      <c r="AW26">
        <f t="shared" si="29"/>
        <v>13.023895652137027</v>
      </c>
      <c r="AX26">
        <f t="shared" si="30"/>
        <v>-20.144519585881365</v>
      </c>
      <c r="AY26">
        <f t="shared" si="31"/>
        <v>1</v>
      </c>
      <c r="AZ26">
        <f t="shared" si="32"/>
        <v>1.6031879407325884E-2</v>
      </c>
      <c r="BA26">
        <f t="shared" si="33"/>
        <v>-0.13852692519757398</v>
      </c>
      <c r="BB26" t="s">
        <v>253</v>
      </c>
      <c r="BC26">
        <v>0</v>
      </c>
      <c r="BD26">
        <f t="shared" si="34"/>
        <v>2.1764000000000001</v>
      </c>
      <c r="BE26">
        <f t="shared" si="35"/>
        <v>-4.7894900541472128E-2</v>
      </c>
      <c r="BF26">
        <f t="shared" si="36"/>
        <v>-0.16080238518115539</v>
      </c>
      <c r="BG26">
        <f t="shared" si="37"/>
        <v>0.71863813539096877</v>
      </c>
      <c r="BH26">
        <f t="shared" si="38"/>
        <v>0.67516907779818169</v>
      </c>
      <c r="BI26">
        <f t="shared" si="39"/>
        <v>999.99632258064503</v>
      </c>
      <c r="BJ26">
        <f t="shared" si="40"/>
        <v>841.1968438451288</v>
      </c>
      <c r="BK26">
        <f t="shared" si="41"/>
        <v>0.8411999372900596</v>
      </c>
      <c r="BL26">
        <f t="shared" si="42"/>
        <v>0.1923998745801192</v>
      </c>
      <c r="BM26">
        <v>0.70921320927639198</v>
      </c>
      <c r="BN26">
        <v>0.5</v>
      </c>
      <c r="BO26" t="s">
        <v>254</v>
      </c>
      <c r="BP26">
        <v>1685013150.3</v>
      </c>
      <c r="BQ26">
        <v>400.00922580645198</v>
      </c>
      <c r="BR26">
        <v>402.03464516128997</v>
      </c>
      <c r="BS26">
        <v>15.8546870967742</v>
      </c>
      <c r="BT26">
        <v>15.4165096774194</v>
      </c>
      <c r="BU26">
        <v>500.00625806451598</v>
      </c>
      <c r="BV26">
        <v>95.693477419354906</v>
      </c>
      <c r="BW26">
        <v>0.19999490322580599</v>
      </c>
      <c r="BX26">
        <v>27.968419354838701</v>
      </c>
      <c r="BY26">
        <v>27.9896806451613</v>
      </c>
      <c r="BZ26">
        <v>999.9</v>
      </c>
      <c r="CA26">
        <v>10000</v>
      </c>
      <c r="CB26">
        <v>0</v>
      </c>
      <c r="CC26">
        <v>73.562841935483902</v>
      </c>
      <c r="CD26">
        <v>999.99632258064503</v>
      </c>
      <c r="CE26">
        <v>0.96000183870967704</v>
      </c>
      <c r="CF26">
        <v>3.9998506451612903E-2</v>
      </c>
      <c r="CG26">
        <v>0</v>
      </c>
      <c r="CH26">
        <v>2.2862580645161299</v>
      </c>
      <c r="CI26">
        <v>0</v>
      </c>
      <c r="CJ26">
        <v>595.41525806451602</v>
      </c>
      <c r="CK26">
        <v>9334.2874193548396</v>
      </c>
      <c r="CL26">
        <v>39.5</v>
      </c>
      <c r="CM26">
        <v>42.03</v>
      </c>
      <c r="CN26">
        <v>40.586387096774203</v>
      </c>
      <c r="CO26">
        <v>40.628999999999998</v>
      </c>
      <c r="CP26">
        <v>39.436999999999998</v>
      </c>
      <c r="CQ26">
        <v>959.99806451612903</v>
      </c>
      <c r="CR26">
        <v>39.997741935483901</v>
      </c>
      <c r="CS26">
        <v>0</v>
      </c>
      <c r="CT26">
        <v>59.200000047683702</v>
      </c>
      <c r="CU26">
        <v>2.2806384615384601</v>
      </c>
      <c r="CV26">
        <v>-0.590276926235489</v>
      </c>
      <c r="CW26">
        <v>2.6289914481405701</v>
      </c>
      <c r="CX26">
        <v>595.440846153846</v>
      </c>
      <c r="CY26">
        <v>15</v>
      </c>
      <c r="CZ26">
        <v>1685012539.3</v>
      </c>
      <c r="DA26" t="s">
        <v>255</v>
      </c>
      <c r="DB26">
        <v>3</v>
      </c>
      <c r="DC26">
        <v>-3.927</v>
      </c>
      <c r="DD26">
        <v>0.35799999999999998</v>
      </c>
      <c r="DE26">
        <v>402</v>
      </c>
      <c r="DF26">
        <v>15</v>
      </c>
      <c r="DG26">
        <v>1.52</v>
      </c>
      <c r="DH26">
        <v>0.42</v>
      </c>
      <c r="DI26">
        <v>-2.0173749999999999</v>
      </c>
      <c r="DJ26">
        <v>2.9001109877909499E-2</v>
      </c>
      <c r="DK26">
        <v>0.110905296042996</v>
      </c>
      <c r="DL26">
        <v>1</v>
      </c>
      <c r="DM26">
        <v>2.31397045454545</v>
      </c>
      <c r="DN26">
        <v>-0.249450193876326</v>
      </c>
      <c r="DO26">
        <v>0.17977085993456099</v>
      </c>
      <c r="DP26">
        <v>1</v>
      </c>
      <c r="DQ26">
        <v>0.44235890384615401</v>
      </c>
      <c r="DR26">
        <v>-1.46160112695256E-2</v>
      </c>
      <c r="DS26">
        <v>1.3179866465501301E-2</v>
      </c>
      <c r="DT26">
        <v>1</v>
      </c>
      <c r="DU26">
        <v>3</v>
      </c>
      <c r="DV26">
        <v>3</v>
      </c>
      <c r="DW26" t="s">
        <v>256</v>
      </c>
      <c r="DX26">
        <v>100</v>
      </c>
      <c r="DY26">
        <v>100</v>
      </c>
      <c r="DZ26">
        <v>-3.927</v>
      </c>
      <c r="EA26">
        <v>0.35799999999999998</v>
      </c>
      <c r="EB26">
        <v>2</v>
      </c>
      <c r="EC26">
        <v>515.101</v>
      </c>
      <c r="ED26">
        <v>422.14800000000002</v>
      </c>
      <c r="EE26">
        <v>26.6221</v>
      </c>
      <c r="EF26">
        <v>29.934200000000001</v>
      </c>
      <c r="EG26">
        <v>29.9999</v>
      </c>
      <c r="EH26">
        <v>30.129000000000001</v>
      </c>
      <c r="EI26">
        <v>30.169899999999998</v>
      </c>
      <c r="EJ26">
        <v>20.122599999999998</v>
      </c>
      <c r="EK26">
        <v>28.038699999999999</v>
      </c>
      <c r="EL26">
        <v>0</v>
      </c>
      <c r="EM26">
        <v>26.620999999999999</v>
      </c>
      <c r="EN26">
        <v>402.01900000000001</v>
      </c>
      <c r="EO26">
        <v>15.4282</v>
      </c>
      <c r="EP26">
        <v>100.503</v>
      </c>
      <c r="EQ26">
        <v>90.376499999999993</v>
      </c>
    </row>
    <row r="27" spans="1:147" x14ac:dyDescent="0.3">
      <c r="A27">
        <v>11</v>
      </c>
      <c r="B27">
        <v>1685013218.3</v>
      </c>
      <c r="C27">
        <v>600.09999990463302</v>
      </c>
      <c r="D27" t="s">
        <v>285</v>
      </c>
      <c r="E27" t="s">
        <v>286</v>
      </c>
      <c r="F27">
        <v>1685013210.3</v>
      </c>
      <c r="G27">
        <f t="shared" si="0"/>
        <v>3.4837125951981606E-3</v>
      </c>
      <c r="H27">
        <f t="shared" si="1"/>
        <v>12.919425546093885</v>
      </c>
      <c r="I27">
        <f t="shared" si="2"/>
        <v>399.99587096774201</v>
      </c>
      <c r="J27">
        <f t="shared" si="3"/>
        <v>243.37474339133129</v>
      </c>
      <c r="K27">
        <f t="shared" si="4"/>
        <v>23.337786194120568</v>
      </c>
      <c r="L27">
        <f t="shared" si="5"/>
        <v>38.35656068947992</v>
      </c>
      <c r="M27">
        <f t="shared" si="6"/>
        <v>0.14639090160873225</v>
      </c>
      <c r="N27">
        <f t="shared" si="7"/>
        <v>3.3675922259886732</v>
      </c>
      <c r="O27">
        <f t="shared" si="8"/>
        <v>0.14294527709033339</v>
      </c>
      <c r="P27">
        <f t="shared" si="9"/>
        <v>8.9643619093188381E-2</v>
      </c>
      <c r="Q27">
        <f t="shared" si="10"/>
        <v>161.84579550720989</v>
      </c>
      <c r="R27">
        <f t="shared" si="11"/>
        <v>28.022980349917184</v>
      </c>
      <c r="S27">
        <f t="shared" si="12"/>
        <v>27.9995032258065</v>
      </c>
      <c r="T27">
        <f t="shared" si="13"/>
        <v>3.7947297814925101</v>
      </c>
      <c r="U27">
        <f t="shared" si="14"/>
        <v>40.166842544318655</v>
      </c>
      <c r="V27">
        <f t="shared" si="15"/>
        <v>1.5225342312943553</v>
      </c>
      <c r="W27">
        <f t="shared" si="16"/>
        <v>3.790525057115071</v>
      </c>
      <c r="X27">
        <f t="shared" si="17"/>
        <v>2.2721955501981546</v>
      </c>
      <c r="Y27">
        <f t="shared" si="18"/>
        <v>-153.63172544823888</v>
      </c>
      <c r="Z27">
        <f t="shared" si="19"/>
        <v>-3.4524472940583433</v>
      </c>
      <c r="AA27">
        <f t="shared" si="20"/>
        <v>-0.22344721555816344</v>
      </c>
      <c r="AB27">
        <f t="shared" si="21"/>
        <v>4.5381755493544933</v>
      </c>
      <c r="AC27">
        <v>-3.9698193676655398E-2</v>
      </c>
      <c r="AD27">
        <v>4.45647001548196E-2</v>
      </c>
      <c r="AE27">
        <v>3.35595388345644</v>
      </c>
      <c r="AF27">
        <v>0</v>
      </c>
      <c r="AG27">
        <v>0</v>
      </c>
      <c r="AH27">
        <f t="shared" si="22"/>
        <v>1</v>
      </c>
      <c r="AI27">
        <f t="shared" si="23"/>
        <v>0</v>
      </c>
      <c r="AJ27">
        <f t="shared" si="24"/>
        <v>50455.691081284567</v>
      </c>
      <c r="AK27" t="s">
        <v>251</v>
      </c>
      <c r="AL27">
        <v>2.32145</v>
      </c>
      <c r="AM27">
        <v>1.8749100000000001</v>
      </c>
      <c r="AN27">
        <f t="shared" si="25"/>
        <v>-0.44653999999999994</v>
      </c>
      <c r="AO27">
        <f t="shared" si="26"/>
        <v>-0.2381660986394013</v>
      </c>
      <c r="AP27">
        <v>-0.46207070621122198</v>
      </c>
      <c r="AQ27" t="s">
        <v>287</v>
      </c>
      <c r="AR27">
        <v>2.25852692307692</v>
      </c>
      <c r="AS27">
        <v>1.5888</v>
      </c>
      <c r="AT27">
        <f t="shared" si="27"/>
        <v>-0.42153003718335857</v>
      </c>
      <c r="AU27">
        <v>0.5</v>
      </c>
      <c r="AV27">
        <f t="shared" si="28"/>
        <v>841.19598808996875</v>
      </c>
      <c r="AW27">
        <f t="shared" si="29"/>
        <v>12.919425546093885</v>
      </c>
      <c r="AX27">
        <f t="shared" si="30"/>
        <v>-177.2946880690283</v>
      </c>
      <c r="AY27">
        <f t="shared" si="31"/>
        <v>1</v>
      </c>
      <c r="AZ27">
        <f t="shared" si="32"/>
        <v>1.5907703367308394E-2</v>
      </c>
      <c r="BA27">
        <f t="shared" si="33"/>
        <v>0.18007930513595172</v>
      </c>
      <c r="BB27" t="s">
        <v>253</v>
      </c>
      <c r="BC27">
        <v>0</v>
      </c>
      <c r="BD27">
        <f t="shared" si="34"/>
        <v>1.5888</v>
      </c>
      <c r="BE27">
        <f t="shared" si="35"/>
        <v>-0.42153003718335857</v>
      </c>
      <c r="BF27">
        <f t="shared" si="36"/>
        <v>0.15259932476758889</v>
      </c>
      <c r="BG27">
        <f t="shared" si="37"/>
        <v>0.91411577571407909</v>
      </c>
      <c r="BH27">
        <f t="shared" si="38"/>
        <v>-0.64072647467192212</v>
      </c>
      <c r="BI27">
        <f t="shared" si="39"/>
        <v>999.99545161290303</v>
      </c>
      <c r="BJ27">
        <f t="shared" si="40"/>
        <v>841.19598808996875</v>
      </c>
      <c r="BK27">
        <f t="shared" si="41"/>
        <v>0.84119981419234957</v>
      </c>
      <c r="BL27">
        <f t="shared" si="42"/>
        <v>0.19239962838469926</v>
      </c>
      <c r="BM27">
        <v>0.70921320927639198</v>
      </c>
      <c r="BN27">
        <v>0.5</v>
      </c>
      <c r="BO27" t="s">
        <v>254</v>
      </c>
      <c r="BP27">
        <v>1685013210.3</v>
      </c>
      <c r="BQ27">
        <v>399.99587096774201</v>
      </c>
      <c r="BR27">
        <v>402.026064516129</v>
      </c>
      <c r="BS27">
        <v>15.877529032258099</v>
      </c>
      <c r="BT27">
        <v>15.3912322580645</v>
      </c>
      <c r="BU27">
        <v>499.99641935483902</v>
      </c>
      <c r="BV27">
        <v>95.692451612903199</v>
      </c>
      <c r="BW27">
        <v>0.19993996774193501</v>
      </c>
      <c r="BX27">
        <v>27.980487096774201</v>
      </c>
      <c r="BY27">
        <v>27.9995032258065</v>
      </c>
      <c r="BZ27">
        <v>999.9</v>
      </c>
      <c r="CA27">
        <v>10004.3548387097</v>
      </c>
      <c r="CB27">
        <v>0</v>
      </c>
      <c r="CC27">
        <v>73.576648387096796</v>
      </c>
      <c r="CD27">
        <v>999.99545161290303</v>
      </c>
      <c r="CE27">
        <v>0.96000474193548402</v>
      </c>
      <c r="CF27">
        <v>3.99955064516129E-2</v>
      </c>
      <c r="CG27">
        <v>0</v>
      </c>
      <c r="CH27">
        <v>2.2884612903225801</v>
      </c>
      <c r="CI27">
        <v>0</v>
      </c>
      <c r="CJ27">
        <v>594.14722580645196</v>
      </c>
      <c r="CK27">
        <v>9334.2954838709702</v>
      </c>
      <c r="CL27">
        <v>39.625</v>
      </c>
      <c r="CM27">
        <v>42.125</v>
      </c>
      <c r="CN27">
        <v>40.686999999999998</v>
      </c>
      <c r="CO27">
        <v>40.721548387096803</v>
      </c>
      <c r="CP27">
        <v>39.561999999999998</v>
      </c>
      <c r="CQ27">
        <v>960</v>
      </c>
      <c r="CR27">
        <v>39.993548387096801</v>
      </c>
      <c r="CS27">
        <v>0</v>
      </c>
      <c r="CT27">
        <v>59.600000143051098</v>
      </c>
      <c r="CU27">
        <v>2.25852692307692</v>
      </c>
      <c r="CV27">
        <v>0.32245129132464401</v>
      </c>
      <c r="CW27">
        <v>1.4007863149711299</v>
      </c>
      <c r="CX27">
        <v>594.18473076923101</v>
      </c>
      <c r="CY27">
        <v>15</v>
      </c>
      <c r="CZ27">
        <v>1685012539.3</v>
      </c>
      <c r="DA27" t="s">
        <v>255</v>
      </c>
      <c r="DB27">
        <v>3</v>
      </c>
      <c r="DC27">
        <v>-3.927</v>
      </c>
      <c r="DD27">
        <v>0.35799999999999998</v>
      </c>
      <c r="DE27">
        <v>402</v>
      </c>
      <c r="DF27">
        <v>15</v>
      </c>
      <c r="DG27">
        <v>1.52</v>
      </c>
      <c r="DH27">
        <v>0.42</v>
      </c>
      <c r="DI27">
        <v>-2.0267888461538499</v>
      </c>
      <c r="DJ27">
        <v>-9.4534961154283999E-3</v>
      </c>
      <c r="DK27">
        <v>8.5840159008873207E-2</v>
      </c>
      <c r="DL27">
        <v>1</v>
      </c>
      <c r="DM27">
        <v>2.2932000000000001</v>
      </c>
      <c r="DN27">
        <v>-0.22576796817189301</v>
      </c>
      <c r="DO27">
        <v>0.188355891381666</v>
      </c>
      <c r="DP27">
        <v>1</v>
      </c>
      <c r="DQ27">
        <v>0.48517286538461502</v>
      </c>
      <c r="DR27">
        <v>1.28664885170324E-2</v>
      </c>
      <c r="DS27">
        <v>3.0623836934200199E-3</v>
      </c>
      <c r="DT27">
        <v>1</v>
      </c>
      <c r="DU27">
        <v>3</v>
      </c>
      <c r="DV27">
        <v>3</v>
      </c>
      <c r="DW27" t="s">
        <v>256</v>
      </c>
      <c r="DX27">
        <v>100</v>
      </c>
      <c r="DY27">
        <v>100</v>
      </c>
      <c r="DZ27">
        <v>-3.927</v>
      </c>
      <c r="EA27">
        <v>0.35799999999999998</v>
      </c>
      <c r="EB27">
        <v>2</v>
      </c>
      <c r="EC27">
        <v>515.61</v>
      </c>
      <c r="ED27">
        <v>421.892</v>
      </c>
      <c r="EE27">
        <v>26.584499999999998</v>
      </c>
      <c r="EF27">
        <v>29.913499999999999</v>
      </c>
      <c r="EG27">
        <v>30.0001</v>
      </c>
      <c r="EH27">
        <v>30.113499999999998</v>
      </c>
      <c r="EI27">
        <v>30.151900000000001</v>
      </c>
      <c r="EJ27">
        <v>20.1264</v>
      </c>
      <c r="EK27">
        <v>28.038699999999999</v>
      </c>
      <c r="EL27">
        <v>0</v>
      </c>
      <c r="EM27">
        <v>26.584199999999999</v>
      </c>
      <c r="EN27">
        <v>402.10700000000003</v>
      </c>
      <c r="EO27">
        <v>15.4267</v>
      </c>
      <c r="EP27">
        <v>100.50700000000001</v>
      </c>
      <c r="EQ27">
        <v>90.379400000000004</v>
      </c>
    </row>
    <row r="28" spans="1:147" x14ac:dyDescent="0.3">
      <c r="A28">
        <v>12</v>
      </c>
      <c r="B28">
        <v>1685013278.3</v>
      </c>
      <c r="C28">
        <v>660.09999990463302</v>
      </c>
      <c r="D28" t="s">
        <v>288</v>
      </c>
      <c r="E28" t="s">
        <v>289</v>
      </c>
      <c r="F28">
        <v>1685013270.3</v>
      </c>
      <c r="G28">
        <f t="shared" si="0"/>
        <v>3.4450500624302934E-3</v>
      </c>
      <c r="H28">
        <f t="shared" si="1"/>
        <v>12.871480071639672</v>
      </c>
      <c r="I28">
        <f t="shared" si="2"/>
        <v>400.02177419354803</v>
      </c>
      <c r="J28">
        <f t="shared" si="3"/>
        <v>242.43261561551697</v>
      </c>
      <c r="K28">
        <f t="shared" si="4"/>
        <v>23.247368162232743</v>
      </c>
      <c r="L28">
        <f t="shared" si="5"/>
        <v>38.358920617906044</v>
      </c>
      <c r="M28">
        <f t="shared" si="6"/>
        <v>0.14481706510505887</v>
      </c>
      <c r="N28">
        <f t="shared" si="7"/>
        <v>3.368836682229682</v>
      </c>
      <c r="O28">
        <f t="shared" si="8"/>
        <v>0.1414454248087364</v>
      </c>
      <c r="P28">
        <f t="shared" si="9"/>
        <v>8.8699780908967157E-2</v>
      </c>
      <c r="Q28">
        <f t="shared" si="10"/>
        <v>161.84714134021988</v>
      </c>
      <c r="R28">
        <f t="shared" si="11"/>
        <v>28.043376687324177</v>
      </c>
      <c r="S28">
        <f t="shared" si="12"/>
        <v>27.9903612903226</v>
      </c>
      <c r="T28">
        <f t="shared" si="13"/>
        <v>3.7927078677773887</v>
      </c>
      <c r="U28">
        <f t="shared" si="14"/>
        <v>40.122412370884142</v>
      </c>
      <c r="V28">
        <f t="shared" si="15"/>
        <v>1.5218778622761568</v>
      </c>
      <c r="W28">
        <f t="shared" si="16"/>
        <v>3.7930866374838081</v>
      </c>
      <c r="X28">
        <f t="shared" si="17"/>
        <v>2.2708300055012316</v>
      </c>
      <c r="Y28">
        <f t="shared" si="18"/>
        <v>-151.92670775317595</v>
      </c>
      <c r="Z28">
        <f t="shared" si="19"/>
        <v>0.31109872266280952</v>
      </c>
      <c r="AA28">
        <f t="shared" si="20"/>
        <v>2.0127551683540044E-2</v>
      </c>
      <c r="AB28">
        <f t="shared" si="21"/>
        <v>10.251659861390284</v>
      </c>
      <c r="AC28">
        <v>-3.9716624234651603E-2</v>
      </c>
      <c r="AD28">
        <v>4.4585390070775902E-2</v>
      </c>
      <c r="AE28">
        <v>3.3571929364000401</v>
      </c>
      <c r="AF28">
        <v>0</v>
      </c>
      <c r="AG28">
        <v>0</v>
      </c>
      <c r="AH28">
        <f t="shared" si="22"/>
        <v>1</v>
      </c>
      <c r="AI28">
        <f t="shared" si="23"/>
        <v>0</v>
      </c>
      <c r="AJ28">
        <f t="shared" si="24"/>
        <v>50476.204564718435</v>
      </c>
      <c r="AK28" t="s">
        <v>251</v>
      </c>
      <c r="AL28">
        <v>2.32145</v>
      </c>
      <c r="AM28">
        <v>1.8749100000000001</v>
      </c>
      <c r="AN28">
        <f t="shared" si="25"/>
        <v>-0.44653999999999994</v>
      </c>
      <c r="AO28">
        <f t="shared" si="26"/>
        <v>-0.2381660986394013</v>
      </c>
      <c r="AP28">
        <v>-0.46207070621122198</v>
      </c>
      <c r="AQ28" t="s">
        <v>290</v>
      </c>
      <c r="AR28">
        <v>2.2778576923076899</v>
      </c>
      <c r="AS28">
        <v>1.5748</v>
      </c>
      <c r="AT28">
        <f t="shared" si="27"/>
        <v>-0.446442527500438</v>
      </c>
      <c r="AU28">
        <v>0.5</v>
      </c>
      <c r="AV28">
        <f t="shared" si="28"/>
        <v>841.20454687729205</v>
      </c>
      <c r="AW28">
        <f t="shared" si="29"/>
        <v>12.871480071639672</v>
      </c>
      <c r="AX28">
        <f t="shared" si="30"/>
        <v>-187.77474202637947</v>
      </c>
      <c r="AY28">
        <f t="shared" si="31"/>
        <v>1</v>
      </c>
      <c r="AZ28">
        <f t="shared" si="32"/>
        <v>1.5850545301196384E-2</v>
      </c>
      <c r="BA28">
        <f t="shared" si="33"/>
        <v>0.19057023114046234</v>
      </c>
      <c r="BB28" t="s">
        <v>253</v>
      </c>
      <c r="BC28">
        <v>0</v>
      </c>
      <c r="BD28">
        <f t="shared" si="34"/>
        <v>1.5748</v>
      </c>
      <c r="BE28">
        <f t="shared" si="35"/>
        <v>-0.44644252750043806</v>
      </c>
      <c r="BF28">
        <f t="shared" si="36"/>
        <v>0.16006634985145959</v>
      </c>
      <c r="BG28">
        <f t="shared" si="37"/>
        <v>0.94161614184382225</v>
      </c>
      <c r="BH28">
        <f t="shared" si="38"/>
        <v>-0.67207864916916771</v>
      </c>
      <c r="BI28">
        <f t="shared" si="39"/>
        <v>1000.00583870968</v>
      </c>
      <c r="BJ28">
        <f t="shared" si="40"/>
        <v>841.20454687729205</v>
      </c>
      <c r="BK28">
        <f t="shared" si="41"/>
        <v>0.84119963535683828</v>
      </c>
      <c r="BL28">
        <f t="shared" si="42"/>
        <v>0.19239927071367674</v>
      </c>
      <c r="BM28">
        <v>0.70921320927639198</v>
      </c>
      <c r="BN28">
        <v>0.5</v>
      </c>
      <c r="BO28" t="s">
        <v>254</v>
      </c>
      <c r="BP28">
        <v>1685013270.3</v>
      </c>
      <c r="BQ28">
        <v>400.02177419354803</v>
      </c>
      <c r="BR28">
        <v>402.04300000000001</v>
      </c>
      <c r="BS28">
        <v>15.870735483871</v>
      </c>
      <c r="BT28">
        <v>15.389829032258101</v>
      </c>
      <c r="BU28">
        <v>499.99296774193601</v>
      </c>
      <c r="BV28">
        <v>95.692138709677394</v>
      </c>
      <c r="BW28">
        <v>0.19994290322580599</v>
      </c>
      <c r="BX28">
        <v>27.992074193548401</v>
      </c>
      <c r="BY28">
        <v>27.9903612903226</v>
      </c>
      <c r="BZ28">
        <v>999.9</v>
      </c>
      <c r="CA28">
        <v>10009.032258064501</v>
      </c>
      <c r="CB28">
        <v>0</v>
      </c>
      <c r="CC28">
        <v>73.580100000000002</v>
      </c>
      <c r="CD28">
        <v>1000.00583870968</v>
      </c>
      <c r="CE28">
        <v>0.96001093548387095</v>
      </c>
      <c r="CF28">
        <v>3.9989274193548398E-2</v>
      </c>
      <c r="CG28">
        <v>0</v>
      </c>
      <c r="CH28">
        <v>2.2726419354838701</v>
      </c>
      <c r="CI28">
        <v>0</v>
      </c>
      <c r="CJ28">
        <v>593.03616129032298</v>
      </c>
      <c r="CK28">
        <v>9334.4209677419294</v>
      </c>
      <c r="CL28">
        <v>39.686999999999998</v>
      </c>
      <c r="CM28">
        <v>42.203258064516099</v>
      </c>
      <c r="CN28">
        <v>40.811999999999998</v>
      </c>
      <c r="CO28">
        <v>40.808</v>
      </c>
      <c r="CP28">
        <v>39.625</v>
      </c>
      <c r="CQ28">
        <v>960.01741935483903</v>
      </c>
      <c r="CR28">
        <v>39.988064516129</v>
      </c>
      <c r="CS28">
        <v>0</v>
      </c>
      <c r="CT28">
        <v>59.400000095367403</v>
      </c>
      <c r="CU28">
        <v>2.2778576923076899</v>
      </c>
      <c r="CV28">
        <v>-0.67142906528036495</v>
      </c>
      <c r="CW28">
        <v>-0.81087178119495495</v>
      </c>
      <c r="CX28">
        <v>593.05346153846199</v>
      </c>
      <c r="CY28">
        <v>15</v>
      </c>
      <c r="CZ28">
        <v>1685012539.3</v>
      </c>
      <c r="DA28" t="s">
        <v>255</v>
      </c>
      <c r="DB28">
        <v>3</v>
      </c>
      <c r="DC28">
        <v>-3.927</v>
      </c>
      <c r="DD28">
        <v>0.35799999999999998</v>
      </c>
      <c r="DE28">
        <v>402</v>
      </c>
      <c r="DF28">
        <v>15</v>
      </c>
      <c r="DG28">
        <v>1.52</v>
      </c>
      <c r="DH28">
        <v>0.42</v>
      </c>
      <c r="DI28">
        <v>-2.0567359615384602</v>
      </c>
      <c r="DJ28">
        <v>0.27356911124376299</v>
      </c>
      <c r="DK28">
        <v>9.1215684006045905E-2</v>
      </c>
      <c r="DL28">
        <v>1</v>
      </c>
      <c r="DM28">
        <v>2.2943227272727298</v>
      </c>
      <c r="DN28">
        <v>-0.22150329541446701</v>
      </c>
      <c r="DO28">
        <v>0.16616232871343301</v>
      </c>
      <c r="DP28">
        <v>1</v>
      </c>
      <c r="DQ28">
        <v>0.48827334615384599</v>
      </c>
      <c r="DR28">
        <v>-5.0945404251672398E-2</v>
      </c>
      <c r="DS28">
        <v>1.03461086978569E-2</v>
      </c>
      <c r="DT28">
        <v>1</v>
      </c>
      <c r="DU28">
        <v>3</v>
      </c>
      <c r="DV28">
        <v>3</v>
      </c>
      <c r="DW28" t="s">
        <v>256</v>
      </c>
      <c r="DX28">
        <v>100</v>
      </c>
      <c r="DY28">
        <v>100</v>
      </c>
      <c r="DZ28">
        <v>-3.927</v>
      </c>
      <c r="EA28">
        <v>0.35799999999999998</v>
      </c>
      <c r="EB28">
        <v>2</v>
      </c>
      <c r="EC28">
        <v>514.95699999999999</v>
      </c>
      <c r="ED28">
        <v>422.529</v>
      </c>
      <c r="EE28">
        <v>26.562100000000001</v>
      </c>
      <c r="EF28">
        <v>29.895399999999999</v>
      </c>
      <c r="EG28">
        <v>30.0001</v>
      </c>
      <c r="EH28">
        <v>30.095400000000001</v>
      </c>
      <c r="EI28">
        <v>30.136399999999998</v>
      </c>
      <c r="EJ28">
        <v>20.1249</v>
      </c>
      <c r="EK28">
        <v>27.7684</v>
      </c>
      <c r="EL28">
        <v>0</v>
      </c>
      <c r="EM28">
        <v>26.5749</v>
      </c>
      <c r="EN28">
        <v>402.02499999999998</v>
      </c>
      <c r="EO28">
        <v>15.4267</v>
      </c>
      <c r="EP28">
        <v>100.511</v>
      </c>
      <c r="EQ28">
        <v>90.385099999999994</v>
      </c>
    </row>
    <row r="29" spans="1:147" x14ac:dyDescent="0.3">
      <c r="A29">
        <v>13</v>
      </c>
      <c r="B29">
        <v>1685013338.3</v>
      </c>
      <c r="C29">
        <v>720.09999990463302</v>
      </c>
      <c r="D29" t="s">
        <v>291</v>
      </c>
      <c r="E29" t="s">
        <v>292</v>
      </c>
      <c r="F29">
        <v>1685013330.3</v>
      </c>
      <c r="G29">
        <f t="shared" si="0"/>
        <v>3.6033208784653019E-3</v>
      </c>
      <c r="H29">
        <f t="shared" si="1"/>
        <v>12.987387469228789</v>
      </c>
      <c r="I29">
        <f t="shared" si="2"/>
        <v>400.004419354839</v>
      </c>
      <c r="J29">
        <f t="shared" si="3"/>
        <v>247.41063723777492</v>
      </c>
      <c r="K29">
        <f t="shared" si="4"/>
        <v>23.724193490540578</v>
      </c>
      <c r="L29">
        <f t="shared" si="5"/>
        <v>38.3564035394539</v>
      </c>
      <c r="M29">
        <f t="shared" si="6"/>
        <v>0.15158021735192459</v>
      </c>
      <c r="N29">
        <f t="shared" si="7"/>
        <v>3.3673929009098225</v>
      </c>
      <c r="O29">
        <f t="shared" si="8"/>
        <v>0.14788908436739889</v>
      </c>
      <c r="P29">
        <f t="shared" si="9"/>
        <v>9.2754825053074613E-2</v>
      </c>
      <c r="Q29">
        <f t="shared" si="10"/>
        <v>161.84683461074366</v>
      </c>
      <c r="R29">
        <f t="shared" si="11"/>
        <v>28.001105618931742</v>
      </c>
      <c r="S29">
        <f t="shared" si="12"/>
        <v>27.992709677419398</v>
      </c>
      <c r="T29">
        <f t="shared" si="13"/>
        <v>3.7932271687244317</v>
      </c>
      <c r="U29">
        <f t="shared" si="14"/>
        <v>40.129927108510138</v>
      </c>
      <c r="V29">
        <f t="shared" si="15"/>
        <v>1.521614505562578</v>
      </c>
      <c r="W29">
        <f t="shared" si="16"/>
        <v>3.7917200832390683</v>
      </c>
      <c r="X29">
        <f t="shared" si="17"/>
        <v>2.2716126631618536</v>
      </c>
      <c r="Y29">
        <f t="shared" si="18"/>
        <v>-158.90645074031983</v>
      </c>
      <c r="Z29">
        <f t="shared" si="19"/>
        <v>-1.2374197363752004</v>
      </c>
      <c r="AA29">
        <f t="shared" si="20"/>
        <v>-8.0091722187681416E-2</v>
      </c>
      <c r="AB29">
        <f t="shared" si="21"/>
        <v>1.6228724118609406</v>
      </c>
      <c r="AC29">
        <v>-3.9695241905589103E-2</v>
      </c>
      <c r="AD29">
        <v>4.4561386533208402E-2</v>
      </c>
      <c r="AE29">
        <v>3.35575542375003</v>
      </c>
      <c r="AF29">
        <v>0</v>
      </c>
      <c r="AG29">
        <v>0</v>
      </c>
      <c r="AH29">
        <f t="shared" si="22"/>
        <v>1</v>
      </c>
      <c r="AI29">
        <f t="shared" si="23"/>
        <v>0</v>
      </c>
      <c r="AJ29">
        <f t="shared" si="24"/>
        <v>50451.133169867149</v>
      </c>
      <c r="AK29" t="s">
        <v>251</v>
      </c>
      <c r="AL29">
        <v>2.32145</v>
      </c>
      <c r="AM29">
        <v>1.8749100000000001</v>
      </c>
      <c r="AN29">
        <f t="shared" si="25"/>
        <v>-0.44653999999999994</v>
      </c>
      <c r="AO29">
        <f t="shared" si="26"/>
        <v>-0.2381660986394013</v>
      </c>
      <c r="AP29">
        <v>-0.46207070621122198</v>
      </c>
      <c r="AQ29" t="s">
        <v>293</v>
      </c>
      <c r="AR29">
        <v>2.2891307692307699</v>
      </c>
      <c r="AS29">
        <v>1.5636000000000001</v>
      </c>
      <c r="AT29">
        <f t="shared" si="27"/>
        <v>-0.46401302713658854</v>
      </c>
      <c r="AU29">
        <v>0.5</v>
      </c>
      <c r="AV29">
        <f t="shared" si="28"/>
        <v>841.20216735493022</v>
      </c>
      <c r="AW29">
        <f t="shared" si="29"/>
        <v>12.987387469228789</v>
      </c>
      <c r="AX29">
        <f t="shared" si="30"/>
        <v>-195.16438205411018</v>
      </c>
      <c r="AY29">
        <f t="shared" si="31"/>
        <v>1</v>
      </c>
      <c r="AZ29">
        <f t="shared" si="32"/>
        <v>1.5988377939788703E-2</v>
      </c>
      <c r="BA29">
        <f t="shared" si="33"/>
        <v>0.19909823484267072</v>
      </c>
      <c r="BB29" t="s">
        <v>253</v>
      </c>
      <c r="BC29">
        <v>0</v>
      </c>
      <c r="BD29">
        <f t="shared" si="34"/>
        <v>1.5636000000000001</v>
      </c>
      <c r="BE29">
        <f t="shared" si="35"/>
        <v>-0.46401302713658843</v>
      </c>
      <c r="BF29">
        <f t="shared" si="36"/>
        <v>0.16603996991855607</v>
      </c>
      <c r="BG29">
        <f t="shared" si="37"/>
        <v>0.95735405321735145</v>
      </c>
      <c r="BH29">
        <f t="shared" si="38"/>
        <v>-0.69716038876696385</v>
      </c>
      <c r="BI29">
        <f t="shared" si="39"/>
        <v>1000.00290322581</v>
      </c>
      <c r="BJ29">
        <f t="shared" si="40"/>
        <v>841.20216735493022</v>
      </c>
      <c r="BK29">
        <f t="shared" si="41"/>
        <v>0.84119972516217678</v>
      </c>
      <c r="BL29">
        <f t="shared" si="42"/>
        <v>0.19239945032435379</v>
      </c>
      <c r="BM29">
        <v>0.70921320927639198</v>
      </c>
      <c r="BN29">
        <v>0.5</v>
      </c>
      <c r="BO29" t="s">
        <v>254</v>
      </c>
      <c r="BP29">
        <v>1685013330.3</v>
      </c>
      <c r="BQ29">
        <v>400.004419354839</v>
      </c>
      <c r="BR29">
        <v>402.05099999999999</v>
      </c>
      <c r="BS29">
        <v>15.868341935483899</v>
      </c>
      <c r="BT29">
        <v>15.365354838709701</v>
      </c>
      <c r="BU29">
        <v>500.00703225806501</v>
      </c>
      <c r="BV29">
        <v>95.689964516128995</v>
      </c>
      <c r="BW29">
        <v>0.199984903225806</v>
      </c>
      <c r="BX29">
        <v>27.9858935483871</v>
      </c>
      <c r="BY29">
        <v>27.992709677419398</v>
      </c>
      <c r="BZ29">
        <v>999.9</v>
      </c>
      <c r="CA29">
        <v>10003.870967741899</v>
      </c>
      <c r="CB29">
        <v>0</v>
      </c>
      <c r="CC29">
        <v>73.580100000000002</v>
      </c>
      <c r="CD29">
        <v>1000.00290322581</v>
      </c>
      <c r="CE29">
        <v>0.96000890322580701</v>
      </c>
      <c r="CF29">
        <v>3.9991367741935499E-2</v>
      </c>
      <c r="CG29">
        <v>0</v>
      </c>
      <c r="CH29">
        <v>2.3127903225806401</v>
      </c>
      <c r="CI29">
        <v>0</v>
      </c>
      <c r="CJ29">
        <v>591.574322580645</v>
      </c>
      <c r="CK29">
        <v>9334.3783870967709</v>
      </c>
      <c r="CL29">
        <v>39.799999999999997</v>
      </c>
      <c r="CM29">
        <v>42.308</v>
      </c>
      <c r="CN29">
        <v>40.875</v>
      </c>
      <c r="CO29">
        <v>40.875</v>
      </c>
      <c r="CP29">
        <v>39.6991935483871</v>
      </c>
      <c r="CQ29">
        <v>960.012258064516</v>
      </c>
      <c r="CR29">
        <v>39.990967741935499</v>
      </c>
      <c r="CS29">
        <v>0</v>
      </c>
      <c r="CT29">
        <v>59.400000095367403</v>
      </c>
      <c r="CU29">
        <v>2.2891307692307699</v>
      </c>
      <c r="CV29">
        <v>0.153606845147433</v>
      </c>
      <c r="CW29">
        <v>-1.98577777441729</v>
      </c>
      <c r="CX29">
        <v>591.56223076923095</v>
      </c>
      <c r="CY29">
        <v>15</v>
      </c>
      <c r="CZ29">
        <v>1685012539.3</v>
      </c>
      <c r="DA29" t="s">
        <v>255</v>
      </c>
      <c r="DB29">
        <v>3</v>
      </c>
      <c r="DC29">
        <v>-3.927</v>
      </c>
      <c r="DD29">
        <v>0.35799999999999998</v>
      </c>
      <c r="DE29">
        <v>402</v>
      </c>
      <c r="DF29">
        <v>15</v>
      </c>
      <c r="DG29">
        <v>1.52</v>
      </c>
      <c r="DH29">
        <v>0.42</v>
      </c>
      <c r="DI29">
        <v>-2.0279955769230802</v>
      </c>
      <c r="DJ29">
        <v>-8.88784256808718E-2</v>
      </c>
      <c r="DK29">
        <v>0.11534830318537</v>
      </c>
      <c r="DL29">
        <v>1</v>
      </c>
      <c r="DM29">
        <v>2.3183681818181801</v>
      </c>
      <c r="DN29">
        <v>-0.10787735327245999</v>
      </c>
      <c r="DO29">
        <v>0.191628222884274</v>
      </c>
      <c r="DP29">
        <v>1</v>
      </c>
      <c r="DQ29">
        <v>0.50324436538461503</v>
      </c>
      <c r="DR29">
        <v>1.11993511482886E-4</v>
      </c>
      <c r="DS29">
        <v>4.0102396006916601E-3</v>
      </c>
      <c r="DT29">
        <v>1</v>
      </c>
      <c r="DU29">
        <v>3</v>
      </c>
      <c r="DV29">
        <v>3</v>
      </c>
      <c r="DW29" t="s">
        <v>256</v>
      </c>
      <c r="DX29">
        <v>100</v>
      </c>
      <c r="DY29">
        <v>100</v>
      </c>
      <c r="DZ29">
        <v>-3.927</v>
      </c>
      <c r="EA29">
        <v>0.35799999999999998</v>
      </c>
      <c r="EB29">
        <v>2</v>
      </c>
      <c r="EC29">
        <v>515.08600000000001</v>
      </c>
      <c r="ED29">
        <v>422.52300000000002</v>
      </c>
      <c r="EE29">
        <v>26.523599999999998</v>
      </c>
      <c r="EF29">
        <v>29.879899999999999</v>
      </c>
      <c r="EG29">
        <v>30</v>
      </c>
      <c r="EH29">
        <v>30.079899999999999</v>
      </c>
      <c r="EI29">
        <v>30.118400000000001</v>
      </c>
      <c r="EJ29">
        <v>20.125699999999998</v>
      </c>
      <c r="EK29">
        <v>27.4953</v>
      </c>
      <c r="EL29">
        <v>0</v>
      </c>
      <c r="EM29">
        <v>26.529399999999999</v>
      </c>
      <c r="EN29">
        <v>402.01499999999999</v>
      </c>
      <c r="EO29">
        <v>15.426299999999999</v>
      </c>
      <c r="EP29">
        <v>100.515</v>
      </c>
      <c r="EQ29">
        <v>90.388300000000001</v>
      </c>
    </row>
    <row r="30" spans="1:147" x14ac:dyDescent="0.3">
      <c r="A30">
        <v>14</v>
      </c>
      <c r="B30">
        <v>1685013398.3</v>
      </c>
      <c r="C30">
        <v>780.09999990463302</v>
      </c>
      <c r="D30" t="s">
        <v>294</v>
      </c>
      <c r="E30" t="s">
        <v>295</v>
      </c>
      <c r="F30">
        <v>1685013390.3</v>
      </c>
      <c r="G30">
        <f t="shared" si="0"/>
        <v>3.6544630362115786E-3</v>
      </c>
      <c r="H30">
        <f t="shared" si="1"/>
        <v>12.960623540834655</v>
      </c>
      <c r="I30">
        <f t="shared" si="2"/>
        <v>400.00364516129002</v>
      </c>
      <c r="J30">
        <f t="shared" si="3"/>
        <v>249.75211622047235</v>
      </c>
      <c r="K30">
        <f t="shared" si="4"/>
        <v>23.947769724668234</v>
      </c>
      <c r="L30">
        <f t="shared" si="5"/>
        <v>38.354810875333293</v>
      </c>
      <c r="M30">
        <f t="shared" si="6"/>
        <v>0.15392931068508578</v>
      </c>
      <c r="N30">
        <f t="shared" si="7"/>
        <v>3.3665497471980244</v>
      </c>
      <c r="O30">
        <f t="shared" si="8"/>
        <v>0.15012350469677357</v>
      </c>
      <c r="P30">
        <f t="shared" si="9"/>
        <v>9.4161289717557023E-2</v>
      </c>
      <c r="Q30">
        <f t="shared" si="10"/>
        <v>161.84995992982596</v>
      </c>
      <c r="R30">
        <f t="shared" si="11"/>
        <v>27.996177043131866</v>
      </c>
      <c r="S30">
        <f t="shared" si="12"/>
        <v>27.990606451612901</v>
      </c>
      <c r="T30">
        <f t="shared" si="13"/>
        <v>3.7927620776138422</v>
      </c>
      <c r="U30">
        <f t="shared" si="14"/>
        <v>40.158791774722999</v>
      </c>
      <c r="V30">
        <f t="shared" si="15"/>
        <v>1.5233058923299727</v>
      </c>
      <c r="W30">
        <f t="shared" si="16"/>
        <v>3.7932064810993182</v>
      </c>
      <c r="X30">
        <f t="shared" si="17"/>
        <v>2.2694561852838695</v>
      </c>
      <c r="Y30">
        <f t="shared" si="18"/>
        <v>-161.16181989693061</v>
      </c>
      <c r="Z30">
        <f t="shared" si="19"/>
        <v>0.36475128669137852</v>
      </c>
      <c r="AA30">
        <f t="shared" si="20"/>
        <v>2.3614903739475029E-2</v>
      </c>
      <c r="AB30">
        <f t="shared" si="21"/>
        <v>1.0765062233262113</v>
      </c>
      <c r="AC30">
        <v>-3.9682756577502899E-2</v>
      </c>
      <c r="AD30">
        <v>4.4547370658656701E-2</v>
      </c>
      <c r="AE30">
        <v>3.3549159303691298</v>
      </c>
      <c r="AF30">
        <v>0</v>
      </c>
      <c r="AG30">
        <v>0</v>
      </c>
      <c r="AH30">
        <f t="shared" si="22"/>
        <v>1</v>
      </c>
      <c r="AI30">
        <f t="shared" si="23"/>
        <v>0</v>
      </c>
      <c r="AJ30">
        <f t="shared" si="24"/>
        <v>50434.704250226867</v>
      </c>
      <c r="AK30" t="s">
        <v>251</v>
      </c>
      <c r="AL30">
        <v>2.32145</v>
      </c>
      <c r="AM30">
        <v>1.8749100000000001</v>
      </c>
      <c r="AN30">
        <f t="shared" si="25"/>
        <v>-0.44653999999999994</v>
      </c>
      <c r="AO30">
        <f t="shared" si="26"/>
        <v>-0.2381660986394013</v>
      </c>
      <c r="AP30">
        <v>-0.46207070621122198</v>
      </c>
      <c r="AQ30" t="s">
        <v>296</v>
      </c>
      <c r="AR30">
        <v>2.3422769230769198</v>
      </c>
      <c r="AS30">
        <v>1.50861</v>
      </c>
      <c r="AT30">
        <f t="shared" si="27"/>
        <v>-0.55260599033343261</v>
      </c>
      <c r="AU30">
        <v>0.5</v>
      </c>
      <c r="AV30">
        <f t="shared" si="28"/>
        <v>841.21732467094967</v>
      </c>
      <c r="AW30">
        <f t="shared" si="29"/>
        <v>12.960623540834655</v>
      </c>
      <c r="AX30">
        <f t="shared" si="30"/>
        <v>-232.43086639271542</v>
      </c>
      <c r="AY30">
        <f t="shared" si="31"/>
        <v>1</v>
      </c>
      <c r="AZ30">
        <f t="shared" si="32"/>
        <v>1.5956274143897706E-2</v>
      </c>
      <c r="BA30">
        <f t="shared" si="33"/>
        <v>0.24280629188458255</v>
      </c>
      <c r="BB30" t="s">
        <v>253</v>
      </c>
      <c r="BC30">
        <v>0</v>
      </c>
      <c r="BD30">
        <f t="shared" si="34"/>
        <v>1.50861</v>
      </c>
      <c r="BE30">
        <f t="shared" si="35"/>
        <v>-0.55260599033343261</v>
      </c>
      <c r="BF30">
        <f t="shared" si="36"/>
        <v>0.19536937773013108</v>
      </c>
      <c r="BG30">
        <f t="shared" si="37"/>
        <v>1.0256224140998471</v>
      </c>
      <c r="BH30">
        <f t="shared" si="38"/>
        <v>-0.82030725131007332</v>
      </c>
      <c r="BI30">
        <f t="shared" si="39"/>
        <v>1000.02077419355</v>
      </c>
      <c r="BJ30">
        <f t="shared" si="40"/>
        <v>841.21732467094967</v>
      </c>
      <c r="BK30">
        <f t="shared" si="41"/>
        <v>0.84119984942246351</v>
      </c>
      <c r="BL30">
        <f t="shared" si="42"/>
        <v>0.19239969884492708</v>
      </c>
      <c r="BM30">
        <v>0.70921320927639198</v>
      </c>
      <c r="BN30">
        <v>0.5</v>
      </c>
      <c r="BO30" t="s">
        <v>254</v>
      </c>
      <c r="BP30">
        <v>1685013390.3</v>
      </c>
      <c r="BQ30">
        <v>400.00364516129002</v>
      </c>
      <c r="BR30">
        <v>402.04929032258099</v>
      </c>
      <c r="BS30">
        <v>15.886609677419401</v>
      </c>
      <c r="BT30">
        <v>15.3765032258065</v>
      </c>
      <c r="BU30">
        <v>500.01693548387101</v>
      </c>
      <c r="BV30">
        <v>95.686093548387106</v>
      </c>
      <c r="BW30">
        <v>0.200059838709677</v>
      </c>
      <c r="BX30">
        <v>27.992616129032299</v>
      </c>
      <c r="BY30">
        <v>27.990606451612901</v>
      </c>
      <c r="BZ30">
        <v>999.9</v>
      </c>
      <c r="CA30">
        <v>10001.129032258101</v>
      </c>
      <c r="CB30">
        <v>0</v>
      </c>
      <c r="CC30">
        <v>73.576648387096796</v>
      </c>
      <c r="CD30">
        <v>1000.02077419355</v>
      </c>
      <c r="CE30">
        <v>0.96000564516129006</v>
      </c>
      <c r="CF30">
        <v>3.9994596774193501E-2</v>
      </c>
      <c r="CG30">
        <v>0</v>
      </c>
      <c r="CH30">
        <v>2.3452225806451601</v>
      </c>
      <c r="CI30">
        <v>0</v>
      </c>
      <c r="CJ30">
        <v>589.54948387096795</v>
      </c>
      <c r="CK30">
        <v>9334.5245161290295</v>
      </c>
      <c r="CL30">
        <v>39.875</v>
      </c>
      <c r="CM30">
        <v>42.375</v>
      </c>
      <c r="CN30">
        <v>40.941064516129003</v>
      </c>
      <c r="CO30">
        <v>40.936999999999998</v>
      </c>
      <c r="CP30">
        <v>39.808</v>
      </c>
      <c r="CQ30">
        <v>960.02483870967797</v>
      </c>
      <c r="CR30">
        <v>39.9958064516129</v>
      </c>
      <c r="CS30">
        <v>0</v>
      </c>
      <c r="CT30">
        <v>59.299999952316298</v>
      </c>
      <c r="CU30">
        <v>2.3422769230769198</v>
      </c>
      <c r="CV30">
        <v>0.32752820312036302</v>
      </c>
      <c r="CW30">
        <v>-1.36396581509363</v>
      </c>
      <c r="CX30">
        <v>589.55553846153896</v>
      </c>
      <c r="CY30">
        <v>15</v>
      </c>
      <c r="CZ30">
        <v>1685012539.3</v>
      </c>
      <c r="DA30" t="s">
        <v>255</v>
      </c>
      <c r="DB30">
        <v>3</v>
      </c>
      <c r="DC30">
        <v>-3.927</v>
      </c>
      <c r="DD30">
        <v>0.35799999999999998</v>
      </c>
      <c r="DE30">
        <v>402</v>
      </c>
      <c r="DF30">
        <v>15</v>
      </c>
      <c r="DG30">
        <v>1.52</v>
      </c>
      <c r="DH30">
        <v>0.42</v>
      </c>
      <c r="DI30">
        <v>-2.04757365384615</v>
      </c>
      <c r="DJ30">
        <v>6.8878852557390496E-3</v>
      </c>
      <c r="DK30">
        <v>0.109621143051681</v>
      </c>
      <c r="DL30">
        <v>1</v>
      </c>
      <c r="DM30">
        <v>2.3235749999999999</v>
      </c>
      <c r="DN30">
        <v>-2.4738601417669702E-3</v>
      </c>
      <c r="DO30">
        <v>0.172880078147988</v>
      </c>
      <c r="DP30">
        <v>1</v>
      </c>
      <c r="DQ30">
        <v>0.50875542307692301</v>
      </c>
      <c r="DR30">
        <v>1.41296952104508E-2</v>
      </c>
      <c r="DS30">
        <v>3.0636587123276798E-3</v>
      </c>
      <c r="DT30">
        <v>1</v>
      </c>
      <c r="DU30">
        <v>3</v>
      </c>
      <c r="DV30">
        <v>3</v>
      </c>
      <c r="DW30" t="s">
        <v>256</v>
      </c>
      <c r="DX30">
        <v>100</v>
      </c>
      <c r="DY30">
        <v>100</v>
      </c>
      <c r="DZ30">
        <v>-3.927</v>
      </c>
      <c r="EA30">
        <v>0.35799999999999998</v>
      </c>
      <c r="EB30">
        <v>2</v>
      </c>
      <c r="EC30">
        <v>515.57500000000005</v>
      </c>
      <c r="ED30">
        <v>422.286</v>
      </c>
      <c r="EE30">
        <v>26.567900000000002</v>
      </c>
      <c r="EF30">
        <v>29.861899999999999</v>
      </c>
      <c r="EG30">
        <v>30</v>
      </c>
      <c r="EH30">
        <v>30.061900000000001</v>
      </c>
      <c r="EI30">
        <v>30.103000000000002</v>
      </c>
      <c r="EJ30">
        <v>20.1248</v>
      </c>
      <c r="EK30">
        <v>27.4953</v>
      </c>
      <c r="EL30">
        <v>0</v>
      </c>
      <c r="EM30">
        <v>26.5318</v>
      </c>
      <c r="EN30">
        <v>402.07900000000001</v>
      </c>
      <c r="EO30">
        <v>15.425700000000001</v>
      </c>
      <c r="EP30">
        <v>100.517</v>
      </c>
      <c r="EQ30">
        <v>90.393600000000006</v>
      </c>
    </row>
    <row r="31" spans="1:147" x14ac:dyDescent="0.3">
      <c r="A31">
        <v>15</v>
      </c>
      <c r="B31">
        <v>1685013458.3</v>
      </c>
      <c r="C31">
        <v>840.09999990463302</v>
      </c>
      <c r="D31" t="s">
        <v>297</v>
      </c>
      <c r="E31" t="s">
        <v>298</v>
      </c>
      <c r="F31">
        <v>1685013450.3</v>
      </c>
      <c r="G31">
        <f t="shared" si="0"/>
        <v>3.5660364532795093E-3</v>
      </c>
      <c r="H31">
        <f t="shared" si="1"/>
        <v>13.232238742372033</v>
      </c>
      <c r="I31">
        <f t="shared" si="2"/>
        <v>399.99709677419401</v>
      </c>
      <c r="J31">
        <f t="shared" si="3"/>
        <v>243.60433368994552</v>
      </c>
      <c r="K31">
        <f t="shared" si="4"/>
        <v>23.358395090448806</v>
      </c>
      <c r="L31">
        <f t="shared" si="5"/>
        <v>38.354367838858124</v>
      </c>
      <c r="M31">
        <f t="shared" si="6"/>
        <v>0.15023080540719547</v>
      </c>
      <c r="N31">
        <f t="shared" si="7"/>
        <v>3.3682065157693284</v>
      </c>
      <c r="O31">
        <f t="shared" si="8"/>
        <v>0.14660510539712476</v>
      </c>
      <c r="P31">
        <f t="shared" si="9"/>
        <v>9.1946657505083212E-2</v>
      </c>
      <c r="Q31">
        <f t="shared" si="10"/>
        <v>161.84595195582662</v>
      </c>
      <c r="R31">
        <f t="shared" si="11"/>
        <v>28.02622450318691</v>
      </c>
      <c r="S31">
        <f t="shared" si="12"/>
        <v>27.9959967741936</v>
      </c>
      <c r="T31">
        <f t="shared" si="13"/>
        <v>3.7939541515697304</v>
      </c>
      <c r="U31">
        <f t="shared" si="14"/>
        <v>40.214621559736621</v>
      </c>
      <c r="V31">
        <f t="shared" si="15"/>
        <v>1.5263042782877836</v>
      </c>
      <c r="W31">
        <f t="shared" si="16"/>
        <v>3.7953963486154958</v>
      </c>
      <c r="X31">
        <f t="shared" si="17"/>
        <v>2.2676498732819468</v>
      </c>
      <c r="Y31">
        <f t="shared" si="18"/>
        <v>-157.26220758962637</v>
      </c>
      <c r="Z31">
        <f t="shared" si="19"/>
        <v>1.1838284551583598</v>
      </c>
      <c r="AA31">
        <f t="shared" si="20"/>
        <v>7.6612130404437748E-2</v>
      </c>
      <c r="AB31">
        <f t="shared" si="21"/>
        <v>5.8441849517630517</v>
      </c>
      <c r="AC31">
        <v>-3.97072910391877E-2</v>
      </c>
      <c r="AD31">
        <v>4.4574912741234797E-2</v>
      </c>
      <c r="AE31">
        <v>3.35656550615803</v>
      </c>
      <c r="AF31">
        <v>0</v>
      </c>
      <c r="AG31">
        <v>0</v>
      </c>
      <c r="AH31">
        <f t="shared" si="22"/>
        <v>1</v>
      </c>
      <c r="AI31">
        <f t="shared" si="23"/>
        <v>0</v>
      </c>
      <c r="AJ31">
        <f t="shared" si="24"/>
        <v>50462.959682698318</v>
      </c>
      <c r="AK31" t="s">
        <v>251</v>
      </c>
      <c r="AL31">
        <v>2.32145</v>
      </c>
      <c r="AM31">
        <v>1.8749100000000001</v>
      </c>
      <c r="AN31">
        <f t="shared" si="25"/>
        <v>-0.44653999999999994</v>
      </c>
      <c r="AO31">
        <f t="shared" si="26"/>
        <v>-0.2381660986394013</v>
      </c>
      <c r="AP31">
        <v>-0.46207070621122198</v>
      </c>
      <c r="AQ31" t="s">
        <v>299</v>
      </c>
      <c r="AR31">
        <v>2.3313423076923101</v>
      </c>
      <c r="AS31">
        <v>1.2243999999999999</v>
      </c>
      <c r="AT31">
        <f t="shared" si="27"/>
        <v>-0.90406918302214168</v>
      </c>
      <c r="AU31">
        <v>0.5</v>
      </c>
      <c r="AV31">
        <f t="shared" si="28"/>
        <v>841.19940758715927</v>
      </c>
      <c r="AW31">
        <f t="shared" si="29"/>
        <v>13.232238742372033</v>
      </c>
      <c r="AX31">
        <f t="shared" si="30"/>
        <v>-380.25123058801631</v>
      </c>
      <c r="AY31">
        <f t="shared" si="31"/>
        <v>1</v>
      </c>
      <c r="AZ31">
        <f t="shared" si="32"/>
        <v>1.6279504389884326E-2</v>
      </c>
      <c r="BA31">
        <f t="shared" si="33"/>
        <v>0.53128879451159772</v>
      </c>
      <c r="BB31" t="s">
        <v>253</v>
      </c>
      <c r="BC31">
        <v>0</v>
      </c>
      <c r="BD31">
        <f t="shared" si="34"/>
        <v>1.2243999999999999</v>
      </c>
      <c r="BE31">
        <f t="shared" si="35"/>
        <v>-0.90406918302214168</v>
      </c>
      <c r="BF31">
        <f t="shared" si="36"/>
        <v>0.3469553205220518</v>
      </c>
      <c r="BG31">
        <f t="shared" si="37"/>
        <v>1.0090171894556401</v>
      </c>
      <c r="BH31">
        <f t="shared" si="38"/>
        <v>-1.4567787880145122</v>
      </c>
      <c r="BI31">
        <f t="shared" si="39"/>
        <v>999.99987096774203</v>
      </c>
      <c r="BJ31">
        <f t="shared" si="40"/>
        <v>841.19940758715927</v>
      </c>
      <c r="BK31">
        <f t="shared" si="41"/>
        <v>0.84119951612903221</v>
      </c>
      <c r="BL31">
        <f t="shared" si="42"/>
        <v>0.19239903225806451</v>
      </c>
      <c r="BM31">
        <v>0.70921320927639198</v>
      </c>
      <c r="BN31">
        <v>0.5</v>
      </c>
      <c r="BO31" t="s">
        <v>254</v>
      </c>
      <c r="BP31">
        <v>1685013450.3</v>
      </c>
      <c r="BQ31">
        <v>399.99709677419401</v>
      </c>
      <c r="BR31">
        <v>402.07629032258097</v>
      </c>
      <c r="BS31">
        <v>15.9178032258065</v>
      </c>
      <c r="BT31">
        <v>15.4200451612903</v>
      </c>
      <c r="BU31">
        <v>500.00651612903198</v>
      </c>
      <c r="BV31">
        <v>95.686612903225793</v>
      </c>
      <c r="BW31">
        <v>0.20000264516128999</v>
      </c>
      <c r="BX31">
        <v>28.002516129032301</v>
      </c>
      <c r="BY31">
        <v>27.9959967741936</v>
      </c>
      <c r="BZ31">
        <v>999.9</v>
      </c>
      <c r="CA31">
        <v>10007.2580645161</v>
      </c>
      <c r="CB31">
        <v>0</v>
      </c>
      <c r="CC31">
        <v>73.573196774193505</v>
      </c>
      <c r="CD31">
        <v>999.99987096774203</v>
      </c>
      <c r="CE31">
        <v>0.96001541935483903</v>
      </c>
      <c r="CF31">
        <v>3.9984800000000001E-2</v>
      </c>
      <c r="CG31">
        <v>0</v>
      </c>
      <c r="CH31">
        <v>2.3160096774193599</v>
      </c>
      <c r="CI31">
        <v>0</v>
      </c>
      <c r="CJ31">
        <v>587.86896774193497</v>
      </c>
      <c r="CK31">
        <v>9334.37612903226</v>
      </c>
      <c r="CL31">
        <v>39.936999999999998</v>
      </c>
      <c r="CM31">
        <v>42.436999999999998</v>
      </c>
      <c r="CN31">
        <v>41.054000000000002</v>
      </c>
      <c r="CO31">
        <v>41</v>
      </c>
      <c r="CP31">
        <v>39.875</v>
      </c>
      <c r="CQ31">
        <v>960.01612903225805</v>
      </c>
      <c r="CR31">
        <v>39.9838709677419</v>
      </c>
      <c r="CS31">
        <v>0</v>
      </c>
      <c r="CT31">
        <v>59.200000047683702</v>
      </c>
      <c r="CU31">
        <v>2.3313423076923101</v>
      </c>
      <c r="CV31">
        <v>0.53904615343732598</v>
      </c>
      <c r="CW31">
        <v>-1.7917606681929901</v>
      </c>
      <c r="CX31">
        <v>587.87388461538501</v>
      </c>
      <c r="CY31">
        <v>15</v>
      </c>
      <c r="CZ31">
        <v>1685012539.3</v>
      </c>
      <c r="DA31" t="s">
        <v>255</v>
      </c>
      <c r="DB31">
        <v>3</v>
      </c>
      <c r="DC31">
        <v>-3.927</v>
      </c>
      <c r="DD31">
        <v>0.35799999999999998</v>
      </c>
      <c r="DE31">
        <v>402</v>
      </c>
      <c r="DF31">
        <v>15</v>
      </c>
      <c r="DG31">
        <v>1.52</v>
      </c>
      <c r="DH31">
        <v>0.42</v>
      </c>
      <c r="DI31">
        <v>-2.0856069230769201</v>
      </c>
      <c r="DJ31">
        <v>2.19571416374049E-3</v>
      </c>
      <c r="DK31">
        <v>8.1149615372766395E-2</v>
      </c>
      <c r="DL31">
        <v>1</v>
      </c>
      <c r="DM31">
        <v>2.2981431818181801</v>
      </c>
      <c r="DN31">
        <v>0.23894579489238599</v>
      </c>
      <c r="DO31">
        <v>0.219579982733283</v>
      </c>
      <c r="DP31">
        <v>1</v>
      </c>
      <c r="DQ31">
        <v>0.492901211538462</v>
      </c>
      <c r="DR31">
        <v>4.3171298557157699E-2</v>
      </c>
      <c r="DS31">
        <v>1.27947200864211E-2</v>
      </c>
      <c r="DT31">
        <v>1</v>
      </c>
      <c r="DU31">
        <v>3</v>
      </c>
      <c r="DV31">
        <v>3</v>
      </c>
      <c r="DW31" t="s">
        <v>256</v>
      </c>
      <c r="DX31">
        <v>100</v>
      </c>
      <c r="DY31">
        <v>100</v>
      </c>
      <c r="DZ31">
        <v>-3.927</v>
      </c>
      <c r="EA31">
        <v>0.35799999999999998</v>
      </c>
      <c r="EB31">
        <v>2</v>
      </c>
      <c r="EC31">
        <v>515.577</v>
      </c>
      <c r="ED31">
        <v>422.42399999999998</v>
      </c>
      <c r="EE31">
        <v>26.534800000000001</v>
      </c>
      <c r="EF31">
        <v>29.846399999999999</v>
      </c>
      <c r="EG31">
        <v>30</v>
      </c>
      <c r="EH31">
        <v>30.046500000000002</v>
      </c>
      <c r="EI31">
        <v>30.087599999999998</v>
      </c>
      <c r="EJ31">
        <v>20.1249</v>
      </c>
      <c r="EK31">
        <v>27.2227</v>
      </c>
      <c r="EL31">
        <v>0</v>
      </c>
      <c r="EM31">
        <v>26.535499999999999</v>
      </c>
      <c r="EN31">
        <v>402.02499999999998</v>
      </c>
      <c r="EO31">
        <v>15.4034</v>
      </c>
      <c r="EP31">
        <v>100.523</v>
      </c>
      <c r="EQ31">
        <v>90.397099999999995</v>
      </c>
    </row>
    <row r="32" spans="1:147" x14ac:dyDescent="0.3">
      <c r="A32">
        <v>16</v>
      </c>
      <c r="B32">
        <v>1685013518.3</v>
      </c>
      <c r="C32">
        <v>900.09999990463302</v>
      </c>
      <c r="D32" t="s">
        <v>300</v>
      </c>
      <c r="E32" t="s">
        <v>301</v>
      </c>
      <c r="F32">
        <v>1685013510.30323</v>
      </c>
      <c r="G32">
        <f t="shared" si="0"/>
        <v>3.7075967445668666E-3</v>
      </c>
      <c r="H32">
        <f t="shared" si="1"/>
        <v>12.994449974327731</v>
      </c>
      <c r="I32">
        <f t="shared" si="2"/>
        <v>400.01693548387101</v>
      </c>
      <c r="J32">
        <f t="shared" si="3"/>
        <v>251.41848435518523</v>
      </c>
      <c r="K32">
        <f t="shared" si="4"/>
        <v>24.107758134770663</v>
      </c>
      <c r="L32">
        <f t="shared" si="5"/>
        <v>38.356414227816643</v>
      </c>
      <c r="M32">
        <f t="shared" si="6"/>
        <v>0.15628659192430153</v>
      </c>
      <c r="N32">
        <f t="shared" si="7"/>
        <v>3.368693134297009</v>
      </c>
      <c r="O32">
        <f t="shared" si="8"/>
        <v>0.15236735600243539</v>
      </c>
      <c r="P32">
        <f t="shared" si="9"/>
        <v>9.5573539208522379E-2</v>
      </c>
      <c r="Q32">
        <f t="shared" si="10"/>
        <v>161.84872429283158</v>
      </c>
      <c r="R32">
        <f t="shared" si="11"/>
        <v>27.990744029053872</v>
      </c>
      <c r="S32">
        <f t="shared" si="12"/>
        <v>27.9923580645161</v>
      </c>
      <c r="T32">
        <f t="shared" si="13"/>
        <v>3.7931494122989688</v>
      </c>
      <c r="U32">
        <f t="shared" si="14"/>
        <v>40.177344706731169</v>
      </c>
      <c r="V32">
        <f t="shared" si="15"/>
        <v>1.5246044623996149</v>
      </c>
      <c r="W32">
        <f t="shared" si="16"/>
        <v>3.7946869648261949</v>
      </c>
      <c r="X32">
        <f t="shared" si="17"/>
        <v>2.2685449498993542</v>
      </c>
      <c r="Y32">
        <f t="shared" si="18"/>
        <v>-163.50501643539883</v>
      </c>
      <c r="Z32">
        <f t="shared" si="19"/>
        <v>1.2625031647443834</v>
      </c>
      <c r="AA32">
        <f t="shared" si="20"/>
        <v>8.1689019888697575E-2</v>
      </c>
      <c r="AB32">
        <f t="shared" si="21"/>
        <v>-0.31209995793416989</v>
      </c>
      <c r="AC32">
        <v>-3.9714498128857197E-2</v>
      </c>
      <c r="AD32">
        <v>4.4583003330764502E-2</v>
      </c>
      <c r="AE32">
        <v>3.3570500117790401</v>
      </c>
      <c r="AF32">
        <v>0</v>
      </c>
      <c r="AG32">
        <v>0</v>
      </c>
      <c r="AH32">
        <f t="shared" si="22"/>
        <v>1</v>
      </c>
      <c r="AI32">
        <f t="shared" si="23"/>
        <v>0</v>
      </c>
      <c r="AJ32">
        <f t="shared" si="24"/>
        <v>50472.289185770998</v>
      </c>
      <c r="AK32" t="s">
        <v>251</v>
      </c>
      <c r="AL32">
        <v>2.32145</v>
      </c>
      <c r="AM32">
        <v>1.8749100000000001</v>
      </c>
      <c r="AN32">
        <f t="shared" si="25"/>
        <v>-0.44653999999999994</v>
      </c>
      <c r="AO32">
        <f t="shared" si="26"/>
        <v>-0.2381660986394013</v>
      </c>
      <c r="AP32">
        <v>-0.46207070621122198</v>
      </c>
      <c r="AQ32" t="s">
        <v>302</v>
      </c>
      <c r="AR32">
        <v>2.3129884615384602</v>
      </c>
      <c r="AS32">
        <v>1.5728</v>
      </c>
      <c r="AT32">
        <f t="shared" si="27"/>
        <v>-0.47061829955395496</v>
      </c>
      <c r="AU32">
        <v>0.5</v>
      </c>
      <c r="AV32">
        <f t="shared" si="28"/>
        <v>841.20704705805133</v>
      </c>
      <c r="AW32">
        <f t="shared" si="29"/>
        <v>12.994449974327731</v>
      </c>
      <c r="AX32">
        <f t="shared" si="30"/>
        <v>-197.94371502963193</v>
      </c>
      <c r="AY32">
        <f t="shared" si="31"/>
        <v>1</v>
      </c>
      <c r="AZ32">
        <f t="shared" si="32"/>
        <v>1.5996680873752028E-2</v>
      </c>
      <c r="BA32">
        <f t="shared" si="33"/>
        <v>0.19208418107833169</v>
      </c>
      <c r="BB32" t="s">
        <v>253</v>
      </c>
      <c r="BC32">
        <v>0</v>
      </c>
      <c r="BD32">
        <f t="shared" si="34"/>
        <v>1.5728</v>
      </c>
      <c r="BE32">
        <f t="shared" si="35"/>
        <v>-0.47061829955395484</v>
      </c>
      <c r="BF32">
        <f t="shared" si="36"/>
        <v>0.16113306772058397</v>
      </c>
      <c r="BG32">
        <f t="shared" si="37"/>
        <v>0.98869760440587739</v>
      </c>
      <c r="BH32">
        <f t="shared" si="38"/>
        <v>-0.67655753124020279</v>
      </c>
      <c r="BI32">
        <f t="shared" si="39"/>
        <v>1000.00803225806</v>
      </c>
      <c r="BJ32">
        <f t="shared" si="40"/>
        <v>841.20704705805133</v>
      </c>
      <c r="BK32">
        <f t="shared" si="41"/>
        <v>0.84120029032023935</v>
      </c>
      <c r="BL32">
        <f t="shared" si="42"/>
        <v>0.19240058064047871</v>
      </c>
      <c r="BM32">
        <v>0.70921320927639198</v>
      </c>
      <c r="BN32">
        <v>0.5</v>
      </c>
      <c r="BO32" t="s">
        <v>254</v>
      </c>
      <c r="BP32">
        <v>1685013510.30323</v>
      </c>
      <c r="BQ32">
        <v>400.01693548387101</v>
      </c>
      <c r="BR32">
        <v>402.07045161290301</v>
      </c>
      <c r="BS32">
        <v>15.9000161290323</v>
      </c>
      <c r="BT32">
        <v>15.3824870967742</v>
      </c>
      <c r="BU32">
        <v>500.004387096774</v>
      </c>
      <c r="BV32">
        <v>95.687016129032301</v>
      </c>
      <c r="BW32">
        <v>0.199959709677419</v>
      </c>
      <c r="BX32">
        <v>27.999309677419301</v>
      </c>
      <c r="BY32">
        <v>27.9923580645161</v>
      </c>
      <c r="BZ32">
        <v>999.9</v>
      </c>
      <c r="CA32">
        <v>10009.032258064501</v>
      </c>
      <c r="CB32">
        <v>0</v>
      </c>
      <c r="CC32">
        <v>73.580100000000002</v>
      </c>
      <c r="CD32">
        <v>1000.00803225806</v>
      </c>
      <c r="CE32">
        <v>0.95998700000000003</v>
      </c>
      <c r="CF32">
        <v>4.0013300000000002E-2</v>
      </c>
      <c r="CG32">
        <v>0</v>
      </c>
      <c r="CH32">
        <v>2.3293258064516098</v>
      </c>
      <c r="CI32">
        <v>0</v>
      </c>
      <c r="CJ32">
        <v>585.98216129032198</v>
      </c>
      <c r="CK32">
        <v>9334.3516129032196</v>
      </c>
      <c r="CL32">
        <v>40</v>
      </c>
      <c r="CM32">
        <v>42.51</v>
      </c>
      <c r="CN32">
        <v>41.125</v>
      </c>
      <c r="CO32">
        <v>41.061999999999998</v>
      </c>
      <c r="CP32">
        <v>39.936999999999998</v>
      </c>
      <c r="CQ32">
        <v>959.99806451612903</v>
      </c>
      <c r="CR32">
        <v>40.01</v>
      </c>
      <c r="CS32">
        <v>0</v>
      </c>
      <c r="CT32">
        <v>59.5</v>
      </c>
      <c r="CU32">
        <v>2.3129884615384602</v>
      </c>
      <c r="CV32">
        <v>-4.3702551448978298E-2</v>
      </c>
      <c r="CW32">
        <v>-2.2610940208029202</v>
      </c>
      <c r="CX32">
        <v>585.96657692307701</v>
      </c>
      <c r="CY32">
        <v>15</v>
      </c>
      <c r="CZ32">
        <v>1685012539.3</v>
      </c>
      <c r="DA32" t="s">
        <v>255</v>
      </c>
      <c r="DB32">
        <v>3</v>
      </c>
      <c r="DC32">
        <v>-3.927</v>
      </c>
      <c r="DD32">
        <v>0.35799999999999998</v>
      </c>
      <c r="DE32">
        <v>402</v>
      </c>
      <c r="DF32">
        <v>15</v>
      </c>
      <c r="DG32">
        <v>1.52</v>
      </c>
      <c r="DH32">
        <v>0.42</v>
      </c>
      <c r="DI32">
        <v>-2.06391903846154</v>
      </c>
      <c r="DJ32">
        <v>0.115828653664728</v>
      </c>
      <c r="DK32">
        <v>9.8327947202199506E-2</v>
      </c>
      <c r="DL32">
        <v>1</v>
      </c>
      <c r="DM32">
        <v>2.2811545454545499</v>
      </c>
      <c r="DN32">
        <v>2.0384299941390301E-2</v>
      </c>
      <c r="DO32">
        <v>0.24591851796751499</v>
      </c>
      <c r="DP32">
        <v>1</v>
      </c>
      <c r="DQ32">
        <v>0.52023915384615405</v>
      </c>
      <c r="DR32">
        <v>-2.82105574375528E-2</v>
      </c>
      <c r="DS32">
        <v>4.7512618218120001E-3</v>
      </c>
      <c r="DT32">
        <v>1</v>
      </c>
      <c r="DU32">
        <v>3</v>
      </c>
      <c r="DV32">
        <v>3</v>
      </c>
      <c r="DW32" t="s">
        <v>256</v>
      </c>
      <c r="DX32">
        <v>100</v>
      </c>
      <c r="DY32">
        <v>100</v>
      </c>
      <c r="DZ32">
        <v>-3.927</v>
      </c>
      <c r="EA32">
        <v>0.35799999999999998</v>
      </c>
      <c r="EB32">
        <v>2</v>
      </c>
      <c r="EC32">
        <v>515.452</v>
      </c>
      <c r="ED32">
        <v>422.43700000000001</v>
      </c>
      <c r="EE32">
        <v>26.4818</v>
      </c>
      <c r="EF32">
        <v>29.833500000000001</v>
      </c>
      <c r="EG32">
        <v>29.9999</v>
      </c>
      <c r="EH32">
        <v>30.030999999999999</v>
      </c>
      <c r="EI32">
        <v>30.072199999999999</v>
      </c>
      <c r="EJ32">
        <v>20.125800000000002</v>
      </c>
      <c r="EK32">
        <v>27.513000000000002</v>
      </c>
      <c r="EL32">
        <v>0</v>
      </c>
      <c r="EM32">
        <v>26.486999999999998</v>
      </c>
      <c r="EN32">
        <v>402.041</v>
      </c>
      <c r="EO32">
        <v>15.348699999999999</v>
      </c>
      <c r="EP32">
        <v>100.52500000000001</v>
      </c>
      <c r="EQ32">
        <v>90.401899999999998</v>
      </c>
    </row>
    <row r="33" spans="1:147" x14ac:dyDescent="0.3">
      <c r="A33">
        <v>17</v>
      </c>
      <c r="B33">
        <v>1685013578.3</v>
      </c>
      <c r="C33">
        <v>960.09999990463302</v>
      </c>
      <c r="D33" t="s">
        <v>303</v>
      </c>
      <c r="E33" t="s">
        <v>304</v>
      </c>
      <c r="F33">
        <v>1685013570.3</v>
      </c>
      <c r="G33">
        <f t="shared" si="0"/>
        <v>3.7118688142107497E-3</v>
      </c>
      <c r="H33">
        <f t="shared" si="1"/>
        <v>13.022134847143622</v>
      </c>
      <c r="I33">
        <f t="shared" si="2"/>
        <v>400.00609677419402</v>
      </c>
      <c r="J33">
        <f t="shared" si="3"/>
        <v>251.31414909923723</v>
      </c>
      <c r="K33">
        <f t="shared" si="4"/>
        <v>24.096904235925216</v>
      </c>
      <c r="L33">
        <f t="shared" si="5"/>
        <v>38.35402281288922</v>
      </c>
      <c r="M33">
        <f t="shared" si="6"/>
        <v>0.15651509249334911</v>
      </c>
      <c r="N33">
        <f t="shared" si="7"/>
        <v>3.3642742296784958</v>
      </c>
      <c r="O33">
        <f t="shared" si="8"/>
        <v>0.15257952022170515</v>
      </c>
      <c r="P33">
        <f t="shared" si="9"/>
        <v>9.5707553260473463E-2</v>
      </c>
      <c r="Q33">
        <f t="shared" si="10"/>
        <v>161.84651560776541</v>
      </c>
      <c r="R33">
        <f t="shared" si="11"/>
        <v>27.987330364596257</v>
      </c>
      <c r="S33">
        <f t="shared" si="12"/>
        <v>27.987158064516102</v>
      </c>
      <c r="T33">
        <f t="shared" si="13"/>
        <v>3.7919996355816528</v>
      </c>
      <c r="U33">
        <f t="shared" si="14"/>
        <v>40.168666664177927</v>
      </c>
      <c r="V33">
        <f t="shared" si="15"/>
        <v>1.5240604726967222</v>
      </c>
      <c r="W33">
        <f t="shared" si="16"/>
        <v>3.7941525055793455</v>
      </c>
      <c r="X33">
        <f t="shared" si="17"/>
        <v>2.2679391628849306</v>
      </c>
      <c r="Y33">
        <f t="shared" si="18"/>
        <v>-163.69341470669406</v>
      </c>
      <c r="Z33">
        <f t="shared" si="19"/>
        <v>1.7657709753349176</v>
      </c>
      <c r="AA33">
        <f t="shared" si="20"/>
        <v>0.11439819254331503</v>
      </c>
      <c r="AB33">
        <f t="shared" si="21"/>
        <v>3.3270068949591725E-2</v>
      </c>
      <c r="AC33">
        <v>-3.9649067348754202E-2</v>
      </c>
      <c r="AD33">
        <v>4.4509551548047803E-2</v>
      </c>
      <c r="AE33">
        <v>3.35265028954039</v>
      </c>
      <c r="AF33">
        <v>0</v>
      </c>
      <c r="AG33">
        <v>0</v>
      </c>
      <c r="AH33">
        <f t="shared" si="22"/>
        <v>1</v>
      </c>
      <c r="AI33">
        <f t="shared" si="23"/>
        <v>0</v>
      </c>
      <c r="AJ33">
        <f t="shared" si="24"/>
        <v>50392.86265538646</v>
      </c>
      <c r="AK33" t="s">
        <v>251</v>
      </c>
      <c r="AL33">
        <v>2.32145</v>
      </c>
      <c r="AM33">
        <v>1.8749100000000001</v>
      </c>
      <c r="AN33">
        <f t="shared" si="25"/>
        <v>-0.44653999999999994</v>
      </c>
      <c r="AO33">
        <f t="shared" si="26"/>
        <v>-0.2381660986394013</v>
      </c>
      <c r="AP33">
        <v>-0.46207070621122198</v>
      </c>
      <c r="AQ33" t="s">
        <v>305</v>
      </c>
      <c r="AR33">
        <v>2.31346153846154</v>
      </c>
      <c r="AS33">
        <v>1.4416</v>
      </c>
      <c r="AT33">
        <f t="shared" si="27"/>
        <v>-0.60478741569196726</v>
      </c>
      <c r="AU33">
        <v>0.5</v>
      </c>
      <c r="AV33">
        <f t="shared" si="28"/>
        <v>841.19539815552821</v>
      </c>
      <c r="AW33">
        <f t="shared" si="29"/>
        <v>13.022134847143622</v>
      </c>
      <c r="AX33">
        <f t="shared" si="30"/>
        <v>-254.37219547122868</v>
      </c>
      <c r="AY33">
        <f t="shared" si="31"/>
        <v>1</v>
      </c>
      <c r="AZ33">
        <f t="shared" si="32"/>
        <v>1.6029813742349738E-2</v>
      </c>
      <c r="BA33">
        <f t="shared" si="33"/>
        <v>0.30057574916759161</v>
      </c>
      <c r="BB33" t="s">
        <v>253</v>
      </c>
      <c r="BC33">
        <v>0</v>
      </c>
      <c r="BD33">
        <f t="shared" si="34"/>
        <v>1.4416</v>
      </c>
      <c r="BE33">
        <f t="shared" si="35"/>
        <v>-0.60478741569196726</v>
      </c>
      <c r="BF33">
        <f t="shared" si="36"/>
        <v>0.2311097599351436</v>
      </c>
      <c r="BG33">
        <f t="shared" si="37"/>
        <v>0.99092065518161054</v>
      </c>
      <c r="BH33">
        <f t="shared" si="38"/>
        <v>-0.97037219510010331</v>
      </c>
      <c r="BI33">
        <f t="shared" si="39"/>
        <v>999.99416129032295</v>
      </c>
      <c r="BJ33">
        <f t="shared" si="40"/>
        <v>841.19539815552821</v>
      </c>
      <c r="BK33">
        <f t="shared" si="41"/>
        <v>0.84120030967991666</v>
      </c>
      <c r="BL33">
        <f t="shared" si="42"/>
        <v>0.19240061935983355</v>
      </c>
      <c r="BM33">
        <v>0.70921320927639198</v>
      </c>
      <c r="BN33">
        <v>0.5</v>
      </c>
      <c r="BO33" t="s">
        <v>254</v>
      </c>
      <c r="BP33">
        <v>1685013570.3</v>
      </c>
      <c r="BQ33">
        <v>400.00609677419402</v>
      </c>
      <c r="BR33">
        <v>402.06374193548402</v>
      </c>
      <c r="BS33">
        <v>15.8949032258065</v>
      </c>
      <c r="BT33">
        <v>15.376783870967699</v>
      </c>
      <c r="BU33">
        <v>500.01277419354801</v>
      </c>
      <c r="BV33">
        <v>95.683558064516106</v>
      </c>
      <c r="BW33">
        <v>0.20003751612903201</v>
      </c>
      <c r="BX33">
        <v>27.996893548387099</v>
      </c>
      <c r="BY33">
        <v>27.987158064516102</v>
      </c>
      <c r="BZ33">
        <v>999.9</v>
      </c>
      <c r="CA33">
        <v>9992.9032258064508</v>
      </c>
      <c r="CB33">
        <v>0</v>
      </c>
      <c r="CC33">
        <v>73.580100000000002</v>
      </c>
      <c r="CD33">
        <v>999.99416129032295</v>
      </c>
      <c r="CE33">
        <v>0.95998732258064601</v>
      </c>
      <c r="CF33">
        <v>4.0012970967741902E-2</v>
      </c>
      <c r="CG33">
        <v>0</v>
      </c>
      <c r="CH33">
        <v>2.3144451612903199</v>
      </c>
      <c r="CI33">
        <v>0</v>
      </c>
      <c r="CJ33">
        <v>583.97551612903203</v>
      </c>
      <c r="CK33">
        <v>9334.2251612903201</v>
      </c>
      <c r="CL33">
        <v>40.061999999999998</v>
      </c>
      <c r="CM33">
        <v>42.561999999999998</v>
      </c>
      <c r="CN33">
        <v>41.186999999999998</v>
      </c>
      <c r="CO33">
        <v>41.125</v>
      </c>
      <c r="CP33">
        <v>39.995935483871001</v>
      </c>
      <c r="CQ33">
        <v>959.98193548387098</v>
      </c>
      <c r="CR33">
        <v>40.01</v>
      </c>
      <c r="CS33">
        <v>0</v>
      </c>
      <c r="CT33">
        <v>59.400000095367403</v>
      </c>
      <c r="CU33">
        <v>2.31346153846154</v>
      </c>
      <c r="CV33">
        <v>7.9487175245674099E-2</v>
      </c>
      <c r="CW33">
        <v>-2.1516923097969798</v>
      </c>
      <c r="CX33">
        <v>583.95234615384595</v>
      </c>
      <c r="CY33">
        <v>15</v>
      </c>
      <c r="CZ33">
        <v>1685012539.3</v>
      </c>
      <c r="DA33" t="s">
        <v>255</v>
      </c>
      <c r="DB33">
        <v>3</v>
      </c>
      <c r="DC33">
        <v>-3.927</v>
      </c>
      <c r="DD33">
        <v>0.35799999999999998</v>
      </c>
      <c r="DE33">
        <v>402</v>
      </c>
      <c r="DF33">
        <v>15</v>
      </c>
      <c r="DG33">
        <v>1.52</v>
      </c>
      <c r="DH33">
        <v>0.42</v>
      </c>
      <c r="DI33">
        <v>-2.0759128846153798</v>
      </c>
      <c r="DJ33">
        <v>0.17443689917186</v>
      </c>
      <c r="DK33">
        <v>9.7512848548607201E-2</v>
      </c>
      <c r="DL33">
        <v>1</v>
      </c>
      <c r="DM33">
        <v>2.3205</v>
      </c>
      <c r="DN33">
        <v>-0.14366256590513801</v>
      </c>
      <c r="DO33">
        <v>0.19611918917749099</v>
      </c>
      <c r="DP33">
        <v>1</v>
      </c>
      <c r="DQ33">
        <v>0.51769263461538495</v>
      </c>
      <c r="DR33">
        <v>2.2861521386481E-3</v>
      </c>
      <c r="DS33">
        <v>2.64605318590687E-3</v>
      </c>
      <c r="DT33">
        <v>1</v>
      </c>
      <c r="DU33">
        <v>3</v>
      </c>
      <c r="DV33">
        <v>3</v>
      </c>
      <c r="DW33" t="s">
        <v>256</v>
      </c>
      <c r="DX33">
        <v>100</v>
      </c>
      <c r="DY33">
        <v>100</v>
      </c>
      <c r="DZ33">
        <v>-3.927</v>
      </c>
      <c r="EA33">
        <v>0.35799999999999998</v>
      </c>
      <c r="EB33">
        <v>2</v>
      </c>
      <c r="EC33">
        <v>515.09500000000003</v>
      </c>
      <c r="ED33">
        <v>423.09300000000002</v>
      </c>
      <c r="EE33">
        <v>26.459</v>
      </c>
      <c r="EF33">
        <v>29.8233</v>
      </c>
      <c r="EG33">
        <v>30</v>
      </c>
      <c r="EH33">
        <v>30.0181</v>
      </c>
      <c r="EI33">
        <v>30.0594</v>
      </c>
      <c r="EJ33">
        <v>20.126799999999999</v>
      </c>
      <c r="EK33">
        <v>27.513000000000002</v>
      </c>
      <c r="EL33">
        <v>0</v>
      </c>
      <c r="EM33">
        <v>26.465</v>
      </c>
      <c r="EN33">
        <v>402.06099999999998</v>
      </c>
      <c r="EO33">
        <v>15.3383</v>
      </c>
      <c r="EP33">
        <v>100.52800000000001</v>
      </c>
      <c r="EQ33">
        <v>90.402299999999997</v>
      </c>
    </row>
    <row r="34" spans="1:147" x14ac:dyDescent="0.3">
      <c r="A34">
        <v>18</v>
      </c>
      <c r="B34">
        <v>1685013638.3</v>
      </c>
      <c r="C34">
        <v>1020.09999990463</v>
      </c>
      <c r="D34" t="s">
        <v>306</v>
      </c>
      <c r="E34" t="s">
        <v>307</v>
      </c>
      <c r="F34">
        <v>1685013630.34516</v>
      </c>
      <c r="G34">
        <f t="shared" si="0"/>
        <v>3.7364360881688777E-3</v>
      </c>
      <c r="H34">
        <f t="shared" si="1"/>
        <v>13.176852120504336</v>
      </c>
      <c r="I34">
        <f t="shared" si="2"/>
        <v>400.00493548387101</v>
      </c>
      <c r="J34">
        <f t="shared" si="3"/>
        <v>250.560183919829</v>
      </c>
      <c r="K34">
        <f t="shared" si="4"/>
        <v>24.025740303109</v>
      </c>
      <c r="L34">
        <f t="shared" si="5"/>
        <v>38.355713783209751</v>
      </c>
      <c r="M34">
        <f t="shared" si="6"/>
        <v>0.15751162147676206</v>
      </c>
      <c r="N34">
        <f t="shared" si="7"/>
        <v>3.3660883575890717</v>
      </c>
      <c r="O34">
        <f t="shared" si="8"/>
        <v>0.15352855069346888</v>
      </c>
      <c r="P34">
        <f t="shared" si="9"/>
        <v>9.6304818100344719E-2</v>
      </c>
      <c r="Q34">
        <f t="shared" si="10"/>
        <v>161.84620251800828</v>
      </c>
      <c r="R34">
        <f t="shared" si="11"/>
        <v>27.979181342605166</v>
      </c>
      <c r="S34">
        <f t="shared" si="12"/>
        <v>27.992877419354802</v>
      </c>
      <c r="T34">
        <f t="shared" si="13"/>
        <v>3.7932642640228416</v>
      </c>
      <c r="U34">
        <f t="shared" si="14"/>
        <v>40.181880279763263</v>
      </c>
      <c r="V34">
        <f t="shared" si="15"/>
        <v>1.5243356212567101</v>
      </c>
      <c r="W34">
        <f t="shared" si="16"/>
        <v>3.7935895748124278</v>
      </c>
      <c r="X34">
        <f t="shared" si="17"/>
        <v>2.2689286427661317</v>
      </c>
      <c r="Y34">
        <f t="shared" si="18"/>
        <v>-164.7768314882475</v>
      </c>
      <c r="Z34">
        <f t="shared" si="19"/>
        <v>0.2669402752489492</v>
      </c>
      <c r="AA34">
        <f t="shared" si="20"/>
        <v>1.7285089788904806E-2</v>
      </c>
      <c r="AB34">
        <f t="shared" si="21"/>
        <v>-2.6464036052013493</v>
      </c>
      <c r="AC34">
        <v>-3.9675924912328499E-2</v>
      </c>
      <c r="AD34">
        <v>4.45397015160117E-2</v>
      </c>
      <c r="AE34">
        <v>3.3544565436034302</v>
      </c>
      <c r="AF34">
        <v>0</v>
      </c>
      <c r="AG34">
        <v>0</v>
      </c>
      <c r="AH34">
        <f t="shared" si="22"/>
        <v>1</v>
      </c>
      <c r="AI34">
        <f t="shared" si="23"/>
        <v>0</v>
      </c>
      <c r="AJ34">
        <f t="shared" si="24"/>
        <v>50426.130297419324</v>
      </c>
      <c r="AK34" t="s">
        <v>251</v>
      </c>
      <c r="AL34">
        <v>2.32145</v>
      </c>
      <c r="AM34">
        <v>1.8749100000000001</v>
      </c>
      <c r="AN34">
        <f t="shared" si="25"/>
        <v>-0.44653999999999994</v>
      </c>
      <c r="AO34">
        <f t="shared" si="26"/>
        <v>-0.2381660986394013</v>
      </c>
      <c r="AP34">
        <v>-0.46207070621122198</v>
      </c>
      <c r="AQ34" t="s">
        <v>308</v>
      </c>
      <c r="AR34">
        <v>2.3477884615384599</v>
      </c>
      <c r="AS34">
        <v>1.9592000000000001</v>
      </c>
      <c r="AT34">
        <f t="shared" si="27"/>
        <v>-0.19834037440713548</v>
      </c>
      <c r="AU34">
        <v>0.5</v>
      </c>
      <c r="AV34">
        <f t="shared" si="28"/>
        <v>841.19367271014278</v>
      </c>
      <c r="AW34">
        <f t="shared" si="29"/>
        <v>13.176852120504336</v>
      </c>
      <c r="AX34">
        <f t="shared" si="30"/>
        <v>-83.42133399712155</v>
      </c>
      <c r="AY34">
        <f t="shared" si="31"/>
        <v>1</v>
      </c>
      <c r="AZ34">
        <f t="shared" si="32"/>
        <v>1.6213772486868474E-2</v>
      </c>
      <c r="BA34">
        <f t="shared" si="33"/>
        <v>-4.3022662311147396E-2</v>
      </c>
      <c r="BB34" t="s">
        <v>253</v>
      </c>
      <c r="BC34">
        <v>0</v>
      </c>
      <c r="BD34">
        <f t="shared" si="34"/>
        <v>1.9592000000000001</v>
      </c>
      <c r="BE34">
        <f t="shared" si="35"/>
        <v>-0.19834037440713548</v>
      </c>
      <c r="BF34">
        <f t="shared" si="36"/>
        <v>-4.4956824594247179E-2</v>
      </c>
      <c r="BG34">
        <f t="shared" si="37"/>
        <v>1.0727079683601377</v>
      </c>
      <c r="BH34">
        <f t="shared" si="38"/>
        <v>0.18876248488377298</v>
      </c>
      <c r="BI34">
        <f t="shared" si="39"/>
        <v>999.99209677419299</v>
      </c>
      <c r="BJ34">
        <f t="shared" si="40"/>
        <v>841.19367271014278</v>
      </c>
      <c r="BK34">
        <f t="shared" si="41"/>
        <v>0.84120032090622787</v>
      </c>
      <c r="BL34">
        <f t="shared" si="42"/>
        <v>0.1924006418124557</v>
      </c>
      <c r="BM34">
        <v>0.70921320927639198</v>
      </c>
      <c r="BN34">
        <v>0.5</v>
      </c>
      <c r="BO34" t="s">
        <v>254</v>
      </c>
      <c r="BP34">
        <v>1685013630.34516</v>
      </c>
      <c r="BQ34">
        <v>400.00493548387101</v>
      </c>
      <c r="BR34">
        <v>402.08593548387103</v>
      </c>
      <c r="BS34">
        <v>15.8970258064516</v>
      </c>
      <c r="BT34">
        <v>15.375474193548399</v>
      </c>
      <c r="BU34">
        <v>500.00877419354799</v>
      </c>
      <c r="BV34">
        <v>95.688138709677403</v>
      </c>
      <c r="BW34">
        <v>0.19996261290322601</v>
      </c>
      <c r="BX34">
        <v>27.9943483870968</v>
      </c>
      <c r="BY34">
        <v>27.992877419354802</v>
      </c>
      <c r="BZ34">
        <v>999.9</v>
      </c>
      <c r="CA34">
        <v>9999.1935483871002</v>
      </c>
      <c r="CB34">
        <v>0</v>
      </c>
      <c r="CC34">
        <v>73.562151612903193</v>
      </c>
      <c r="CD34">
        <v>999.99209677419299</v>
      </c>
      <c r="CE34">
        <v>0.95998764516129098</v>
      </c>
      <c r="CF34">
        <v>4.00126419354839E-2</v>
      </c>
      <c r="CG34">
        <v>0</v>
      </c>
      <c r="CH34">
        <v>2.3406451612903201</v>
      </c>
      <c r="CI34">
        <v>0</v>
      </c>
      <c r="CJ34">
        <v>582.14006451612897</v>
      </c>
      <c r="CK34">
        <v>9334.2058064516095</v>
      </c>
      <c r="CL34">
        <v>40.125</v>
      </c>
      <c r="CM34">
        <v>42.625</v>
      </c>
      <c r="CN34">
        <v>41.25</v>
      </c>
      <c r="CO34">
        <v>41.186999999999998</v>
      </c>
      <c r="CP34">
        <v>40.058</v>
      </c>
      <c r="CQ34">
        <v>959.98032258064495</v>
      </c>
      <c r="CR34">
        <v>40.010322580645202</v>
      </c>
      <c r="CS34">
        <v>0</v>
      </c>
      <c r="CT34">
        <v>59.200000047683702</v>
      </c>
      <c r="CU34">
        <v>2.3477884615384599</v>
      </c>
      <c r="CV34">
        <v>-9.7712819920614896E-2</v>
      </c>
      <c r="CW34">
        <v>-1.9736068360592101</v>
      </c>
      <c r="CX34">
        <v>582.13499999999999</v>
      </c>
      <c r="CY34">
        <v>15</v>
      </c>
      <c r="CZ34">
        <v>1685012539.3</v>
      </c>
      <c r="DA34" t="s">
        <v>255</v>
      </c>
      <c r="DB34">
        <v>3</v>
      </c>
      <c r="DC34">
        <v>-3.927</v>
      </c>
      <c r="DD34">
        <v>0.35799999999999998</v>
      </c>
      <c r="DE34">
        <v>402</v>
      </c>
      <c r="DF34">
        <v>15</v>
      </c>
      <c r="DG34">
        <v>1.52</v>
      </c>
      <c r="DH34">
        <v>0.42</v>
      </c>
      <c r="DI34">
        <v>-2.08289942307692</v>
      </c>
      <c r="DJ34">
        <v>2.05503709540641E-2</v>
      </c>
      <c r="DK34">
        <v>9.3295893375973493E-2</v>
      </c>
      <c r="DL34">
        <v>1</v>
      </c>
      <c r="DM34">
        <v>2.3664499999999999</v>
      </c>
      <c r="DN34">
        <v>-0.21591313761192299</v>
      </c>
      <c r="DO34">
        <v>0.20211985361975901</v>
      </c>
      <c r="DP34">
        <v>1</v>
      </c>
      <c r="DQ34">
        <v>0.52093994230769203</v>
      </c>
      <c r="DR34">
        <v>4.0705028595382897E-3</v>
      </c>
      <c r="DS34">
        <v>2.5612980364040001E-3</v>
      </c>
      <c r="DT34">
        <v>1</v>
      </c>
      <c r="DU34">
        <v>3</v>
      </c>
      <c r="DV34">
        <v>3</v>
      </c>
      <c r="DW34" t="s">
        <v>256</v>
      </c>
      <c r="DX34">
        <v>100</v>
      </c>
      <c r="DY34">
        <v>100</v>
      </c>
      <c r="DZ34">
        <v>-3.927</v>
      </c>
      <c r="EA34">
        <v>0.35799999999999998</v>
      </c>
      <c r="EB34">
        <v>2</v>
      </c>
      <c r="EC34">
        <v>515.39200000000005</v>
      </c>
      <c r="ED34">
        <v>422.89299999999997</v>
      </c>
      <c r="EE34">
        <v>26.444900000000001</v>
      </c>
      <c r="EF34">
        <v>29.812999999999999</v>
      </c>
      <c r="EG34">
        <v>30</v>
      </c>
      <c r="EH34">
        <v>30.007899999999999</v>
      </c>
      <c r="EI34">
        <v>30.049099999999999</v>
      </c>
      <c r="EJ34">
        <v>20.125800000000002</v>
      </c>
      <c r="EK34">
        <v>27.513000000000002</v>
      </c>
      <c r="EL34">
        <v>0</v>
      </c>
      <c r="EM34">
        <v>26.443999999999999</v>
      </c>
      <c r="EN34">
        <v>402.17099999999999</v>
      </c>
      <c r="EO34">
        <v>15.33</v>
      </c>
      <c r="EP34">
        <v>100.529</v>
      </c>
      <c r="EQ34">
        <v>90.4054</v>
      </c>
    </row>
    <row r="35" spans="1:147" x14ac:dyDescent="0.3">
      <c r="A35">
        <v>19</v>
      </c>
      <c r="B35">
        <v>1685013698.4000001</v>
      </c>
      <c r="C35">
        <v>1080.2000000476801</v>
      </c>
      <c r="D35" t="s">
        <v>309</v>
      </c>
      <c r="E35" t="s">
        <v>310</v>
      </c>
      <c r="F35">
        <v>1685013690.35484</v>
      </c>
      <c r="G35">
        <f t="shared" si="0"/>
        <v>3.8010518811091038E-3</v>
      </c>
      <c r="H35">
        <f t="shared" si="1"/>
        <v>13.157188780131669</v>
      </c>
      <c r="I35">
        <f t="shared" si="2"/>
        <v>400.00916129032299</v>
      </c>
      <c r="J35">
        <f t="shared" si="3"/>
        <v>253.09177630787968</v>
      </c>
      <c r="K35">
        <f t="shared" si="4"/>
        <v>24.26821900067872</v>
      </c>
      <c r="L35">
        <f t="shared" si="5"/>
        <v>38.355690848929186</v>
      </c>
      <c r="M35">
        <f t="shared" si="6"/>
        <v>0.16035209302872278</v>
      </c>
      <c r="N35">
        <f t="shared" si="7"/>
        <v>3.3666630218287832</v>
      </c>
      <c r="O35">
        <f t="shared" si="8"/>
        <v>0.15622678153406994</v>
      </c>
      <c r="P35">
        <f t="shared" si="9"/>
        <v>9.8003541620061974E-2</v>
      </c>
      <c r="Q35">
        <f t="shared" si="10"/>
        <v>161.84974268761076</v>
      </c>
      <c r="R35">
        <f t="shared" si="11"/>
        <v>27.96140854914443</v>
      </c>
      <c r="S35">
        <f t="shared" si="12"/>
        <v>27.9769838709677</v>
      </c>
      <c r="T35">
        <f t="shared" si="13"/>
        <v>3.789750889867725</v>
      </c>
      <c r="U35">
        <f t="shared" si="14"/>
        <v>40.111549277724819</v>
      </c>
      <c r="V35">
        <f t="shared" si="15"/>
        <v>1.521397144995555</v>
      </c>
      <c r="W35">
        <f t="shared" si="16"/>
        <v>3.7929154380492447</v>
      </c>
      <c r="X35">
        <f t="shared" si="17"/>
        <v>2.26835374487217</v>
      </c>
      <c r="Y35">
        <f t="shared" si="18"/>
        <v>-167.62638795691149</v>
      </c>
      <c r="Z35">
        <f t="shared" si="19"/>
        <v>2.598428053117408</v>
      </c>
      <c r="AA35">
        <f t="shared" si="20"/>
        <v>0.16821049876699784</v>
      </c>
      <c r="AB35">
        <f t="shared" si="21"/>
        <v>-3.0100067174163256</v>
      </c>
      <c r="AC35">
        <v>-3.9684433861442901E-2</v>
      </c>
      <c r="AD35">
        <v>4.4549253556817603E-2</v>
      </c>
      <c r="AE35">
        <v>3.3550287132695802</v>
      </c>
      <c r="AF35">
        <v>0</v>
      </c>
      <c r="AG35">
        <v>0</v>
      </c>
      <c r="AH35">
        <f t="shared" si="22"/>
        <v>1</v>
      </c>
      <c r="AI35">
        <f t="shared" si="23"/>
        <v>0</v>
      </c>
      <c r="AJ35">
        <f t="shared" si="24"/>
        <v>50436.989990858005</v>
      </c>
      <c r="AK35" t="s">
        <v>251</v>
      </c>
      <c r="AL35">
        <v>2.32145</v>
      </c>
      <c r="AM35">
        <v>1.8749100000000001</v>
      </c>
      <c r="AN35">
        <f t="shared" si="25"/>
        <v>-0.44653999999999994</v>
      </c>
      <c r="AO35">
        <f t="shared" si="26"/>
        <v>-0.2381660986394013</v>
      </c>
      <c r="AP35">
        <v>-0.46207070621122198</v>
      </c>
      <c r="AQ35" t="s">
        <v>311</v>
      </c>
      <c r="AR35">
        <v>2.4237653846153799</v>
      </c>
      <c r="AS35">
        <v>2.5360200000000002</v>
      </c>
      <c r="AT35">
        <f t="shared" si="27"/>
        <v>4.4264089157270092E-2</v>
      </c>
      <c r="AU35">
        <v>0.5</v>
      </c>
      <c r="AV35">
        <f t="shared" si="28"/>
        <v>841.21214384532357</v>
      </c>
      <c r="AW35">
        <f t="shared" si="29"/>
        <v>13.157188780131669</v>
      </c>
      <c r="AX35">
        <f t="shared" si="30"/>
        <v>18.617744667673858</v>
      </c>
      <c r="AY35">
        <f t="shared" si="31"/>
        <v>1</v>
      </c>
      <c r="AZ35">
        <f t="shared" si="32"/>
        <v>1.6190041460988597E-2</v>
      </c>
      <c r="BA35">
        <f t="shared" si="33"/>
        <v>-0.26068800719237234</v>
      </c>
      <c r="BB35" t="s">
        <v>253</v>
      </c>
      <c r="BC35">
        <v>0</v>
      </c>
      <c r="BD35">
        <f t="shared" si="34"/>
        <v>2.5360200000000002</v>
      </c>
      <c r="BE35">
        <f t="shared" si="35"/>
        <v>4.4264089157270141E-2</v>
      </c>
      <c r="BF35">
        <f t="shared" si="36"/>
        <v>-0.35260892522841097</v>
      </c>
      <c r="BG35">
        <f t="shared" si="37"/>
        <v>0.52316081178459317</v>
      </c>
      <c r="BH35">
        <f t="shared" si="38"/>
        <v>1.4805168629909979</v>
      </c>
      <c r="BI35">
        <f t="shared" si="39"/>
        <v>1000.01406451613</v>
      </c>
      <c r="BJ35">
        <f t="shared" si="40"/>
        <v>841.21214384532357</v>
      </c>
      <c r="BK35">
        <f t="shared" si="41"/>
        <v>0.84120031276995599</v>
      </c>
      <c r="BL35">
        <f t="shared" si="42"/>
        <v>0.19240062553991208</v>
      </c>
      <c r="BM35">
        <v>0.70921320927639198</v>
      </c>
      <c r="BN35">
        <v>0.5</v>
      </c>
      <c r="BO35" t="s">
        <v>254</v>
      </c>
      <c r="BP35">
        <v>1685013690.35484</v>
      </c>
      <c r="BQ35">
        <v>400.00916129032299</v>
      </c>
      <c r="BR35">
        <v>402.09106451612899</v>
      </c>
      <c r="BS35">
        <v>15.8665580645161</v>
      </c>
      <c r="BT35">
        <v>15.335964516129</v>
      </c>
      <c r="BU35">
        <v>500.00303225806499</v>
      </c>
      <c r="BV35">
        <v>95.687051612903204</v>
      </c>
      <c r="BW35">
        <v>0.19997938709677399</v>
      </c>
      <c r="BX35">
        <v>27.991299999999999</v>
      </c>
      <c r="BY35">
        <v>27.9769838709677</v>
      </c>
      <c r="BZ35">
        <v>999.9</v>
      </c>
      <c r="CA35">
        <v>10001.4516129032</v>
      </c>
      <c r="CB35">
        <v>0</v>
      </c>
      <c r="CC35">
        <v>73.5697451612903</v>
      </c>
      <c r="CD35">
        <v>1000.01406451613</v>
      </c>
      <c r="CE35">
        <v>0.95998861290322601</v>
      </c>
      <c r="CF35">
        <v>4.00116548387097E-2</v>
      </c>
      <c r="CG35">
        <v>0</v>
      </c>
      <c r="CH35">
        <v>2.4243709677419401</v>
      </c>
      <c r="CI35">
        <v>0</v>
      </c>
      <c r="CJ35">
        <v>580.69587096774205</v>
      </c>
      <c r="CK35">
        <v>9334.4151612903206</v>
      </c>
      <c r="CL35">
        <v>40.186999999999998</v>
      </c>
      <c r="CM35">
        <v>42.686999999999998</v>
      </c>
      <c r="CN35">
        <v>41.311999999999998</v>
      </c>
      <c r="CO35">
        <v>41.243903225806498</v>
      </c>
      <c r="CP35">
        <v>40.092483870967698</v>
      </c>
      <c r="CQ35">
        <v>960.00258064516095</v>
      </c>
      <c r="CR35">
        <v>40.010967741935502</v>
      </c>
      <c r="CS35">
        <v>0</v>
      </c>
      <c r="CT35">
        <v>59.5</v>
      </c>
      <c r="CU35">
        <v>2.4237653846153799</v>
      </c>
      <c r="CV35">
        <v>0.67517607046968597</v>
      </c>
      <c r="CW35">
        <v>-0.88519659166046205</v>
      </c>
      <c r="CX35">
        <v>580.71384615384602</v>
      </c>
      <c r="CY35">
        <v>15</v>
      </c>
      <c r="CZ35">
        <v>1685012539.3</v>
      </c>
      <c r="DA35" t="s">
        <v>255</v>
      </c>
      <c r="DB35">
        <v>3</v>
      </c>
      <c r="DC35">
        <v>-3.927</v>
      </c>
      <c r="DD35">
        <v>0.35799999999999998</v>
      </c>
      <c r="DE35">
        <v>402</v>
      </c>
      <c r="DF35">
        <v>15</v>
      </c>
      <c r="DG35">
        <v>1.52</v>
      </c>
      <c r="DH35">
        <v>0.42</v>
      </c>
      <c r="DI35">
        <v>-2.0708613461538499</v>
      </c>
      <c r="DJ35">
        <v>2.4971770351924799E-2</v>
      </c>
      <c r="DK35">
        <v>9.4023020176911304E-2</v>
      </c>
      <c r="DL35">
        <v>1</v>
      </c>
      <c r="DM35">
        <v>2.37249318181818</v>
      </c>
      <c r="DN35">
        <v>0.59698677081833695</v>
      </c>
      <c r="DO35">
        <v>0.19403522571210799</v>
      </c>
      <c r="DP35">
        <v>1</v>
      </c>
      <c r="DQ35">
        <v>0.53423971153846195</v>
      </c>
      <c r="DR35">
        <v>-3.8313173028795798E-2</v>
      </c>
      <c r="DS35">
        <v>5.7642227954877601E-3</v>
      </c>
      <c r="DT35">
        <v>1</v>
      </c>
      <c r="DU35">
        <v>3</v>
      </c>
      <c r="DV35">
        <v>3</v>
      </c>
      <c r="DW35" t="s">
        <v>256</v>
      </c>
      <c r="DX35">
        <v>100</v>
      </c>
      <c r="DY35">
        <v>100</v>
      </c>
      <c r="DZ35">
        <v>-3.927</v>
      </c>
      <c r="EA35">
        <v>0.35799999999999998</v>
      </c>
      <c r="EB35">
        <v>2</v>
      </c>
      <c r="EC35">
        <v>515.58299999999997</v>
      </c>
      <c r="ED35">
        <v>422.69299999999998</v>
      </c>
      <c r="EE35">
        <v>26.461200000000002</v>
      </c>
      <c r="EF35">
        <v>29.8079</v>
      </c>
      <c r="EG35">
        <v>30.0001</v>
      </c>
      <c r="EH35">
        <v>30.0001</v>
      </c>
      <c r="EI35">
        <v>30.038799999999998</v>
      </c>
      <c r="EJ35">
        <v>20.124199999999998</v>
      </c>
      <c r="EK35">
        <v>27.789000000000001</v>
      </c>
      <c r="EL35">
        <v>0</v>
      </c>
      <c r="EM35">
        <v>26.468299999999999</v>
      </c>
      <c r="EN35">
        <v>402.12799999999999</v>
      </c>
      <c r="EO35">
        <v>15.319100000000001</v>
      </c>
      <c r="EP35">
        <v>100.53</v>
      </c>
      <c r="EQ35">
        <v>90.406400000000005</v>
      </c>
    </row>
    <row r="36" spans="1:147" x14ac:dyDescent="0.3">
      <c r="A36">
        <v>20</v>
      </c>
      <c r="B36">
        <v>1685013817.8</v>
      </c>
      <c r="C36">
        <v>1199.5999999046301</v>
      </c>
      <c r="D36" t="s">
        <v>312</v>
      </c>
      <c r="E36" t="s">
        <v>313</v>
      </c>
      <c r="F36">
        <v>1685013809.8483901</v>
      </c>
      <c r="G36">
        <f t="shared" si="0"/>
        <v>4.0773202984252833E-3</v>
      </c>
      <c r="H36">
        <f t="shared" si="1"/>
        <v>1.7125639751996362</v>
      </c>
      <c r="I36">
        <f t="shared" si="2"/>
        <v>400.13883870967697</v>
      </c>
      <c r="J36">
        <f t="shared" si="3"/>
        <v>369.86279398818533</v>
      </c>
      <c r="K36">
        <f t="shared" si="4"/>
        <v>35.465513069326128</v>
      </c>
      <c r="L36">
        <f t="shared" si="5"/>
        <v>38.368631407289762</v>
      </c>
      <c r="M36">
        <f t="shared" si="6"/>
        <v>0.1778115468002395</v>
      </c>
      <c r="N36">
        <f t="shared" si="7"/>
        <v>3.3664374841318851</v>
      </c>
      <c r="O36">
        <f t="shared" si="8"/>
        <v>0.17275391137131466</v>
      </c>
      <c r="P36">
        <f t="shared" si="9"/>
        <v>0.10841362036565658</v>
      </c>
      <c r="Q36">
        <f t="shared" si="10"/>
        <v>16.519813653320639</v>
      </c>
      <c r="R36">
        <f t="shared" si="11"/>
        <v>27.385119343919502</v>
      </c>
      <c r="S36">
        <f t="shared" si="12"/>
        <v>27.6670709677419</v>
      </c>
      <c r="T36">
        <f t="shared" si="13"/>
        <v>3.7218077030680838</v>
      </c>
      <c r="U36">
        <f t="shared" si="14"/>
        <v>39.535058939982058</v>
      </c>
      <c r="V36">
        <f t="shared" si="15"/>
        <v>1.5205263829899625</v>
      </c>
      <c r="W36">
        <f t="shared" si="16"/>
        <v>3.8460202760751274</v>
      </c>
      <c r="X36">
        <f t="shared" si="17"/>
        <v>2.2012813200781212</v>
      </c>
      <c r="Y36">
        <f t="shared" si="18"/>
        <v>-179.80982516055499</v>
      </c>
      <c r="Z36">
        <f t="shared" si="19"/>
        <v>102.1667655806181</v>
      </c>
      <c r="AA36">
        <f t="shared" si="20"/>
        <v>6.6119168164529878</v>
      </c>
      <c r="AB36">
        <f t="shared" si="21"/>
        <v>-54.51132911016326</v>
      </c>
      <c r="AC36">
        <v>-3.9681094294825699E-2</v>
      </c>
      <c r="AD36">
        <v>4.4545504600727703E-2</v>
      </c>
      <c r="AE36">
        <v>3.35480415463537</v>
      </c>
      <c r="AF36">
        <v>0</v>
      </c>
      <c r="AG36">
        <v>0</v>
      </c>
      <c r="AH36">
        <f t="shared" si="22"/>
        <v>1</v>
      </c>
      <c r="AI36">
        <f t="shared" si="23"/>
        <v>0</v>
      </c>
      <c r="AJ36">
        <f t="shared" si="24"/>
        <v>50392.981180317096</v>
      </c>
      <c r="AK36" t="s">
        <v>251</v>
      </c>
      <c r="AL36">
        <v>2.32145</v>
      </c>
      <c r="AM36">
        <v>1.8749100000000001</v>
      </c>
      <c r="AN36">
        <f t="shared" si="25"/>
        <v>-0.44653999999999994</v>
      </c>
      <c r="AO36">
        <f t="shared" si="26"/>
        <v>-0.2381660986394013</v>
      </c>
      <c r="AP36">
        <v>-0.46207070621122198</v>
      </c>
      <c r="AQ36" t="s">
        <v>314</v>
      </c>
      <c r="AR36">
        <v>2.3312884615384601</v>
      </c>
      <c r="AS36">
        <v>1.4343999999999999</v>
      </c>
      <c r="AT36">
        <f t="shared" si="27"/>
        <v>-0.6252708181389155</v>
      </c>
      <c r="AU36">
        <v>0.5</v>
      </c>
      <c r="AV36">
        <f t="shared" si="28"/>
        <v>84.288534619909598</v>
      </c>
      <c r="AW36">
        <f t="shared" si="29"/>
        <v>1.7125639751996362</v>
      </c>
      <c r="AX36">
        <f t="shared" si="30"/>
        <v>-26.351580500760587</v>
      </c>
      <c r="AY36">
        <f t="shared" si="31"/>
        <v>1</v>
      </c>
      <c r="AZ36">
        <f t="shared" si="32"/>
        <v>2.5799887152115619E-2</v>
      </c>
      <c r="BA36">
        <f t="shared" si="33"/>
        <v>0.3071040156162857</v>
      </c>
      <c r="BB36" t="s">
        <v>253</v>
      </c>
      <c r="BC36">
        <v>0</v>
      </c>
      <c r="BD36">
        <f t="shared" si="34"/>
        <v>1.4343999999999999</v>
      </c>
      <c r="BE36">
        <f t="shared" si="35"/>
        <v>-0.6252708181389155</v>
      </c>
      <c r="BF36">
        <f t="shared" si="36"/>
        <v>0.23494994426399143</v>
      </c>
      <c r="BG36">
        <f t="shared" si="37"/>
        <v>1.0110912141801027</v>
      </c>
      <c r="BH36">
        <f t="shared" si="38"/>
        <v>-0.98649617055582983</v>
      </c>
      <c r="BI36">
        <f t="shared" si="39"/>
        <v>99.986919354838705</v>
      </c>
      <c r="BJ36">
        <f t="shared" si="40"/>
        <v>84.288534619909598</v>
      </c>
      <c r="BK36">
        <f t="shared" si="41"/>
        <v>0.84299561546428015</v>
      </c>
      <c r="BL36">
        <f t="shared" si="42"/>
        <v>0.19599123092856016</v>
      </c>
      <c r="BM36">
        <v>0.70921320927639198</v>
      </c>
      <c r="BN36">
        <v>0.5</v>
      </c>
      <c r="BO36" t="s">
        <v>254</v>
      </c>
      <c r="BP36">
        <v>1685013809.8483901</v>
      </c>
      <c r="BQ36">
        <v>400.13883870967697</v>
      </c>
      <c r="BR36">
        <v>400.61316129032298</v>
      </c>
      <c r="BS36">
        <v>15.8572677419355</v>
      </c>
      <c r="BT36">
        <v>15.288109677419399</v>
      </c>
      <c r="BU36">
        <v>500.00787096774201</v>
      </c>
      <c r="BV36">
        <v>95.688258064516106</v>
      </c>
      <c r="BW36">
        <v>0.200037935483871</v>
      </c>
      <c r="BX36">
        <v>28.23</v>
      </c>
      <c r="BY36">
        <v>27.6670709677419</v>
      </c>
      <c r="BZ36">
        <v>999.9</v>
      </c>
      <c r="CA36">
        <v>10000.483870967701</v>
      </c>
      <c r="CB36">
        <v>0</v>
      </c>
      <c r="CC36">
        <v>73.568019354838697</v>
      </c>
      <c r="CD36">
        <v>99.986919354838705</v>
      </c>
      <c r="CE36">
        <v>0.90012016129032302</v>
      </c>
      <c r="CF36">
        <v>9.9879445161290298E-2</v>
      </c>
      <c r="CG36">
        <v>0</v>
      </c>
      <c r="CH36">
        <v>2.31863225806452</v>
      </c>
      <c r="CI36">
        <v>0</v>
      </c>
      <c r="CJ36">
        <v>48.783841935483899</v>
      </c>
      <c r="CK36">
        <v>914.257322580645</v>
      </c>
      <c r="CL36">
        <v>39.556258064516101</v>
      </c>
      <c r="CM36">
        <v>42.792000000000002</v>
      </c>
      <c r="CN36">
        <v>41.308</v>
      </c>
      <c r="CO36">
        <v>41.29</v>
      </c>
      <c r="CP36">
        <v>39.860709677419401</v>
      </c>
      <c r="CQ36">
        <v>90.000967741935497</v>
      </c>
      <c r="CR36">
        <v>9.9838709677419395</v>
      </c>
      <c r="CS36">
        <v>0</v>
      </c>
      <c r="CT36">
        <v>118.700000047684</v>
      </c>
      <c r="CU36">
        <v>2.3312884615384601</v>
      </c>
      <c r="CV36">
        <v>0.17797266221118399</v>
      </c>
      <c r="CW36">
        <v>1.46876238630095</v>
      </c>
      <c r="CX36">
        <v>48.7845807692308</v>
      </c>
      <c r="CY36">
        <v>15</v>
      </c>
      <c r="CZ36">
        <v>1685012539.3</v>
      </c>
      <c r="DA36" t="s">
        <v>255</v>
      </c>
      <c r="DB36">
        <v>3</v>
      </c>
      <c r="DC36">
        <v>-3.927</v>
      </c>
      <c r="DD36">
        <v>0.35799999999999998</v>
      </c>
      <c r="DE36">
        <v>402</v>
      </c>
      <c r="DF36">
        <v>15</v>
      </c>
      <c r="DG36">
        <v>1.52</v>
      </c>
      <c r="DH36">
        <v>0.42</v>
      </c>
      <c r="DI36">
        <v>-0.48437905769230799</v>
      </c>
      <c r="DJ36">
        <v>0.14493702206023701</v>
      </c>
      <c r="DK36">
        <v>8.5008980126629899E-2</v>
      </c>
      <c r="DL36">
        <v>1</v>
      </c>
      <c r="DM36">
        <v>2.34565</v>
      </c>
      <c r="DN36">
        <v>-0.16849018146133399</v>
      </c>
      <c r="DO36">
        <v>0.17576344316878101</v>
      </c>
      <c r="DP36">
        <v>1</v>
      </c>
      <c r="DQ36">
        <v>0.56533582692307704</v>
      </c>
      <c r="DR36">
        <v>4.73345451800656E-2</v>
      </c>
      <c r="DS36">
        <v>9.6580499997135794E-3</v>
      </c>
      <c r="DT36">
        <v>1</v>
      </c>
      <c r="DU36">
        <v>3</v>
      </c>
      <c r="DV36">
        <v>3</v>
      </c>
      <c r="DW36" t="s">
        <v>256</v>
      </c>
      <c r="DX36">
        <v>100</v>
      </c>
      <c r="DY36">
        <v>100</v>
      </c>
      <c r="DZ36">
        <v>-3.927</v>
      </c>
      <c r="EA36">
        <v>0.35799999999999998</v>
      </c>
      <c r="EB36">
        <v>2</v>
      </c>
      <c r="EC36">
        <v>515.75400000000002</v>
      </c>
      <c r="ED36">
        <v>422.61900000000003</v>
      </c>
      <c r="EE36">
        <v>30.455100000000002</v>
      </c>
      <c r="EF36">
        <v>29.797499999999999</v>
      </c>
      <c r="EG36">
        <v>30</v>
      </c>
      <c r="EH36">
        <v>29.989899999999999</v>
      </c>
      <c r="EI36">
        <v>30.028600000000001</v>
      </c>
      <c r="EJ36">
        <v>20.055399999999999</v>
      </c>
      <c r="EK36">
        <v>27.442599999999999</v>
      </c>
      <c r="EL36">
        <v>0</v>
      </c>
      <c r="EM36">
        <v>30.508199999999999</v>
      </c>
      <c r="EN36">
        <v>400.47</v>
      </c>
      <c r="EO36">
        <v>15.5092</v>
      </c>
      <c r="EP36">
        <v>100.527</v>
      </c>
      <c r="EQ36">
        <v>90.404600000000002</v>
      </c>
    </row>
    <row r="37" spans="1:147" x14ac:dyDescent="0.3">
      <c r="A37">
        <v>21</v>
      </c>
      <c r="B37">
        <v>1685013877.8</v>
      </c>
      <c r="C37">
        <v>1259.5999999046301</v>
      </c>
      <c r="D37" t="s">
        <v>315</v>
      </c>
      <c r="E37" t="s">
        <v>316</v>
      </c>
      <c r="F37">
        <v>1685013869.86129</v>
      </c>
      <c r="G37">
        <f t="shared" si="0"/>
        <v>3.2356812782597601E-3</v>
      </c>
      <c r="H37">
        <f t="shared" si="1"/>
        <v>2.6092069785244374</v>
      </c>
      <c r="I37">
        <f t="shared" si="2"/>
        <v>400.02351612903198</v>
      </c>
      <c r="J37">
        <f t="shared" si="3"/>
        <v>354.06975001129939</v>
      </c>
      <c r="K37">
        <f t="shared" si="4"/>
        <v>33.951894445174197</v>
      </c>
      <c r="L37">
        <f t="shared" si="5"/>
        <v>38.358420042285189</v>
      </c>
      <c r="M37">
        <f t="shared" si="6"/>
        <v>0.13588285031567296</v>
      </c>
      <c r="N37">
        <f t="shared" si="7"/>
        <v>3.3626483934024409</v>
      </c>
      <c r="O37">
        <f t="shared" si="8"/>
        <v>0.13290444839500032</v>
      </c>
      <c r="P37">
        <f t="shared" si="9"/>
        <v>8.33274404620091E-2</v>
      </c>
      <c r="Q37">
        <f t="shared" si="10"/>
        <v>16.520962874636083</v>
      </c>
      <c r="R37">
        <f t="shared" si="11"/>
        <v>28.138298415124321</v>
      </c>
      <c r="S37">
        <f t="shared" si="12"/>
        <v>28.197361290322601</v>
      </c>
      <c r="T37">
        <f t="shared" si="13"/>
        <v>3.8387209073089537</v>
      </c>
      <c r="U37">
        <f t="shared" si="14"/>
        <v>39.51202113091076</v>
      </c>
      <c r="V37">
        <f t="shared" si="15"/>
        <v>1.5700208412173611</v>
      </c>
      <c r="W37">
        <f t="shared" si="16"/>
        <v>3.9735270337490123</v>
      </c>
      <c r="X37">
        <f t="shared" si="17"/>
        <v>2.2687000660915926</v>
      </c>
      <c r="Y37">
        <f t="shared" si="18"/>
        <v>-142.69354437125543</v>
      </c>
      <c r="Z37">
        <f t="shared" si="19"/>
        <v>107.72722769807064</v>
      </c>
      <c r="AA37">
        <f t="shared" si="20"/>
        <v>7.0176829858867125</v>
      </c>
      <c r="AB37">
        <f t="shared" si="21"/>
        <v>-11.427670812662001</v>
      </c>
      <c r="AC37">
        <v>-3.9625002410299003E-2</v>
      </c>
      <c r="AD37">
        <v>4.4482536546427399E-2</v>
      </c>
      <c r="AE37">
        <v>3.35103150839634</v>
      </c>
      <c r="AF37">
        <v>0</v>
      </c>
      <c r="AG37">
        <v>0</v>
      </c>
      <c r="AH37">
        <f t="shared" si="22"/>
        <v>1</v>
      </c>
      <c r="AI37">
        <f t="shared" si="23"/>
        <v>0</v>
      </c>
      <c r="AJ37">
        <f t="shared" si="24"/>
        <v>50231.04220095912</v>
      </c>
      <c r="AK37" t="s">
        <v>251</v>
      </c>
      <c r="AL37">
        <v>2.32145</v>
      </c>
      <c r="AM37">
        <v>1.8749100000000001</v>
      </c>
      <c r="AN37">
        <f t="shared" si="25"/>
        <v>-0.44653999999999994</v>
      </c>
      <c r="AO37">
        <f t="shared" si="26"/>
        <v>-0.2381660986394013</v>
      </c>
      <c r="AP37">
        <v>-0.46207070621122198</v>
      </c>
      <c r="AQ37" t="s">
        <v>317</v>
      </c>
      <c r="AR37">
        <v>2.4205884615384599</v>
      </c>
      <c r="AS37">
        <v>1.9807999999999999</v>
      </c>
      <c r="AT37">
        <f t="shared" si="27"/>
        <v>-0.22202567727103184</v>
      </c>
      <c r="AU37">
        <v>0.5</v>
      </c>
      <c r="AV37">
        <f t="shared" si="28"/>
        <v>84.294214884313931</v>
      </c>
      <c r="AW37">
        <f t="shared" si="29"/>
        <v>2.6092069785244374</v>
      </c>
      <c r="AX37">
        <f t="shared" si="30"/>
        <v>-9.357740074859846</v>
      </c>
      <c r="AY37">
        <f t="shared" si="31"/>
        <v>1</v>
      </c>
      <c r="AZ37">
        <f t="shared" si="32"/>
        <v>3.6435213127623364E-2</v>
      </c>
      <c r="BA37">
        <f t="shared" si="33"/>
        <v>-5.3458198707592802E-2</v>
      </c>
      <c r="BB37" t="s">
        <v>253</v>
      </c>
      <c r="BC37">
        <v>0</v>
      </c>
      <c r="BD37">
        <f t="shared" si="34"/>
        <v>1.9807999999999999</v>
      </c>
      <c r="BE37">
        <f t="shared" si="35"/>
        <v>-0.2220256772710319</v>
      </c>
      <c r="BF37">
        <f t="shared" si="36"/>
        <v>-5.6477377580790446E-2</v>
      </c>
      <c r="BG37">
        <f t="shared" si="37"/>
        <v>1.2910273346204604</v>
      </c>
      <c r="BH37">
        <f t="shared" si="38"/>
        <v>0.23713441125095139</v>
      </c>
      <c r="BI37">
        <f t="shared" si="39"/>
        <v>99.993632258064494</v>
      </c>
      <c r="BJ37">
        <f t="shared" si="40"/>
        <v>84.294214884313931</v>
      </c>
      <c r="BK37">
        <f t="shared" si="41"/>
        <v>0.84299582864203426</v>
      </c>
      <c r="BL37">
        <f t="shared" si="42"/>
        <v>0.1959916572840685</v>
      </c>
      <c r="BM37">
        <v>0.70921320927639198</v>
      </c>
      <c r="BN37">
        <v>0.5</v>
      </c>
      <c r="BO37" t="s">
        <v>254</v>
      </c>
      <c r="BP37">
        <v>1685013869.86129</v>
      </c>
      <c r="BQ37">
        <v>400.02351612903198</v>
      </c>
      <c r="BR37">
        <v>400.57719354838702</v>
      </c>
      <c r="BS37">
        <v>16.373074193548401</v>
      </c>
      <c r="BT37">
        <v>15.921641935483899</v>
      </c>
      <c r="BU37">
        <v>500.01193548387101</v>
      </c>
      <c r="BV37">
        <v>95.6903516129032</v>
      </c>
      <c r="BW37">
        <v>0.20006106451612901</v>
      </c>
      <c r="BX37">
        <v>28.7915967741936</v>
      </c>
      <c r="BY37">
        <v>28.197361290322601</v>
      </c>
      <c r="BZ37">
        <v>999.9</v>
      </c>
      <c r="CA37">
        <v>9986.1290322580608</v>
      </c>
      <c r="CB37">
        <v>0</v>
      </c>
      <c r="CC37">
        <v>73.573196774193505</v>
      </c>
      <c r="CD37">
        <v>99.993632258064494</v>
      </c>
      <c r="CE37">
        <v>0.90011048387096804</v>
      </c>
      <c r="CF37">
        <v>9.9889154838709707E-2</v>
      </c>
      <c r="CG37">
        <v>0</v>
      </c>
      <c r="CH37">
        <v>2.4311741935483901</v>
      </c>
      <c r="CI37">
        <v>0</v>
      </c>
      <c r="CJ37">
        <v>48.157509677419398</v>
      </c>
      <c r="CK37">
        <v>914.31570967741902</v>
      </c>
      <c r="CL37">
        <v>39.138903225806402</v>
      </c>
      <c r="CM37">
        <v>42.75</v>
      </c>
      <c r="CN37">
        <v>41.078258064516099</v>
      </c>
      <c r="CO37">
        <v>41.247967741935497</v>
      </c>
      <c r="CP37">
        <v>39.548000000000002</v>
      </c>
      <c r="CQ37">
        <v>90.005483870967794</v>
      </c>
      <c r="CR37">
        <v>9.9851612903225799</v>
      </c>
      <c r="CS37">
        <v>0</v>
      </c>
      <c r="CT37">
        <v>59.200000047683702</v>
      </c>
      <c r="CU37">
        <v>2.4205884615384599</v>
      </c>
      <c r="CV37">
        <v>0.139558971937253</v>
      </c>
      <c r="CW37">
        <v>0.80523077561837397</v>
      </c>
      <c r="CX37">
        <v>48.167338461538499</v>
      </c>
      <c r="CY37">
        <v>15</v>
      </c>
      <c r="CZ37">
        <v>1685012539.3</v>
      </c>
      <c r="DA37" t="s">
        <v>255</v>
      </c>
      <c r="DB37">
        <v>3</v>
      </c>
      <c r="DC37">
        <v>-3.927</v>
      </c>
      <c r="DD37">
        <v>0.35799999999999998</v>
      </c>
      <c r="DE37">
        <v>402</v>
      </c>
      <c r="DF37">
        <v>15</v>
      </c>
      <c r="DG37">
        <v>1.52</v>
      </c>
      <c r="DH37">
        <v>0.42</v>
      </c>
      <c r="DI37">
        <v>-0.55903740384615397</v>
      </c>
      <c r="DJ37">
        <v>0.19566836400405299</v>
      </c>
      <c r="DK37">
        <v>0.103402545349429</v>
      </c>
      <c r="DL37">
        <v>1</v>
      </c>
      <c r="DM37">
        <v>2.3824840909090899</v>
      </c>
      <c r="DN37">
        <v>0.43921735591879801</v>
      </c>
      <c r="DO37">
        <v>0.183756813037803</v>
      </c>
      <c r="DP37">
        <v>1</v>
      </c>
      <c r="DQ37">
        <v>0.445548461538462</v>
      </c>
      <c r="DR37">
        <v>7.7404058006304802E-2</v>
      </c>
      <c r="DS37">
        <v>1.88089995056188E-2</v>
      </c>
      <c r="DT37">
        <v>1</v>
      </c>
      <c r="DU37">
        <v>3</v>
      </c>
      <c r="DV37">
        <v>3</v>
      </c>
      <c r="DW37" t="s">
        <v>256</v>
      </c>
      <c r="DX37">
        <v>100</v>
      </c>
      <c r="DY37">
        <v>100</v>
      </c>
      <c r="DZ37">
        <v>-3.927</v>
      </c>
      <c r="EA37">
        <v>0.35799999999999998</v>
      </c>
      <c r="EB37">
        <v>2</v>
      </c>
      <c r="EC37">
        <v>515.20500000000004</v>
      </c>
      <c r="ED37">
        <v>423.58100000000002</v>
      </c>
      <c r="EE37">
        <v>30.4635</v>
      </c>
      <c r="EF37">
        <v>29.787299999999998</v>
      </c>
      <c r="EG37">
        <v>30.0001</v>
      </c>
      <c r="EH37">
        <v>29.9847</v>
      </c>
      <c r="EI37">
        <v>30.023399999999999</v>
      </c>
      <c r="EJ37">
        <v>20.070599999999999</v>
      </c>
      <c r="EK37">
        <v>24.300799999999999</v>
      </c>
      <c r="EL37">
        <v>0</v>
      </c>
      <c r="EM37">
        <v>30.46</v>
      </c>
      <c r="EN37">
        <v>400.67099999999999</v>
      </c>
      <c r="EO37">
        <v>16.104099999999999</v>
      </c>
      <c r="EP37">
        <v>100.529</v>
      </c>
      <c r="EQ37">
        <v>90.4</v>
      </c>
    </row>
    <row r="38" spans="1:147" x14ac:dyDescent="0.3">
      <c r="A38">
        <v>22</v>
      </c>
      <c r="B38">
        <v>1685013937.9000001</v>
      </c>
      <c r="C38">
        <v>1319.7000000476801</v>
      </c>
      <c r="D38" t="s">
        <v>318</v>
      </c>
      <c r="E38" t="s">
        <v>319</v>
      </c>
      <c r="F38">
        <v>1685013929.8935499</v>
      </c>
      <c r="G38">
        <f t="shared" si="0"/>
        <v>3.3722908484288489E-3</v>
      </c>
      <c r="H38">
        <f t="shared" si="1"/>
        <v>2.7041575211291713</v>
      </c>
      <c r="I38">
        <f t="shared" si="2"/>
        <v>400.02077419354799</v>
      </c>
      <c r="J38">
        <f t="shared" si="3"/>
        <v>355.35988794871702</v>
      </c>
      <c r="K38">
        <f t="shared" si="4"/>
        <v>34.075733053251753</v>
      </c>
      <c r="L38">
        <f t="shared" si="5"/>
        <v>38.35829979533753</v>
      </c>
      <c r="M38">
        <f t="shared" si="6"/>
        <v>0.1454329054039078</v>
      </c>
      <c r="N38">
        <f t="shared" si="7"/>
        <v>3.3654707182849517</v>
      </c>
      <c r="O38">
        <f t="shared" si="8"/>
        <v>0.14202957593638935</v>
      </c>
      <c r="P38">
        <f t="shared" si="9"/>
        <v>8.9067627237263067E-2</v>
      </c>
      <c r="Q38">
        <f t="shared" si="10"/>
        <v>16.522095058859254</v>
      </c>
      <c r="R38">
        <f t="shared" si="11"/>
        <v>27.967407207802058</v>
      </c>
      <c r="S38">
        <f t="shared" si="12"/>
        <v>28.046116129032299</v>
      </c>
      <c r="T38">
        <f t="shared" si="13"/>
        <v>3.8050537442760008</v>
      </c>
      <c r="U38">
        <f t="shared" si="14"/>
        <v>40.400791005901048</v>
      </c>
      <c r="V38">
        <f t="shared" si="15"/>
        <v>1.5923401538270154</v>
      </c>
      <c r="W38">
        <f t="shared" si="16"/>
        <v>3.941358855064085</v>
      </c>
      <c r="X38">
        <f t="shared" si="17"/>
        <v>2.2127135904489856</v>
      </c>
      <c r="Y38">
        <f t="shared" si="18"/>
        <v>-148.71802641571225</v>
      </c>
      <c r="Z38">
        <f t="shared" si="19"/>
        <v>109.82459719460164</v>
      </c>
      <c r="AA38">
        <f t="shared" si="20"/>
        <v>7.1379531717214695</v>
      </c>
      <c r="AB38">
        <f t="shared" si="21"/>
        <v>-15.233380990529881</v>
      </c>
      <c r="AC38">
        <v>-3.9666780301928301E-2</v>
      </c>
      <c r="AD38">
        <v>4.4529435889725598E-2</v>
      </c>
      <c r="AE38">
        <v>3.35384158523006</v>
      </c>
      <c r="AF38">
        <v>0</v>
      </c>
      <c r="AG38">
        <v>0</v>
      </c>
      <c r="AH38">
        <f t="shared" si="22"/>
        <v>1</v>
      </c>
      <c r="AI38">
        <f t="shared" si="23"/>
        <v>0</v>
      </c>
      <c r="AJ38">
        <f t="shared" si="24"/>
        <v>50305.223894505863</v>
      </c>
      <c r="AK38" t="s">
        <v>251</v>
      </c>
      <c r="AL38">
        <v>2.32145</v>
      </c>
      <c r="AM38">
        <v>1.8749100000000001</v>
      </c>
      <c r="AN38">
        <f t="shared" si="25"/>
        <v>-0.44653999999999994</v>
      </c>
      <c r="AO38">
        <f t="shared" si="26"/>
        <v>-0.2381660986394013</v>
      </c>
      <c r="AP38">
        <v>-0.46207070621122198</v>
      </c>
      <c r="AQ38" t="s">
        <v>320</v>
      </c>
      <c r="AR38">
        <v>2.27742692307692</v>
      </c>
      <c r="AS38">
        <v>1.4171400000000001</v>
      </c>
      <c r="AT38">
        <f t="shared" si="27"/>
        <v>-0.60705852849889208</v>
      </c>
      <c r="AU38">
        <v>0.5</v>
      </c>
      <c r="AV38">
        <f t="shared" si="28"/>
        <v>84.300865426725494</v>
      </c>
      <c r="AW38">
        <f t="shared" si="29"/>
        <v>2.7041575211291713</v>
      </c>
      <c r="AX38">
        <f t="shared" si="30"/>
        <v>-25.587779658565552</v>
      </c>
      <c r="AY38">
        <f t="shared" si="31"/>
        <v>1</v>
      </c>
      <c r="AZ38">
        <f t="shared" si="32"/>
        <v>3.75586681265151E-2</v>
      </c>
      <c r="BA38">
        <f t="shared" si="33"/>
        <v>0.32302383674160634</v>
      </c>
      <c r="BB38" t="s">
        <v>253</v>
      </c>
      <c r="BC38">
        <v>0</v>
      </c>
      <c r="BD38">
        <f t="shared" si="34"/>
        <v>1.4171400000000001</v>
      </c>
      <c r="BE38">
        <f t="shared" si="35"/>
        <v>-0.60705852849889208</v>
      </c>
      <c r="BF38">
        <f t="shared" si="36"/>
        <v>0.24415571947453477</v>
      </c>
      <c r="BG38">
        <f t="shared" si="37"/>
        <v>0.95131859990149392</v>
      </c>
      <c r="BH38">
        <f t="shared" si="38"/>
        <v>-1.0251489228288622</v>
      </c>
      <c r="BI38">
        <f t="shared" si="39"/>
        <v>100.001641935484</v>
      </c>
      <c r="BJ38">
        <f t="shared" si="40"/>
        <v>84.300865426725494</v>
      </c>
      <c r="BK38">
        <f t="shared" si="41"/>
        <v>0.84299481283629463</v>
      </c>
      <c r="BL38">
        <f t="shared" si="42"/>
        <v>0.19598962567258929</v>
      </c>
      <c r="BM38">
        <v>0.70921320927639198</v>
      </c>
      <c r="BN38">
        <v>0.5</v>
      </c>
      <c r="BO38" t="s">
        <v>254</v>
      </c>
      <c r="BP38">
        <v>1685013929.8935499</v>
      </c>
      <c r="BQ38">
        <v>400.02077419354799</v>
      </c>
      <c r="BR38">
        <v>400.59567741935501</v>
      </c>
      <c r="BS38">
        <v>16.605770967741901</v>
      </c>
      <c r="BT38">
        <v>16.135383870967701</v>
      </c>
      <c r="BU38">
        <v>500.00470967741899</v>
      </c>
      <c r="BV38">
        <v>95.690780645161297</v>
      </c>
      <c r="BW38">
        <v>0.199988709677419</v>
      </c>
      <c r="BX38">
        <v>28.6514129032258</v>
      </c>
      <c r="BY38">
        <v>28.046116129032299</v>
      </c>
      <c r="BZ38">
        <v>999.9</v>
      </c>
      <c r="CA38">
        <v>9996.6129032258104</v>
      </c>
      <c r="CB38">
        <v>0</v>
      </c>
      <c r="CC38">
        <v>73.5524870967742</v>
      </c>
      <c r="CD38">
        <v>100.001641935484</v>
      </c>
      <c r="CE38">
        <v>0.90014429032258103</v>
      </c>
      <c r="CF38">
        <v>9.98553903225807E-2</v>
      </c>
      <c r="CG38">
        <v>0</v>
      </c>
      <c r="CH38">
        <v>2.27003225806452</v>
      </c>
      <c r="CI38">
        <v>0</v>
      </c>
      <c r="CJ38">
        <v>46.576687096774201</v>
      </c>
      <c r="CK38">
        <v>914.40051612903198</v>
      </c>
      <c r="CL38">
        <v>38.802129032258101</v>
      </c>
      <c r="CM38">
        <v>42.625</v>
      </c>
      <c r="CN38">
        <v>40.828258064516099</v>
      </c>
      <c r="CO38">
        <v>41.156999999999996</v>
      </c>
      <c r="CP38">
        <v>39.310064516129003</v>
      </c>
      <c r="CQ38">
        <v>90.016129032258107</v>
      </c>
      <c r="CR38">
        <v>9.9825806451612902</v>
      </c>
      <c r="CS38">
        <v>0</v>
      </c>
      <c r="CT38">
        <v>59.600000143051098</v>
      </c>
      <c r="CU38">
        <v>2.27742692307692</v>
      </c>
      <c r="CV38">
        <v>-0.14932308817670201</v>
      </c>
      <c r="CW38">
        <v>-2.42937777630332</v>
      </c>
      <c r="CX38">
        <v>46.581311538461499</v>
      </c>
      <c r="CY38">
        <v>15</v>
      </c>
      <c r="CZ38">
        <v>1685012539.3</v>
      </c>
      <c r="DA38" t="s">
        <v>255</v>
      </c>
      <c r="DB38">
        <v>3</v>
      </c>
      <c r="DC38">
        <v>-3.927</v>
      </c>
      <c r="DD38">
        <v>0.35799999999999998</v>
      </c>
      <c r="DE38">
        <v>402</v>
      </c>
      <c r="DF38">
        <v>15</v>
      </c>
      <c r="DG38">
        <v>1.52</v>
      </c>
      <c r="DH38">
        <v>0.42</v>
      </c>
      <c r="DI38">
        <v>-0.57559853846153797</v>
      </c>
      <c r="DJ38">
        <v>-2.4518101105754201E-2</v>
      </c>
      <c r="DK38">
        <v>9.0937541959908205E-2</v>
      </c>
      <c r="DL38">
        <v>1</v>
      </c>
      <c r="DM38">
        <v>2.3107636363636401</v>
      </c>
      <c r="DN38">
        <v>-0.234836805008691</v>
      </c>
      <c r="DO38">
        <v>0.16820552646162201</v>
      </c>
      <c r="DP38">
        <v>1</v>
      </c>
      <c r="DQ38">
        <v>0.44812757692307698</v>
      </c>
      <c r="DR38">
        <v>0.18451674165029699</v>
      </c>
      <c r="DS38">
        <v>3.0486252857985102E-2</v>
      </c>
      <c r="DT38">
        <v>0</v>
      </c>
      <c r="DU38">
        <v>2</v>
      </c>
      <c r="DV38">
        <v>3</v>
      </c>
      <c r="DW38" t="s">
        <v>272</v>
      </c>
      <c r="DX38">
        <v>100</v>
      </c>
      <c r="DY38">
        <v>100</v>
      </c>
      <c r="DZ38">
        <v>-3.927</v>
      </c>
      <c r="EA38">
        <v>0.35799999999999998</v>
      </c>
      <c r="EB38">
        <v>2</v>
      </c>
      <c r="EC38">
        <v>515.07799999999997</v>
      </c>
      <c r="ED38">
        <v>423.31200000000001</v>
      </c>
      <c r="EE38">
        <v>27.304300000000001</v>
      </c>
      <c r="EF38">
        <v>29.797499999999999</v>
      </c>
      <c r="EG38">
        <v>30</v>
      </c>
      <c r="EH38">
        <v>29.9847</v>
      </c>
      <c r="EI38">
        <v>30.020900000000001</v>
      </c>
      <c r="EJ38">
        <v>20.072299999999998</v>
      </c>
      <c r="EK38">
        <v>24.2272</v>
      </c>
      <c r="EL38">
        <v>0</v>
      </c>
      <c r="EM38">
        <v>27.338200000000001</v>
      </c>
      <c r="EN38">
        <v>400.48700000000002</v>
      </c>
      <c r="EO38">
        <v>16.0518</v>
      </c>
      <c r="EP38">
        <v>100.532</v>
      </c>
      <c r="EQ38">
        <v>90.396699999999996</v>
      </c>
    </row>
    <row r="39" spans="1:147" x14ac:dyDescent="0.3">
      <c r="A39">
        <v>23</v>
      </c>
      <c r="B39">
        <v>1685013997.9000001</v>
      </c>
      <c r="C39">
        <v>1379.7000000476801</v>
      </c>
      <c r="D39" t="s">
        <v>321</v>
      </c>
      <c r="E39" t="s">
        <v>322</v>
      </c>
      <c r="F39">
        <v>1685013989.9000001</v>
      </c>
      <c r="G39">
        <f t="shared" si="0"/>
        <v>3.2586847998838653E-3</v>
      </c>
      <c r="H39">
        <f t="shared" si="1"/>
        <v>3.0704968455373383</v>
      </c>
      <c r="I39">
        <f t="shared" si="2"/>
        <v>400.00048387096803</v>
      </c>
      <c r="J39">
        <f t="shared" si="3"/>
        <v>350.3412114241616</v>
      </c>
      <c r="K39">
        <f t="shared" si="4"/>
        <v>33.595458858337999</v>
      </c>
      <c r="L39">
        <f t="shared" si="5"/>
        <v>38.357462271067604</v>
      </c>
      <c r="M39">
        <f t="shared" si="6"/>
        <v>0.14107412848721668</v>
      </c>
      <c r="N39">
        <f t="shared" si="7"/>
        <v>3.3657217591012425</v>
      </c>
      <c r="O39">
        <f t="shared" si="8"/>
        <v>0.13786955625476435</v>
      </c>
      <c r="P39">
        <f t="shared" si="9"/>
        <v>8.645032785618445E-2</v>
      </c>
      <c r="Q39">
        <f t="shared" si="10"/>
        <v>16.521723948833976</v>
      </c>
      <c r="R39">
        <f t="shared" si="11"/>
        <v>27.785768509996846</v>
      </c>
      <c r="S39">
        <f t="shared" si="12"/>
        <v>27.894461290322599</v>
      </c>
      <c r="T39">
        <f t="shared" si="13"/>
        <v>3.7715543290163582</v>
      </c>
      <c r="U39">
        <f t="shared" si="14"/>
        <v>40.268524214567989</v>
      </c>
      <c r="V39">
        <f t="shared" si="15"/>
        <v>1.5681189049509325</v>
      </c>
      <c r="W39">
        <f t="shared" si="16"/>
        <v>3.8941553869601022</v>
      </c>
      <c r="X39">
        <f t="shared" si="17"/>
        <v>2.2034354240654257</v>
      </c>
      <c r="Y39">
        <f t="shared" si="18"/>
        <v>-143.70799967487847</v>
      </c>
      <c r="Z39">
        <f t="shared" si="19"/>
        <v>99.695431621537494</v>
      </c>
      <c r="AA39">
        <f t="shared" si="20"/>
        <v>6.4675557053212165</v>
      </c>
      <c r="AB39">
        <f t="shared" si="21"/>
        <v>-21.023288399185773</v>
      </c>
      <c r="AC39">
        <v>-3.9670497065576897E-2</v>
      </c>
      <c r="AD39">
        <v>4.4533608282527601E-2</v>
      </c>
      <c r="AE39">
        <v>3.3540915364005901</v>
      </c>
      <c r="AF39">
        <v>0</v>
      </c>
      <c r="AG39">
        <v>0</v>
      </c>
      <c r="AH39">
        <f t="shared" si="22"/>
        <v>1</v>
      </c>
      <c r="AI39">
        <f t="shared" si="23"/>
        <v>0</v>
      </c>
      <c r="AJ39">
        <f t="shared" si="24"/>
        <v>50344.439717177134</v>
      </c>
      <c r="AK39" t="s">
        <v>251</v>
      </c>
      <c r="AL39">
        <v>2.32145</v>
      </c>
      <c r="AM39">
        <v>1.8749100000000001</v>
      </c>
      <c r="AN39">
        <f t="shared" si="25"/>
        <v>-0.44653999999999994</v>
      </c>
      <c r="AO39">
        <f t="shared" si="26"/>
        <v>-0.2381660986394013</v>
      </c>
      <c r="AP39">
        <v>-0.46207070621122198</v>
      </c>
      <c r="AQ39" t="s">
        <v>323</v>
      </c>
      <c r="AR39">
        <v>2.4017923076923098</v>
      </c>
      <c r="AS39">
        <v>1.4232</v>
      </c>
      <c r="AT39">
        <f t="shared" si="27"/>
        <v>-0.6875999913521007</v>
      </c>
      <c r="AU39">
        <v>0.5</v>
      </c>
      <c r="AV39">
        <f t="shared" si="28"/>
        <v>84.298439161936372</v>
      </c>
      <c r="AW39">
        <f t="shared" si="29"/>
        <v>3.0704968455373383</v>
      </c>
      <c r="AX39">
        <f t="shared" si="30"/>
        <v>-28.981803019371519</v>
      </c>
      <c r="AY39">
        <f t="shared" si="31"/>
        <v>1</v>
      </c>
      <c r="AZ39">
        <f t="shared" si="32"/>
        <v>4.1905491808247326E-2</v>
      </c>
      <c r="BA39">
        <f t="shared" si="33"/>
        <v>0.31739038785834744</v>
      </c>
      <c r="BB39" t="s">
        <v>253</v>
      </c>
      <c r="BC39">
        <v>0</v>
      </c>
      <c r="BD39">
        <f t="shared" si="34"/>
        <v>1.4232</v>
      </c>
      <c r="BE39">
        <f t="shared" si="35"/>
        <v>-0.6875999913521007</v>
      </c>
      <c r="BF39">
        <f t="shared" si="36"/>
        <v>0.24092356433108791</v>
      </c>
      <c r="BG39">
        <f t="shared" si="37"/>
        <v>1.0894431480014581</v>
      </c>
      <c r="BH39">
        <f t="shared" si="38"/>
        <v>-1.011577910153626</v>
      </c>
      <c r="BI39">
        <f t="shared" si="39"/>
        <v>99.9986903225807</v>
      </c>
      <c r="BJ39">
        <f t="shared" si="40"/>
        <v>84.298439161936372</v>
      </c>
      <c r="BK39">
        <f t="shared" si="41"/>
        <v>0.84299543214018424</v>
      </c>
      <c r="BL39">
        <f t="shared" si="42"/>
        <v>0.19599086428036855</v>
      </c>
      <c r="BM39">
        <v>0.70921320927639198</v>
      </c>
      <c r="BN39">
        <v>0.5</v>
      </c>
      <c r="BO39" t="s">
        <v>254</v>
      </c>
      <c r="BP39">
        <v>1685013989.9000001</v>
      </c>
      <c r="BQ39">
        <v>400.00048387096803</v>
      </c>
      <c r="BR39">
        <v>400.62090322580599</v>
      </c>
      <c r="BS39">
        <v>16.352706451612899</v>
      </c>
      <c r="BT39">
        <v>15.898041935483899</v>
      </c>
      <c r="BU39">
        <v>499.99712903225799</v>
      </c>
      <c r="BV39">
        <v>95.693570967741906</v>
      </c>
      <c r="BW39">
        <v>0.199968709677419</v>
      </c>
      <c r="BX39">
        <v>28.4438903225806</v>
      </c>
      <c r="BY39">
        <v>27.894461290322599</v>
      </c>
      <c r="BZ39">
        <v>999.9</v>
      </c>
      <c r="CA39">
        <v>9997.2580645161306</v>
      </c>
      <c r="CB39">
        <v>0</v>
      </c>
      <c r="CC39">
        <v>73.543858064516101</v>
      </c>
      <c r="CD39">
        <v>99.9986903225807</v>
      </c>
      <c r="CE39">
        <v>0.90013503225806502</v>
      </c>
      <c r="CF39">
        <v>9.98646741935484E-2</v>
      </c>
      <c r="CG39">
        <v>0</v>
      </c>
      <c r="CH39">
        <v>2.4063709677419398</v>
      </c>
      <c r="CI39">
        <v>0</v>
      </c>
      <c r="CJ39">
        <v>44.161638709677398</v>
      </c>
      <c r="CK39">
        <v>914.37</v>
      </c>
      <c r="CL39">
        <v>38.526000000000003</v>
      </c>
      <c r="CM39">
        <v>42.502000000000002</v>
      </c>
      <c r="CN39">
        <v>40.5843548387097</v>
      </c>
      <c r="CO39">
        <v>41.061999999999998</v>
      </c>
      <c r="CP39">
        <v>39.080290322580602</v>
      </c>
      <c r="CQ39">
        <v>90.012903225806497</v>
      </c>
      <c r="CR39">
        <v>9.9845161290322597</v>
      </c>
      <c r="CS39">
        <v>0</v>
      </c>
      <c r="CT39">
        <v>59.299999952316298</v>
      </c>
      <c r="CU39">
        <v>2.4017923076923098</v>
      </c>
      <c r="CV39">
        <v>0.74542221465668801</v>
      </c>
      <c r="CW39">
        <v>-2.1934222272697399</v>
      </c>
      <c r="CX39">
        <v>44.148092307692302</v>
      </c>
      <c r="CY39">
        <v>15</v>
      </c>
      <c r="CZ39">
        <v>1685012539.3</v>
      </c>
      <c r="DA39" t="s">
        <v>255</v>
      </c>
      <c r="DB39">
        <v>3</v>
      </c>
      <c r="DC39">
        <v>-3.927</v>
      </c>
      <c r="DD39">
        <v>0.35799999999999998</v>
      </c>
      <c r="DE39">
        <v>402</v>
      </c>
      <c r="DF39">
        <v>15</v>
      </c>
      <c r="DG39">
        <v>1.52</v>
      </c>
      <c r="DH39">
        <v>0.42</v>
      </c>
      <c r="DI39">
        <v>-0.63080353846153903</v>
      </c>
      <c r="DJ39">
        <v>-0.119429782293148</v>
      </c>
      <c r="DK39">
        <v>9.2328641702107903E-2</v>
      </c>
      <c r="DL39">
        <v>1</v>
      </c>
      <c r="DM39">
        <v>2.3829363636363601</v>
      </c>
      <c r="DN39">
        <v>0.44563193986275201</v>
      </c>
      <c r="DO39">
        <v>0.19141854437914699</v>
      </c>
      <c r="DP39">
        <v>1</v>
      </c>
      <c r="DQ39">
        <v>0.460449230769231</v>
      </c>
      <c r="DR39">
        <v>-4.1338058567403399E-2</v>
      </c>
      <c r="DS39">
        <v>1.7332219832767001E-2</v>
      </c>
      <c r="DT39">
        <v>1</v>
      </c>
      <c r="DU39">
        <v>3</v>
      </c>
      <c r="DV39">
        <v>3</v>
      </c>
      <c r="DW39" t="s">
        <v>256</v>
      </c>
      <c r="DX39">
        <v>100</v>
      </c>
      <c r="DY39">
        <v>100</v>
      </c>
      <c r="DZ39">
        <v>-3.927</v>
      </c>
      <c r="EA39">
        <v>0.35799999999999998</v>
      </c>
      <c r="EB39">
        <v>2</v>
      </c>
      <c r="EC39">
        <v>515.39400000000001</v>
      </c>
      <c r="ED39">
        <v>422.97500000000002</v>
      </c>
      <c r="EE39">
        <v>27.638000000000002</v>
      </c>
      <c r="EF39">
        <v>29.825900000000001</v>
      </c>
      <c r="EG39">
        <v>30.0001</v>
      </c>
      <c r="EH39">
        <v>29.9924</v>
      </c>
      <c r="EI39">
        <v>30.026</v>
      </c>
      <c r="EJ39">
        <v>20.067599999999999</v>
      </c>
      <c r="EK39">
        <v>25.516200000000001</v>
      </c>
      <c r="EL39">
        <v>0</v>
      </c>
      <c r="EM39">
        <v>27.680299999999999</v>
      </c>
      <c r="EN39">
        <v>400.56</v>
      </c>
      <c r="EO39">
        <v>15.846500000000001</v>
      </c>
      <c r="EP39">
        <v>100.527</v>
      </c>
      <c r="EQ39">
        <v>90.394300000000001</v>
      </c>
    </row>
    <row r="40" spans="1:147" x14ac:dyDescent="0.3">
      <c r="A40">
        <v>24</v>
      </c>
      <c r="B40">
        <v>1685014057.9000001</v>
      </c>
      <c r="C40">
        <v>1439.7000000476801</v>
      </c>
      <c r="D40" t="s">
        <v>324</v>
      </c>
      <c r="E40" t="s">
        <v>325</v>
      </c>
      <c r="F40">
        <v>1685014049.9000001</v>
      </c>
      <c r="G40">
        <f t="shared" si="0"/>
        <v>3.0387070760211966E-3</v>
      </c>
      <c r="H40">
        <f t="shared" si="1"/>
        <v>2.9989083767377225</v>
      </c>
      <c r="I40">
        <f t="shared" si="2"/>
        <v>400.00496774193601</v>
      </c>
      <c r="J40">
        <f t="shared" si="3"/>
        <v>348.580158687687</v>
      </c>
      <c r="K40">
        <f t="shared" si="4"/>
        <v>33.427258397409787</v>
      </c>
      <c r="L40">
        <f t="shared" si="5"/>
        <v>38.358664667822275</v>
      </c>
      <c r="M40">
        <f t="shared" si="6"/>
        <v>0.13107356486613386</v>
      </c>
      <c r="N40">
        <f t="shared" si="7"/>
        <v>3.3664684884189313</v>
      </c>
      <c r="O40">
        <f t="shared" si="8"/>
        <v>0.12830301765631408</v>
      </c>
      <c r="P40">
        <f t="shared" si="9"/>
        <v>8.0433431123045046E-2</v>
      </c>
      <c r="Q40">
        <f t="shared" si="10"/>
        <v>16.522413177424735</v>
      </c>
      <c r="R40">
        <f t="shared" si="11"/>
        <v>27.814846549398762</v>
      </c>
      <c r="S40">
        <f t="shared" si="12"/>
        <v>27.895229032258101</v>
      </c>
      <c r="T40">
        <f t="shared" si="13"/>
        <v>3.7717232672595178</v>
      </c>
      <c r="U40">
        <f t="shared" si="14"/>
        <v>40.205496117649858</v>
      </c>
      <c r="V40">
        <f t="shared" si="15"/>
        <v>1.5637331040973934</v>
      </c>
      <c r="W40">
        <f t="shared" si="16"/>
        <v>3.8893515939253098</v>
      </c>
      <c r="X40">
        <f t="shared" si="17"/>
        <v>2.2079901631621244</v>
      </c>
      <c r="Y40">
        <f t="shared" si="18"/>
        <v>-134.00698205253477</v>
      </c>
      <c r="Z40">
        <f t="shared" si="19"/>
        <v>95.722946889157328</v>
      </c>
      <c r="AA40">
        <f t="shared" si="20"/>
        <v>6.2078372328492257</v>
      </c>
      <c r="AB40">
        <f t="shared" si="21"/>
        <v>-15.553784753103486</v>
      </c>
      <c r="AC40">
        <v>-3.96815533739912E-2</v>
      </c>
      <c r="AD40">
        <v>4.4546019957308398E-2</v>
      </c>
      <c r="AE40">
        <v>3.35483502433391</v>
      </c>
      <c r="AF40">
        <v>0</v>
      </c>
      <c r="AG40">
        <v>0</v>
      </c>
      <c r="AH40">
        <f t="shared" si="22"/>
        <v>1</v>
      </c>
      <c r="AI40">
        <f t="shared" si="23"/>
        <v>0</v>
      </c>
      <c r="AJ40">
        <f t="shared" si="24"/>
        <v>50361.488938242044</v>
      </c>
      <c r="AK40" t="s">
        <v>251</v>
      </c>
      <c r="AL40">
        <v>2.32145</v>
      </c>
      <c r="AM40">
        <v>1.8749100000000001</v>
      </c>
      <c r="AN40">
        <f t="shared" si="25"/>
        <v>-0.44653999999999994</v>
      </c>
      <c r="AO40">
        <f t="shared" si="26"/>
        <v>-0.2381660986394013</v>
      </c>
      <c r="AP40">
        <v>-0.46207070621122198</v>
      </c>
      <c r="AQ40" t="s">
        <v>326</v>
      </c>
      <c r="AR40">
        <v>2.3047576923076898</v>
      </c>
      <c r="AS40">
        <v>1.6164000000000001</v>
      </c>
      <c r="AT40">
        <f t="shared" si="27"/>
        <v>-0.4258585079854551</v>
      </c>
      <c r="AU40">
        <v>0.5</v>
      </c>
      <c r="AV40">
        <f t="shared" si="28"/>
        <v>84.301214735325829</v>
      </c>
      <c r="AW40">
        <f t="shared" si="29"/>
        <v>2.9989083767377225</v>
      </c>
      <c r="AX40">
        <f t="shared" si="30"/>
        <v>-17.950194764273661</v>
      </c>
      <c r="AY40">
        <f t="shared" si="31"/>
        <v>1</v>
      </c>
      <c r="AZ40">
        <f t="shared" si="32"/>
        <v>4.1054913547985281E-2</v>
      </c>
      <c r="BA40">
        <f t="shared" si="33"/>
        <v>0.15992947290274684</v>
      </c>
      <c r="BB40" t="s">
        <v>253</v>
      </c>
      <c r="BC40">
        <v>0</v>
      </c>
      <c r="BD40">
        <f t="shared" si="34"/>
        <v>1.6164000000000001</v>
      </c>
      <c r="BE40">
        <f t="shared" si="35"/>
        <v>-0.42585850798545516</v>
      </c>
      <c r="BF40">
        <f t="shared" si="36"/>
        <v>0.13787861817367233</v>
      </c>
      <c r="BG40">
        <f t="shared" si="37"/>
        <v>0.97632464691538157</v>
      </c>
      <c r="BH40">
        <f t="shared" si="38"/>
        <v>-0.57891790209163807</v>
      </c>
      <c r="BI40">
        <f t="shared" si="39"/>
        <v>100.00188064516099</v>
      </c>
      <c r="BJ40">
        <f t="shared" si="40"/>
        <v>84.301214735325829</v>
      </c>
      <c r="BK40">
        <f t="shared" si="41"/>
        <v>0.84299629358425565</v>
      </c>
      <c r="BL40">
        <f t="shared" si="42"/>
        <v>0.19599258716851126</v>
      </c>
      <c r="BM40">
        <v>0.70921320927639198</v>
      </c>
      <c r="BN40">
        <v>0.5</v>
      </c>
      <c r="BO40" t="s">
        <v>254</v>
      </c>
      <c r="BP40">
        <v>1685014049.9000001</v>
      </c>
      <c r="BQ40">
        <v>400.00496774193601</v>
      </c>
      <c r="BR40">
        <v>400.602741935484</v>
      </c>
      <c r="BS40">
        <v>16.306641935483899</v>
      </c>
      <c r="BT40">
        <v>15.8826580645161</v>
      </c>
      <c r="BU40">
        <v>500.00696774193602</v>
      </c>
      <c r="BV40">
        <v>95.695538709677393</v>
      </c>
      <c r="BW40">
        <v>0.199932</v>
      </c>
      <c r="BX40">
        <v>28.4226483870968</v>
      </c>
      <c r="BY40">
        <v>27.895229032258101</v>
      </c>
      <c r="BZ40">
        <v>999.9</v>
      </c>
      <c r="CA40">
        <v>9999.8387096774204</v>
      </c>
      <c r="CB40">
        <v>0</v>
      </c>
      <c r="CC40">
        <v>73.526600000000002</v>
      </c>
      <c r="CD40">
        <v>100.00188064516099</v>
      </c>
      <c r="CE40">
        <v>0.90011264516128997</v>
      </c>
      <c r="CF40">
        <v>9.9887122580645193E-2</v>
      </c>
      <c r="CG40">
        <v>0</v>
      </c>
      <c r="CH40">
        <v>2.3040935483871001</v>
      </c>
      <c r="CI40">
        <v>0</v>
      </c>
      <c r="CJ40">
        <v>42.608970967741897</v>
      </c>
      <c r="CK40">
        <v>914.39161290322602</v>
      </c>
      <c r="CL40">
        <v>38.292000000000002</v>
      </c>
      <c r="CM40">
        <v>42.362806451612897</v>
      </c>
      <c r="CN40">
        <v>40.366870967741903</v>
      </c>
      <c r="CO40">
        <v>40.936999999999998</v>
      </c>
      <c r="CP40">
        <v>38.862806451612897</v>
      </c>
      <c r="CQ40">
        <v>90.0132258064517</v>
      </c>
      <c r="CR40">
        <v>9.9877419354838697</v>
      </c>
      <c r="CS40">
        <v>0</v>
      </c>
      <c r="CT40">
        <v>59.299999952316298</v>
      </c>
      <c r="CU40">
        <v>2.3047576923076898</v>
      </c>
      <c r="CV40">
        <v>6.7538470918372798E-2</v>
      </c>
      <c r="CW40">
        <v>1.27387007546097</v>
      </c>
      <c r="CX40">
        <v>42.602334615384599</v>
      </c>
      <c r="CY40">
        <v>15</v>
      </c>
      <c r="CZ40">
        <v>1685012539.3</v>
      </c>
      <c r="DA40" t="s">
        <v>255</v>
      </c>
      <c r="DB40">
        <v>3</v>
      </c>
      <c r="DC40">
        <v>-3.927</v>
      </c>
      <c r="DD40">
        <v>0.35799999999999998</v>
      </c>
      <c r="DE40">
        <v>402</v>
      </c>
      <c r="DF40">
        <v>15</v>
      </c>
      <c r="DG40">
        <v>1.52</v>
      </c>
      <c r="DH40">
        <v>0.42</v>
      </c>
      <c r="DI40">
        <v>-0.58553259615384601</v>
      </c>
      <c r="DJ40">
        <v>5.4634244002381198E-2</v>
      </c>
      <c r="DK40">
        <v>9.7445124114166795E-2</v>
      </c>
      <c r="DL40">
        <v>1</v>
      </c>
      <c r="DM40">
        <v>2.31304545454545</v>
      </c>
      <c r="DN40">
        <v>-0.131418434328367</v>
      </c>
      <c r="DO40">
        <v>0.193686140742446</v>
      </c>
      <c r="DP40">
        <v>1</v>
      </c>
      <c r="DQ40">
        <v>0.425313461538462</v>
      </c>
      <c r="DR40">
        <v>-1.75551301972161E-2</v>
      </c>
      <c r="DS40">
        <v>3.2766742840730002E-3</v>
      </c>
      <c r="DT40">
        <v>1</v>
      </c>
      <c r="DU40">
        <v>3</v>
      </c>
      <c r="DV40">
        <v>3</v>
      </c>
      <c r="DW40" t="s">
        <v>256</v>
      </c>
      <c r="DX40">
        <v>100</v>
      </c>
      <c r="DY40">
        <v>100</v>
      </c>
      <c r="DZ40">
        <v>-3.927</v>
      </c>
      <c r="EA40">
        <v>0.35799999999999998</v>
      </c>
      <c r="EB40">
        <v>2</v>
      </c>
      <c r="EC40">
        <v>514.97</v>
      </c>
      <c r="ED40">
        <v>423.03</v>
      </c>
      <c r="EE40">
        <v>28.339099999999998</v>
      </c>
      <c r="EF40">
        <v>29.846399999999999</v>
      </c>
      <c r="EG40">
        <v>30.0001</v>
      </c>
      <c r="EH40">
        <v>30.002700000000001</v>
      </c>
      <c r="EI40">
        <v>30.0337</v>
      </c>
      <c r="EJ40">
        <v>20.07</v>
      </c>
      <c r="EK40">
        <v>26.064</v>
      </c>
      <c r="EL40">
        <v>0</v>
      </c>
      <c r="EM40">
        <v>28.367699999999999</v>
      </c>
      <c r="EN40">
        <v>400.66500000000002</v>
      </c>
      <c r="EO40">
        <v>15.8247</v>
      </c>
      <c r="EP40">
        <v>100.527</v>
      </c>
      <c r="EQ40">
        <v>90.388400000000004</v>
      </c>
    </row>
    <row r="41" spans="1:147" x14ac:dyDescent="0.3">
      <c r="A41">
        <v>25</v>
      </c>
      <c r="B41">
        <v>1685014117.9000001</v>
      </c>
      <c r="C41">
        <v>1499.7000000476801</v>
      </c>
      <c r="D41" t="s">
        <v>327</v>
      </c>
      <c r="E41" t="s">
        <v>328</v>
      </c>
      <c r="F41">
        <v>1685014109.9000001</v>
      </c>
      <c r="G41">
        <f t="shared" si="0"/>
        <v>2.9330637375880094E-3</v>
      </c>
      <c r="H41">
        <f t="shared" si="1"/>
        <v>2.9825071528346547</v>
      </c>
      <c r="I41">
        <f t="shared" si="2"/>
        <v>399.99487096774197</v>
      </c>
      <c r="J41">
        <f t="shared" si="3"/>
        <v>346.90298718896088</v>
      </c>
      <c r="K41">
        <f t="shared" si="4"/>
        <v>33.265684530868008</v>
      </c>
      <c r="L41">
        <f t="shared" si="5"/>
        <v>38.356842353537346</v>
      </c>
      <c r="M41">
        <f t="shared" si="6"/>
        <v>0.12506087194721169</v>
      </c>
      <c r="N41">
        <f t="shared" si="7"/>
        <v>3.3662348812147851</v>
      </c>
      <c r="O41">
        <f t="shared" si="8"/>
        <v>0.12253586983625629</v>
      </c>
      <c r="P41">
        <f t="shared" si="9"/>
        <v>7.680753392640427E-2</v>
      </c>
      <c r="Q41">
        <f t="shared" si="10"/>
        <v>16.523136557585239</v>
      </c>
      <c r="R41">
        <f t="shared" si="11"/>
        <v>27.912456959212115</v>
      </c>
      <c r="S41">
        <f t="shared" si="12"/>
        <v>27.977132258064501</v>
      </c>
      <c r="T41">
        <f t="shared" si="13"/>
        <v>3.7897836786842363</v>
      </c>
      <c r="U41">
        <f t="shared" si="14"/>
        <v>39.898989505295965</v>
      </c>
      <c r="V41">
        <f t="shared" si="15"/>
        <v>1.5584541576171087</v>
      </c>
      <c r="W41">
        <f t="shared" si="16"/>
        <v>3.9059990664932709</v>
      </c>
      <c r="X41">
        <f t="shared" si="17"/>
        <v>2.2313295210671278</v>
      </c>
      <c r="Y41">
        <f t="shared" si="18"/>
        <v>-129.34811082763122</v>
      </c>
      <c r="Z41">
        <f t="shared" si="19"/>
        <v>94.1942103096507</v>
      </c>
      <c r="AA41">
        <f t="shared" si="20"/>
        <v>6.1138495098028036</v>
      </c>
      <c r="AB41">
        <f t="shared" si="21"/>
        <v>-12.516914450592466</v>
      </c>
      <c r="AC41">
        <v>-3.9678094404607102E-2</v>
      </c>
      <c r="AD41">
        <v>4.4542136961152397E-2</v>
      </c>
      <c r="AE41">
        <v>3.3546024311978302</v>
      </c>
      <c r="AF41">
        <v>0</v>
      </c>
      <c r="AG41">
        <v>0</v>
      </c>
      <c r="AH41">
        <f t="shared" si="22"/>
        <v>1</v>
      </c>
      <c r="AI41">
        <f t="shared" si="23"/>
        <v>0</v>
      </c>
      <c r="AJ41">
        <f t="shared" si="24"/>
        <v>50344.95278483595</v>
      </c>
      <c r="AK41" t="s">
        <v>251</v>
      </c>
      <c r="AL41">
        <v>2.32145</v>
      </c>
      <c r="AM41">
        <v>1.8749100000000001</v>
      </c>
      <c r="AN41">
        <f t="shared" si="25"/>
        <v>-0.44653999999999994</v>
      </c>
      <c r="AO41">
        <f t="shared" si="26"/>
        <v>-0.2381660986394013</v>
      </c>
      <c r="AP41">
        <v>-0.46207070621122198</v>
      </c>
      <c r="AQ41" t="s">
        <v>329</v>
      </c>
      <c r="AR41">
        <v>2.34183846153846</v>
      </c>
      <c r="AS41">
        <v>1.5948</v>
      </c>
      <c r="AT41">
        <f t="shared" si="27"/>
        <v>-0.46842140803765986</v>
      </c>
      <c r="AU41">
        <v>0.5</v>
      </c>
      <c r="AV41">
        <f t="shared" si="28"/>
        <v>84.302566255581226</v>
      </c>
      <c r="AW41">
        <f t="shared" si="29"/>
        <v>2.9825071528346547</v>
      </c>
      <c r="AX41">
        <f t="shared" si="30"/>
        <v>-19.744563393313733</v>
      </c>
      <c r="AY41">
        <f t="shared" si="31"/>
        <v>1</v>
      </c>
      <c r="AZ41">
        <f t="shared" si="32"/>
        <v>4.0859703470982174E-2</v>
      </c>
      <c r="BA41">
        <f t="shared" si="33"/>
        <v>0.17563957863054933</v>
      </c>
      <c r="BB41" t="s">
        <v>253</v>
      </c>
      <c r="BC41">
        <v>0</v>
      </c>
      <c r="BD41">
        <f t="shared" si="34"/>
        <v>1.5948</v>
      </c>
      <c r="BE41">
        <f t="shared" si="35"/>
        <v>-0.46842140803765991</v>
      </c>
      <c r="BF41">
        <f t="shared" si="36"/>
        <v>0.14939917116021573</v>
      </c>
      <c r="BG41">
        <f t="shared" si="37"/>
        <v>1.0280581594143809</v>
      </c>
      <c r="BH41">
        <f t="shared" si="38"/>
        <v>-0.62728982845881698</v>
      </c>
      <c r="BI41">
        <f t="shared" si="39"/>
        <v>100.00316129032301</v>
      </c>
      <c r="BJ41">
        <f t="shared" si="40"/>
        <v>84.302566255581226</v>
      </c>
      <c r="BK41">
        <f t="shared" si="41"/>
        <v>0.84299901290959411</v>
      </c>
      <c r="BL41">
        <f t="shared" si="42"/>
        <v>0.19599802581918827</v>
      </c>
      <c r="BM41">
        <v>0.70921320927639198</v>
      </c>
      <c r="BN41">
        <v>0.5</v>
      </c>
      <c r="BO41" t="s">
        <v>254</v>
      </c>
      <c r="BP41">
        <v>1685014109.9000001</v>
      </c>
      <c r="BQ41">
        <v>399.99487096774197</v>
      </c>
      <c r="BR41">
        <v>400.58432258064499</v>
      </c>
      <c r="BS41">
        <v>16.2519548387097</v>
      </c>
      <c r="BT41">
        <v>15.842687096774201</v>
      </c>
      <c r="BU41">
        <v>500.00538709677397</v>
      </c>
      <c r="BV41">
        <v>95.693370967741899</v>
      </c>
      <c r="BW41">
        <v>0.19996451612903199</v>
      </c>
      <c r="BX41">
        <v>28.496164516128999</v>
      </c>
      <c r="BY41">
        <v>27.977132258064501</v>
      </c>
      <c r="BZ41">
        <v>999.9</v>
      </c>
      <c r="CA41">
        <v>9999.1935483871002</v>
      </c>
      <c r="CB41">
        <v>0</v>
      </c>
      <c r="CC41">
        <v>73.526600000000002</v>
      </c>
      <c r="CD41">
        <v>100.00316129032301</v>
      </c>
      <c r="CE41">
        <v>0.900012387096774</v>
      </c>
      <c r="CF41">
        <v>9.9987519354838697E-2</v>
      </c>
      <c r="CG41">
        <v>0</v>
      </c>
      <c r="CH41">
        <v>2.3595999999999999</v>
      </c>
      <c r="CI41">
        <v>0</v>
      </c>
      <c r="CJ41">
        <v>41.354109677419302</v>
      </c>
      <c r="CK41">
        <v>914.37158064516098</v>
      </c>
      <c r="CL41">
        <v>38.088419354838699</v>
      </c>
      <c r="CM41">
        <v>42.213419354838699</v>
      </c>
      <c r="CN41">
        <v>40.155000000000001</v>
      </c>
      <c r="CO41">
        <v>40.811999999999998</v>
      </c>
      <c r="CP41">
        <v>38.670999999999999</v>
      </c>
      <c r="CQ41">
        <v>90.003870967742003</v>
      </c>
      <c r="CR41">
        <v>9.99677419354839</v>
      </c>
      <c r="CS41">
        <v>0</v>
      </c>
      <c r="CT41">
        <v>59.200000047683702</v>
      </c>
      <c r="CU41">
        <v>2.34183846153846</v>
      </c>
      <c r="CV41">
        <v>9.2793170772011199E-2</v>
      </c>
      <c r="CW41">
        <v>-2.0160000088221701</v>
      </c>
      <c r="CX41">
        <v>41.337830769230798</v>
      </c>
      <c r="CY41">
        <v>15</v>
      </c>
      <c r="CZ41">
        <v>1685012539.3</v>
      </c>
      <c r="DA41" t="s">
        <v>255</v>
      </c>
      <c r="DB41">
        <v>3</v>
      </c>
      <c r="DC41">
        <v>-3.927</v>
      </c>
      <c r="DD41">
        <v>0.35799999999999998</v>
      </c>
      <c r="DE41">
        <v>402</v>
      </c>
      <c r="DF41">
        <v>15</v>
      </c>
      <c r="DG41">
        <v>1.52</v>
      </c>
      <c r="DH41">
        <v>0.42</v>
      </c>
      <c r="DI41">
        <v>-0.58935490384615397</v>
      </c>
      <c r="DJ41">
        <v>-1.42779561171207E-2</v>
      </c>
      <c r="DK41">
        <v>9.2498844565186894E-2</v>
      </c>
      <c r="DL41">
        <v>1</v>
      </c>
      <c r="DM41">
        <v>2.33210227272727</v>
      </c>
      <c r="DN41">
        <v>3.45270758123977E-3</v>
      </c>
      <c r="DO41">
        <v>0.17439837948662801</v>
      </c>
      <c r="DP41">
        <v>1</v>
      </c>
      <c r="DQ41">
        <v>0.41171094230769201</v>
      </c>
      <c r="DR41">
        <v>-2.67620848629662E-2</v>
      </c>
      <c r="DS41">
        <v>4.4423695617985997E-3</v>
      </c>
      <c r="DT41">
        <v>1</v>
      </c>
      <c r="DU41">
        <v>3</v>
      </c>
      <c r="DV41">
        <v>3</v>
      </c>
      <c r="DW41" t="s">
        <v>256</v>
      </c>
      <c r="DX41">
        <v>100</v>
      </c>
      <c r="DY41">
        <v>100</v>
      </c>
      <c r="DZ41">
        <v>-3.927</v>
      </c>
      <c r="EA41">
        <v>0.35799999999999998</v>
      </c>
      <c r="EB41">
        <v>2</v>
      </c>
      <c r="EC41">
        <v>514.77800000000002</v>
      </c>
      <c r="ED41">
        <v>423.10599999999999</v>
      </c>
      <c r="EE41">
        <v>28.5791</v>
      </c>
      <c r="EF41">
        <v>29.854099999999999</v>
      </c>
      <c r="EG41">
        <v>30.0001</v>
      </c>
      <c r="EH41">
        <v>30.010400000000001</v>
      </c>
      <c r="EI41">
        <v>30.044</v>
      </c>
      <c r="EJ41">
        <v>20.065300000000001</v>
      </c>
      <c r="EK41">
        <v>26.064</v>
      </c>
      <c r="EL41">
        <v>0</v>
      </c>
      <c r="EM41">
        <v>28.5793</v>
      </c>
      <c r="EN41">
        <v>400.50900000000001</v>
      </c>
      <c r="EO41">
        <v>15.8239</v>
      </c>
      <c r="EP41">
        <v>100.526</v>
      </c>
      <c r="EQ41">
        <v>90.388800000000003</v>
      </c>
    </row>
    <row r="42" spans="1:147" x14ac:dyDescent="0.3">
      <c r="A42">
        <v>26</v>
      </c>
      <c r="B42">
        <v>1685014177.9000001</v>
      </c>
      <c r="C42">
        <v>1559.7000000476801</v>
      </c>
      <c r="D42" t="s">
        <v>330</v>
      </c>
      <c r="E42" t="s">
        <v>331</v>
      </c>
      <c r="F42">
        <v>1685014169.9000001</v>
      </c>
      <c r="G42">
        <f t="shared" si="0"/>
        <v>2.544185075045711E-3</v>
      </c>
      <c r="H42">
        <f t="shared" si="1"/>
        <v>2.8442285702604844</v>
      </c>
      <c r="I42">
        <f t="shared" si="2"/>
        <v>400.00645161290299</v>
      </c>
      <c r="J42">
        <f t="shared" si="3"/>
        <v>343.14089600756347</v>
      </c>
      <c r="K42">
        <f t="shared" si="4"/>
        <v>32.905173006059364</v>
      </c>
      <c r="L42">
        <f t="shared" si="5"/>
        <v>38.358241897148758</v>
      </c>
      <c r="M42">
        <f t="shared" si="6"/>
        <v>0.10825470921083774</v>
      </c>
      <c r="N42">
        <f t="shared" si="7"/>
        <v>3.3665553415526128</v>
      </c>
      <c r="O42">
        <f t="shared" si="8"/>
        <v>0.10635737522345737</v>
      </c>
      <c r="P42">
        <f t="shared" si="9"/>
        <v>6.66410575806025E-2</v>
      </c>
      <c r="Q42">
        <f t="shared" si="10"/>
        <v>16.52330844002601</v>
      </c>
      <c r="R42">
        <f t="shared" si="11"/>
        <v>28.030006051658926</v>
      </c>
      <c r="S42">
        <f t="shared" si="12"/>
        <v>28.0150516129032</v>
      </c>
      <c r="T42">
        <f t="shared" si="13"/>
        <v>3.798170764288042</v>
      </c>
      <c r="U42">
        <f t="shared" si="14"/>
        <v>40.088311884972491</v>
      </c>
      <c r="V42">
        <f t="shared" si="15"/>
        <v>1.5684676512212496</v>
      </c>
      <c r="W42">
        <f t="shared" si="16"/>
        <v>3.9125310532449871</v>
      </c>
      <c r="X42">
        <f t="shared" si="17"/>
        <v>2.2297031130667921</v>
      </c>
      <c r="Y42">
        <f t="shared" si="18"/>
        <v>-112.19856180951585</v>
      </c>
      <c r="Z42">
        <f t="shared" si="19"/>
        <v>92.542765946716159</v>
      </c>
      <c r="AA42">
        <f t="shared" si="20"/>
        <v>6.0080822694261267</v>
      </c>
      <c r="AB42">
        <f t="shared" si="21"/>
        <v>2.8755948466524472</v>
      </c>
      <c r="AC42">
        <v>-3.9682839413877097E-2</v>
      </c>
      <c r="AD42">
        <v>4.4547463649743699E-2</v>
      </c>
      <c r="AE42">
        <v>3.3549215004385302</v>
      </c>
      <c r="AF42">
        <v>0</v>
      </c>
      <c r="AG42">
        <v>0</v>
      </c>
      <c r="AH42">
        <f t="shared" si="22"/>
        <v>1</v>
      </c>
      <c r="AI42">
        <f t="shared" si="23"/>
        <v>0</v>
      </c>
      <c r="AJ42">
        <f t="shared" si="24"/>
        <v>50345.936716464857</v>
      </c>
      <c r="AK42" t="s">
        <v>251</v>
      </c>
      <c r="AL42">
        <v>2.32145</v>
      </c>
      <c r="AM42">
        <v>1.8749100000000001</v>
      </c>
      <c r="AN42">
        <f t="shared" si="25"/>
        <v>-0.44653999999999994</v>
      </c>
      <c r="AO42">
        <f t="shared" si="26"/>
        <v>-0.2381660986394013</v>
      </c>
      <c r="AP42">
        <v>-0.46207070621122198</v>
      </c>
      <c r="AQ42" t="s">
        <v>332</v>
      </c>
      <c r="AR42">
        <v>2.3420346153846201</v>
      </c>
      <c r="AS42">
        <v>1.6120000000000001</v>
      </c>
      <c r="AT42">
        <f t="shared" si="27"/>
        <v>-0.45287507157854834</v>
      </c>
      <c r="AU42">
        <v>0.5</v>
      </c>
      <c r="AV42">
        <f t="shared" si="28"/>
        <v>84.300979078378077</v>
      </c>
      <c r="AW42">
        <f t="shared" si="29"/>
        <v>2.8442285702604844</v>
      </c>
      <c r="AX42">
        <f t="shared" si="30"/>
        <v>-19.08890596713109</v>
      </c>
      <c r="AY42">
        <f t="shared" si="31"/>
        <v>1</v>
      </c>
      <c r="AZ42">
        <f t="shared" si="32"/>
        <v>3.9220176475028887E-2</v>
      </c>
      <c r="BA42">
        <f t="shared" si="33"/>
        <v>0.16309553349875927</v>
      </c>
      <c r="BB42" t="s">
        <v>253</v>
      </c>
      <c r="BC42">
        <v>0</v>
      </c>
      <c r="BD42">
        <f t="shared" si="34"/>
        <v>1.6120000000000001</v>
      </c>
      <c r="BE42">
        <f t="shared" si="35"/>
        <v>-0.45287507157854834</v>
      </c>
      <c r="BF42">
        <f t="shared" si="36"/>
        <v>0.14022539748574597</v>
      </c>
      <c r="BG42">
        <f t="shared" si="37"/>
        <v>1.0290148923597435</v>
      </c>
      <c r="BH42">
        <f t="shared" si="38"/>
        <v>-0.58877144264791514</v>
      </c>
      <c r="BI42">
        <f t="shared" si="39"/>
        <v>100.000938709677</v>
      </c>
      <c r="BJ42">
        <f t="shared" si="40"/>
        <v>84.300979078378077</v>
      </c>
      <c r="BK42">
        <f t="shared" si="41"/>
        <v>0.84300187744357991</v>
      </c>
      <c r="BL42">
        <f t="shared" si="42"/>
        <v>0.19600375488715988</v>
      </c>
      <c r="BM42">
        <v>0.70921320927639198</v>
      </c>
      <c r="BN42">
        <v>0.5</v>
      </c>
      <c r="BO42" t="s">
        <v>254</v>
      </c>
      <c r="BP42">
        <v>1685014169.9000001</v>
      </c>
      <c r="BQ42">
        <v>400.00645161290299</v>
      </c>
      <c r="BR42">
        <v>400.554225806452</v>
      </c>
      <c r="BS42">
        <v>16.356254838709699</v>
      </c>
      <c r="BT42">
        <v>16.001290322580601</v>
      </c>
      <c r="BU42">
        <v>500.009677419355</v>
      </c>
      <c r="BV42">
        <v>95.694009677419302</v>
      </c>
      <c r="BW42">
        <v>0.200048387096774</v>
      </c>
      <c r="BX42">
        <v>28.524935483871001</v>
      </c>
      <c r="BY42">
        <v>28.0150516129032</v>
      </c>
      <c r="BZ42">
        <v>999.9</v>
      </c>
      <c r="CA42">
        <v>10000.322580645199</v>
      </c>
      <c r="CB42">
        <v>0</v>
      </c>
      <c r="CC42">
        <v>73.530051612903193</v>
      </c>
      <c r="CD42">
        <v>100.000938709677</v>
      </c>
      <c r="CE42">
        <v>0.899912580645161</v>
      </c>
      <c r="CF42">
        <v>0.100087406451613</v>
      </c>
      <c r="CG42">
        <v>0</v>
      </c>
      <c r="CH42">
        <v>2.3377548387096798</v>
      </c>
      <c r="CI42">
        <v>0</v>
      </c>
      <c r="CJ42">
        <v>40.415432258064499</v>
      </c>
      <c r="CK42">
        <v>914.318806451613</v>
      </c>
      <c r="CL42">
        <v>37.901000000000003</v>
      </c>
      <c r="CM42">
        <v>42.061999999999998</v>
      </c>
      <c r="CN42">
        <v>39.9593548387097</v>
      </c>
      <c r="CO42">
        <v>40.686999999999998</v>
      </c>
      <c r="CP42">
        <v>38.506</v>
      </c>
      <c r="CQ42">
        <v>89.992580645161198</v>
      </c>
      <c r="CR42">
        <v>10.0061290322581</v>
      </c>
      <c r="CS42">
        <v>0</v>
      </c>
      <c r="CT42">
        <v>59.600000143051098</v>
      </c>
      <c r="CU42">
        <v>2.3420346153846201</v>
      </c>
      <c r="CV42">
        <v>0.86335384374702395</v>
      </c>
      <c r="CW42">
        <v>-1.3257196540192999</v>
      </c>
      <c r="CX42">
        <v>40.404103846153902</v>
      </c>
      <c r="CY42">
        <v>15</v>
      </c>
      <c r="CZ42">
        <v>1685012539.3</v>
      </c>
      <c r="DA42" t="s">
        <v>255</v>
      </c>
      <c r="DB42">
        <v>3</v>
      </c>
      <c r="DC42">
        <v>-3.927</v>
      </c>
      <c r="DD42">
        <v>0.35799999999999998</v>
      </c>
      <c r="DE42">
        <v>402</v>
      </c>
      <c r="DF42">
        <v>15</v>
      </c>
      <c r="DG42">
        <v>1.52</v>
      </c>
      <c r="DH42">
        <v>0.42</v>
      </c>
      <c r="DI42">
        <v>-0.55186465384615402</v>
      </c>
      <c r="DJ42">
        <v>0.150223536241785</v>
      </c>
      <c r="DK42">
        <v>0.109196594803185</v>
      </c>
      <c r="DL42">
        <v>1</v>
      </c>
      <c r="DM42">
        <v>2.3675477272727301</v>
      </c>
      <c r="DN42">
        <v>-1.6377376596850499E-2</v>
      </c>
      <c r="DO42">
        <v>0.18263742333904501</v>
      </c>
      <c r="DP42">
        <v>1</v>
      </c>
      <c r="DQ42">
        <v>0.355183211538462</v>
      </c>
      <c r="DR42">
        <v>-3.9954734056179501E-3</v>
      </c>
      <c r="DS42">
        <v>2.7131678783335E-3</v>
      </c>
      <c r="DT42">
        <v>1</v>
      </c>
      <c r="DU42">
        <v>3</v>
      </c>
      <c r="DV42">
        <v>3</v>
      </c>
      <c r="DW42" t="s">
        <v>256</v>
      </c>
      <c r="DX42">
        <v>100</v>
      </c>
      <c r="DY42">
        <v>100</v>
      </c>
      <c r="DZ42">
        <v>-3.927</v>
      </c>
      <c r="EA42">
        <v>0.35799999999999998</v>
      </c>
      <c r="EB42">
        <v>2</v>
      </c>
      <c r="EC42">
        <v>515.09400000000005</v>
      </c>
      <c r="ED42">
        <v>423.286</v>
      </c>
      <c r="EE42">
        <v>28.273199999999999</v>
      </c>
      <c r="EF42">
        <v>29.859300000000001</v>
      </c>
      <c r="EG42">
        <v>30.0001</v>
      </c>
      <c r="EH42">
        <v>30.0181</v>
      </c>
      <c r="EI42">
        <v>30.0517</v>
      </c>
      <c r="EJ42">
        <v>20.068300000000001</v>
      </c>
      <c r="EK42">
        <v>25.206099999999999</v>
      </c>
      <c r="EL42">
        <v>0</v>
      </c>
      <c r="EM42">
        <v>28.27</v>
      </c>
      <c r="EN42">
        <v>400.62</v>
      </c>
      <c r="EO42">
        <v>15.9963</v>
      </c>
      <c r="EP42">
        <v>100.523</v>
      </c>
      <c r="EQ42">
        <v>90.384699999999995</v>
      </c>
    </row>
    <row r="43" spans="1:147" x14ac:dyDescent="0.3">
      <c r="A43">
        <v>27</v>
      </c>
      <c r="B43">
        <v>1685014237.9000001</v>
      </c>
      <c r="C43">
        <v>1619.7000000476801</v>
      </c>
      <c r="D43" t="s">
        <v>333</v>
      </c>
      <c r="E43" t="s">
        <v>334</v>
      </c>
      <c r="F43">
        <v>1685014229.9000001</v>
      </c>
      <c r="G43">
        <f t="shared" si="0"/>
        <v>2.3330072846042961E-3</v>
      </c>
      <c r="H43">
        <f t="shared" si="1"/>
        <v>2.7221248738123212</v>
      </c>
      <c r="I43">
        <f t="shared" si="2"/>
        <v>400.03248387096801</v>
      </c>
      <c r="J43">
        <f t="shared" si="3"/>
        <v>341.49570222223088</v>
      </c>
      <c r="K43">
        <f t="shared" si="4"/>
        <v>32.746692008362267</v>
      </c>
      <c r="L43">
        <f t="shared" si="5"/>
        <v>38.359898696874318</v>
      </c>
      <c r="M43">
        <f t="shared" si="6"/>
        <v>9.9423507503702144E-2</v>
      </c>
      <c r="N43">
        <f t="shared" si="7"/>
        <v>3.3665840598886558</v>
      </c>
      <c r="O43">
        <f t="shared" si="8"/>
        <v>9.7820650989640698E-2</v>
      </c>
      <c r="P43">
        <f t="shared" si="9"/>
        <v>6.1279764666343384E-2</v>
      </c>
      <c r="Q43">
        <f t="shared" si="10"/>
        <v>16.523447188546395</v>
      </c>
      <c r="R43">
        <f t="shared" si="11"/>
        <v>28.040834242655485</v>
      </c>
      <c r="S43">
        <f t="shared" si="12"/>
        <v>27.983619354838702</v>
      </c>
      <c r="T43">
        <f t="shared" si="13"/>
        <v>3.7912173621559653</v>
      </c>
      <c r="U43">
        <f t="shared" si="14"/>
        <v>40.166409925479435</v>
      </c>
      <c r="V43">
        <f t="shared" si="15"/>
        <v>1.568118737225985</v>
      </c>
      <c r="W43">
        <f t="shared" si="16"/>
        <v>3.9040550055016339</v>
      </c>
      <c r="X43">
        <f t="shared" si="17"/>
        <v>2.22309862492998</v>
      </c>
      <c r="Y43">
        <f t="shared" si="18"/>
        <v>-102.88562125104946</v>
      </c>
      <c r="Z43">
        <f t="shared" si="19"/>
        <v>91.470953185324603</v>
      </c>
      <c r="AA43">
        <f t="shared" si="20"/>
        <v>5.9364138261402415</v>
      </c>
      <c r="AB43">
        <f t="shared" si="21"/>
        <v>11.045192948961784</v>
      </c>
      <c r="AC43">
        <v>-3.9683264651096402E-2</v>
      </c>
      <c r="AD43">
        <v>4.4547941015775201E-2</v>
      </c>
      <c r="AE43">
        <v>3.3549500941075299</v>
      </c>
      <c r="AF43">
        <v>0</v>
      </c>
      <c r="AG43">
        <v>0</v>
      </c>
      <c r="AH43">
        <f t="shared" si="22"/>
        <v>1</v>
      </c>
      <c r="AI43">
        <f t="shared" si="23"/>
        <v>0</v>
      </c>
      <c r="AJ43">
        <f t="shared" si="24"/>
        <v>50352.645675353247</v>
      </c>
      <c r="AK43" t="s">
        <v>251</v>
      </c>
      <c r="AL43">
        <v>2.32145</v>
      </c>
      <c r="AM43">
        <v>1.8749100000000001</v>
      </c>
      <c r="AN43">
        <f t="shared" si="25"/>
        <v>-0.44653999999999994</v>
      </c>
      <c r="AO43">
        <f t="shared" si="26"/>
        <v>-0.2381660986394013</v>
      </c>
      <c r="AP43">
        <v>-0.46207070621122198</v>
      </c>
      <c r="AQ43" t="s">
        <v>335</v>
      </c>
      <c r="AR43">
        <v>2.31043461538462</v>
      </c>
      <c r="AS43">
        <v>1.5728</v>
      </c>
      <c r="AT43">
        <f t="shared" si="27"/>
        <v>-0.46899454182643696</v>
      </c>
      <c r="AU43">
        <v>0.5</v>
      </c>
      <c r="AV43">
        <f t="shared" si="28"/>
        <v>84.300663017900987</v>
      </c>
      <c r="AW43">
        <f t="shared" si="29"/>
        <v>2.7221248738123212</v>
      </c>
      <c r="AX43">
        <f t="shared" si="30"/>
        <v>-19.768275413872665</v>
      </c>
      <c r="AY43">
        <f t="shared" si="31"/>
        <v>1</v>
      </c>
      <c r="AZ43">
        <f t="shared" si="32"/>
        <v>3.7771892486152682E-2</v>
      </c>
      <c r="BA43">
        <f t="shared" si="33"/>
        <v>0.19208418107833169</v>
      </c>
      <c r="BB43" t="s">
        <v>253</v>
      </c>
      <c r="BC43">
        <v>0</v>
      </c>
      <c r="BD43">
        <f t="shared" si="34"/>
        <v>1.5728</v>
      </c>
      <c r="BE43">
        <f t="shared" si="35"/>
        <v>-0.46899454182643696</v>
      </c>
      <c r="BF43">
        <f t="shared" si="36"/>
        <v>0.16113306772058397</v>
      </c>
      <c r="BG43">
        <f t="shared" si="37"/>
        <v>0.98528633591747816</v>
      </c>
      <c r="BH43">
        <f t="shared" si="38"/>
        <v>-0.67655753124020279</v>
      </c>
      <c r="BI43">
        <f t="shared" si="39"/>
        <v>100.00042258064499</v>
      </c>
      <c r="BJ43">
        <f t="shared" si="40"/>
        <v>84.300663017900987</v>
      </c>
      <c r="BK43">
        <f t="shared" si="41"/>
        <v>0.8430030678112086</v>
      </c>
      <c r="BL43">
        <f t="shared" si="42"/>
        <v>0.19600613562241725</v>
      </c>
      <c r="BM43">
        <v>0.70921320927639198</v>
      </c>
      <c r="BN43">
        <v>0.5</v>
      </c>
      <c r="BO43" t="s">
        <v>254</v>
      </c>
      <c r="BP43">
        <v>1685014229.9000001</v>
      </c>
      <c r="BQ43">
        <v>400.03248387096801</v>
      </c>
      <c r="BR43">
        <v>400.55096774193498</v>
      </c>
      <c r="BS43">
        <v>16.352974193548398</v>
      </c>
      <c r="BT43">
        <v>16.027470967741898</v>
      </c>
      <c r="BU43">
        <v>500.00793548387099</v>
      </c>
      <c r="BV43">
        <v>95.691948387096801</v>
      </c>
      <c r="BW43">
        <v>0.20001099999999999</v>
      </c>
      <c r="BX43">
        <v>28.4875935483871</v>
      </c>
      <c r="BY43">
        <v>27.983619354838702</v>
      </c>
      <c r="BZ43">
        <v>999.9</v>
      </c>
      <c r="CA43">
        <v>10000.6451612903</v>
      </c>
      <c r="CB43">
        <v>0</v>
      </c>
      <c r="CC43">
        <v>73.5290161290323</v>
      </c>
      <c r="CD43">
        <v>100.00042258064499</v>
      </c>
      <c r="CE43">
        <v>0.89987300000000003</v>
      </c>
      <c r="CF43">
        <v>0.10012699999999999</v>
      </c>
      <c r="CG43">
        <v>0</v>
      </c>
      <c r="CH43">
        <v>2.3087870967741901</v>
      </c>
      <c r="CI43">
        <v>0</v>
      </c>
      <c r="CJ43">
        <v>39.664112903225799</v>
      </c>
      <c r="CK43">
        <v>914.30222580645102</v>
      </c>
      <c r="CL43">
        <v>37.7296774193548</v>
      </c>
      <c r="CM43">
        <v>41.929000000000002</v>
      </c>
      <c r="CN43">
        <v>39.811999999999998</v>
      </c>
      <c r="CO43">
        <v>40.566064516129003</v>
      </c>
      <c r="CP43">
        <v>38.366870967741903</v>
      </c>
      <c r="CQ43">
        <v>89.987741935483797</v>
      </c>
      <c r="CR43">
        <v>10.01</v>
      </c>
      <c r="CS43">
        <v>0</v>
      </c>
      <c r="CT43">
        <v>59.400000095367403</v>
      </c>
      <c r="CU43">
        <v>2.31043461538462</v>
      </c>
      <c r="CV43">
        <v>-0.185794878248603</v>
      </c>
      <c r="CW43">
        <v>-1.28347693123591</v>
      </c>
      <c r="CX43">
        <v>39.670834615384599</v>
      </c>
      <c r="CY43">
        <v>15</v>
      </c>
      <c r="CZ43">
        <v>1685012539.3</v>
      </c>
      <c r="DA43" t="s">
        <v>255</v>
      </c>
      <c r="DB43">
        <v>3</v>
      </c>
      <c r="DC43">
        <v>-3.927</v>
      </c>
      <c r="DD43">
        <v>0.35799999999999998</v>
      </c>
      <c r="DE43">
        <v>402</v>
      </c>
      <c r="DF43">
        <v>15</v>
      </c>
      <c r="DG43">
        <v>1.52</v>
      </c>
      <c r="DH43">
        <v>0.42</v>
      </c>
      <c r="DI43">
        <v>-0.52311061538461501</v>
      </c>
      <c r="DJ43">
        <v>8.8311978143942704E-2</v>
      </c>
      <c r="DK43">
        <v>7.7613942350326204E-2</v>
      </c>
      <c r="DL43">
        <v>1</v>
      </c>
      <c r="DM43">
        <v>2.3348409090909099</v>
      </c>
      <c r="DN43">
        <v>-0.108818542287255</v>
      </c>
      <c r="DO43">
        <v>0.17437379822744101</v>
      </c>
      <c r="DP43">
        <v>1</v>
      </c>
      <c r="DQ43">
        <v>0.32807671153846202</v>
      </c>
      <c r="DR43">
        <v>-2.8873195594635599E-2</v>
      </c>
      <c r="DS43">
        <v>4.30679560666154E-3</v>
      </c>
      <c r="DT43">
        <v>1</v>
      </c>
      <c r="DU43">
        <v>3</v>
      </c>
      <c r="DV43">
        <v>3</v>
      </c>
      <c r="DW43" t="s">
        <v>256</v>
      </c>
      <c r="DX43">
        <v>100</v>
      </c>
      <c r="DY43">
        <v>100</v>
      </c>
      <c r="DZ43">
        <v>-3.927</v>
      </c>
      <c r="EA43">
        <v>0.35799999999999998</v>
      </c>
      <c r="EB43">
        <v>2</v>
      </c>
      <c r="EC43">
        <v>515.03</v>
      </c>
      <c r="ED43">
        <v>423.33100000000002</v>
      </c>
      <c r="EE43">
        <v>28.2209</v>
      </c>
      <c r="EF43">
        <v>29.869599999999998</v>
      </c>
      <c r="EG43">
        <v>30.0001</v>
      </c>
      <c r="EH43">
        <v>30.0259</v>
      </c>
      <c r="EI43">
        <v>30.058299999999999</v>
      </c>
      <c r="EJ43">
        <v>20.0627</v>
      </c>
      <c r="EK43">
        <v>25.206099999999999</v>
      </c>
      <c r="EL43">
        <v>0</v>
      </c>
      <c r="EM43">
        <v>28.213000000000001</v>
      </c>
      <c r="EN43">
        <v>400.49599999999998</v>
      </c>
      <c r="EO43">
        <v>15.9589</v>
      </c>
      <c r="EP43">
        <v>100.523</v>
      </c>
      <c r="EQ43">
        <v>90.382499999999993</v>
      </c>
    </row>
    <row r="44" spans="1:147" x14ac:dyDescent="0.3">
      <c r="A44">
        <v>28</v>
      </c>
      <c r="B44">
        <v>1685014297.9000001</v>
      </c>
      <c r="C44">
        <v>1679.7000000476801</v>
      </c>
      <c r="D44" t="s">
        <v>336</v>
      </c>
      <c r="E44" t="s">
        <v>337</v>
      </c>
      <c r="F44">
        <v>1685014289.9000001</v>
      </c>
      <c r="G44">
        <f t="shared" si="0"/>
        <v>2.1560778657485182E-3</v>
      </c>
      <c r="H44">
        <f t="shared" si="1"/>
        <v>2.4876427623391009</v>
      </c>
      <c r="I44">
        <f t="shared" si="2"/>
        <v>400.02648387096798</v>
      </c>
      <c r="J44">
        <f t="shared" si="3"/>
        <v>341.80478982017007</v>
      </c>
      <c r="K44">
        <f t="shared" si="4"/>
        <v>32.77590499164527</v>
      </c>
      <c r="L44">
        <f t="shared" si="5"/>
        <v>38.358824744366025</v>
      </c>
      <c r="M44">
        <f t="shared" si="6"/>
        <v>9.1507418355922424E-2</v>
      </c>
      <c r="N44">
        <f t="shared" si="7"/>
        <v>3.3669376394662893</v>
      </c>
      <c r="O44">
        <f t="shared" si="8"/>
        <v>9.0147898082978462E-2</v>
      </c>
      <c r="P44">
        <f t="shared" si="9"/>
        <v>5.6462901167624008E-2</v>
      </c>
      <c r="Q44">
        <f t="shared" si="10"/>
        <v>16.523340361952283</v>
      </c>
      <c r="R44">
        <f t="shared" si="11"/>
        <v>28.059157603072951</v>
      </c>
      <c r="S44">
        <f t="shared" si="12"/>
        <v>27.982109677419299</v>
      </c>
      <c r="T44">
        <f t="shared" si="13"/>
        <v>3.7908836730414501</v>
      </c>
      <c r="U44">
        <f t="shared" si="14"/>
        <v>40.047184212805945</v>
      </c>
      <c r="V44">
        <f t="shared" si="15"/>
        <v>1.5614605519509048</v>
      </c>
      <c r="W44">
        <f t="shared" si="16"/>
        <v>3.8990520373504673</v>
      </c>
      <c r="X44">
        <f t="shared" si="17"/>
        <v>2.2294231210905453</v>
      </c>
      <c r="Y44">
        <f t="shared" si="18"/>
        <v>-95.083033879509657</v>
      </c>
      <c r="Z44">
        <f t="shared" si="19"/>
        <v>87.747723161064386</v>
      </c>
      <c r="AA44">
        <f t="shared" si="20"/>
        <v>5.6935112447920826</v>
      </c>
      <c r="AB44">
        <f t="shared" si="21"/>
        <v>14.881540888299099</v>
      </c>
      <c r="AC44">
        <v>-3.9688500284885103E-2</v>
      </c>
      <c r="AD44">
        <v>4.4553818473369602E-2</v>
      </c>
      <c r="AE44">
        <v>3.3553021387513602</v>
      </c>
      <c r="AF44">
        <v>0</v>
      </c>
      <c r="AG44">
        <v>0</v>
      </c>
      <c r="AH44">
        <f t="shared" si="22"/>
        <v>1</v>
      </c>
      <c r="AI44">
        <f t="shared" si="23"/>
        <v>0</v>
      </c>
      <c r="AJ44">
        <f t="shared" si="24"/>
        <v>50362.677425589281</v>
      </c>
      <c r="AK44" t="s">
        <v>251</v>
      </c>
      <c r="AL44">
        <v>2.32145</v>
      </c>
      <c r="AM44">
        <v>1.8749100000000001</v>
      </c>
      <c r="AN44">
        <f t="shared" si="25"/>
        <v>-0.44653999999999994</v>
      </c>
      <c r="AO44">
        <f t="shared" si="26"/>
        <v>-0.2381660986394013</v>
      </c>
      <c r="AP44">
        <v>-0.46207070621122198</v>
      </c>
      <c r="AQ44" t="s">
        <v>338</v>
      </c>
      <c r="AR44">
        <v>2.3714576923076902</v>
      </c>
      <c r="AS44">
        <v>1.532</v>
      </c>
      <c r="AT44">
        <f t="shared" si="27"/>
        <v>-0.54794888531833563</v>
      </c>
      <c r="AU44">
        <v>0.5</v>
      </c>
      <c r="AV44">
        <f t="shared" si="28"/>
        <v>84.300126334300117</v>
      </c>
      <c r="AW44">
        <f t="shared" si="29"/>
        <v>2.4876427623391009</v>
      </c>
      <c r="AX44">
        <f t="shared" si="30"/>
        <v>-23.096080128537309</v>
      </c>
      <c r="AY44">
        <f t="shared" si="31"/>
        <v>1</v>
      </c>
      <c r="AZ44">
        <f t="shared" si="32"/>
        <v>3.4990617414414726E-2</v>
      </c>
      <c r="BA44">
        <f t="shared" si="33"/>
        <v>0.22383159268929506</v>
      </c>
      <c r="BB44" t="s">
        <v>253</v>
      </c>
      <c r="BC44">
        <v>0</v>
      </c>
      <c r="BD44">
        <f t="shared" si="34"/>
        <v>1.532</v>
      </c>
      <c r="BE44">
        <f t="shared" si="35"/>
        <v>-0.54794888531833563</v>
      </c>
      <c r="BF44">
        <f t="shared" si="36"/>
        <v>0.18289411225072139</v>
      </c>
      <c r="BG44">
        <f t="shared" si="37"/>
        <v>1.0633449772723924</v>
      </c>
      <c r="BH44">
        <f t="shared" si="38"/>
        <v>-0.76792672548931806</v>
      </c>
      <c r="BI44">
        <f t="shared" si="39"/>
        <v>99.999787096774199</v>
      </c>
      <c r="BJ44">
        <f t="shared" si="40"/>
        <v>84.300126334300117</v>
      </c>
      <c r="BK44">
        <f t="shared" si="41"/>
        <v>0.84300305812370557</v>
      </c>
      <c r="BL44">
        <f t="shared" si="42"/>
        <v>0.19600611624741124</v>
      </c>
      <c r="BM44">
        <v>0.70921320927639198</v>
      </c>
      <c r="BN44">
        <v>0.5</v>
      </c>
      <c r="BO44" t="s">
        <v>254</v>
      </c>
      <c r="BP44">
        <v>1685014289.9000001</v>
      </c>
      <c r="BQ44">
        <v>400.02648387096798</v>
      </c>
      <c r="BR44">
        <v>400.50167741935502</v>
      </c>
      <c r="BS44">
        <v>16.283751612903199</v>
      </c>
      <c r="BT44">
        <v>15.9829064516129</v>
      </c>
      <c r="BU44">
        <v>499.99777419354803</v>
      </c>
      <c r="BV44">
        <v>95.690683870967703</v>
      </c>
      <c r="BW44">
        <v>0.200029096774194</v>
      </c>
      <c r="BX44">
        <v>28.465519354838701</v>
      </c>
      <c r="BY44">
        <v>27.982109677419299</v>
      </c>
      <c r="BZ44">
        <v>999.9</v>
      </c>
      <c r="CA44">
        <v>10002.0967741935</v>
      </c>
      <c r="CB44">
        <v>0</v>
      </c>
      <c r="CC44">
        <v>73.526600000000002</v>
      </c>
      <c r="CD44">
        <v>99.999787096774199</v>
      </c>
      <c r="CE44">
        <v>0.89988116129032303</v>
      </c>
      <c r="CF44">
        <v>0.10011884516128999</v>
      </c>
      <c r="CG44">
        <v>0</v>
      </c>
      <c r="CH44">
        <v>2.3650870967741899</v>
      </c>
      <c r="CI44">
        <v>0</v>
      </c>
      <c r="CJ44">
        <v>39.040012903225801</v>
      </c>
      <c r="CK44">
        <v>914.29880645161302</v>
      </c>
      <c r="CL44">
        <v>37.580290322580602</v>
      </c>
      <c r="CM44">
        <v>41.8</v>
      </c>
      <c r="CN44">
        <v>39.643000000000001</v>
      </c>
      <c r="CO44">
        <v>40.4593548387097</v>
      </c>
      <c r="CP44">
        <v>38.205290322580602</v>
      </c>
      <c r="CQ44">
        <v>89.988064516129</v>
      </c>
      <c r="CR44">
        <v>10.01</v>
      </c>
      <c r="CS44">
        <v>0</v>
      </c>
      <c r="CT44">
        <v>59.200000047683702</v>
      </c>
      <c r="CU44">
        <v>2.3714576923076902</v>
      </c>
      <c r="CV44">
        <v>0.42609572576843502</v>
      </c>
      <c r="CW44">
        <v>-0.13161709025889301</v>
      </c>
      <c r="CX44">
        <v>39.033146153846197</v>
      </c>
      <c r="CY44">
        <v>15</v>
      </c>
      <c r="CZ44">
        <v>1685012539.3</v>
      </c>
      <c r="DA44" t="s">
        <v>255</v>
      </c>
      <c r="DB44">
        <v>3</v>
      </c>
      <c r="DC44">
        <v>-3.927</v>
      </c>
      <c r="DD44">
        <v>0.35799999999999998</v>
      </c>
      <c r="DE44">
        <v>402</v>
      </c>
      <c r="DF44">
        <v>15</v>
      </c>
      <c r="DG44">
        <v>1.52</v>
      </c>
      <c r="DH44">
        <v>0.42</v>
      </c>
      <c r="DI44">
        <v>-0.48960059615384599</v>
      </c>
      <c r="DJ44">
        <v>0.22087032698704301</v>
      </c>
      <c r="DK44">
        <v>0.102343991239999</v>
      </c>
      <c r="DL44">
        <v>1</v>
      </c>
      <c r="DM44">
        <v>2.3664454545454499</v>
      </c>
      <c r="DN44">
        <v>0.185242626019476</v>
      </c>
      <c r="DO44">
        <v>0.16454809252029101</v>
      </c>
      <c r="DP44">
        <v>1</v>
      </c>
      <c r="DQ44">
        <v>0.30386573076923101</v>
      </c>
      <c r="DR44">
        <v>-3.04578092717466E-2</v>
      </c>
      <c r="DS44">
        <v>4.3880477265626598E-3</v>
      </c>
      <c r="DT44">
        <v>1</v>
      </c>
      <c r="DU44">
        <v>3</v>
      </c>
      <c r="DV44">
        <v>3</v>
      </c>
      <c r="DW44" t="s">
        <v>256</v>
      </c>
      <c r="DX44">
        <v>100</v>
      </c>
      <c r="DY44">
        <v>100</v>
      </c>
      <c r="DZ44">
        <v>-3.927</v>
      </c>
      <c r="EA44">
        <v>0.35799999999999998</v>
      </c>
      <c r="EB44">
        <v>2</v>
      </c>
      <c r="EC44">
        <v>515.346</v>
      </c>
      <c r="ED44">
        <v>423.255</v>
      </c>
      <c r="EE44">
        <v>28.222899999999999</v>
      </c>
      <c r="EF44">
        <v>29.877400000000002</v>
      </c>
      <c r="EG44">
        <v>30</v>
      </c>
      <c r="EH44">
        <v>30.0336</v>
      </c>
      <c r="EI44">
        <v>30.064499999999999</v>
      </c>
      <c r="EJ44">
        <v>20.061699999999998</v>
      </c>
      <c r="EK44">
        <v>25.755500000000001</v>
      </c>
      <c r="EL44">
        <v>0</v>
      </c>
      <c r="EM44">
        <v>28.228200000000001</v>
      </c>
      <c r="EN44">
        <v>400.44299999999998</v>
      </c>
      <c r="EO44">
        <v>15.934799999999999</v>
      </c>
      <c r="EP44">
        <v>100.52200000000001</v>
      </c>
      <c r="EQ44">
        <v>90.381200000000007</v>
      </c>
    </row>
    <row r="45" spans="1:147" x14ac:dyDescent="0.3">
      <c r="A45">
        <v>29</v>
      </c>
      <c r="B45">
        <v>1685014357.9000001</v>
      </c>
      <c r="C45">
        <v>1739.7000000476801</v>
      </c>
      <c r="D45" t="s">
        <v>339</v>
      </c>
      <c r="E45" t="s">
        <v>340</v>
      </c>
      <c r="F45">
        <v>1685014349.9000001</v>
      </c>
      <c r="G45">
        <f t="shared" si="0"/>
        <v>1.8932574488207373E-3</v>
      </c>
      <c r="H45">
        <f t="shared" si="1"/>
        <v>2.6084203509451482</v>
      </c>
      <c r="I45">
        <f t="shared" si="2"/>
        <v>400.02038709677402</v>
      </c>
      <c r="J45">
        <f t="shared" si="3"/>
        <v>333.35433964139747</v>
      </c>
      <c r="K45">
        <f t="shared" si="4"/>
        <v>31.966008282747961</v>
      </c>
      <c r="L45">
        <f t="shared" si="5"/>
        <v>38.358747694597483</v>
      </c>
      <c r="M45">
        <f t="shared" si="6"/>
        <v>8.0161709266186668E-2</v>
      </c>
      <c r="N45">
        <f t="shared" si="7"/>
        <v>3.3655478165804067</v>
      </c>
      <c r="O45">
        <f t="shared" si="8"/>
        <v>7.9115912304793534E-2</v>
      </c>
      <c r="P45">
        <f t="shared" si="9"/>
        <v>4.9540269133891077E-2</v>
      </c>
      <c r="Q45">
        <f t="shared" si="10"/>
        <v>16.52405692317215</v>
      </c>
      <c r="R45">
        <f t="shared" si="11"/>
        <v>28.100627720523121</v>
      </c>
      <c r="S45">
        <f t="shared" si="12"/>
        <v>27.980409677419399</v>
      </c>
      <c r="T45">
        <f t="shared" si="13"/>
        <v>3.790507946955842</v>
      </c>
      <c r="U45">
        <f t="shared" si="14"/>
        <v>40.047606129266306</v>
      </c>
      <c r="V45">
        <f t="shared" si="15"/>
        <v>1.5598133121045274</v>
      </c>
      <c r="W45">
        <f t="shared" si="16"/>
        <v>3.894897755111097</v>
      </c>
      <c r="X45">
        <f t="shared" si="17"/>
        <v>2.2306946348513144</v>
      </c>
      <c r="Y45">
        <f t="shared" si="18"/>
        <v>-83.492653492994521</v>
      </c>
      <c r="Z45">
        <f t="shared" si="19"/>
        <v>84.690761986641306</v>
      </c>
      <c r="AA45">
        <f t="shared" si="20"/>
        <v>5.4968805148582955</v>
      </c>
      <c r="AB45">
        <f t="shared" si="21"/>
        <v>23.219045931677229</v>
      </c>
      <c r="AC45">
        <v>-3.9667921762178003E-2</v>
      </c>
      <c r="AD45">
        <v>4.4530717278853299E-2</v>
      </c>
      <c r="AE45">
        <v>3.3539183488829498</v>
      </c>
      <c r="AF45">
        <v>0</v>
      </c>
      <c r="AG45">
        <v>0</v>
      </c>
      <c r="AH45">
        <f t="shared" si="22"/>
        <v>1</v>
      </c>
      <c r="AI45">
        <f t="shared" si="23"/>
        <v>0</v>
      </c>
      <c r="AJ45">
        <f t="shared" si="24"/>
        <v>50340.723041503086</v>
      </c>
      <c r="AK45" t="s">
        <v>251</v>
      </c>
      <c r="AL45">
        <v>2.32145</v>
      </c>
      <c r="AM45">
        <v>1.8749100000000001</v>
      </c>
      <c r="AN45">
        <f t="shared" si="25"/>
        <v>-0.44653999999999994</v>
      </c>
      <c r="AO45">
        <f t="shared" si="26"/>
        <v>-0.2381660986394013</v>
      </c>
      <c r="AP45">
        <v>-0.46207070621122198</v>
      </c>
      <c r="AQ45" t="s">
        <v>341</v>
      </c>
      <c r="AR45">
        <v>2.3950807692307698</v>
      </c>
      <c r="AS45">
        <v>1.508</v>
      </c>
      <c r="AT45">
        <f t="shared" si="27"/>
        <v>-0.5882498469700066</v>
      </c>
      <c r="AU45">
        <v>0.5</v>
      </c>
      <c r="AV45">
        <f t="shared" si="28"/>
        <v>84.303674072343696</v>
      </c>
      <c r="AW45">
        <f t="shared" si="29"/>
        <v>2.6084203509451482</v>
      </c>
      <c r="AX45">
        <f t="shared" si="30"/>
        <v>-24.795811686032746</v>
      </c>
      <c r="AY45">
        <f t="shared" si="31"/>
        <v>1</v>
      </c>
      <c r="AZ45">
        <f t="shared" si="32"/>
        <v>3.6421794078885378E-2</v>
      </c>
      <c r="BA45">
        <f t="shared" si="33"/>
        <v>0.24330901856763931</v>
      </c>
      <c r="BB45" t="s">
        <v>253</v>
      </c>
      <c r="BC45">
        <v>0</v>
      </c>
      <c r="BD45">
        <f t="shared" si="34"/>
        <v>1.508</v>
      </c>
      <c r="BE45">
        <f t="shared" si="35"/>
        <v>-0.58824984697000648</v>
      </c>
      <c r="BF45">
        <f t="shared" si="36"/>
        <v>0.19569472668021401</v>
      </c>
      <c r="BG45">
        <f t="shared" si="37"/>
        <v>1.0905166503543793</v>
      </c>
      <c r="BH45">
        <f t="shared" si="38"/>
        <v>-0.82167331034173896</v>
      </c>
      <c r="BI45">
        <f t="shared" si="39"/>
        <v>100.00398064516099</v>
      </c>
      <c r="BJ45">
        <f t="shared" si="40"/>
        <v>84.303674072343696</v>
      </c>
      <c r="BK45">
        <f t="shared" si="41"/>
        <v>0.84300318375799566</v>
      </c>
      <c r="BL45">
        <f t="shared" si="42"/>
        <v>0.19600636751599138</v>
      </c>
      <c r="BM45">
        <v>0.70921320927639198</v>
      </c>
      <c r="BN45">
        <v>0.5</v>
      </c>
      <c r="BO45" t="s">
        <v>254</v>
      </c>
      <c r="BP45">
        <v>1685014349.9000001</v>
      </c>
      <c r="BQ45">
        <v>400.02038709677402</v>
      </c>
      <c r="BR45">
        <v>400.49777419354803</v>
      </c>
      <c r="BS45">
        <v>16.266358064516101</v>
      </c>
      <c r="BT45">
        <v>16.002193548387101</v>
      </c>
      <c r="BU45">
        <v>500.02248387096802</v>
      </c>
      <c r="BV45">
        <v>95.691990322580693</v>
      </c>
      <c r="BW45">
        <v>0.19999151612903199</v>
      </c>
      <c r="BX45">
        <v>28.447170967741901</v>
      </c>
      <c r="BY45">
        <v>27.980409677419399</v>
      </c>
      <c r="BZ45">
        <v>999.9</v>
      </c>
      <c r="CA45">
        <v>9996.77419354839</v>
      </c>
      <c r="CB45">
        <v>0</v>
      </c>
      <c r="CC45">
        <v>73.526600000000002</v>
      </c>
      <c r="CD45">
        <v>100.00398064516099</v>
      </c>
      <c r="CE45">
        <v>0.89988116129032303</v>
      </c>
      <c r="CF45">
        <v>0.10011884516128999</v>
      </c>
      <c r="CG45">
        <v>0</v>
      </c>
      <c r="CH45">
        <v>2.39614193548387</v>
      </c>
      <c r="CI45">
        <v>0</v>
      </c>
      <c r="CJ45">
        <v>38.425019354838703</v>
      </c>
      <c r="CK45">
        <v>914.33725806451605</v>
      </c>
      <c r="CL45">
        <v>37.443129032258</v>
      </c>
      <c r="CM45">
        <v>41.686999999999998</v>
      </c>
      <c r="CN45">
        <v>39.5</v>
      </c>
      <c r="CO45">
        <v>40.375</v>
      </c>
      <c r="CP45">
        <v>38.094516129032201</v>
      </c>
      <c r="CQ45">
        <v>89.992580645161297</v>
      </c>
      <c r="CR45">
        <v>10.010967741935501</v>
      </c>
      <c r="CS45">
        <v>0</v>
      </c>
      <c r="CT45">
        <v>59.600000143051098</v>
      </c>
      <c r="CU45">
        <v>2.3950807692307698</v>
      </c>
      <c r="CV45">
        <v>-0.12550085739647299</v>
      </c>
      <c r="CW45">
        <v>1.57102564322705</v>
      </c>
      <c r="CX45">
        <v>38.421842307692302</v>
      </c>
      <c r="CY45">
        <v>15</v>
      </c>
      <c r="CZ45">
        <v>1685012539.3</v>
      </c>
      <c r="DA45" t="s">
        <v>255</v>
      </c>
      <c r="DB45">
        <v>3</v>
      </c>
      <c r="DC45">
        <v>-3.927</v>
      </c>
      <c r="DD45">
        <v>0.35799999999999998</v>
      </c>
      <c r="DE45">
        <v>402</v>
      </c>
      <c r="DF45">
        <v>15</v>
      </c>
      <c r="DG45">
        <v>1.52</v>
      </c>
      <c r="DH45">
        <v>0.42</v>
      </c>
      <c r="DI45">
        <v>-0.48782926923076902</v>
      </c>
      <c r="DJ45">
        <v>0.144317329463022</v>
      </c>
      <c r="DK45">
        <v>0.103598446923152</v>
      </c>
      <c r="DL45">
        <v>1</v>
      </c>
      <c r="DM45">
        <v>2.4093340909090899</v>
      </c>
      <c r="DN45">
        <v>-2.4692883370932998E-2</v>
      </c>
      <c r="DO45">
        <v>0.185655090696286</v>
      </c>
      <c r="DP45">
        <v>1</v>
      </c>
      <c r="DQ45">
        <v>0.26689774999999999</v>
      </c>
      <c r="DR45">
        <v>-2.9693514897977499E-2</v>
      </c>
      <c r="DS45">
        <v>4.7941138945225203E-3</v>
      </c>
      <c r="DT45">
        <v>1</v>
      </c>
      <c r="DU45">
        <v>3</v>
      </c>
      <c r="DV45">
        <v>3</v>
      </c>
      <c r="DW45" t="s">
        <v>256</v>
      </c>
      <c r="DX45">
        <v>100</v>
      </c>
      <c r="DY45">
        <v>100</v>
      </c>
      <c r="DZ45">
        <v>-3.927</v>
      </c>
      <c r="EA45">
        <v>0.35799999999999998</v>
      </c>
      <c r="EB45">
        <v>2</v>
      </c>
      <c r="EC45">
        <v>515.02800000000002</v>
      </c>
      <c r="ED45">
        <v>423.68599999999998</v>
      </c>
      <c r="EE45">
        <v>28.226800000000001</v>
      </c>
      <c r="EF45">
        <v>29.8825</v>
      </c>
      <c r="EG45">
        <v>30</v>
      </c>
      <c r="EH45">
        <v>30.0413</v>
      </c>
      <c r="EI45">
        <v>30.072199999999999</v>
      </c>
      <c r="EJ45">
        <v>20.0623</v>
      </c>
      <c r="EK45">
        <v>25.755500000000001</v>
      </c>
      <c r="EL45">
        <v>0</v>
      </c>
      <c r="EM45">
        <v>28.241099999999999</v>
      </c>
      <c r="EN45">
        <v>400.46800000000002</v>
      </c>
      <c r="EO45">
        <v>15.989800000000001</v>
      </c>
      <c r="EP45">
        <v>100.52200000000001</v>
      </c>
      <c r="EQ45">
        <v>90.377099999999999</v>
      </c>
    </row>
    <row r="46" spans="1:147" x14ac:dyDescent="0.3">
      <c r="A46">
        <v>30</v>
      </c>
      <c r="B46">
        <v>1685014417.9000001</v>
      </c>
      <c r="C46">
        <v>1799.7000000476801</v>
      </c>
      <c r="D46" t="s">
        <v>342</v>
      </c>
      <c r="E46" t="s">
        <v>343</v>
      </c>
      <c r="F46">
        <v>1685014409.9000001</v>
      </c>
      <c r="G46">
        <f t="shared" si="0"/>
        <v>1.6797203064604748E-3</v>
      </c>
      <c r="H46">
        <f t="shared" si="1"/>
        <v>2.8440376580471005</v>
      </c>
      <c r="I46">
        <f t="shared" si="2"/>
        <v>399.998903225807</v>
      </c>
      <c r="J46">
        <f t="shared" si="3"/>
        <v>321.46922184743005</v>
      </c>
      <c r="K46">
        <f t="shared" si="4"/>
        <v>30.826258231409302</v>
      </c>
      <c r="L46">
        <f t="shared" si="5"/>
        <v>38.356609731588215</v>
      </c>
      <c r="M46">
        <f t="shared" si="6"/>
        <v>7.0996351711739528E-2</v>
      </c>
      <c r="N46">
        <f t="shared" si="7"/>
        <v>3.3642432759823313</v>
      </c>
      <c r="O46">
        <f t="shared" si="8"/>
        <v>7.0174391017899643E-2</v>
      </c>
      <c r="P46">
        <f t="shared" si="9"/>
        <v>4.3932051264781856E-2</v>
      </c>
      <c r="Q46">
        <f t="shared" si="10"/>
        <v>16.521995088666444</v>
      </c>
      <c r="R46">
        <f t="shared" si="11"/>
        <v>28.140192029096873</v>
      </c>
      <c r="S46">
        <f t="shared" si="12"/>
        <v>27.978254838709699</v>
      </c>
      <c r="T46">
        <f t="shared" si="13"/>
        <v>3.7900317412281339</v>
      </c>
      <c r="U46">
        <f t="shared" si="14"/>
        <v>40.041227854269223</v>
      </c>
      <c r="V46">
        <f t="shared" si="15"/>
        <v>1.5587454388191742</v>
      </c>
      <c r="W46">
        <f t="shared" si="16"/>
        <v>3.8928512494478356</v>
      </c>
      <c r="X46">
        <f t="shared" si="17"/>
        <v>2.23128630240896</v>
      </c>
      <c r="Y46">
        <f t="shared" si="18"/>
        <v>-74.075665514906945</v>
      </c>
      <c r="Z46">
        <f t="shared" si="19"/>
        <v>83.408215429067369</v>
      </c>
      <c r="AA46">
        <f t="shared" si="20"/>
        <v>5.4154335054334872</v>
      </c>
      <c r="AB46">
        <f t="shared" si="21"/>
        <v>31.269978508260351</v>
      </c>
      <c r="AC46">
        <v>-3.96486091408947E-2</v>
      </c>
      <c r="AD46">
        <v>4.4509037169584299E-2</v>
      </c>
      <c r="AE46">
        <v>3.3526194701772898</v>
      </c>
      <c r="AF46">
        <v>0</v>
      </c>
      <c r="AG46">
        <v>0</v>
      </c>
      <c r="AH46">
        <f t="shared" si="22"/>
        <v>1</v>
      </c>
      <c r="AI46">
        <f t="shared" si="23"/>
        <v>0</v>
      </c>
      <c r="AJ46">
        <f t="shared" si="24"/>
        <v>50318.716510221318</v>
      </c>
      <c r="AK46" t="s">
        <v>251</v>
      </c>
      <c r="AL46">
        <v>2.32145</v>
      </c>
      <c r="AM46">
        <v>1.8749100000000001</v>
      </c>
      <c r="AN46">
        <f t="shared" si="25"/>
        <v>-0.44653999999999994</v>
      </c>
      <c r="AO46">
        <f t="shared" si="26"/>
        <v>-0.2381660986394013</v>
      </c>
      <c r="AP46">
        <v>-0.46207070621122198</v>
      </c>
      <c r="AQ46" t="s">
        <v>344</v>
      </c>
      <c r="AR46">
        <v>2.32758076923077</v>
      </c>
      <c r="AS46">
        <v>1.7487999999999999</v>
      </c>
      <c r="AT46">
        <f t="shared" si="27"/>
        <v>-0.33095881131677163</v>
      </c>
      <c r="AU46">
        <v>0.5</v>
      </c>
      <c r="AV46">
        <f t="shared" si="28"/>
        <v>84.293062919610747</v>
      </c>
      <c r="AW46">
        <f t="shared" si="29"/>
        <v>2.8440376580471005</v>
      </c>
      <c r="AX46">
        <f t="shared" si="30"/>
        <v>-13.948765953062106</v>
      </c>
      <c r="AY46">
        <f t="shared" si="31"/>
        <v>1</v>
      </c>
      <c r="AZ46">
        <f t="shared" si="32"/>
        <v>3.9221594870877063E-2</v>
      </c>
      <c r="BA46">
        <f t="shared" si="33"/>
        <v>7.2112305580969913E-2</v>
      </c>
      <c r="BB46" t="s">
        <v>253</v>
      </c>
      <c r="BC46">
        <v>0</v>
      </c>
      <c r="BD46">
        <f t="shared" si="34"/>
        <v>1.7487999999999999</v>
      </c>
      <c r="BE46">
        <f t="shared" si="35"/>
        <v>-0.33095881131677152</v>
      </c>
      <c r="BF46">
        <f t="shared" si="36"/>
        <v>6.7261895237638161E-2</v>
      </c>
      <c r="BG46">
        <f t="shared" si="37"/>
        <v>1.010705962159731</v>
      </c>
      <c r="BH46">
        <f t="shared" si="38"/>
        <v>-0.28241590898911673</v>
      </c>
      <c r="BI46">
        <f t="shared" si="39"/>
        <v>99.9913806451613</v>
      </c>
      <c r="BJ46">
        <f t="shared" si="40"/>
        <v>84.293062919610747</v>
      </c>
      <c r="BK46">
        <f t="shared" si="41"/>
        <v>0.84300329064102975</v>
      </c>
      <c r="BL46">
        <f t="shared" si="42"/>
        <v>0.19600658128205956</v>
      </c>
      <c r="BM46">
        <v>0.70921320927639198</v>
      </c>
      <c r="BN46">
        <v>0.5</v>
      </c>
      <c r="BO46" t="s">
        <v>254</v>
      </c>
      <c r="BP46">
        <v>1685014409.9000001</v>
      </c>
      <c r="BQ46">
        <v>399.998903225807</v>
      </c>
      <c r="BR46">
        <v>400.49761290322601</v>
      </c>
      <c r="BS46">
        <v>16.2552548387097</v>
      </c>
      <c r="BT46">
        <v>16.020870967741899</v>
      </c>
      <c r="BU46">
        <v>499.99825806451599</v>
      </c>
      <c r="BV46">
        <v>95.691719354838696</v>
      </c>
      <c r="BW46">
        <v>0.200067903225806</v>
      </c>
      <c r="BX46">
        <v>28.438125806451598</v>
      </c>
      <c r="BY46">
        <v>27.978254838709699</v>
      </c>
      <c r="BZ46">
        <v>999.9</v>
      </c>
      <c r="CA46">
        <v>9991.9354838709696</v>
      </c>
      <c r="CB46">
        <v>0</v>
      </c>
      <c r="CC46">
        <v>73.526600000000002</v>
      </c>
      <c r="CD46">
        <v>99.9913806451613</v>
      </c>
      <c r="CE46">
        <v>0.89988116129032303</v>
      </c>
      <c r="CF46">
        <v>0.10011884516128999</v>
      </c>
      <c r="CG46">
        <v>0</v>
      </c>
      <c r="CH46">
        <v>2.3243806451612898</v>
      </c>
      <c r="CI46">
        <v>0</v>
      </c>
      <c r="CJ46">
        <v>37.809899999999999</v>
      </c>
      <c r="CK46">
        <v>914.22196774193503</v>
      </c>
      <c r="CL46">
        <v>37.31</v>
      </c>
      <c r="CM46">
        <v>41.570129032258002</v>
      </c>
      <c r="CN46">
        <v>39.375</v>
      </c>
      <c r="CO46">
        <v>40.253999999999998</v>
      </c>
      <c r="CP46">
        <v>37.973580645161299</v>
      </c>
      <c r="CQ46">
        <v>89.980322580645094</v>
      </c>
      <c r="CR46">
        <v>10.01</v>
      </c>
      <c r="CS46">
        <v>0</v>
      </c>
      <c r="CT46">
        <v>59.299999952316298</v>
      </c>
      <c r="CU46">
        <v>2.32758076923077</v>
      </c>
      <c r="CV46">
        <v>0.10793504187575099</v>
      </c>
      <c r="CW46">
        <v>1.1483521440073601</v>
      </c>
      <c r="CX46">
        <v>37.829980769230801</v>
      </c>
      <c r="CY46">
        <v>15</v>
      </c>
      <c r="CZ46">
        <v>1685012539.3</v>
      </c>
      <c r="DA46" t="s">
        <v>255</v>
      </c>
      <c r="DB46">
        <v>3</v>
      </c>
      <c r="DC46">
        <v>-3.927</v>
      </c>
      <c r="DD46">
        <v>0.35799999999999998</v>
      </c>
      <c r="DE46">
        <v>402</v>
      </c>
      <c r="DF46">
        <v>15</v>
      </c>
      <c r="DG46">
        <v>1.52</v>
      </c>
      <c r="DH46">
        <v>0.42</v>
      </c>
      <c r="DI46">
        <v>-0.49806263461538502</v>
      </c>
      <c r="DJ46">
        <v>1.5384552206940801E-2</v>
      </c>
      <c r="DK46">
        <v>0.109566954994867</v>
      </c>
      <c r="DL46">
        <v>1</v>
      </c>
      <c r="DM46">
        <v>2.3814068181818202</v>
      </c>
      <c r="DN46">
        <v>-0.46614332391594798</v>
      </c>
      <c r="DO46">
        <v>0.14839163232615701</v>
      </c>
      <c r="DP46">
        <v>1</v>
      </c>
      <c r="DQ46">
        <v>0.23698694230769199</v>
      </c>
      <c r="DR46">
        <v>-2.6879923162296999E-2</v>
      </c>
      <c r="DS46">
        <v>3.9835644041556796E-3</v>
      </c>
      <c r="DT46">
        <v>1</v>
      </c>
      <c r="DU46">
        <v>3</v>
      </c>
      <c r="DV46">
        <v>3</v>
      </c>
      <c r="DW46" t="s">
        <v>256</v>
      </c>
      <c r="DX46">
        <v>100</v>
      </c>
      <c r="DY46">
        <v>100</v>
      </c>
      <c r="DZ46">
        <v>-3.927</v>
      </c>
      <c r="EA46">
        <v>0.35799999999999998</v>
      </c>
      <c r="EB46">
        <v>2</v>
      </c>
      <c r="EC46">
        <v>514.81600000000003</v>
      </c>
      <c r="ED46">
        <v>423.24200000000002</v>
      </c>
      <c r="EE46">
        <v>28.260999999999999</v>
      </c>
      <c r="EF46">
        <v>29.887699999999999</v>
      </c>
      <c r="EG46">
        <v>30</v>
      </c>
      <c r="EH46">
        <v>30.046500000000002</v>
      </c>
      <c r="EI46">
        <v>30.079899999999999</v>
      </c>
      <c r="EJ46">
        <v>20.0594</v>
      </c>
      <c r="EK46">
        <v>25.755500000000001</v>
      </c>
      <c r="EL46">
        <v>0</v>
      </c>
      <c r="EM46">
        <v>28.2744</v>
      </c>
      <c r="EN46">
        <v>400.45400000000001</v>
      </c>
      <c r="EO46">
        <v>16.078900000000001</v>
      </c>
      <c r="EP46">
        <v>100.51900000000001</v>
      </c>
      <c r="EQ46">
        <v>90.376300000000001</v>
      </c>
    </row>
    <row r="47" spans="1:147" x14ac:dyDescent="0.3">
      <c r="A47">
        <v>31</v>
      </c>
      <c r="B47">
        <v>1685014477.9000001</v>
      </c>
      <c r="C47">
        <v>1859.7000000476801</v>
      </c>
      <c r="D47" t="s">
        <v>345</v>
      </c>
      <c r="E47" t="s">
        <v>346</v>
      </c>
      <c r="F47">
        <v>1685014469.9000001</v>
      </c>
      <c r="G47">
        <f t="shared" si="0"/>
        <v>1.4689310220850598E-3</v>
      </c>
      <c r="H47">
        <f t="shared" si="1"/>
        <v>2.6436882746827211</v>
      </c>
      <c r="I47">
        <f t="shared" si="2"/>
        <v>400.01254838709701</v>
      </c>
      <c r="J47">
        <f t="shared" si="3"/>
        <v>317.44767609876209</v>
      </c>
      <c r="K47">
        <f t="shared" si="4"/>
        <v>30.439674133116334</v>
      </c>
      <c r="L47">
        <f t="shared" si="5"/>
        <v>38.356719985162137</v>
      </c>
      <c r="M47">
        <f t="shared" si="6"/>
        <v>6.1981078956650504E-2</v>
      </c>
      <c r="N47">
        <f t="shared" si="7"/>
        <v>3.3634687012548468</v>
      </c>
      <c r="O47">
        <f t="shared" si="8"/>
        <v>6.1353475309356489E-2</v>
      </c>
      <c r="P47">
        <f t="shared" si="9"/>
        <v>3.8401780045633008E-2</v>
      </c>
      <c r="Q47">
        <f t="shared" si="10"/>
        <v>16.525136690378371</v>
      </c>
      <c r="R47">
        <f t="shared" si="11"/>
        <v>28.185819980542718</v>
      </c>
      <c r="S47">
        <f t="shared" si="12"/>
        <v>27.9885129032258</v>
      </c>
      <c r="T47">
        <f t="shared" si="13"/>
        <v>3.7922991759028499</v>
      </c>
      <c r="U47">
        <f t="shared" si="14"/>
        <v>40.094586534073684</v>
      </c>
      <c r="V47">
        <f t="shared" si="15"/>
        <v>1.5605999853728723</v>
      </c>
      <c r="W47">
        <f t="shared" si="16"/>
        <v>3.8922959937412589</v>
      </c>
      <c r="X47">
        <f t="shared" si="17"/>
        <v>2.2316991905299775</v>
      </c>
      <c r="Y47">
        <f t="shared" si="18"/>
        <v>-64.779858073951132</v>
      </c>
      <c r="Z47">
        <f t="shared" si="19"/>
        <v>81.083764154136929</v>
      </c>
      <c r="AA47">
        <f t="shared" si="20"/>
        <v>5.2659310102925243</v>
      </c>
      <c r="AB47">
        <f t="shared" si="21"/>
        <v>38.094973780856691</v>
      </c>
      <c r="AC47">
        <v>-3.9637143664874301E-2</v>
      </c>
      <c r="AD47">
        <v>4.4496166168320597E-2</v>
      </c>
      <c r="AE47">
        <v>3.3518482567900798</v>
      </c>
      <c r="AF47">
        <v>0</v>
      </c>
      <c r="AG47">
        <v>0</v>
      </c>
      <c r="AH47">
        <f t="shared" si="22"/>
        <v>1</v>
      </c>
      <c r="AI47">
        <f t="shared" si="23"/>
        <v>0</v>
      </c>
      <c r="AJ47">
        <f t="shared" si="24"/>
        <v>50305.103323640826</v>
      </c>
      <c r="AK47" t="s">
        <v>251</v>
      </c>
      <c r="AL47">
        <v>2.32145</v>
      </c>
      <c r="AM47">
        <v>1.8749100000000001</v>
      </c>
      <c r="AN47">
        <f t="shared" si="25"/>
        <v>-0.44653999999999994</v>
      </c>
      <c r="AO47">
        <f t="shared" si="26"/>
        <v>-0.2381660986394013</v>
      </c>
      <c r="AP47">
        <v>-0.46207070621122198</v>
      </c>
      <c r="AQ47" t="s">
        <v>347</v>
      </c>
      <c r="AR47">
        <v>2.3692269230769201</v>
      </c>
      <c r="AS47">
        <v>1.552</v>
      </c>
      <c r="AT47">
        <f t="shared" si="27"/>
        <v>-0.52656373909595366</v>
      </c>
      <c r="AU47">
        <v>0.5</v>
      </c>
      <c r="AV47">
        <f t="shared" si="28"/>
        <v>84.309066508707971</v>
      </c>
      <c r="AW47">
        <f t="shared" si="29"/>
        <v>2.6436882746827211</v>
      </c>
      <c r="AX47">
        <f t="shared" si="30"/>
        <v>-22.197048650257354</v>
      </c>
      <c r="AY47">
        <f t="shared" si="31"/>
        <v>1</v>
      </c>
      <c r="AZ47">
        <f t="shared" si="32"/>
        <v>3.6837781623085111E-2</v>
      </c>
      <c r="BA47">
        <f t="shared" si="33"/>
        <v>0.20806056701030928</v>
      </c>
      <c r="BB47" t="s">
        <v>253</v>
      </c>
      <c r="BC47">
        <v>0</v>
      </c>
      <c r="BD47">
        <f t="shared" si="34"/>
        <v>1.552</v>
      </c>
      <c r="BE47">
        <f t="shared" si="35"/>
        <v>-0.52656373909595355</v>
      </c>
      <c r="BF47">
        <f t="shared" si="36"/>
        <v>0.17222693355947752</v>
      </c>
      <c r="BG47">
        <f t="shared" si="37"/>
        <v>1.0620923036934435</v>
      </c>
      <c r="BH47">
        <f t="shared" si="38"/>
        <v>-0.72313790477896733</v>
      </c>
      <c r="BI47">
        <f t="shared" si="39"/>
        <v>100.010361290323</v>
      </c>
      <c r="BJ47">
        <f t="shared" si="40"/>
        <v>84.309066508707971</v>
      </c>
      <c r="BK47">
        <f t="shared" si="41"/>
        <v>0.84300331906575876</v>
      </c>
      <c r="BL47">
        <f t="shared" si="42"/>
        <v>0.19600663813151759</v>
      </c>
      <c r="BM47">
        <v>0.70921320927639198</v>
      </c>
      <c r="BN47">
        <v>0.5</v>
      </c>
      <c r="BO47" t="s">
        <v>254</v>
      </c>
      <c r="BP47">
        <v>1685014469.9000001</v>
      </c>
      <c r="BQ47">
        <v>400.01254838709701</v>
      </c>
      <c r="BR47">
        <v>400.47087096774197</v>
      </c>
      <c r="BS47">
        <v>16.2751032258065</v>
      </c>
      <c r="BT47">
        <v>16.0701419354839</v>
      </c>
      <c r="BU47">
        <v>500.01154838709698</v>
      </c>
      <c r="BV47">
        <v>95.688761290322603</v>
      </c>
      <c r="BW47">
        <v>0.200030548387097</v>
      </c>
      <c r="BX47">
        <v>28.435670967741899</v>
      </c>
      <c r="BY47">
        <v>27.9885129032258</v>
      </c>
      <c r="BZ47">
        <v>999.9</v>
      </c>
      <c r="CA47">
        <v>9989.3548387096798</v>
      </c>
      <c r="CB47">
        <v>0</v>
      </c>
      <c r="CC47">
        <v>73.526600000000002</v>
      </c>
      <c r="CD47">
        <v>100.010361290323</v>
      </c>
      <c r="CE47">
        <v>0.89988116129032303</v>
      </c>
      <c r="CF47">
        <v>0.10011884516128999</v>
      </c>
      <c r="CG47">
        <v>0</v>
      </c>
      <c r="CH47">
        <v>2.37078709677419</v>
      </c>
      <c r="CI47">
        <v>0</v>
      </c>
      <c r="CJ47">
        <v>37.243699999999997</v>
      </c>
      <c r="CK47">
        <v>914.39525806451604</v>
      </c>
      <c r="CL47">
        <v>37.191064516129003</v>
      </c>
      <c r="CM47">
        <v>41.465451612903202</v>
      </c>
      <c r="CN47">
        <v>39.25</v>
      </c>
      <c r="CO47">
        <v>40.164999999999999</v>
      </c>
      <c r="CP47">
        <v>37.875</v>
      </c>
      <c r="CQ47">
        <v>89.996774193548404</v>
      </c>
      <c r="CR47">
        <v>10.011935483871</v>
      </c>
      <c r="CS47">
        <v>0</v>
      </c>
      <c r="CT47">
        <v>59.200000047683702</v>
      </c>
      <c r="CU47">
        <v>2.3692269230769201</v>
      </c>
      <c r="CV47">
        <v>-9.7507694221310698E-2</v>
      </c>
      <c r="CW47">
        <v>0.56622564049493496</v>
      </c>
      <c r="CX47">
        <v>37.2583038461539</v>
      </c>
      <c r="CY47">
        <v>15</v>
      </c>
      <c r="CZ47">
        <v>1685012539.3</v>
      </c>
      <c r="DA47" t="s">
        <v>255</v>
      </c>
      <c r="DB47">
        <v>3</v>
      </c>
      <c r="DC47">
        <v>-3.927</v>
      </c>
      <c r="DD47">
        <v>0.35799999999999998</v>
      </c>
      <c r="DE47">
        <v>402</v>
      </c>
      <c r="DF47">
        <v>15</v>
      </c>
      <c r="DG47">
        <v>1.52</v>
      </c>
      <c r="DH47">
        <v>0.42</v>
      </c>
      <c r="DI47">
        <v>-0.46150086538461499</v>
      </c>
      <c r="DJ47">
        <v>0.14609245966022999</v>
      </c>
      <c r="DK47">
        <v>8.7304092669074504E-2</v>
      </c>
      <c r="DL47">
        <v>1</v>
      </c>
      <c r="DM47">
        <v>2.3487499999999999</v>
      </c>
      <c r="DN47">
        <v>0.120770263404232</v>
      </c>
      <c r="DO47">
        <v>0.17580053069006699</v>
      </c>
      <c r="DP47">
        <v>1</v>
      </c>
      <c r="DQ47">
        <v>0.20421892307692299</v>
      </c>
      <c r="DR47">
        <v>1.03010569452728E-2</v>
      </c>
      <c r="DS47">
        <v>3.0530442175119E-3</v>
      </c>
      <c r="DT47">
        <v>1</v>
      </c>
      <c r="DU47">
        <v>3</v>
      </c>
      <c r="DV47">
        <v>3</v>
      </c>
      <c r="DW47" t="s">
        <v>256</v>
      </c>
      <c r="DX47">
        <v>100</v>
      </c>
      <c r="DY47">
        <v>100</v>
      </c>
      <c r="DZ47">
        <v>-3.927</v>
      </c>
      <c r="EA47">
        <v>0.35799999999999998</v>
      </c>
      <c r="EB47">
        <v>2</v>
      </c>
      <c r="EC47">
        <v>514.85699999999997</v>
      </c>
      <c r="ED47">
        <v>423.28</v>
      </c>
      <c r="EE47">
        <v>28.268000000000001</v>
      </c>
      <c r="EF47">
        <v>29.892900000000001</v>
      </c>
      <c r="EG47">
        <v>30.0002</v>
      </c>
      <c r="EH47">
        <v>30.051600000000001</v>
      </c>
      <c r="EI47">
        <v>30.085000000000001</v>
      </c>
      <c r="EJ47">
        <v>20.0594</v>
      </c>
      <c r="EK47">
        <v>25.482399999999998</v>
      </c>
      <c r="EL47">
        <v>0</v>
      </c>
      <c r="EM47">
        <v>28.2714</v>
      </c>
      <c r="EN47">
        <v>400.495</v>
      </c>
      <c r="EO47">
        <v>16.102900000000002</v>
      </c>
      <c r="EP47">
        <v>100.521</v>
      </c>
      <c r="EQ47">
        <v>90.377200000000002</v>
      </c>
    </row>
    <row r="48" spans="1:147" x14ac:dyDescent="0.3">
      <c r="A48">
        <v>32</v>
      </c>
      <c r="B48">
        <v>1685014537.9000001</v>
      </c>
      <c r="C48">
        <v>1919.7000000476801</v>
      </c>
      <c r="D48" t="s">
        <v>348</v>
      </c>
      <c r="E48" t="s">
        <v>349</v>
      </c>
      <c r="F48">
        <v>1685014529.9000001</v>
      </c>
      <c r="G48">
        <f t="shared" si="0"/>
        <v>1.3520431793619359E-3</v>
      </c>
      <c r="H48">
        <f t="shared" si="1"/>
        <v>2.6560710292024345</v>
      </c>
      <c r="I48">
        <f t="shared" si="2"/>
        <v>400.00677419354798</v>
      </c>
      <c r="J48">
        <f t="shared" si="3"/>
        <v>311.32856334277068</v>
      </c>
      <c r="K48">
        <f t="shared" si="4"/>
        <v>29.853147003370733</v>
      </c>
      <c r="L48">
        <f t="shared" si="5"/>
        <v>38.356458219339935</v>
      </c>
      <c r="M48">
        <f t="shared" si="6"/>
        <v>5.7055247034868181E-2</v>
      </c>
      <c r="N48">
        <f t="shared" si="7"/>
        <v>3.3664755187774582</v>
      </c>
      <c r="O48">
        <f t="shared" si="8"/>
        <v>5.6523443245668548E-2</v>
      </c>
      <c r="P48">
        <f t="shared" si="9"/>
        <v>3.5374519228389356E-2</v>
      </c>
      <c r="Q48">
        <f t="shared" si="10"/>
        <v>16.522057928999715</v>
      </c>
      <c r="R48">
        <f t="shared" si="11"/>
        <v>28.197472727629425</v>
      </c>
      <c r="S48">
        <f t="shared" si="12"/>
        <v>27.978032258064498</v>
      </c>
      <c r="T48">
        <f t="shared" si="13"/>
        <v>3.7899825552874735</v>
      </c>
      <c r="U48">
        <f t="shared" si="14"/>
        <v>40.122073708609683</v>
      </c>
      <c r="V48">
        <f t="shared" si="15"/>
        <v>1.5602904779652749</v>
      </c>
      <c r="W48">
        <f t="shared" si="16"/>
        <v>3.8888580119189018</v>
      </c>
      <c r="X48">
        <f t="shared" si="17"/>
        <v>2.2296920773221984</v>
      </c>
      <c r="Y48">
        <f t="shared" si="18"/>
        <v>-59.625104209861377</v>
      </c>
      <c r="Z48">
        <f t="shared" si="19"/>
        <v>80.298547248382107</v>
      </c>
      <c r="AA48">
        <f t="shared" si="20"/>
        <v>5.2096113013132097</v>
      </c>
      <c r="AB48">
        <f t="shared" si="21"/>
        <v>42.405112268833655</v>
      </c>
      <c r="AC48">
        <v>-3.9681657472452898E-2</v>
      </c>
      <c r="AD48">
        <v>4.4546136816951201E-2</v>
      </c>
      <c r="AE48">
        <v>3.3548420241738302</v>
      </c>
      <c r="AF48">
        <v>0</v>
      </c>
      <c r="AG48">
        <v>0</v>
      </c>
      <c r="AH48">
        <f t="shared" si="22"/>
        <v>1</v>
      </c>
      <c r="AI48">
        <f t="shared" si="23"/>
        <v>0</v>
      </c>
      <c r="AJ48">
        <f t="shared" si="24"/>
        <v>50361.853124817397</v>
      </c>
      <c r="AK48" t="s">
        <v>251</v>
      </c>
      <c r="AL48">
        <v>2.32145</v>
      </c>
      <c r="AM48">
        <v>1.8749100000000001</v>
      </c>
      <c r="AN48">
        <f t="shared" si="25"/>
        <v>-0.44653999999999994</v>
      </c>
      <c r="AO48">
        <f t="shared" si="26"/>
        <v>-0.2381660986394013</v>
      </c>
      <c r="AP48">
        <v>-0.46207070621122198</v>
      </c>
      <c r="AQ48" t="s">
        <v>350</v>
      </c>
      <c r="AR48">
        <v>2.3531499999999999</v>
      </c>
      <c r="AS48">
        <v>1.0640000000000001</v>
      </c>
      <c r="AT48">
        <f t="shared" si="27"/>
        <v>-1.2116071428571424</v>
      </c>
      <c r="AU48">
        <v>0.5</v>
      </c>
      <c r="AV48">
        <f t="shared" si="28"/>
        <v>84.293425189935562</v>
      </c>
      <c r="AW48">
        <f t="shared" si="29"/>
        <v>2.6560710292024345</v>
      </c>
      <c r="AX48">
        <f t="shared" si="30"/>
        <v>-51.065258028010049</v>
      </c>
      <c r="AY48">
        <f t="shared" si="31"/>
        <v>1</v>
      </c>
      <c r="AZ48">
        <f t="shared" si="32"/>
        <v>3.6991517765325728E-2</v>
      </c>
      <c r="BA48">
        <f t="shared" si="33"/>
        <v>0.76213345864661652</v>
      </c>
      <c r="BB48" t="s">
        <v>253</v>
      </c>
      <c r="BC48">
        <v>0</v>
      </c>
      <c r="BD48">
        <f t="shared" si="34"/>
        <v>1.0640000000000001</v>
      </c>
      <c r="BE48">
        <f t="shared" si="35"/>
        <v>-1.2116071428571427</v>
      </c>
      <c r="BF48">
        <f t="shared" si="36"/>
        <v>0.43250609362582737</v>
      </c>
      <c r="BG48">
        <f t="shared" si="37"/>
        <v>1.0252097498906516</v>
      </c>
      <c r="BH48">
        <f t="shared" si="38"/>
        <v>-1.8159851301115244</v>
      </c>
      <c r="BI48">
        <f t="shared" si="39"/>
        <v>99.991816129032202</v>
      </c>
      <c r="BJ48">
        <f t="shared" si="40"/>
        <v>84.293425189935562</v>
      </c>
      <c r="BK48">
        <f t="shared" si="41"/>
        <v>0.84300324219695133</v>
      </c>
      <c r="BL48">
        <f t="shared" si="42"/>
        <v>0.19600648439390275</v>
      </c>
      <c r="BM48">
        <v>0.70921320927639198</v>
      </c>
      <c r="BN48">
        <v>0.5</v>
      </c>
      <c r="BO48" t="s">
        <v>254</v>
      </c>
      <c r="BP48">
        <v>1685014529.9000001</v>
      </c>
      <c r="BQ48">
        <v>400.00677419354798</v>
      </c>
      <c r="BR48">
        <v>400.460225806452</v>
      </c>
      <c r="BS48">
        <v>16.271751612903198</v>
      </c>
      <c r="BT48">
        <v>16.0830967741935</v>
      </c>
      <c r="BU48">
        <v>500.005258064516</v>
      </c>
      <c r="BV48">
        <v>95.689616129032302</v>
      </c>
      <c r="BW48">
        <v>0.19990548387096799</v>
      </c>
      <c r="BX48">
        <v>28.420464516129002</v>
      </c>
      <c r="BY48">
        <v>27.978032258064498</v>
      </c>
      <c r="BZ48">
        <v>999.9</v>
      </c>
      <c r="CA48">
        <v>10000.483870967701</v>
      </c>
      <c r="CB48">
        <v>0</v>
      </c>
      <c r="CC48">
        <v>73.500712903225804</v>
      </c>
      <c r="CD48">
        <v>99.991816129032202</v>
      </c>
      <c r="CE48">
        <v>0.89988932258064502</v>
      </c>
      <c r="CF48">
        <v>0.10011069032258101</v>
      </c>
      <c r="CG48">
        <v>0</v>
      </c>
      <c r="CH48">
        <v>2.33957741935484</v>
      </c>
      <c r="CI48">
        <v>0</v>
      </c>
      <c r="CJ48">
        <v>36.844312903225799</v>
      </c>
      <c r="CK48">
        <v>914.22848387096803</v>
      </c>
      <c r="CL48">
        <v>37.080290322580602</v>
      </c>
      <c r="CM48">
        <v>41.3648387096774</v>
      </c>
      <c r="CN48">
        <v>39.125</v>
      </c>
      <c r="CO48">
        <v>40.061999999999998</v>
      </c>
      <c r="CP48">
        <v>37.76</v>
      </c>
      <c r="CQ48">
        <v>89.981935483870899</v>
      </c>
      <c r="CR48">
        <v>10.01</v>
      </c>
      <c r="CS48">
        <v>0</v>
      </c>
      <c r="CT48">
        <v>59.5</v>
      </c>
      <c r="CU48">
        <v>2.3531499999999999</v>
      </c>
      <c r="CV48">
        <v>-0.79499829494143004</v>
      </c>
      <c r="CW48">
        <v>-1.13477607445106</v>
      </c>
      <c r="CX48">
        <v>36.788776923076902</v>
      </c>
      <c r="CY48">
        <v>15</v>
      </c>
      <c r="CZ48">
        <v>1685012539.3</v>
      </c>
      <c r="DA48" t="s">
        <v>255</v>
      </c>
      <c r="DB48">
        <v>3</v>
      </c>
      <c r="DC48">
        <v>-3.927</v>
      </c>
      <c r="DD48">
        <v>0.35799999999999998</v>
      </c>
      <c r="DE48">
        <v>402</v>
      </c>
      <c r="DF48">
        <v>15</v>
      </c>
      <c r="DG48">
        <v>1.52</v>
      </c>
      <c r="DH48">
        <v>0.42</v>
      </c>
      <c r="DI48">
        <v>-0.45006211538461499</v>
      </c>
      <c r="DJ48">
        <v>-0.101558055410054</v>
      </c>
      <c r="DK48">
        <v>8.7301670479359605E-2</v>
      </c>
      <c r="DL48">
        <v>1</v>
      </c>
      <c r="DM48">
        <v>2.34237727272727</v>
      </c>
      <c r="DN48">
        <v>-5.0558641382511899E-2</v>
      </c>
      <c r="DO48">
        <v>0.20136175932841499</v>
      </c>
      <c r="DP48">
        <v>1</v>
      </c>
      <c r="DQ48">
        <v>0.19006555769230801</v>
      </c>
      <c r="DR48">
        <v>-1.38269235633902E-2</v>
      </c>
      <c r="DS48">
        <v>3.1469318416359701E-3</v>
      </c>
      <c r="DT48">
        <v>1</v>
      </c>
      <c r="DU48">
        <v>3</v>
      </c>
      <c r="DV48">
        <v>3</v>
      </c>
      <c r="DW48" t="s">
        <v>256</v>
      </c>
      <c r="DX48">
        <v>100</v>
      </c>
      <c r="DY48">
        <v>100</v>
      </c>
      <c r="DZ48">
        <v>-3.927</v>
      </c>
      <c r="EA48">
        <v>0.35799999999999998</v>
      </c>
      <c r="EB48">
        <v>2</v>
      </c>
      <c r="EC48">
        <v>515.15200000000004</v>
      </c>
      <c r="ED48">
        <v>423.56700000000001</v>
      </c>
      <c r="EE48">
        <v>28.2895</v>
      </c>
      <c r="EF48">
        <v>29.895399999999999</v>
      </c>
      <c r="EG48">
        <v>29.9999</v>
      </c>
      <c r="EH48">
        <v>30.056699999999999</v>
      </c>
      <c r="EI48">
        <v>30.0901</v>
      </c>
      <c r="EJ48">
        <v>20.0534</v>
      </c>
      <c r="EK48">
        <v>25.482399999999998</v>
      </c>
      <c r="EL48">
        <v>0</v>
      </c>
      <c r="EM48">
        <v>28.299199999999999</v>
      </c>
      <c r="EN48">
        <v>400.35300000000001</v>
      </c>
      <c r="EO48">
        <v>16.076599999999999</v>
      </c>
      <c r="EP48">
        <v>100.521</v>
      </c>
      <c r="EQ48">
        <v>90.376800000000003</v>
      </c>
    </row>
    <row r="49" spans="1:147" x14ac:dyDescent="0.3">
      <c r="A49">
        <v>33</v>
      </c>
      <c r="B49">
        <v>1685014597.9000001</v>
      </c>
      <c r="C49">
        <v>1979.7000000476801</v>
      </c>
      <c r="D49" t="s">
        <v>351</v>
      </c>
      <c r="E49" t="s">
        <v>352</v>
      </c>
      <c r="F49">
        <v>1685014589.90323</v>
      </c>
      <c r="G49">
        <f t="shared" ref="G49:G80" si="43">BU49*AH49*(BS49-BT49)/(100*BM49*(1000-AH49*BS49))</f>
        <v>1.3574047499899454E-3</v>
      </c>
      <c r="H49">
        <f t="shared" ref="H49:H80" si="44">BU49*AH49*(BR49-BQ49*(1000-AH49*BT49)/(1000-AH49*BS49))/(100*BM49)</f>
        <v>2.6191553174659616</v>
      </c>
      <c r="I49">
        <f t="shared" ref="I49:I80" si="45">BQ49 - IF(AH49&gt;1, H49*BM49*100/(AJ49*CA49), 0)</f>
        <v>400.03058064516102</v>
      </c>
      <c r="J49">
        <f t="shared" ref="J49:J80" si="46">((P49-G49/2)*I49-H49)/(P49+G49/2)</f>
        <v>312.54368394136105</v>
      </c>
      <c r="K49">
        <f t="shared" ref="K49:K80" si="47">J49*(BV49+BW49)/1000</f>
        <v>29.969328815585801</v>
      </c>
      <c r="L49">
        <f t="shared" ref="L49:L80" si="48">(BQ49 - IF(AH49&gt;1, H49*BM49*100/(AJ49*CA49), 0))*(BV49+BW49)/1000</f>
        <v>38.358311569315973</v>
      </c>
      <c r="M49">
        <f t="shared" ref="M49:M80" si="49">2/((1/O49-1/N49)+SIGN(O49)*SQRT((1/O49-1/N49)*(1/O49-1/N49) + 4*BN49/((BN49+1)*(BN49+1))*(2*1/O49*1/N49-1/N49*1/N49)))</f>
        <v>5.7203835988088862E-2</v>
      </c>
      <c r="N49">
        <f t="shared" ref="N49:N80" si="50">AE49+AD49*BM49+AC49*BM49*BM49</f>
        <v>3.3636317203775854</v>
      </c>
      <c r="O49">
        <f t="shared" ref="O49:O80" si="51">G49*(1000-(1000*0.61365*EXP(17.502*S49/(240.97+S49))/(BV49+BW49)+BS49)/2)/(1000*0.61365*EXP(17.502*S49/(240.97+S49))/(BV49+BW49)-BS49)</f>
        <v>5.666882525100158E-2</v>
      </c>
      <c r="P49">
        <f t="shared" ref="P49:P80" si="52">1/((BN49+1)/(M49/1.6)+1/(N49/1.37)) + BN49/((BN49+1)/(M49/1.6) + BN49/(N49/1.37))</f>
        <v>3.5465667203924994E-2</v>
      </c>
      <c r="Q49">
        <f t="shared" ref="Q49:Q80" si="53">(BJ49*BL49)</f>
        <v>16.521051203245932</v>
      </c>
      <c r="R49">
        <f t="shared" ref="R49:R80" si="54">(BX49+(Q49+2*0.95*0.0000000567*(((BX49+$B$7)+273)^4-(BX49+273)^4)-44100*G49)/(1.84*29.3*N49+8*0.95*0.0000000567*(BX49+273)^3))</f>
        <v>28.19519843396623</v>
      </c>
      <c r="S49">
        <f t="shared" ref="S49:S80" si="55">($C$7*BY49+$D$7*BZ49+$E$7*R49)</f>
        <v>27.983574193548399</v>
      </c>
      <c r="T49">
        <f t="shared" ref="T49:T80" si="56">0.61365*EXP(17.502*S49/(240.97+S49))</f>
        <v>3.7912073796311501</v>
      </c>
      <c r="U49">
        <f t="shared" ref="U49:U80" si="57">(V49/W49*100)</f>
        <v>40.076367237368395</v>
      </c>
      <c r="V49">
        <f t="shared" ref="V49:V80" si="58">BS49*(BV49+BW49)/1000</f>
        <v>1.5584344263146073</v>
      </c>
      <c r="W49">
        <f t="shared" ref="W49:W80" si="59">0.61365*EXP(17.502*BX49/(240.97+BX49))</f>
        <v>3.8886619066148209</v>
      </c>
      <c r="X49">
        <f t="shared" ref="X49:X80" si="60">(T49-BS49*(BV49+BW49)/1000)</f>
        <v>2.2327729533165428</v>
      </c>
      <c r="Y49">
        <f t="shared" ref="Y49:Y80" si="61">(-G49*44100)</f>
        <v>-59.86154947455659</v>
      </c>
      <c r="Z49">
        <f t="shared" ref="Z49:Z80" si="62">2*29.3*N49*0.92*(BX49-S49)</f>
        <v>79.068384179463692</v>
      </c>
      <c r="AA49">
        <f t="shared" ref="AA49:AA80" si="63">2*0.95*0.0000000567*(((BX49+$B$7)+273)^4-(S49+273)^4)</f>
        <v>5.1342571963718227</v>
      </c>
      <c r="AB49">
        <f t="shared" ref="AB49:AB80" si="64">Q49+AA49+Y49+Z49</f>
        <v>40.862143104524861</v>
      </c>
      <c r="AC49">
        <v>-3.9639556630780899E-2</v>
      </c>
      <c r="AD49">
        <v>4.4498874933938101E-2</v>
      </c>
      <c r="AE49">
        <v>3.3520105685021999</v>
      </c>
      <c r="AF49">
        <v>0</v>
      </c>
      <c r="AG49">
        <v>0</v>
      </c>
      <c r="AH49">
        <f t="shared" ref="AH49:AH80" si="65">IF(AF49*$H$13&gt;=AJ49,1,(AJ49/(AJ49-AF49*$H$13)))</f>
        <v>1</v>
      </c>
      <c r="AI49">
        <f t="shared" ref="AI49:AI80" si="66">(AH49-1)*100</f>
        <v>0</v>
      </c>
      <c r="AJ49">
        <f t="shared" ref="AJ49:AJ80" si="67">MAX(0,($B$13+$C$13*CA49)/(1+$D$13*CA49)*BV49/(BX49+273)*$E$13)</f>
        <v>50310.716569102049</v>
      </c>
      <c r="AK49" t="s">
        <v>251</v>
      </c>
      <c r="AL49">
        <v>2.32145</v>
      </c>
      <c r="AM49">
        <v>1.8749100000000001</v>
      </c>
      <c r="AN49">
        <f t="shared" ref="AN49:AN80" si="68">AM49-AL49</f>
        <v>-0.44653999999999994</v>
      </c>
      <c r="AO49">
        <f t="shared" ref="AO49:AO80" si="69">AN49/AM49</f>
        <v>-0.2381660986394013</v>
      </c>
      <c r="AP49">
        <v>-0.46207070621122198</v>
      </c>
      <c r="AQ49" t="s">
        <v>353</v>
      </c>
      <c r="AR49">
        <v>2.3887576923076899</v>
      </c>
      <c r="AS49">
        <v>1.6384000000000001</v>
      </c>
      <c r="AT49">
        <f t="shared" ref="AT49:AT80" si="70">1-AR49/AS49</f>
        <v>-0.45798198993389261</v>
      </c>
      <c r="AU49">
        <v>0.5</v>
      </c>
      <c r="AV49">
        <f t="shared" ref="AV49:AV80" si="71">BJ49</f>
        <v>84.288105669960061</v>
      </c>
      <c r="AW49">
        <f t="shared" ref="AW49:AW80" si="72">H49</f>
        <v>2.6191553174659616</v>
      </c>
      <c r="AX49">
        <f t="shared" ref="AX49:AX80" si="73">AT49*AU49*AV49</f>
        <v>-19.301217181243263</v>
      </c>
      <c r="AY49">
        <f t="shared" ref="AY49:AY80" si="74">BD49/AS49</f>
        <v>1</v>
      </c>
      <c r="AZ49">
        <f t="shared" ref="AZ49:AZ80" si="75">(AW49-AP49)/AV49</f>
        <v>3.6555881748512473E-2</v>
      </c>
      <c r="BA49">
        <f t="shared" ref="BA49:BA80" si="76">(AM49-AS49)/AS49</f>
        <v>0.14435424804687499</v>
      </c>
      <c r="BB49" t="s">
        <v>253</v>
      </c>
      <c r="BC49">
        <v>0</v>
      </c>
      <c r="BD49">
        <f t="shared" ref="BD49:BD80" si="77">AS49-BC49</f>
        <v>1.6384000000000001</v>
      </c>
      <c r="BE49">
        <f t="shared" ref="BE49:BE80" si="78">(AS49-AR49)/(AS49-BC49)</f>
        <v>-0.45798198993389266</v>
      </c>
      <c r="BF49">
        <f t="shared" ref="BF49:BF80" si="79">(AM49-AS49)/(AM49-BC49)</f>
        <v>0.12614472161330409</v>
      </c>
      <c r="BG49">
        <f t="shared" ref="BG49:BG80" si="80">(AS49-AR49)/(AS49-AL49)</f>
        <v>1.0985399199292729</v>
      </c>
      <c r="BH49">
        <f t="shared" ref="BH49:BH80" si="81">(AM49-AS49)/(AM49-AL49)</f>
        <v>-0.52965019931025226</v>
      </c>
      <c r="BI49">
        <f t="shared" ref="BI49:BI80" si="82">$B$11*CB49+$C$11*CC49+$F$11*CD49</f>
        <v>99.985480645161303</v>
      </c>
      <c r="BJ49">
        <f t="shared" ref="BJ49:BJ80" si="83">BI49*BK49</f>
        <v>84.288105669960061</v>
      </c>
      <c r="BK49">
        <f t="shared" ref="BK49:BK80" si="84">($B$11*$D$9+$C$11*$D$9+$F$11*((CQ49+CI49)/MAX(CQ49+CI49+CR49, 0.1)*$I$9+CR49/MAX(CQ49+CI49+CR49, 0.1)*$J$9))/($B$11+$C$11+$F$11)</f>
        <v>0.84300345536258714</v>
      </c>
      <c r="BL49">
        <f t="shared" ref="BL49:BL80" si="85">($B$11*$K$9+$C$11*$K$9+$F$11*((CQ49+CI49)/MAX(CQ49+CI49+CR49, 0.1)*$P$9+CR49/MAX(CQ49+CI49+CR49, 0.1)*$Q$9))/($B$11+$C$11+$F$11)</f>
        <v>0.19600691072517445</v>
      </c>
      <c r="BM49">
        <v>0.70921320927639198</v>
      </c>
      <c r="BN49">
        <v>0.5</v>
      </c>
      <c r="BO49" t="s">
        <v>254</v>
      </c>
      <c r="BP49">
        <v>1685014589.90323</v>
      </c>
      <c r="BQ49">
        <v>400.03058064516102</v>
      </c>
      <c r="BR49">
        <v>400.47909677419398</v>
      </c>
      <c r="BS49">
        <v>16.2525774193548</v>
      </c>
      <c r="BT49">
        <v>16.063174193548399</v>
      </c>
      <c r="BU49">
        <v>500.01429032258102</v>
      </c>
      <c r="BV49">
        <v>95.688406451612906</v>
      </c>
      <c r="BW49">
        <v>0.20004164516129</v>
      </c>
      <c r="BX49">
        <v>28.419596774193501</v>
      </c>
      <c r="BY49">
        <v>27.983574193548399</v>
      </c>
      <c r="BZ49">
        <v>999.9</v>
      </c>
      <c r="CA49">
        <v>9990</v>
      </c>
      <c r="CB49">
        <v>0</v>
      </c>
      <c r="CC49">
        <v>73.519696774193605</v>
      </c>
      <c r="CD49">
        <v>99.985480645161303</v>
      </c>
      <c r="CE49">
        <v>0.89988932258064502</v>
      </c>
      <c r="CF49">
        <v>0.10011069032258101</v>
      </c>
      <c r="CG49">
        <v>0</v>
      </c>
      <c r="CH49">
        <v>2.3800225806451598</v>
      </c>
      <c r="CI49">
        <v>0</v>
      </c>
      <c r="CJ49">
        <v>36.417729032258102</v>
      </c>
      <c r="CK49">
        <v>914.17035483870995</v>
      </c>
      <c r="CL49">
        <v>37</v>
      </c>
      <c r="CM49">
        <v>41.265999999999998</v>
      </c>
      <c r="CN49">
        <v>39.055999999999997</v>
      </c>
      <c r="CO49">
        <v>40</v>
      </c>
      <c r="CP49">
        <v>37.686999999999998</v>
      </c>
      <c r="CQ49">
        <v>89.9748387096774</v>
      </c>
      <c r="CR49">
        <v>10.01</v>
      </c>
      <c r="CS49">
        <v>0</v>
      </c>
      <c r="CT49">
        <v>59.400000095367403</v>
      </c>
      <c r="CU49">
        <v>2.3887576923076899</v>
      </c>
      <c r="CV49">
        <v>0.41505983153578402</v>
      </c>
      <c r="CW49">
        <v>8.5261550138237205E-2</v>
      </c>
      <c r="CX49">
        <v>36.431896153846203</v>
      </c>
      <c r="CY49">
        <v>15</v>
      </c>
      <c r="CZ49">
        <v>1685012539.3</v>
      </c>
      <c r="DA49" t="s">
        <v>255</v>
      </c>
      <c r="DB49">
        <v>3</v>
      </c>
      <c r="DC49">
        <v>-3.927</v>
      </c>
      <c r="DD49">
        <v>0.35799999999999998</v>
      </c>
      <c r="DE49">
        <v>402</v>
      </c>
      <c r="DF49">
        <v>15</v>
      </c>
      <c r="DG49">
        <v>1.52</v>
      </c>
      <c r="DH49">
        <v>0.42</v>
      </c>
      <c r="DI49">
        <v>-0.44346205769230801</v>
      </c>
      <c r="DJ49">
        <v>7.3883316760409004E-2</v>
      </c>
      <c r="DK49">
        <v>9.40172287988532E-2</v>
      </c>
      <c r="DL49">
        <v>1</v>
      </c>
      <c r="DM49">
        <v>2.3581090909090898</v>
      </c>
      <c r="DN49">
        <v>9.7350575196846895E-2</v>
      </c>
      <c r="DO49">
        <v>0.12440313102275399</v>
      </c>
      <c r="DP49">
        <v>1</v>
      </c>
      <c r="DQ49">
        <v>0.187538730769231</v>
      </c>
      <c r="DR49">
        <v>1.60090862671107E-2</v>
      </c>
      <c r="DS49">
        <v>7.9090839694118207E-3</v>
      </c>
      <c r="DT49">
        <v>1</v>
      </c>
      <c r="DU49">
        <v>3</v>
      </c>
      <c r="DV49">
        <v>3</v>
      </c>
      <c r="DW49" t="s">
        <v>256</v>
      </c>
      <c r="DX49">
        <v>100</v>
      </c>
      <c r="DY49">
        <v>100</v>
      </c>
      <c r="DZ49">
        <v>-3.927</v>
      </c>
      <c r="EA49">
        <v>0.35799999999999998</v>
      </c>
      <c r="EB49">
        <v>2</v>
      </c>
      <c r="EC49">
        <v>515.19399999999996</v>
      </c>
      <c r="ED49">
        <v>423.21100000000001</v>
      </c>
      <c r="EE49">
        <v>28.345500000000001</v>
      </c>
      <c r="EF49">
        <v>29.898</v>
      </c>
      <c r="EG49">
        <v>30.0001</v>
      </c>
      <c r="EH49">
        <v>30.061900000000001</v>
      </c>
      <c r="EI49">
        <v>30.092700000000001</v>
      </c>
      <c r="EJ49">
        <v>20.052499999999998</v>
      </c>
      <c r="EK49">
        <v>25.756499999999999</v>
      </c>
      <c r="EL49">
        <v>0</v>
      </c>
      <c r="EM49">
        <v>28.353100000000001</v>
      </c>
      <c r="EN49">
        <v>400.40699999999998</v>
      </c>
      <c r="EO49">
        <v>16.020800000000001</v>
      </c>
      <c r="EP49">
        <v>100.521</v>
      </c>
      <c r="EQ49">
        <v>90.375299999999996</v>
      </c>
    </row>
    <row r="50" spans="1:147" x14ac:dyDescent="0.3">
      <c r="A50">
        <v>34</v>
      </c>
      <c r="B50">
        <v>1685014658</v>
      </c>
      <c r="C50">
        <v>2039.7999999523199</v>
      </c>
      <c r="D50" t="s">
        <v>354</v>
      </c>
      <c r="E50" t="s">
        <v>355</v>
      </c>
      <c r="F50">
        <v>1685014650.04194</v>
      </c>
      <c r="G50">
        <f t="shared" si="43"/>
        <v>1.2138257780793379E-3</v>
      </c>
      <c r="H50">
        <f t="shared" si="44"/>
        <v>2.6533855292458317</v>
      </c>
      <c r="I50">
        <f t="shared" si="45"/>
        <v>399.99338709677397</v>
      </c>
      <c r="J50">
        <f t="shared" si="46"/>
        <v>302.71678851470614</v>
      </c>
      <c r="K50">
        <f t="shared" si="47"/>
        <v>29.027130499841149</v>
      </c>
      <c r="L50">
        <f t="shared" si="48"/>
        <v>38.354860671255715</v>
      </c>
      <c r="M50">
        <f t="shared" si="49"/>
        <v>5.1022458835845587E-2</v>
      </c>
      <c r="N50">
        <f t="shared" si="50"/>
        <v>3.3671435566204426</v>
      </c>
      <c r="O50">
        <f t="shared" si="51"/>
        <v>5.0596801924735604E-2</v>
      </c>
      <c r="P50">
        <f t="shared" si="52"/>
        <v>3.166094864517105E-2</v>
      </c>
      <c r="Q50">
        <f t="shared" si="53"/>
        <v>16.523618623188927</v>
      </c>
      <c r="R50">
        <f t="shared" si="54"/>
        <v>28.232560781367344</v>
      </c>
      <c r="S50">
        <f t="shared" si="55"/>
        <v>27.993706451612901</v>
      </c>
      <c r="T50">
        <f t="shared" si="56"/>
        <v>3.7934476050492236</v>
      </c>
      <c r="U50">
        <f t="shared" si="57"/>
        <v>40.035534521667245</v>
      </c>
      <c r="V50">
        <f t="shared" si="58"/>
        <v>1.5572426767059513</v>
      </c>
      <c r="W50">
        <f t="shared" si="59"/>
        <v>3.8896512693321754</v>
      </c>
      <c r="X50">
        <f t="shared" si="60"/>
        <v>2.2362049283432723</v>
      </c>
      <c r="Y50">
        <f t="shared" si="61"/>
        <v>-53.529716813298805</v>
      </c>
      <c r="Z50">
        <f t="shared" si="62"/>
        <v>78.106263717076615</v>
      </c>
      <c r="AA50">
        <f t="shared" si="63"/>
        <v>5.0668588040525746</v>
      </c>
      <c r="AB50">
        <f t="shared" si="64"/>
        <v>46.167024331019313</v>
      </c>
      <c r="AC50">
        <v>-3.9691549509294703E-2</v>
      </c>
      <c r="AD50">
        <v>4.4557241494896101E-2</v>
      </c>
      <c r="AE50">
        <v>3.35550716196262</v>
      </c>
      <c r="AF50">
        <v>0</v>
      </c>
      <c r="AG50">
        <v>0</v>
      </c>
      <c r="AH50">
        <f t="shared" si="65"/>
        <v>1</v>
      </c>
      <c r="AI50">
        <f t="shared" si="66"/>
        <v>0</v>
      </c>
      <c r="AJ50">
        <f t="shared" si="67"/>
        <v>50373.289239521349</v>
      </c>
      <c r="AK50" t="s">
        <v>251</v>
      </c>
      <c r="AL50">
        <v>2.32145</v>
      </c>
      <c r="AM50">
        <v>1.8749100000000001</v>
      </c>
      <c r="AN50">
        <f t="shared" si="68"/>
        <v>-0.44653999999999994</v>
      </c>
      <c r="AO50">
        <f t="shared" si="69"/>
        <v>-0.2381660986394013</v>
      </c>
      <c r="AP50">
        <v>-0.46207070621122198</v>
      </c>
      <c r="AQ50" t="s">
        <v>356</v>
      </c>
      <c r="AR50">
        <v>2.31894615384615</v>
      </c>
      <c r="AS50">
        <v>1.2944</v>
      </c>
      <c r="AT50">
        <f t="shared" si="70"/>
        <v>-0.79152205952267463</v>
      </c>
      <c r="AU50">
        <v>0.5</v>
      </c>
      <c r="AV50">
        <f t="shared" si="71"/>
        <v>84.301304679104874</v>
      </c>
      <c r="AW50">
        <f t="shared" si="72"/>
        <v>2.6533855292458317</v>
      </c>
      <c r="AX50">
        <f t="shared" si="73"/>
        <v>-33.363171150026787</v>
      </c>
      <c r="AY50">
        <f t="shared" si="74"/>
        <v>1</v>
      </c>
      <c r="AZ50">
        <f t="shared" si="75"/>
        <v>3.6956204264170282E-2</v>
      </c>
      <c r="BA50">
        <f t="shared" si="76"/>
        <v>0.44847805933250934</v>
      </c>
      <c r="BB50" t="s">
        <v>253</v>
      </c>
      <c r="BC50">
        <v>0</v>
      </c>
      <c r="BD50">
        <f t="shared" si="77"/>
        <v>1.2944</v>
      </c>
      <c r="BE50">
        <f t="shared" si="78"/>
        <v>-0.79152205952267463</v>
      </c>
      <c r="BF50">
        <f t="shared" si="79"/>
        <v>0.30962019510269828</v>
      </c>
      <c r="BG50">
        <f t="shared" si="80"/>
        <v>0.99756209906640381</v>
      </c>
      <c r="BH50">
        <f t="shared" si="81"/>
        <v>-1.3000179155282845</v>
      </c>
      <c r="BI50">
        <f t="shared" si="82"/>
        <v>100.001151612903</v>
      </c>
      <c r="BJ50">
        <f t="shared" si="83"/>
        <v>84.301304679104874</v>
      </c>
      <c r="BK50">
        <f t="shared" si="84"/>
        <v>0.8430033386558281</v>
      </c>
      <c r="BL50">
        <f t="shared" si="85"/>
        <v>0.19600667731165627</v>
      </c>
      <c r="BM50">
        <v>0.70921320927639198</v>
      </c>
      <c r="BN50">
        <v>0.5</v>
      </c>
      <c r="BO50" t="s">
        <v>254</v>
      </c>
      <c r="BP50">
        <v>1685014650.04194</v>
      </c>
      <c r="BQ50">
        <v>399.99338709677397</v>
      </c>
      <c r="BR50">
        <v>400.43861290322599</v>
      </c>
      <c r="BS50">
        <v>16.240100000000002</v>
      </c>
      <c r="BT50">
        <v>16.070725806451598</v>
      </c>
      <c r="BU50">
        <v>500.00580645161301</v>
      </c>
      <c r="BV50">
        <v>95.688777419354807</v>
      </c>
      <c r="BW50">
        <v>0.19995951612903201</v>
      </c>
      <c r="BX50">
        <v>28.4239741935484</v>
      </c>
      <c r="BY50">
        <v>27.993706451612901</v>
      </c>
      <c r="BZ50">
        <v>999.9</v>
      </c>
      <c r="CA50">
        <v>10003.064516128999</v>
      </c>
      <c r="CB50">
        <v>0</v>
      </c>
      <c r="CC50">
        <v>73.514519354838697</v>
      </c>
      <c r="CD50">
        <v>100.001151612903</v>
      </c>
      <c r="CE50">
        <v>0.89989748387096802</v>
      </c>
      <c r="CF50">
        <v>0.10010253548387101</v>
      </c>
      <c r="CG50">
        <v>0</v>
      </c>
      <c r="CH50">
        <v>2.3152516129032299</v>
      </c>
      <c r="CI50">
        <v>0</v>
      </c>
      <c r="CJ50">
        <v>36.224164516129001</v>
      </c>
      <c r="CK50">
        <v>914.31658064516103</v>
      </c>
      <c r="CL50">
        <v>36.901000000000003</v>
      </c>
      <c r="CM50">
        <v>41.186999999999998</v>
      </c>
      <c r="CN50">
        <v>38.936999999999998</v>
      </c>
      <c r="CO50">
        <v>39.924999999999997</v>
      </c>
      <c r="CP50">
        <v>37.616870967741903</v>
      </c>
      <c r="CQ50">
        <v>89.990322580645099</v>
      </c>
      <c r="CR50">
        <v>10.011290322580599</v>
      </c>
      <c r="CS50">
        <v>0</v>
      </c>
      <c r="CT50">
        <v>59.400000095367403</v>
      </c>
      <c r="CU50">
        <v>2.31894615384615</v>
      </c>
      <c r="CV50">
        <v>-6.5128196972416896E-2</v>
      </c>
      <c r="CW50">
        <v>0.41040341653900803</v>
      </c>
      <c r="CX50">
        <v>36.196880769230802</v>
      </c>
      <c r="CY50">
        <v>15</v>
      </c>
      <c r="CZ50">
        <v>1685012539.3</v>
      </c>
      <c r="DA50" t="s">
        <v>255</v>
      </c>
      <c r="DB50">
        <v>3</v>
      </c>
      <c r="DC50">
        <v>-3.927</v>
      </c>
      <c r="DD50">
        <v>0.35799999999999998</v>
      </c>
      <c r="DE50">
        <v>402</v>
      </c>
      <c r="DF50">
        <v>15</v>
      </c>
      <c r="DG50">
        <v>1.52</v>
      </c>
      <c r="DH50">
        <v>0.42</v>
      </c>
      <c r="DI50">
        <v>-0.45144190384615401</v>
      </c>
      <c r="DJ50">
        <v>-3.5743320334620299E-2</v>
      </c>
      <c r="DK50">
        <v>9.5548154765674895E-2</v>
      </c>
      <c r="DL50">
        <v>1</v>
      </c>
      <c r="DM50">
        <v>2.3748954545454501</v>
      </c>
      <c r="DN50">
        <v>-0.43616393564322398</v>
      </c>
      <c r="DO50">
        <v>0.172969477016434</v>
      </c>
      <c r="DP50">
        <v>1</v>
      </c>
      <c r="DQ50">
        <v>0.17016732692307701</v>
      </c>
      <c r="DR50">
        <v>-1.07291084938192E-2</v>
      </c>
      <c r="DS50">
        <v>2.72827693384244E-3</v>
      </c>
      <c r="DT50">
        <v>1</v>
      </c>
      <c r="DU50">
        <v>3</v>
      </c>
      <c r="DV50">
        <v>3</v>
      </c>
      <c r="DW50" t="s">
        <v>256</v>
      </c>
      <c r="DX50">
        <v>100</v>
      </c>
      <c r="DY50">
        <v>100</v>
      </c>
      <c r="DZ50">
        <v>-3.927</v>
      </c>
      <c r="EA50">
        <v>0.35799999999999998</v>
      </c>
      <c r="EB50">
        <v>2</v>
      </c>
      <c r="EC50">
        <v>515.08799999999997</v>
      </c>
      <c r="ED50">
        <v>423.12299999999999</v>
      </c>
      <c r="EE50">
        <v>28.313800000000001</v>
      </c>
      <c r="EF50">
        <v>29.900600000000001</v>
      </c>
      <c r="EG50">
        <v>30.0002</v>
      </c>
      <c r="EH50">
        <v>30.064499999999999</v>
      </c>
      <c r="EI50">
        <v>30.097799999999999</v>
      </c>
      <c r="EJ50">
        <v>20.055399999999999</v>
      </c>
      <c r="EK50">
        <v>25.756499999999999</v>
      </c>
      <c r="EL50">
        <v>0</v>
      </c>
      <c r="EM50">
        <v>28.3125</v>
      </c>
      <c r="EN50">
        <v>400.39100000000002</v>
      </c>
      <c r="EO50">
        <v>16.071200000000001</v>
      </c>
      <c r="EP50">
        <v>100.521</v>
      </c>
      <c r="EQ50">
        <v>90.372600000000006</v>
      </c>
    </row>
    <row r="51" spans="1:147" x14ac:dyDescent="0.3">
      <c r="A51">
        <v>35</v>
      </c>
      <c r="B51">
        <v>1685014718.5</v>
      </c>
      <c r="C51">
        <v>2100.2999999523199</v>
      </c>
      <c r="D51" t="s">
        <v>357</v>
      </c>
      <c r="E51" t="s">
        <v>358</v>
      </c>
      <c r="F51">
        <v>1685014710.5387101</v>
      </c>
      <c r="G51">
        <f t="shared" si="43"/>
        <v>1.1419722295704664E-3</v>
      </c>
      <c r="H51">
        <f t="shared" si="44"/>
        <v>2.5281230847906588</v>
      </c>
      <c r="I51">
        <f t="shared" si="45"/>
        <v>400.01319354838699</v>
      </c>
      <c r="J51">
        <f t="shared" si="46"/>
        <v>301.71079139959079</v>
      </c>
      <c r="K51">
        <f t="shared" si="47"/>
        <v>28.931211986105541</v>
      </c>
      <c r="L51">
        <f t="shared" si="48"/>
        <v>38.357482826857698</v>
      </c>
      <c r="M51">
        <f t="shared" si="49"/>
        <v>4.7992951604300463E-2</v>
      </c>
      <c r="N51">
        <f t="shared" si="50"/>
        <v>3.3681460092616313</v>
      </c>
      <c r="O51">
        <f t="shared" si="51"/>
        <v>4.7616251398732982E-2</v>
      </c>
      <c r="P51">
        <f t="shared" si="52"/>
        <v>2.9793755519570298E-2</v>
      </c>
      <c r="Q51">
        <f t="shared" si="53"/>
        <v>16.520583580840789</v>
      </c>
      <c r="R51">
        <f t="shared" si="54"/>
        <v>28.236182900816168</v>
      </c>
      <c r="S51">
        <f t="shared" si="55"/>
        <v>27.9918193548387</v>
      </c>
      <c r="T51">
        <f t="shared" si="56"/>
        <v>3.7930302835922634</v>
      </c>
      <c r="U51">
        <f t="shared" si="57"/>
        <v>40.071024732337825</v>
      </c>
      <c r="V51">
        <f t="shared" si="58"/>
        <v>1.5574641176943027</v>
      </c>
      <c r="W51">
        <f t="shared" si="59"/>
        <v>3.8867588939830866</v>
      </c>
      <c r="X51">
        <f t="shared" si="60"/>
        <v>2.2355661658979606</v>
      </c>
      <c r="Y51">
        <f t="shared" si="61"/>
        <v>-50.36097532405757</v>
      </c>
      <c r="Z51">
        <f t="shared" si="62"/>
        <v>76.147914176361382</v>
      </c>
      <c r="AA51">
        <f t="shared" si="63"/>
        <v>4.9379864876206518</v>
      </c>
      <c r="AB51">
        <f t="shared" si="64"/>
        <v>47.245508920765253</v>
      </c>
      <c r="AC51">
        <v>-3.9706394934142297E-2</v>
      </c>
      <c r="AD51">
        <v>4.4573906784818297E-2</v>
      </c>
      <c r="AE51">
        <v>3.3565052623619702</v>
      </c>
      <c r="AF51">
        <v>0</v>
      </c>
      <c r="AG51">
        <v>0</v>
      </c>
      <c r="AH51">
        <f t="shared" si="65"/>
        <v>1</v>
      </c>
      <c r="AI51">
        <f t="shared" si="66"/>
        <v>0</v>
      </c>
      <c r="AJ51">
        <f t="shared" si="67"/>
        <v>50393.537242048602</v>
      </c>
      <c r="AK51" t="s">
        <v>251</v>
      </c>
      <c r="AL51">
        <v>2.32145</v>
      </c>
      <c r="AM51">
        <v>1.8749100000000001</v>
      </c>
      <c r="AN51">
        <f t="shared" si="68"/>
        <v>-0.44653999999999994</v>
      </c>
      <c r="AO51">
        <f t="shared" si="69"/>
        <v>-0.2381660986394013</v>
      </c>
      <c r="AP51">
        <v>-0.46207070621122198</v>
      </c>
      <c r="AQ51" t="s">
        <v>359</v>
      </c>
      <c r="AR51">
        <v>2.3601000000000001</v>
      </c>
      <c r="AS51">
        <v>2.8553099999999998</v>
      </c>
      <c r="AT51">
        <f t="shared" si="70"/>
        <v>0.17343475839751188</v>
      </c>
      <c r="AU51">
        <v>0.5</v>
      </c>
      <c r="AV51">
        <f t="shared" si="71"/>
        <v>84.285686590257129</v>
      </c>
      <c r="AW51">
        <f t="shared" si="72"/>
        <v>2.5281230847906588</v>
      </c>
      <c r="AX51">
        <f t="shared" si="73"/>
        <v>7.3090338450748256</v>
      </c>
      <c r="AY51">
        <f t="shared" si="74"/>
        <v>1</v>
      </c>
      <c r="AZ51">
        <f t="shared" si="75"/>
        <v>3.5476887143819358E-2</v>
      </c>
      <c r="BA51">
        <f t="shared" si="76"/>
        <v>-0.34336026561038901</v>
      </c>
      <c r="BB51" t="s">
        <v>253</v>
      </c>
      <c r="BC51">
        <v>0</v>
      </c>
      <c r="BD51">
        <f t="shared" si="77"/>
        <v>2.8553099999999998</v>
      </c>
      <c r="BE51">
        <f t="shared" si="78"/>
        <v>0.17343475839751191</v>
      </c>
      <c r="BF51">
        <f t="shared" si="79"/>
        <v>-0.52290509944477315</v>
      </c>
      <c r="BG51">
        <f t="shared" si="80"/>
        <v>0.92760274229198647</v>
      </c>
      <c r="BH51">
        <f t="shared" si="81"/>
        <v>2.1955479912213907</v>
      </c>
      <c r="BI51">
        <f t="shared" si="82"/>
        <v>99.982606451612895</v>
      </c>
      <c r="BJ51">
        <f t="shared" si="83"/>
        <v>84.285686590257129</v>
      </c>
      <c r="BK51">
        <f t="shared" si="84"/>
        <v>0.84300349412322662</v>
      </c>
      <c r="BL51">
        <f t="shared" si="85"/>
        <v>0.19600698824645346</v>
      </c>
      <c r="BM51">
        <v>0.70921320927639198</v>
      </c>
      <c r="BN51">
        <v>0.5</v>
      </c>
      <c r="BO51" t="s">
        <v>254</v>
      </c>
      <c r="BP51">
        <v>1685014710.5387101</v>
      </c>
      <c r="BQ51">
        <v>400.01319354838699</v>
      </c>
      <c r="BR51">
        <v>400.43658064516097</v>
      </c>
      <c r="BS51">
        <v>16.2421032258064</v>
      </c>
      <c r="BT51">
        <v>16.0827548387097</v>
      </c>
      <c r="BU51">
        <v>500.00335483870998</v>
      </c>
      <c r="BV51">
        <v>95.690622580645197</v>
      </c>
      <c r="BW51">
        <v>0.19992164516128999</v>
      </c>
      <c r="BX51">
        <v>28.411174193548401</v>
      </c>
      <c r="BY51">
        <v>27.9918193548387</v>
      </c>
      <c r="BZ51">
        <v>999.9</v>
      </c>
      <c r="CA51">
        <v>10006.6129032258</v>
      </c>
      <c r="CB51">
        <v>0</v>
      </c>
      <c r="CC51">
        <v>73.515554838709704</v>
      </c>
      <c r="CD51">
        <v>99.982606451612895</v>
      </c>
      <c r="CE51">
        <v>0.89989748387096802</v>
      </c>
      <c r="CF51">
        <v>0.10010253548387101</v>
      </c>
      <c r="CG51">
        <v>0</v>
      </c>
      <c r="CH51">
        <v>2.3392516129032299</v>
      </c>
      <c r="CI51">
        <v>0</v>
      </c>
      <c r="CJ51">
        <v>35.672193548387099</v>
      </c>
      <c r="CK51">
        <v>914.14648387096804</v>
      </c>
      <c r="CL51">
        <v>36.820129032258102</v>
      </c>
      <c r="CM51">
        <v>41.122967741935497</v>
      </c>
      <c r="CN51">
        <v>38.875</v>
      </c>
      <c r="CO51">
        <v>39.875</v>
      </c>
      <c r="CP51">
        <v>37.515999999999998</v>
      </c>
      <c r="CQ51">
        <v>89.973548387096798</v>
      </c>
      <c r="CR51">
        <v>10.01</v>
      </c>
      <c r="CS51">
        <v>0</v>
      </c>
      <c r="CT51">
        <v>59.799999952316298</v>
      </c>
      <c r="CU51">
        <v>2.3601000000000001</v>
      </c>
      <c r="CV51">
        <v>0.17648547268492901</v>
      </c>
      <c r="CW51">
        <v>0.17260855366103001</v>
      </c>
      <c r="CX51">
        <v>35.637415384615402</v>
      </c>
      <c r="CY51">
        <v>15</v>
      </c>
      <c r="CZ51">
        <v>1685012539.3</v>
      </c>
      <c r="DA51" t="s">
        <v>255</v>
      </c>
      <c r="DB51">
        <v>3</v>
      </c>
      <c r="DC51">
        <v>-3.927</v>
      </c>
      <c r="DD51">
        <v>0.35799999999999998</v>
      </c>
      <c r="DE51">
        <v>402</v>
      </c>
      <c r="DF51">
        <v>15</v>
      </c>
      <c r="DG51">
        <v>1.52</v>
      </c>
      <c r="DH51">
        <v>0.42</v>
      </c>
      <c r="DI51">
        <v>-0.44265690384615403</v>
      </c>
      <c r="DJ51">
        <v>0.1068503827654</v>
      </c>
      <c r="DK51">
        <v>9.8325951133160894E-2</v>
      </c>
      <c r="DL51">
        <v>1</v>
      </c>
      <c r="DM51">
        <v>2.3801068181818201</v>
      </c>
      <c r="DN51">
        <v>-0.26416918609677698</v>
      </c>
      <c r="DO51">
        <v>0.19818186482224201</v>
      </c>
      <c r="DP51">
        <v>1</v>
      </c>
      <c r="DQ51">
        <v>0.15994800000000001</v>
      </c>
      <c r="DR51">
        <v>-7.4785809077987297E-3</v>
      </c>
      <c r="DS51">
        <v>2.6539891455345799E-3</v>
      </c>
      <c r="DT51">
        <v>1</v>
      </c>
      <c r="DU51">
        <v>3</v>
      </c>
      <c r="DV51">
        <v>3</v>
      </c>
      <c r="DW51" t="s">
        <v>256</v>
      </c>
      <c r="DX51">
        <v>100</v>
      </c>
      <c r="DY51">
        <v>100</v>
      </c>
      <c r="DZ51">
        <v>-3.927</v>
      </c>
      <c r="EA51">
        <v>0.35799999999999998</v>
      </c>
      <c r="EB51">
        <v>2</v>
      </c>
      <c r="EC51">
        <v>514.62199999999996</v>
      </c>
      <c r="ED51">
        <v>423.392</v>
      </c>
      <c r="EE51">
        <v>28.286799999999999</v>
      </c>
      <c r="EF51">
        <v>29.903199999999998</v>
      </c>
      <c r="EG51">
        <v>30</v>
      </c>
      <c r="EH51">
        <v>30.069600000000001</v>
      </c>
      <c r="EI51">
        <v>30.1004</v>
      </c>
      <c r="EJ51">
        <v>20.052099999999999</v>
      </c>
      <c r="EK51">
        <v>25.756499999999999</v>
      </c>
      <c r="EL51">
        <v>0</v>
      </c>
      <c r="EM51">
        <v>28.2895</v>
      </c>
      <c r="EN51">
        <v>400.483</v>
      </c>
      <c r="EO51">
        <v>16.071200000000001</v>
      </c>
      <c r="EP51">
        <v>100.51900000000001</v>
      </c>
      <c r="EQ51">
        <v>90.371099999999998</v>
      </c>
    </row>
    <row r="52" spans="1:147" x14ac:dyDescent="0.3">
      <c r="A52">
        <v>36</v>
      </c>
      <c r="B52">
        <v>1685014778.5</v>
      </c>
      <c r="C52">
        <v>2160.2999999523199</v>
      </c>
      <c r="D52" t="s">
        <v>360</v>
      </c>
      <c r="E52" t="s">
        <v>361</v>
      </c>
      <c r="F52">
        <v>1685014770.5645199</v>
      </c>
      <c r="G52">
        <f t="shared" si="43"/>
        <v>1.1038860444438636E-3</v>
      </c>
      <c r="H52">
        <f t="shared" si="44"/>
        <v>2.3978157357092607</v>
      </c>
      <c r="I52">
        <f t="shared" si="45"/>
        <v>400.01819354838699</v>
      </c>
      <c r="J52">
        <f t="shared" si="46"/>
        <v>303.41375475465833</v>
      </c>
      <c r="K52">
        <f t="shared" si="47"/>
        <v>29.095200227648675</v>
      </c>
      <c r="L52">
        <f t="shared" si="48"/>
        <v>38.358872179027188</v>
      </c>
      <c r="M52">
        <f t="shared" si="49"/>
        <v>4.6446863191833443E-2</v>
      </c>
      <c r="N52">
        <f t="shared" si="50"/>
        <v>3.364187412935161</v>
      </c>
      <c r="O52">
        <f t="shared" si="51"/>
        <v>4.6093534609256102E-2</v>
      </c>
      <c r="P52">
        <f t="shared" si="52"/>
        <v>2.883998008758135E-2</v>
      </c>
      <c r="Q52">
        <f t="shared" si="53"/>
        <v>16.525187524996895</v>
      </c>
      <c r="R52">
        <f t="shared" si="54"/>
        <v>28.230381087769945</v>
      </c>
      <c r="S52">
        <f t="shared" si="55"/>
        <v>27.980516129032299</v>
      </c>
      <c r="T52">
        <f t="shared" si="56"/>
        <v>3.790531473442166</v>
      </c>
      <c r="U52">
        <f t="shared" si="57"/>
        <v>40.119676261097155</v>
      </c>
      <c r="V52">
        <f t="shared" si="58"/>
        <v>1.5580572410652656</v>
      </c>
      <c r="W52">
        <f t="shared" si="59"/>
        <v>3.883523961971914</v>
      </c>
      <c r="X52">
        <f t="shared" si="60"/>
        <v>2.2324742323769007</v>
      </c>
      <c r="Y52">
        <f t="shared" si="61"/>
        <v>-48.681374559974387</v>
      </c>
      <c r="Z52">
        <f t="shared" si="62"/>
        <v>75.510211540379302</v>
      </c>
      <c r="AA52">
        <f t="shared" si="63"/>
        <v>4.9017692808704334</v>
      </c>
      <c r="AB52">
        <f t="shared" si="64"/>
        <v>48.255793786272243</v>
      </c>
      <c r="AC52">
        <v>-3.9647782204036197E-2</v>
      </c>
      <c r="AD52">
        <v>4.4508108860517002E-2</v>
      </c>
      <c r="AE52">
        <v>3.3525638495636798</v>
      </c>
      <c r="AF52">
        <v>0</v>
      </c>
      <c r="AG52">
        <v>0</v>
      </c>
      <c r="AH52">
        <f t="shared" si="65"/>
        <v>1</v>
      </c>
      <c r="AI52">
        <f t="shared" si="66"/>
        <v>0</v>
      </c>
      <c r="AJ52">
        <f t="shared" si="67"/>
        <v>50324.624306771795</v>
      </c>
      <c r="AK52" t="s">
        <v>251</v>
      </c>
      <c r="AL52">
        <v>2.32145</v>
      </c>
      <c r="AM52">
        <v>1.8749100000000001</v>
      </c>
      <c r="AN52">
        <f t="shared" si="68"/>
        <v>-0.44653999999999994</v>
      </c>
      <c r="AO52">
        <f t="shared" si="69"/>
        <v>-0.2381660986394013</v>
      </c>
      <c r="AP52">
        <v>-0.46207070621122198</v>
      </c>
      <c r="AQ52" t="s">
        <v>362</v>
      </c>
      <c r="AR52">
        <v>2.3444076923076902</v>
      </c>
      <c r="AS52">
        <v>1.5811999999999999</v>
      </c>
      <c r="AT52">
        <f t="shared" si="70"/>
        <v>-0.48267625367296385</v>
      </c>
      <c r="AU52">
        <v>0.5</v>
      </c>
      <c r="AV52">
        <f t="shared" si="71"/>
        <v>84.309417527543232</v>
      </c>
      <c r="AW52">
        <f t="shared" si="72"/>
        <v>2.3978157357092607</v>
      </c>
      <c r="AX52">
        <f t="shared" si="73"/>
        <v>-20.347076900772141</v>
      </c>
      <c r="AY52">
        <f t="shared" si="74"/>
        <v>1</v>
      </c>
      <c r="AZ52">
        <f t="shared" si="75"/>
        <v>3.3921316571617635E-2</v>
      </c>
      <c r="BA52">
        <f t="shared" si="76"/>
        <v>0.18575132810523662</v>
      </c>
      <c r="BB52" t="s">
        <v>253</v>
      </c>
      <c r="BC52">
        <v>0</v>
      </c>
      <c r="BD52">
        <f t="shared" si="77"/>
        <v>1.5811999999999999</v>
      </c>
      <c r="BE52">
        <f t="shared" si="78"/>
        <v>-0.48267625367296374</v>
      </c>
      <c r="BF52">
        <f t="shared" si="79"/>
        <v>0.15665285267026158</v>
      </c>
      <c r="BG52">
        <f t="shared" si="80"/>
        <v>1.0310134310134282</v>
      </c>
      <c r="BH52">
        <f t="shared" si="81"/>
        <v>-0.65774622654185555</v>
      </c>
      <c r="BI52">
        <f t="shared" si="82"/>
        <v>100.010790322581</v>
      </c>
      <c r="BJ52">
        <f t="shared" si="83"/>
        <v>84.309417527543232</v>
      </c>
      <c r="BK52">
        <f t="shared" si="84"/>
        <v>0.84300321250943433</v>
      </c>
      <c r="BL52">
        <f t="shared" si="85"/>
        <v>0.19600642501886867</v>
      </c>
      <c r="BM52">
        <v>0.70921320927639198</v>
      </c>
      <c r="BN52">
        <v>0.5</v>
      </c>
      <c r="BO52" t="s">
        <v>254</v>
      </c>
      <c r="BP52">
        <v>1685014770.5645199</v>
      </c>
      <c r="BQ52">
        <v>400.01819354838699</v>
      </c>
      <c r="BR52">
        <v>400.42093548387101</v>
      </c>
      <c r="BS52">
        <v>16.2479032258064</v>
      </c>
      <c r="BT52">
        <v>16.0938709677419</v>
      </c>
      <c r="BU52">
        <v>500.00580645161301</v>
      </c>
      <c r="BV52">
        <v>95.6928129032258</v>
      </c>
      <c r="BW52">
        <v>0.20000596774193499</v>
      </c>
      <c r="BX52">
        <v>28.396848387096799</v>
      </c>
      <c r="BY52">
        <v>27.980516129032299</v>
      </c>
      <c r="BZ52">
        <v>999.9</v>
      </c>
      <c r="CA52">
        <v>9991.6129032258104</v>
      </c>
      <c r="CB52">
        <v>0</v>
      </c>
      <c r="CC52">
        <v>73.505890322580697</v>
      </c>
      <c r="CD52">
        <v>100.010790322581</v>
      </c>
      <c r="CE52">
        <v>0.89990564516129001</v>
      </c>
      <c r="CF52">
        <v>0.100094380645161</v>
      </c>
      <c r="CG52">
        <v>0</v>
      </c>
      <c r="CH52">
        <v>2.3543032258064498</v>
      </c>
      <c r="CI52">
        <v>0</v>
      </c>
      <c r="CJ52">
        <v>35.499929032258102</v>
      </c>
      <c r="CK52">
        <v>914.40725806451599</v>
      </c>
      <c r="CL52">
        <v>36.75</v>
      </c>
      <c r="CM52">
        <v>41.054000000000002</v>
      </c>
      <c r="CN52">
        <v>38.804000000000002</v>
      </c>
      <c r="CO52">
        <v>39.805999999999997</v>
      </c>
      <c r="CP52">
        <v>37.457322580645098</v>
      </c>
      <c r="CQ52">
        <v>90.000322580645104</v>
      </c>
      <c r="CR52">
        <v>10.011935483871</v>
      </c>
      <c r="CS52">
        <v>0</v>
      </c>
      <c r="CT52">
        <v>59.199999809265101</v>
      </c>
      <c r="CU52">
        <v>2.3444076923076902</v>
      </c>
      <c r="CV52">
        <v>-0.97947350650347897</v>
      </c>
      <c r="CW52">
        <v>0.313169220421181</v>
      </c>
      <c r="CX52">
        <v>35.518892307692298</v>
      </c>
      <c r="CY52">
        <v>15</v>
      </c>
      <c r="CZ52">
        <v>1685012539.3</v>
      </c>
      <c r="DA52" t="s">
        <v>255</v>
      </c>
      <c r="DB52">
        <v>3</v>
      </c>
      <c r="DC52">
        <v>-3.927</v>
      </c>
      <c r="DD52">
        <v>0.35799999999999998</v>
      </c>
      <c r="DE52">
        <v>402</v>
      </c>
      <c r="DF52">
        <v>15</v>
      </c>
      <c r="DG52">
        <v>1.52</v>
      </c>
      <c r="DH52">
        <v>0.42</v>
      </c>
      <c r="DI52">
        <v>-0.40995784615384601</v>
      </c>
      <c r="DJ52">
        <v>3.07707868116852E-2</v>
      </c>
      <c r="DK52">
        <v>9.9616009090944299E-2</v>
      </c>
      <c r="DL52">
        <v>1</v>
      </c>
      <c r="DM52">
        <v>2.3231772727272699</v>
      </c>
      <c r="DN52">
        <v>-1.68529554565166E-3</v>
      </c>
      <c r="DO52">
        <v>0.19086926256619199</v>
      </c>
      <c r="DP52">
        <v>1</v>
      </c>
      <c r="DQ52">
        <v>0.15403644230769201</v>
      </c>
      <c r="DR52">
        <v>-4.6062996307284602E-3</v>
      </c>
      <c r="DS52">
        <v>2.61287534229322E-3</v>
      </c>
      <c r="DT52">
        <v>1</v>
      </c>
      <c r="DU52">
        <v>3</v>
      </c>
      <c r="DV52">
        <v>3</v>
      </c>
      <c r="DW52" t="s">
        <v>256</v>
      </c>
      <c r="DX52">
        <v>100</v>
      </c>
      <c r="DY52">
        <v>100</v>
      </c>
      <c r="DZ52">
        <v>-3.927</v>
      </c>
      <c r="EA52">
        <v>0.35799999999999998</v>
      </c>
      <c r="EB52">
        <v>2</v>
      </c>
      <c r="EC52">
        <v>515.27800000000002</v>
      </c>
      <c r="ED52">
        <v>423.42899999999997</v>
      </c>
      <c r="EE52">
        <v>28.2882</v>
      </c>
      <c r="EF52">
        <v>29.908300000000001</v>
      </c>
      <c r="EG52">
        <v>30.0001</v>
      </c>
      <c r="EH52">
        <v>30.072199999999999</v>
      </c>
      <c r="EI52">
        <v>30.105599999999999</v>
      </c>
      <c r="EJ52">
        <v>20.0518</v>
      </c>
      <c r="EK52">
        <v>25.756499999999999</v>
      </c>
      <c r="EL52">
        <v>0</v>
      </c>
      <c r="EM52">
        <v>28.3005</v>
      </c>
      <c r="EN52">
        <v>400.48</v>
      </c>
      <c r="EO52">
        <v>16.071200000000001</v>
      </c>
      <c r="EP52">
        <v>100.51900000000001</v>
      </c>
      <c r="EQ52">
        <v>90.371399999999994</v>
      </c>
    </row>
    <row r="53" spans="1:147" x14ac:dyDescent="0.3">
      <c r="A53">
        <v>37</v>
      </c>
      <c r="B53">
        <v>1685014838.5999999</v>
      </c>
      <c r="C53">
        <v>2220.3999998569502</v>
      </c>
      <c r="D53" t="s">
        <v>363</v>
      </c>
      <c r="E53" t="s">
        <v>364</v>
      </c>
      <c r="F53">
        <v>1685014830.5548401</v>
      </c>
      <c r="G53">
        <f t="shared" si="43"/>
        <v>1.0711655312568866E-3</v>
      </c>
      <c r="H53">
        <f t="shared" si="44"/>
        <v>2.8551143973621937</v>
      </c>
      <c r="I53">
        <f t="shared" si="45"/>
        <v>399.98406451612902</v>
      </c>
      <c r="J53">
        <f t="shared" si="46"/>
        <v>284.93977263350388</v>
      </c>
      <c r="K53">
        <f t="shared" si="47"/>
        <v>27.324424713932526</v>
      </c>
      <c r="L53">
        <f t="shared" si="48"/>
        <v>38.35664764041649</v>
      </c>
      <c r="M53">
        <f t="shared" si="49"/>
        <v>4.5095156994229467E-2</v>
      </c>
      <c r="N53">
        <f t="shared" si="50"/>
        <v>3.3673302369012217</v>
      </c>
      <c r="O53">
        <f t="shared" si="51"/>
        <v>4.4762323311940924E-2</v>
      </c>
      <c r="P53">
        <f t="shared" si="52"/>
        <v>2.8006150914422209E-2</v>
      </c>
      <c r="Q53">
        <f t="shared" si="53"/>
        <v>16.521647997673529</v>
      </c>
      <c r="R53">
        <f t="shared" si="54"/>
        <v>28.233445920713446</v>
      </c>
      <c r="S53">
        <f t="shared" si="55"/>
        <v>27.977080645161301</v>
      </c>
      <c r="T53">
        <f t="shared" si="56"/>
        <v>3.7897722738504287</v>
      </c>
      <c r="U53">
        <f t="shared" si="57"/>
        <v>40.154147531171077</v>
      </c>
      <c r="V53">
        <f t="shared" si="58"/>
        <v>1.5589857701304739</v>
      </c>
      <c r="W53">
        <f t="shared" si="59"/>
        <v>3.8825024710592002</v>
      </c>
      <c r="X53">
        <f t="shared" si="60"/>
        <v>2.2307865037199548</v>
      </c>
      <c r="Y53">
        <f t="shared" si="61"/>
        <v>-47.238399928428699</v>
      </c>
      <c r="Z53">
        <f t="shared" si="62"/>
        <v>75.382816557354516</v>
      </c>
      <c r="AA53">
        <f t="shared" si="63"/>
        <v>4.8887383021107524</v>
      </c>
      <c r="AB53">
        <f t="shared" si="64"/>
        <v>49.554802928710103</v>
      </c>
      <c r="AC53">
        <v>-3.9694313939764199E-2</v>
      </c>
      <c r="AD53">
        <v>4.4560344810275598E-2</v>
      </c>
      <c r="AE53">
        <v>3.3556930317937099</v>
      </c>
      <c r="AF53">
        <v>0</v>
      </c>
      <c r="AG53">
        <v>0</v>
      </c>
      <c r="AH53">
        <f t="shared" si="65"/>
        <v>1</v>
      </c>
      <c r="AI53">
        <f t="shared" si="66"/>
        <v>0</v>
      </c>
      <c r="AJ53">
        <f t="shared" si="67"/>
        <v>50382.088099557041</v>
      </c>
      <c r="AK53" t="s">
        <v>251</v>
      </c>
      <c r="AL53">
        <v>2.32145</v>
      </c>
      <c r="AM53">
        <v>1.8749100000000001</v>
      </c>
      <c r="AN53">
        <f t="shared" si="68"/>
        <v>-0.44653999999999994</v>
      </c>
      <c r="AO53">
        <f t="shared" si="69"/>
        <v>-0.2381660986394013</v>
      </c>
      <c r="AP53">
        <v>-0.46207070621122198</v>
      </c>
      <c r="AQ53" t="s">
        <v>365</v>
      </c>
      <c r="AR53">
        <v>2.3550269230769199</v>
      </c>
      <c r="AS53">
        <v>1.4887999999999999</v>
      </c>
      <c r="AT53">
        <f t="shared" si="70"/>
        <v>-0.5818289381225954</v>
      </c>
      <c r="AU53">
        <v>0.5</v>
      </c>
      <c r="AV53">
        <f t="shared" si="71"/>
        <v>84.291175624752512</v>
      </c>
      <c r="AW53">
        <f t="shared" si="72"/>
        <v>2.8551143973621937</v>
      </c>
      <c r="AX53">
        <f t="shared" si="73"/>
        <v>-24.521522603427474</v>
      </c>
      <c r="AY53">
        <f t="shared" si="74"/>
        <v>1</v>
      </c>
      <c r="AZ53">
        <f t="shared" si="75"/>
        <v>3.9353883475784723E-2</v>
      </c>
      <c r="BA53">
        <f t="shared" si="76"/>
        <v>0.25934309511015596</v>
      </c>
      <c r="BB53" t="s">
        <v>253</v>
      </c>
      <c r="BC53">
        <v>0</v>
      </c>
      <c r="BD53">
        <f t="shared" si="77"/>
        <v>1.4887999999999999</v>
      </c>
      <c r="BE53">
        <f t="shared" si="78"/>
        <v>-0.5818289381225954</v>
      </c>
      <c r="BF53">
        <f t="shared" si="79"/>
        <v>0.20593521822380817</v>
      </c>
      <c r="BG53">
        <f t="shared" si="80"/>
        <v>1.0403253744993932</v>
      </c>
      <c r="BH53">
        <f t="shared" si="81"/>
        <v>-0.86467057822367588</v>
      </c>
      <c r="BI53">
        <f t="shared" si="82"/>
        <v>99.989125806451597</v>
      </c>
      <c r="BJ53">
        <f t="shared" si="83"/>
        <v>84.291175624752512</v>
      </c>
      <c r="BK53">
        <f t="shared" si="84"/>
        <v>0.84300342607169587</v>
      </c>
      <c r="BL53">
        <f t="shared" si="85"/>
        <v>0.19600685214339172</v>
      </c>
      <c r="BM53">
        <v>0.70921320927639198</v>
      </c>
      <c r="BN53">
        <v>0.5</v>
      </c>
      <c r="BO53" t="s">
        <v>254</v>
      </c>
      <c r="BP53">
        <v>1685014830.5548401</v>
      </c>
      <c r="BQ53">
        <v>399.98406451612902</v>
      </c>
      <c r="BR53">
        <v>400.44980645161297</v>
      </c>
      <c r="BS53">
        <v>16.257141935483901</v>
      </c>
      <c r="BT53">
        <v>16.1076774193548</v>
      </c>
      <c r="BU53">
        <v>500.00793548387099</v>
      </c>
      <c r="BV53">
        <v>95.695441935483899</v>
      </c>
      <c r="BW53">
        <v>0.19999751612903199</v>
      </c>
      <c r="BX53">
        <v>28.3923225806452</v>
      </c>
      <c r="BY53">
        <v>27.977080645161301</v>
      </c>
      <c r="BZ53">
        <v>999.9</v>
      </c>
      <c r="CA53">
        <v>10003.064516128999</v>
      </c>
      <c r="CB53">
        <v>0</v>
      </c>
      <c r="CC53">
        <v>73.5162451612903</v>
      </c>
      <c r="CD53">
        <v>99.989125806451597</v>
      </c>
      <c r="CE53">
        <v>0.89990564516129001</v>
      </c>
      <c r="CF53">
        <v>0.100094380645161</v>
      </c>
      <c r="CG53">
        <v>0</v>
      </c>
      <c r="CH53">
        <v>2.3521322580645201</v>
      </c>
      <c r="CI53">
        <v>0</v>
      </c>
      <c r="CJ53">
        <v>35.210541935483903</v>
      </c>
      <c r="CK53">
        <v>914.20899999999995</v>
      </c>
      <c r="CL53">
        <v>36.686999999999998</v>
      </c>
      <c r="CM53">
        <v>40.991870967741903</v>
      </c>
      <c r="CN53">
        <v>38.721548387096803</v>
      </c>
      <c r="CO53">
        <v>39.745935483871001</v>
      </c>
      <c r="CP53">
        <v>37.389000000000003</v>
      </c>
      <c r="CQ53">
        <v>89.981612903225795</v>
      </c>
      <c r="CR53">
        <v>10.0106451612903</v>
      </c>
      <c r="CS53">
        <v>0</v>
      </c>
      <c r="CT53">
        <v>59.599999904632597</v>
      </c>
      <c r="CU53">
        <v>2.3550269230769199</v>
      </c>
      <c r="CV53">
        <v>0.18552136003385999</v>
      </c>
      <c r="CW53">
        <v>-1.25820854852374</v>
      </c>
      <c r="CX53">
        <v>35.225961538461497</v>
      </c>
      <c r="CY53">
        <v>15</v>
      </c>
      <c r="CZ53">
        <v>1685012539.3</v>
      </c>
      <c r="DA53" t="s">
        <v>255</v>
      </c>
      <c r="DB53">
        <v>3</v>
      </c>
      <c r="DC53">
        <v>-3.927</v>
      </c>
      <c r="DD53">
        <v>0.35799999999999998</v>
      </c>
      <c r="DE53">
        <v>402</v>
      </c>
      <c r="DF53">
        <v>15</v>
      </c>
      <c r="DG53">
        <v>1.52</v>
      </c>
      <c r="DH53">
        <v>0.42</v>
      </c>
      <c r="DI53">
        <v>-0.46148380769230801</v>
      </c>
      <c r="DJ53">
        <v>-0.12985877558828801</v>
      </c>
      <c r="DK53">
        <v>0.106542598597217</v>
      </c>
      <c r="DL53">
        <v>1</v>
      </c>
      <c r="DM53">
        <v>2.3590681818181798</v>
      </c>
      <c r="DN53">
        <v>4.1124763046201197E-2</v>
      </c>
      <c r="DO53">
        <v>0.158743670987263</v>
      </c>
      <c r="DP53">
        <v>1</v>
      </c>
      <c r="DQ53">
        <v>0.149006442307692</v>
      </c>
      <c r="DR53">
        <v>4.9296630430555504E-3</v>
      </c>
      <c r="DS53">
        <v>2.4552071384763901E-3</v>
      </c>
      <c r="DT53">
        <v>1</v>
      </c>
      <c r="DU53">
        <v>3</v>
      </c>
      <c r="DV53">
        <v>3</v>
      </c>
      <c r="DW53" t="s">
        <v>256</v>
      </c>
      <c r="DX53">
        <v>100</v>
      </c>
      <c r="DY53">
        <v>100</v>
      </c>
      <c r="DZ53">
        <v>-3.927</v>
      </c>
      <c r="EA53">
        <v>0.35799999999999998</v>
      </c>
      <c r="EB53">
        <v>2</v>
      </c>
      <c r="EC53">
        <v>514.91700000000003</v>
      </c>
      <c r="ED53">
        <v>423.32299999999998</v>
      </c>
      <c r="EE53">
        <v>28.319700000000001</v>
      </c>
      <c r="EF53">
        <v>29.910900000000002</v>
      </c>
      <c r="EG53">
        <v>30.0002</v>
      </c>
      <c r="EH53">
        <v>30.0748</v>
      </c>
      <c r="EI53">
        <v>30.1081</v>
      </c>
      <c r="EJ53">
        <v>20.047899999999998</v>
      </c>
      <c r="EK53">
        <v>25.756499999999999</v>
      </c>
      <c r="EL53">
        <v>0</v>
      </c>
      <c r="EM53">
        <v>28.3322</v>
      </c>
      <c r="EN53">
        <v>400.315</v>
      </c>
      <c r="EO53">
        <v>16.071200000000001</v>
      </c>
      <c r="EP53">
        <v>100.52</v>
      </c>
      <c r="EQ53">
        <v>90.371099999999998</v>
      </c>
    </row>
    <row r="54" spans="1:147" x14ac:dyDescent="0.3">
      <c r="A54">
        <v>38</v>
      </c>
      <c r="B54">
        <v>1685014899.0999999</v>
      </c>
      <c r="C54">
        <v>2280.8999998569502</v>
      </c>
      <c r="D54" t="s">
        <v>366</v>
      </c>
      <c r="E54" t="s">
        <v>367</v>
      </c>
      <c r="F54">
        <v>1685014891.06774</v>
      </c>
      <c r="G54">
        <f t="shared" si="43"/>
        <v>1.0424088430731678E-3</v>
      </c>
      <c r="H54">
        <f t="shared" si="44"/>
        <v>2.3624177259513175</v>
      </c>
      <c r="I54">
        <f t="shared" si="45"/>
        <v>400.01516129032302</v>
      </c>
      <c r="J54">
        <f t="shared" si="46"/>
        <v>299.93930863384901</v>
      </c>
      <c r="K54">
        <f t="shared" si="47"/>
        <v>28.763484293536788</v>
      </c>
      <c r="L54">
        <f t="shared" si="48"/>
        <v>38.360526539042397</v>
      </c>
      <c r="M54">
        <f t="shared" si="49"/>
        <v>4.3872937590739451E-2</v>
      </c>
      <c r="N54">
        <f t="shared" si="50"/>
        <v>3.3659661553982656</v>
      </c>
      <c r="O54">
        <f t="shared" si="51"/>
        <v>4.3557706346100573E-2</v>
      </c>
      <c r="P54">
        <f t="shared" si="52"/>
        <v>2.7251699767293108E-2</v>
      </c>
      <c r="Q54">
        <f t="shared" si="53"/>
        <v>16.524222436149579</v>
      </c>
      <c r="R54">
        <f t="shared" si="54"/>
        <v>28.240286490750449</v>
      </c>
      <c r="S54">
        <f t="shared" si="55"/>
        <v>27.983164516129001</v>
      </c>
      <c r="T54">
        <f t="shared" si="56"/>
        <v>3.7911168249178346</v>
      </c>
      <c r="U54">
        <f t="shared" si="57"/>
        <v>40.183558946065432</v>
      </c>
      <c r="V54">
        <f t="shared" si="58"/>
        <v>1.5601572151543819</v>
      </c>
      <c r="W54">
        <f t="shared" si="59"/>
        <v>3.8825759989264075</v>
      </c>
      <c r="X54">
        <f t="shared" si="60"/>
        <v>2.2309596097634525</v>
      </c>
      <c r="Y54">
        <f t="shared" si="61"/>
        <v>-45.9702299795267</v>
      </c>
      <c r="Z54">
        <f t="shared" si="62"/>
        <v>74.307386767514515</v>
      </c>
      <c r="AA54">
        <f t="shared" si="63"/>
        <v>4.821101125622671</v>
      </c>
      <c r="AB54">
        <f t="shared" si="64"/>
        <v>49.68248034976007</v>
      </c>
      <c r="AC54">
        <v>-3.96741155633034E-2</v>
      </c>
      <c r="AD54">
        <v>4.45376703632233E-2</v>
      </c>
      <c r="AE54">
        <v>3.3543348718605301</v>
      </c>
      <c r="AF54">
        <v>0</v>
      </c>
      <c r="AG54">
        <v>0</v>
      </c>
      <c r="AH54">
        <f t="shared" si="65"/>
        <v>1</v>
      </c>
      <c r="AI54">
        <f t="shared" si="66"/>
        <v>0</v>
      </c>
      <c r="AJ54">
        <f t="shared" si="67"/>
        <v>50357.492556762074</v>
      </c>
      <c r="AK54" t="s">
        <v>251</v>
      </c>
      <c r="AL54">
        <v>2.32145</v>
      </c>
      <c r="AM54">
        <v>1.8749100000000001</v>
      </c>
      <c r="AN54">
        <f t="shared" si="68"/>
        <v>-0.44653999999999994</v>
      </c>
      <c r="AO54">
        <f t="shared" si="69"/>
        <v>-0.2381660986394013</v>
      </c>
      <c r="AP54">
        <v>-0.46207070621122198</v>
      </c>
      <c r="AQ54" t="s">
        <v>368</v>
      </c>
      <c r="AR54">
        <v>2.4029500000000001</v>
      </c>
      <c r="AS54">
        <v>1.72</v>
      </c>
      <c r="AT54">
        <f t="shared" si="70"/>
        <v>-0.3970639534883722</v>
      </c>
      <c r="AU54">
        <v>0.5</v>
      </c>
      <c r="AV54">
        <f t="shared" si="71"/>
        <v>84.304726732730728</v>
      </c>
      <c r="AW54">
        <f t="shared" si="72"/>
        <v>2.3624177259513175</v>
      </c>
      <c r="AX54">
        <f t="shared" si="73"/>
        <v>-16.73718404712746</v>
      </c>
      <c r="AY54">
        <f t="shared" si="74"/>
        <v>1</v>
      </c>
      <c r="AZ54">
        <f t="shared" si="75"/>
        <v>3.350332231212786E-2</v>
      </c>
      <c r="BA54">
        <f t="shared" si="76"/>
        <v>9.006395348837215E-2</v>
      </c>
      <c r="BB54" t="s">
        <v>253</v>
      </c>
      <c r="BC54">
        <v>0</v>
      </c>
      <c r="BD54">
        <f t="shared" si="77"/>
        <v>1.72</v>
      </c>
      <c r="BE54">
        <f t="shared" si="78"/>
        <v>-0.3970639534883722</v>
      </c>
      <c r="BF54">
        <f t="shared" si="79"/>
        <v>8.2622632553029263E-2</v>
      </c>
      <c r="BG54">
        <f t="shared" si="80"/>
        <v>1.1355058608363124</v>
      </c>
      <c r="BH54">
        <f t="shared" si="81"/>
        <v>-0.3469118108120216</v>
      </c>
      <c r="BI54">
        <f t="shared" si="82"/>
        <v>100.005258064516</v>
      </c>
      <c r="BJ54">
        <f t="shared" si="83"/>
        <v>84.304726732730728</v>
      </c>
      <c r="BK54">
        <f t="shared" si="84"/>
        <v>0.84300294168876155</v>
      </c>
      <c r="BL54">
        <f t="shared" si="85"/>
        <v>0.19600588337752317</v>
      </c>
      <c r="BM54">
        <v>0.70921320927639198</v>
      </c>
      <c r="BN54">
        <v>0.5</v>
      </c>
      <c r="BO54" t="s">
        <v>254</v>
      </c>
      <c r="BP54">
        <v>1685014891.06774</v>
      </c>
      <c r="BQ54">
        <v>400.01516129032302</v>
      </c>
      <c r="BR54">
        <v>400.40938709677403</v>
      </c>
      <c r="BS54">
        <v>16.268977419354801</v>
      </c>
      <c r="BT54">
        <v>16.123529032258102</v>
      </c>
      <c r="BU54">
        <v>500.01422580645198</v>
      </c>
      <c r="BV54">
        <v>95.697667741935504</v>
      </c>
      <c r="BW54">
        <v>0.20001377419354799</v>
      </c>
      <c r="BX54">
        <v>28.392648387096799</v>
      </c>
      <c r="BY54">
        <v>27.983164516129001</v>
      </c>
      <c r="BZ54">
        <v>999.9</v>
      </c>
      <c r="CA54">
        <v>9997.7419354838694</v>
      </c>
      <c r="CB54">
        <v>0</v>
      </c>
      <c r="CC54">
        <v>73.502438709677406</v>
      </c>
      <c r="CD54">
        <v>100.005258064516</v>
      </c>
      <c r="CE54">
        <v>0.899921967741935</v>
      </c>
      <c r="CF54">
        <v>0.100078070967742</v>
      </c>
      <c r="CG54">
        <v>0</v>
      </c>
      <c r="CH54">
        <v>2.4030774193548399</v>
      </c>
      <c r="CI54">
        <v>0</v>
      </c>
      <c r="CJ54">
        <v>34.822516129032302</v>
      </c>
      <c r="CK54">
        <v>914.36177419354794</v>
      </c>
      <c r="CL54">
        <v>36.625</v>
      </c>
      <c r="CM54">
        <v>40.929000000000002</v>
      </c>
      <c r="CN54">
        <v>38.652999999999999</v>
      </c>
      <c r="CO54">
        <v>39.686999999999998</v>
      </c>
      <c r="CP54">
        <v>37.340451612903202</v>
      </c>
      <c r="CQ54">
        <v>89.997741935483802</v>
      </c>
      <c r="CR54">
        <v>10.0106451612903</v>
      </c>
      <c r="CS54">
        <v>0</v>
      </c>
      <c r="CT54">
        <v>59.899999856948902</v>
      </c>
      <c r="CU54">
        <v>2.4029500000000001</v>
      </c>
      <c r="CV54">
        <v>0.105582901684007</v>
      </c>
      <c r="CW54">
        <v>1.76731966862956</v>
      </c>
      <c r="CX54">
        <v>34.823765384615399</v>
      </c>
      <c r="CY54">
        <v>15</v>
      </c>
      <c r="CZ54">
        <v>1685012539.3</v>
      </c>
      <c r="DA54" t="s">
        <v>255</v>
      </c>
      <c r="DB54">
        <v>3</v>
      </c>
      <c r="DC54">
        <v>-3.927</v>
      </c>
      <c r="DD54">
        <v>0.35799999999999998</v>
      </c>
      <c r="DE54">
        <v>402</v>
      </c>
      <c r="DF54">
        <v>15</v>
      </c>
      <c r="DG54">
        <v>1.52</v>
      </c>
      <c r="DH54">
        <v>0.42</v>
      </c>
      <c r="DI54">
        <v>-0.42003044230769199</v>
      </c>
      <c r="DJ54">
        <v>0.15816204048989599</v>
      </c>
      <c r="DK54">
        <v>9.8597833798449497E-2</v>
      </c>
      <c r="DL54">
        <v>1</v>
      </c>
      <c r="DM54">
        <v>2.37362045454545</v>
      </c>
      <c r="DN54">
        <v>0.16134229689538801</v>
      </c>
      <c r="DO54">
        <v>0.20738292927417801</v>
      </c>
      <c r="DP54">
        <v>1</v>
      </c>
      <c r="DQ54">
        <v>0.145762538461538</v>
      </c>
      <c r="DR54">
        <v>-1.74645392026973E-3</v>
      </c>
      <c r="DS54">
        <v>2.9742004320588702E-3</v>
      </c>
      <c r="DT54">
        <v>1</v>
      </c>
      <c r="DU54">
        <v>3</v>
      </c>
      <c r="DV54">
        <v>3</v>
      </c>
      <c r="DW54" t="s">
        <v>256</v>
      </c>
      <c r="DX54">
        <v>100</v>
      </c>
      <c r="DY54">
        <v>100</v>
      </c>
      <c r="DZ54">
        <v>-3.927</v>
      </c>
      <c r="EA54">
        <v>0.35799999999999998</v>
      </c>
      <c r="EB54">
        <v>2</v>
      </c>
      <c r="EC54">
        <v>514.70500000000004</v>
      </c>
      <c r="ED54">
        <v>423.34899999999999</v>
      </c>
      <c r="EE54">
        <v>28.349699999999999</v>
      </c>
      <c r="EF54">
        <v>29.910900000000002</v>
      </c>
      <c r="EG54">
        <v>30.0001</v>
      </c>
      <c r="EH54">
        <v>30.079899999999999</v>
      </c>
      <c r="EI54">
        <v>30.112300000000001</v>
      </c>
      <c r="EJ54">
        <v>20.050799999999999</v>
      </c>
      <c r="EK54">
        <v>25.756499999999999</v>
      </c>
      <c r="EL54">
        <v>0</v>
      </c>
      <c r="EM54">
        <v>28.3567</v>
      </c>
      <c r="EN54">
        <v>400.43599999999998</v>
      </c>
      <c r="EO54">
        <v>16.071200000000001</v>
      </c>
      <c r="EP54">
        <v>100.51900000000001</v>
      </c>
      <c r="EQ54">
        <v>90.370099999999994</v>
      </c>
    </row>
    <row r="55" spans="1:147" x14ac:dyDescent="0.3">
      <c r="A55">
        <v>39</v>
      </c>
      <c r="B55">
        <v>1685015018.0999999</v>
      </c>
      <c r="C55">
        <v>2399.8999998569502</v>
      </c>
      <c r="D55" t="s">
        <v>369</v>
      </c>
      <c r="E55" t="s">
        <v>370</v>
      </c>
      <c r="F55">
        <v>1685015010.0999999</v>
      </c>
      <c r="G55">
        <f t="shared" si="43"/>
        <v>8.8093682447399951E-4</v>
      </c>
      <c r="H55">
        <f t="shared" si="44"/>
        <v>6.7650271418501777</v>
      </c>
      <c r="I55">
        <f t="shared" si="45"/>
        <v>399.91519354838698</v>
      </c>
      <c r="J55">
        <f t="shared" si="46"/>
        <v>87.340849309411965</v>
      </c>
      <c r="K55">
        <f t="shared" si="47"/>
        <v>8.3758772950569433</v>
      </c>
      <c r="L55">
        <f t="shared" si="48"/>
        <v>38.351362690828282</v>
      </c>
      <c r="M55">
        <f t="shared" si="49"/>
        <v>3.5908248601758105E-2</v>
      </c>
      <c r="N55">
        <f t="shared" si="50"/>
        <v>3.3712268362888</v>
      </c>
      <c r="O55">
        <f t="shared" si="51"/>
        <v>3.5697112664611459E-2</v>
      </c>
      <c r="P55">
        <f t="shared" si="52"/>
        <v>2.232956148206594E-2</v>
      </c>
      <c r="Q55">
        <f t="shared" si="53"/>
        <v>161.84821746770598</v>
      </c>
      <c r="R55">
        <f t="shared" si="54"/>
        <v>28.703868343244338</v>
      </c>
      <c r="S55">
        <f t="shared" si="55"/>
        <v>28.2461548387097</v>
      </c>
      <c r="T55">
        <f t="shared" si="56"/>
        <v>3.8496376452878618</v>
      </c>
      <c r="U55">
        <f t="shared" si="57"/>
        <v>40.673918050465872</v>
      </c>
      <c r="V55">
        <f t="shared" si="58"/>
        <v>1.5496614396074158</v>
      </c>
      <c r="W55">
        <f t="shared" si="59"/>
        <v>3.8099635193361121</v>
      </c>
      <c r="X55">
        <f t="shared" si="60"/>
        <v>2.299976205680446</v>
      </c>
      <c r="Y55">
        <f t="shared" si="61"/>
        <v>-38.84931395930338</v>
      </c>
      <c r="Z55">
        <f t="shared" si="62"/>
        <v>-32.335009362047586</v>
      </c>
      <c r="AA55">
        <f t="shared" si="63"/>
        <v>-2.093996797941422</v>
      </c>
      <c r="AB55">
        <f t="shared" si="64"/>
        <v>88.569897348413591</v>
      </c>
      <c r="AC55">
        <v>-3.9752030552225197E-2</v>
      </c>
      <c r="AD55">
        <v>4.4625136764015999E-2</v>
      </c>
      <c r="AE55">
        <v>3.3595727103684401</v>
      </c>
      <c r="AF55">
        <v>0</v>
      </c>
      <c r="AG55">
        <v>0</v>
      </c>
      <c r="AH55">
        <f t="shared" si="65"/>
        <v>1</v>
      </c>
      <c r="AI55">
        <f t="shared" si="66"/>
        <v>0</v>
      </c>
      <c r="AJ55">
        <f t="shared" si="67"/>
        <v>50506.711768593574</v>
      </c>
      <c r="AK55" t="s">
        <v>251</v>
      </c>
      <c r="AL55">
        <v>2.32145</v>
      </c>
      <c r="AM55">
        <v>1.8749100000000001</v>
      </c>
      <c r="AN55">
        <f t="shared" si="68"/>
        <v>-0.44653999999999994</v>
      </c>
      <c r="AO55">
        <f t="shared" si="69"/>
        <v>-0.2381660986394013</v>
      </c>
      <c r="AP55">
        <v>-0.46207070621122198</v>
      </c>
      <c r="AQ55" t="s">
        <v>371</v>
      </c>
      <c r="AR55">
        <v>2.4057653846153899</v>
      </c>
      <c r="AS55">
        <v>1.786</v>
      </c>
      <c r="AT55">
        <f t="shared" si="70"/>
        <v>-0.34701309328969199</v>
      </c>
      <c r="AU55">
        <v>0.5</v>
      </c>
      <c r="AV55">
        <f t="shared" si="71"/>
        <v>841.20421989641113</v>
      </c>
      <c r="AW55">
        <f t="shared" si="72"/>
        <v>6.7650271418501777</v>
      </c>
      <c r="AX55">
        <f t="shared" si="73"/>
        <v>-145.95443921729793</v>
      </c>
      <c r="AY55">
        <f t="shared" si="74"/>
        <v>1</v>
      </c>
      <c r="AZ55">
        <f t="shared" si="75"/>
        <v>8.5913713663388069E-3</v>
      </c>
      <c r="BA55">
        <f t="shared" si="76"/>
        <v>4.9781634938409876E-2</v>
      </c>
      <c r="BB55" t="s">
        <v>253</v>
      </c>
      <c r="BC55">
        <v>0</v>
      </c>
      <c r="BD55">
        <f t="shared" si="77"/>
        <v>1.786</v>
      </c>
      <c r="BE55">
        <f t="shared" si="78"/>
        <v>-0.34701309328969199</v>
      </c>
      <c r="BF55">
        <f t="shared" si="79"/>
        <v>4.742094287192454E-2</v>
      </c>
      <c r="BG55">
        <f t="shared" si="80"/>
        <v>1.1574664013734053</v>
      </c>
      <c r="BH55">
        <f t="shared" si="81"/>
        <v>-0.19910870246786416</v>
      </c>
      <c r="BI55">
        <f t="shared" si="82"/>
        <v>1000.00464516129</v>
      </c>
      <c r="BJ55">
        <f t="shared" si="83"/>
        <v>841.20421989641113</v>
      </c>
      <c r="BK55">
        <f t="shared" si="84"/>
        <v>0.84120031238528292</v>
      </c>
      <c r="BL55">
        <f t="shared" si="85"/>
        <v>0.19240062477056585</v>
      </c>
      <c r="BM55">
        <v>0.70921320927639198</v>
      </c>
      <c r="BN55">
        <v>0.5</v>
      </c>
      <c r="BO55" t="s">
        <v>254</v>
      </c>
      <c r="BP55">
        <v>1685015010.0999999</v>
      </c>
      <c r="BQ55">
        <v>399.91519354838698</v>
      </c>
      <c r="BR55">
        <v>400.924709677419</v>
      </c>
      <c r="BS55">
        <v>16.159351612903201</v>
      </c>
      <c r="BT55">
        <v>16.036419354838699</v>
      </c>
      <c r="BU55">
        <v>500.01206451612899</v>
      </c>
      <c r="BV55">
        <v>95.698796774193497</v>
      </c>
      <c r="BW55">
        <v>0.19994203225806501</v>
      </c>
      <c r="BX55">
        <v>28.068245161290299</v>
      </c>
      <c r="BY55">
        <v>28.2461548387097</v>
      </c>
      <c r="BZ55">
        <v>999.9</v>
      </c>
      <c r="CA55">
        <v>10017.2580645161</v>
      </c>
      <c r="CB55">
        <v>0</v>
      </c>
      <c r="CC55">
        <v>73.530051612903193</v>
      </c>
      <c r="CD55">
        <v>1000.00464516129</v>
      </c>
      <c r="CE55">
        <v>0.95999190322580696</v>
      </c>
      <c r="CF55">
        <v>4.0007838709677397E-2</v>
      </c>
      <c r="CG55">
        <v>0</v>
      </c>
      <c r="CH55">
        <v>2.3846419354838702</v>
      </c>
      <c r="CI55">
        <v>0</v>
      </c>
      <c r="CJ55">
        <v>565.48661290322605</v>
      </c>
      <c r="CK55">
        <v>9334.3464516129006</v>
      </c>
      <c r="CL55">
        <v>37.1268064516129</v>
      </c>
      <c r="CM55">
        <v>40.830290322580602</v>
      </c>
      <c r="CN55">
        <v>38.612806451612897</v>
      </c>
      <c r="CO55">
        <v>39.625</v>
      </c>
      <c r="CP55">
        <v>37.467483870967698</v>
      </c>
      <c r="CQ55">
        <v>959.99516129032304</v>
      </c>
      <c r="CR55">
        <v>40.010645161290299</v>
      </c>
      <c r="CS55">
        <v>0</v>
      </c>
      <c r="CT55">
        <v>118.19999980926499</v>
      </c>
      <c r="CU55">
        <v>2.4057653846153899</v>
      </c>
      <c r="CV55">
        <v>-0.29304273423407101</v>
      </c>
      <c r="CW55">
        <v>-73.701094010660597</v>
      </c>
      <c r="CX55">
        <v>565.01042307692296</v>
      </c>
      <c r="CY55">
        <v>15</v>
      </c>
      <c r="CZ55">
        <v>1685012539.3</v>
      </c>
      <c r="DA55" t="s">
        <v>255</v>
      </c>
      <c r="DB55">
        <v>3</v>
      </c>
      <c r="DC55">
        <v>-3.927</v>
      </c>
      <c r="DD55">
        <v>0.35799999999999998</v>
      </c>
      <c r="DE55">
        <v>402</v>
      </c>
      <c r="DF55">
        <v>15</v>
      </c>
      <c r="DG55">
        <v>1.52</v>
      </c>
      <c r="DH55">
        <v>0.42</v>
      </c>
      <c r="DI55">
        <v>-0.97213873076923096</v>
      </c>
      <c r="DJ55">
        <v>-0.355939076240045</v>
      </c>
      <c r="DK55">
        <v>9.7456624593104793E-2</v>
      </c>
      <c r="DL55">
        <v>1</v>
      </c>
      <c r="DM55">
        <v>2.3810159090909102</v>
      </c>
      <c r="DN55">
        <v>0.16267923519191599</v>
      </c>
      <c r="DO55">
        <v>0.196177369818027</v>
      </c>
      <c r="DP55">
        <v>1</v>
      </c>
      <c r="DQ55">
        <v>0.115966025</v>
      </c>
      <c r="DR55">
        <v>0.133562910099917</v>
      </c>
      <c r="DS55">
        <v>2.6570882768903199E-2</v>
      </c>
      <c r="DT55">
        <v>0</v>
      </c>
      <c r="DU55">
        <v>2</v>
      </c>
      <c r="DV55">
        <v>3</v>
      </c>
      <c r="DW55" t="s">
        <v>272</v>
      </c>
      <c r="DX55">
        <v>100</v>
      </c>
      <c r="DY55">
        <v>100</v>
      </c>
      <c r="DZ55">
        <v>-3.927</v>
      </c>
      <c r="EA55">
        <v>0.35799999999999998</v>
      </c>
      <c r="EB55">
        <v>2</v>
      </c>
      <c r="EC55">
        <v>514.726</v>
      </c>
      <c r="ED55">
        <v>423.50400000000002</v>
      </c>
      <c r="EE55">
        <v>23.281600000000001</v>
      </c>
      <c r="EF55">
        <v>29.918600000000001</v>
      </c>
      <c r="EG55">
        <v>29.998699999999999</v>
      </c>
      <c r="EH55">
        <v>30.0825</v>
      </c>
      <c r="EI55">
        <v>30.1158</v>
      </c>
      <c r="EJ55">
        <v>20.065300000000001</v>
      </c>
      <c r="EK55">
        <v>27.887899999999998</v>
      </c>
      <c r="EL55">
        <v>0</v>
      </c>
      <c r="EM55">
        <v>23.384399999999999</v>
      </c>
      <c r="EN55">
        <v>400.846</v>
      </c>
      <c r="EO55">
        <v>15.735099999999999</v>
      </c>
      <c r="EP55">
        <v>100.52</v>
      </c>
      <c r="EQ55">
        <v>90.369399999999999</v>
      </c>
    </row>
    <row r="56" spans="1:147" x14ac:dyDescent="0.3">
      <c r="A56">
        <v>40</v>
      </c>
      <c r="B56">
        <v>1685015078.0999999</v>
      </c>
      <c r="C56">
        <v>2459.8999998569502</v>
      </c>
      <c r="D56" t="s">
        <v>372</v>
      </c>
      <c r="E56" t="s">
        <v>373</v>
      </c>
      <c r="F56">
        <v>1685015070.0999999</v>
      </c>
      <c r="G56">
        <f t="shared" si="43"/>
        <v>2.0248850991216E-3</v>
      </c>
      <c r="H56">
        <f t="shared" si="44"/>
        <v>7.3881629195711609</v>
      </c>
      <c r="I56">
        <f t="shared" si="45"/>
        <v>399.94451612903202</v>
      </c>
      <c r="J56">
        <f t="shared" si="46"/>
        <v>248.25752872522858</v>
      </c>
      <c r="K56">
        <f t="shared" si="47"/>
        <v>23.80764892340347</v>
      </c>
      <c r="L56">
        <f t="shared" si="48"/>
        <v>38.354279436089648</v>
      </c>
      <c r="M56">
        <f t="shared" si="49"/>
        <v>8.5881855178673874E-2</v>
      </c>
      <c r="N56">
        <f t="shared" si="50"/>
        <v>3.3659167293071657</v>
      </c>
      <c r="O56">
        <f t="shared" si="51"/>
        <v>8.4682815405545286E-2</v>
      </c>
      <c r="P56">
        <f t="shared" si="52"/>
        <v>5.3033093927028756E-2</v>
      </c>
      <c r="Q56">
        <f t="shared" si="53"/>
        <v>161.84658547618025</v>
      </c>
      <c r="R56">
        <f t="shared" si="54"/>
        <v>27.813315312060961</v>
      </c>
      <c r="S56">
        <f t="shared" si="55"/>
        <v>27.656383870967701</v>
      </c>
      <c r="T56">
        <f t="shared" si="56"/>
        <v>3.7194838209237604</v>
      </c>
      <c r="U56">
        <f t="shared" si="57"/>
        <v>40.538839816452096</v>
      </c>
      <c r="V56">
        <f t="shared" si="58"/>
        <v>1.4886711231778462</v>
      </c>
      <c r="W56">
        <f t="shared" si="59"/>
        <v>3.6722094907454426</v>
      </c>
      <c r="X56">
        <f t="shared" si="60"/>
        <v>2.2308126977459142</v>
      </c>
      <c r="Y56">
        <f t="shared" si="61"/>
        <v>-89.297432871262558</v>
      </c>
      <c r="Z56">
        <f t="shared" si="62"/>
        <v>-39.682512109812834</v>
      </c>
      <c r="AA56">
        <f t="shared" si="63"/>
        <v>-2.5582585589937876</v>
      </c>
      <c r="AB56">
        <f t="shared" si="64"/>
        <v>30.308381936111061</v>
      </c>
      <c r="AC56">
        <v>-3.9673383758772399E-2</v>
      </c>
      <c r="AD56">
        <v>4.4536848848527703E-2</v>
      </c>
      <c r="AE56">
        <v>3.35428566031299</v>
      </c>
      <c r="AF56">
        <v>0</v>
      </c>
      <c r="AG56">
        <v>0</v>
      </c>
      <c r="AH56">
        <f t="shared" si="65"/>
        <v>1</v>
      </c>
      <c r="AI56">
        <f t="shared" si="66"/>
        <v>0</v>
      </c>
      <c r="AJ56">
        <f t="shared" si="67"/>
        <v>50516.689214266728</v>
      </c>
      <c r="AK56" t="s">
        <v>251</v>
      </c>
      <c r="AL56">
        <v>2.32145</v>
      </c>
      <c r="AM56">
        <v>1.8749100000000001</v>
      </c>
      <c r="AN56">
        <f t="shared" si="68"/>
        <v>-0.44653999999999994</v>
      </c>
      <c r="AO56">
        <f t="shared" si="69"/>
        <v>-0.2381660986394013</v>
      </c>
      <c r="AP56">
        <v>-0.46207070621122198</v>
      </c>
      <c r="AQ56" t="s">
        <v>374</v>
      </c>
      <c r="AR56">
        <v>2.4284884615384601</v>
      </c>
      <c r="AS56">
        <v>1.6906399999999999</v>
      </c>
      <c r="AT56">
        <f t="shared" si="70"/>
        <v>-0.43643144698957803</v>
      </c>
      <c r="AU56">
        <v>0.5</v>
      </c>
      <c r="AV56">
        <f t="shared" si="71"/>
        <v>841.19835750968571</v>
      </c>
      <c r="AW56">
        <f t="shared" si="72"/>
        <v>7.3881629195711609</v>
      </c>
      <c r="AX56">
        <f t="shared" si="73"/>
        <v>-183.56270818660425</v>
      </c>
      <c r="AY56">
        <f t="shared" si="74"/>
        <v>1</v>
      </c>
      <c r="AZ56">
        <f t="shared" si="75"/>
        <v>9.3322027506360095E-3</v>
      </c>
      <c r="BA56">
        <f t="shared" si="76"/>
        <v>0.10899422703828146</v>
      </c>
      <c r="BB56" t="s">
        <v>253</v>
      </c>
      <c r="BC56">
        <v>0</v>
      </c>
      <c r="BD56">
        <f t="shared" si="77"/>
        <v>1.6906399999999999</v>
      </c>
      <c r="BE56">
        <f t="shared" si="78"/>
        <v>-0.43643144698957803</v>
      </c>
      <c r="BF56">
        <f t="shared" si="79"/>
        <v>9.8282050871775259E-2</v>
      </c>
      <c r="BG56">
        <f t="shared" si="80"/>
        <v>1.1696841545607395</v>
      </c>
      <c r="BH56">
        <f t="shared" si="81"/>
        <v>-0.41266179961481653</v>
      </c>
      <c r="BI56">
        <f t="shared" si="82"/>
        <v>999.998032258065</v>
      </c>
      <c r="BJ56">
        <f t="shared" si="83"/>
        <v>841.19835750968571</v>
      </c>
      <c r="BK56">
        <f t="shared" si="84"/>
        <v>0.84120001277422651</v>
      </c>
      <c r="BL56">
        <f t="shared" si="85"/>
        <v>0.19240002554845304</v>
      </c>
      <c r="BM56">
        <v>0.70921320927639198</v>
      </c>
      <c r="BN56">
        <v>0.5</v>
      </c>
      <c r="BO56" t="s">
        <v>254</v>
      </c>
      <c r="BP56">
        <v>1685015070.0999999</v>
      </c>
      <c r="BQ56">
        <v>399.94451612903202</v>
      </c>
      <c r="BR56">
        <v>401.10732258064502</v>
      </c>
      <c r="BS56">
        <v>15.5233225806452</v>
      </c>
      <c r="BT56">
        <v>15.240570967741901</v>
      </c>
      <c r="BU56">
        <v>500.00867741935502</v>
      </c>
      <c r="BV56">
        <v>95.698990322580698</v>
      </c>
      <c r="BW56">
        <v>0.20001038709677399</v>
      </c>
      <c r="BX56">
        <v>27.437703225806398</v>
      </c>
      <c r="BY56">
        <v>27.656383870967701</v>
      </c>
      <c r="BZ56">
        <v>999.9</v>
      </c>
      <c r="CA56">
        <v>9997.4193548387102</v>
      </c>
      <c r="CB56">
        <v>0</v>
      </c>
      <c r="CC56">
        <v>73.526600000000002</v>
      </c>
      <c r="CD56">
        <v>999.998032258065</v>
      </c>
      <c r="CE56">
        <v>0.95999577419354798</v>
      </c>
      <c r="CF56">
        <v>4.0003890322580601E-2</v>
      </c>
      <c r="CG56">
        <v>0</v>
      </c>
      <c r="CH56">
        <v>2.4011677419354802</v>
      </c>
      <c r="CI56">
        <v>0</v>
      </c>
      <c r="CJ56">
        <v>530.64367741935496</v>
      </c>
      <c r="CK56">
        <v>9334.2870967741892</v>
      </c>
      <c r="CL56">
        <v>37.600612903225802</v>
      </c>
      <c r="CM56">
        <v>40.875</v>
      </c>
      <c r="CN56">
        <v>38.838419354838699</v>
      </c>
      <c r="CO56">
        <v>39.674999999999997</v>
      </c>
      <c r="CP56">
        <v>37.804064516129003</v>
      </c>
      <c r="CQ56">
        <v>959.99709677419401</v>
      </c>
      <c r="CR56">
        <v>40.000322580645197</v>
      </c>
      <c r="CS56">
        <v>0</v>
      </c>
      <c r="CT56">
        <v>59.600000143051098</v>
      </c>
      <c r="CU56">
        <v>2.4284884615384601</v>
      </c>
      <c r="CV56">
        <v>5.6652985561381E-2</v>
      </c>
      <c r="CW56">
        <v>-11.800000003988</v>
      </c>
      <c r="CX56">
        <v>530.488230769231</v>
      </c>
      <c r="CY56">
        <v>15</v>
      </c>
      <c r="CZ56">
        <v>1685012539.3</v>
      </c>
      <c r="DA56" t="s">
        <v>255</v>
      </c>
      <c r="DB56">
        <v>3</v>
      </c>
      <c r="DC56">
        <v>-3.927</v>
      </c>
      <c r="DD56">
        <v>0.35799999999999998</v>
      </c>
      <c r="DE56">
        <v>402</v>
      </c>
      <c r="DF56">
        <v>15</v>
      </c>
      <c r="DG56">
        <v>1.52</v>
      </c>
      <c r="DH56">
        <v>0.42</v>
      </c>
      <c r="DI56">
        <v>-1.13642228846154</v>
      </c>
      <c r="DJ56">
        <v>-0.21879393665159499</v>
      </c>
      <c r="DK56">
        <v>8.8939426883680506E-2</v>
      </c>
      <c r="DL56">
        <v>1</v>
      </c>
      <c r="DM56">
        <v>2.4003613636363599</v>
      </c>
      <c r="DN56">
        <v>0.41736496777975302</v>
      </c>
      <c r="DO56">
        <v>0.196975290577627</v>
      </c>
      <c r="DP56">
        <v>1</v>
      </c>
      <c r="DQ56">
        <v>0.28206478846153799</v>
      </c>
      <c r="DR56">
        <v>4.2740802527111599E-2</v>
      </c>
      <c r="DS56">
        <v>1.4572620303601701E-2</v>
      </c>
      <c r="DT56">
        <v>1</v>
      </c>
      <c r="DU56">
        <v>3</v>
      </c>
      <c r="DV56">
        <v>3</v>
      </c>
      <c r="DW56" t="s">
        <v>256</v>
      </c>
      <c r="DX56">
        <v>100</v>
      </c>
      <c r="DY56">
        <v>100</v>
      </c>
      <c r="DZ56">
        <v>-3.927</v>
      </c>
      <c r="EA56">
        <v>0.35799999999999998</v>
      </c>
      <c r="EB56">
        <v>2</v>
      </c>
      <c r="EC56">
        <v>514.851</v>
      </c>
      <c r="ED56">
        <v>422.20400000000001</v>
      </c>
      <c r="EE56">
        <v>24.515999999999998</v>
      </c>
      <c r="EF56">
        <v>29.962599999999998</v>
      </c>
      <c r="EG56">
        <v>29.999700000000001</v>
      </c>
      <c r="EH56">
        <v>30.097999999999999</v>
      </c>
      <c r="EI56">
        <v>30.126100000000001</v>
      </c>
      <c r="EJ56">
        <v>20.0656</v>
      </c>
      <c r="EK56">
        <v>31.668299999999999</v>
      </c>
      <c r="EL56">
        <v>0</v>
      </c>
      <c r="EM56">
        <v>24.573499999999999</v>
      </c>
      <c r="EN56">
        <v>401.12200000000001</v>
      </c>
      <c r="EO56">
        <v>15.0946</v>
      </c>
      <c r="EP56">
        <v>100.521</v>
      </c>
      <c r="EQ56">
        <v>90.378</v>
      </c>
    </row>
    <row r="57" spans="1:147" x14ac:dyDescent="0.3">
      <c r="A57">
        <v>41</v>
      </c>
      <c r="B57">
        <v>1685015138.0999999</v>
      </c>
      <c r="C57">
        <v>2519.8999998569502</v>
      </c>
      <c r="D57" t="s">
        <v>375</v>
      </c>
      <c r="E57" t="s">
        <v>376</v>
      </c>
      <c r="F57">
        <v>1685015130.0999999</v>
      </c>
      <c r="G57">
        <f t="shared" si="43"/>
        <v>1.9551095394800934E-3</v>
      </c>
      <c r="H57">
        <f t="shared" si="44"/>
        <v>8.015976949881745</v>
      </c>
      <c r="I57">
        <f t="shared" si="45"/>
        <v>399.97835483871</v>
      </c>
      <c r="J57">
        <f t="shared" si="46"/>
        <v>229.63379145654756</v>
      </c>
      <c r="K57">
        <f t="shared" si="47"/>
        <v>22.023206780273807</v>
      </c>
      <c r="L57">
        <f t="shared" si="48"/>
        <v>38.360234181446621</v>
      </c>
      <c r="M57">
        <f t="shared" si="49"/>
        <v>8.2011935085230928E-2</v>
      </c>
      <c r="N57">
        <f t="shared" si="50"/>
        <v>3.3651976733337459</v>
      </c>
      <c r="O57">
        <f t="shared" si="51"/>
        <v>8.0917547704325493E-2</v>
      </c>
      <c r="P57">
        <f t="shared" si="52"/>
        <v>5.0670576948291288E-2</v>
      </c>
      <c r="Q57">
        <f t="shared" si="53"/>
        <v>161.84759554032073</v>
      </c>
      <c r="R57">
        <f t="shared" si="54"/>
        <v>27.871933184092175</v>
      </c>
      <c r="S57">
        <f t="shared" si="55"/>
        <v>27.705174193548402</v>
      </c>
      <c r="T57">
        <f t="shared" si="56"/>
        <v>3.7301034675366456</v>
      </c>
      <c r="U57">
        <f t="shared" si="57"/>
        <v>40.086685882604371</v>
      </c>
      <c r="V57">
        <f t="shared" si="58"/>
        <v>1.4757433095744239</v>
      </c>
      <c r="W57">
        <f t="shared" si="59"/>
        <v>3.6813801816797809</v>
      </c>
      <c r="X57">
        <f t="shared" si="60"/>
        <v>2.2543601579622217</v>
      </c>
      <c r="Y57">
        <f t="shared" si="61"/>
        <v>-86.220330691072121</v>
      </c>
      <c r="Z57">
        <f t="shared" si="62"/>
        <v>-40.794770237627944</v>
      </c>
      <c r="AA57">
        <f t="shared" si="63"/>
        <v>-2.631725956766426</v>
      </c>
      <c r="AB57">
        <f t="shared" si="64"/>
        <v>32.200768654854244</v>
      </c>
      <c r="AC57">
        <v>-3.9662737886659902E-2</v>
      </c>
      <c r="AD57">
        <v>4.4524897924451801E-2</v>
      </c>
      <c r="AE57">
        <v>3.3535697253960901</v>
      </c>
      <c r="AF57">
        <v>0</v>
      </c>
      <c r="AG57">
        <v>0</v>
      </c>
      <c r="AH57">
        <f t="shared" si="65"/>
        <v>1</v>
      </c>
      <c r="AI57">
        <f t="shared" si="66"/>
        <v>0</v>
      </c>
      <c r="AJ57">
        <f t="shared" si="67"/>
        <v>50496.669130051741</v>
      </c>
      <c r="AK57" t="s">
        <v>251</v>
      </c>
      <c r="AL57">
        <v>2.32145</v>
      </c>
      <c r="AM57">
        <v>1.8749100000000001</v>
      </c>
      <c r="AN57">
        <f t="shared" si="68"/>
        <v>-0.44653999999999994</v>
      </c>
      <c r="AO57">
        <f t="shared" si="69"/>
        <v>-0.2381660986394013</v>
      </c>
      <c r="AP57">
        <v>-0.46207070621122198</v>
      </c>
      <c r="AQ57" t="s">
        <v>377</v>
      </c>
      <c r="AR57">
        <v>2.3687038461538501</v>
      </c>
      <c r="AS57">
        <v>1.8395300000000001</v>
      </c>
      <c r="AT57">
        <f t="shared" si="70"/>
        <v>-0.28766796200869238</v>
      </c>
      <c r="AU57">
        <v>0.5</v>
      </c>
      <c r="AV57">
        <f t="shared" si="71"/>
        <v>841.20376641290522</v>
      </c>
      <c r="AW57">
        <f t="shared" si="72"/>
        <v>8.015976949881745</v>
      </c>
      <c r="AX57">
        <f t="shared" si="73"/>
        <v>-120.99368655901829</v>
      </c>
      <c r="AY57">
        <f t="shared" si="74"/>
        <v>1</v>
      </c>
      <c r="AZ57">
        <f t="shared" si="75"/>
        <v>1.0078470870673104E-2</v>
      </c>
      <c r="BA57">
        <f t="shared" si="76"/>
        <v>1.9233173691105863E-2</v>
      </c>
      <c r="BB57" t="s">
        <v>253</v>
      </c>
      <c r="BC57">
        <v>0</v>
      </c>
      <c r="BD57">
        <f t="shared" si="77"/>
        <v>1.8395300000000001</v>
      </c>
      <c r="BE57">
        <f t="shared" si="78"/>
        <v>-0.28766796200869243</v>
      </c>
      <c r="BF57">
        <f t="shared" si="79"/>
        <v>1.8870239104810345E-2</v>
      </c>
      <c r="BG57">
        <f t="shared" si="80"/>
        <v>1.0980532996220329</v>
      </c>
      <c r="BH57">
        <f t="shared" si="81"/>
        <v>-7.9231423836610318E-2</v>
      </c>
      <c r="BI57">
        <f t="shared" si="82"/>
        <v>1000.00448387097</v>
      </c>
      <c r="BJ57">
        <f t="shared" si="83"/>
        <v>841.20376641290522</v>
      </c>
      <c r="BK57">
        <f t="shared" si="84"/>
        <v>0.84119999458066952</v>
      </c>
      <c r="BL57">
        <f t="shared" si="85"/>
        <v>0.19239998916133927</v>
      </c>
      <c r="BM57">
        <v>0.70921320927639198</v>
      </c>
      <c r="BN57">
        <v>0.5</v>
      </c>
      <c r="BO57" t="s">
        <v>254</v>
      </c>
      <c r="BP57">
        <v>1685015130.0999999</v>
      </c>
      <c r="BQ57">
        <v>399.97835483871</v>
      </c>
      <c r="BR57">
        <v>401.226258064516</v>
      </c>
      <c r="BS57">
        <v>15.387429032258099</v>
      </c>
      <c r="BT57">
        <v>15.1143838709677</v>
      </c>
      <c r="BU57">
        <v>500.01012903225802</v>
      </c>
      <c r="BV57">
        <v>95.705735483870896</v>
      </c>
      <c r="BW57">
        <v>0.20003970967741899</v>
      </c>
      <c r="BX57">
        <v>27.4803161290323</v>
      </c>
      <c r="BY57">
        <v>27.705174193548402</v>
      </c>
      <c r="BZ57">
        <v>999.9</v>
      </c>
      <c r="CA57">
        <v>9994.0322580645206</v>
      </c>
      <c r="CB57">
        <v>0</v>
      </c>
      <c r="CC57">
        <v>73.526600000000002</v>
      </c>
      <c r="CD57">
        <v>1000.00448387097</v>
      </c>
      <c r="CE57">
        <v>0.95999900000000005</v>
      </c>
      <c r="CF57">
        <v>4.0000599999999997E-2</v>
      </c>
      <c r="CG57">
        <v>0</v>
      </c>
      <c r="CH57">
        <v>2.3558387096774198</v>
      </c>
      <c r="CI57">
        <v>0</v>
      </c>
      <c r="CJ57">
        <v>523.08283870967796</v>
      </c>
      <c r="CK57">
        <v>9334.3709677419392</v>
      </c>
      <c r="CL57">
        <v>37.9491935483871</v>
      </c>
      <c r="CM57">
        <v>40.991870967741903</v>
      </c>
      <c r="CN57">
        <v>39.098580645161299</v>
      </c>
      <c r="CO57">
        <v>39.75</v>
      </c>
      <c r="CP57">
        <v>38.066064516129003</v>
      </c>
      <c r="CQ57">
        <v>960.00451612903203</v>
      </c>
      <c r="CR57">
        <v>40</v>
      </c>
      <c r="CS57">
        <v>0</v>
      </c>
      <c r="CT57">
        <v>59.399999856948902</v>
      </c>
      <c r="CU57">
        <v>2.3687038461538501</v>
      </c>
      <c r="CV57">
        <v>1.0379384678316601</v>
      </c>
      <c r="CW57">
        <v>-5.3724444496509101</v>
      </c>
      <c r="CX57">
        <v>523.02976923076903</v>
      </c>
      <c r="CY57">
        <v>15</v>
      </c>
      <c r="CZ57">
        <v>1685012539.3</v>
      </c>
      <c r="DA57" t="s">
        <v>255</v>
      </c>
      <c r="DB57">
        <v>3</v>
      </c>
      <c r="DC57">
        <v>-3.927</v>
      </c>
      <c r="DD57">
        <v>0.35799999999999998</v>
      </c>
      <c r="DE57">
        <v>402</v>
      </c>
      <c r="DF57">
        <v>15</v>
      </c>
      <c r="DG57">
        <v>1.52</v>
      </c>
      <c r="DH57">
        <v>0.42</v>
      </c>
      <c r="DI57">
        <v>-1.2279672115384599</v>
      </c>
      <c r="DJ57">
        <v>3.0714862119014499E-2</v>
      </c>
      <c r="DK57">
        <v>0.121602778333065</v>
      </c>
      <c r="DL57">
        <v>1</v>
      </c>
      <c r="DM57">
        <v>2.34791818181818</v>
      </c>
      <c r="DN57">
        <v>0.14472921623106499</v>
      </c>
      <c r="DO57">
        <v>0.21986047256543001</v>
      </c>
      <c r="DP57">
        <v>1</v>
      </c>
      <c r="DQ57">
        <v>0.26736307692307698</v>
      </c>
      <c r="DR57">
        <v>5.41786732690153E-2</v>
      </c>
      <c r="DS57">
        <v>7.5092105363146E-3</v>
      </c>
      <c r="DT57">
        <v>1</v>
      </c>
      <c r="DU57">
        <v>3</v>
      </c>
      <c r="DV57">
        <v>3</v>
      </c>
      <c r="DW57" t="s">
        <v>256</v>
      </c>
      <c r="DX57">
        <v>100</v>
      </c>
      <c r="DY57">
        <v>100</v>
      </c>
      <c r="DZ57">
        <v>-3.927</v>
      </c>
      <c r="EA57">
        <v>0.35799999999999998</v>
      </c>
      <c r="EB57">
        <v>2</v>
      </c>
      <c r="EC57">
        <v>515.27099999999996</v>
      </c>
      <c r="ED57">
        <v>422.08600000000001</v>
      </c>
      <c r="EE57">
        <v>26.878699999999998</v>
      </c>
      <c r="EF57">
        <v>29.988499999999998</v>
      </c>
      <c r="EG57">
        <v>30.0002</v>
      </c>
      <c r="EH57">
        <v>30.1187</v>
      </c>
      <c r="EI57">
        <v>30.144200000000001</v>
      </c>
      <c r="EJ57">
        <v>20.0627</v>
      </c>
      <c r="EK57">
        <v>31.9575</v>
      </c>
      <c r="EL57">
        <v>0</v>
      </c>
      <c r="EM57">
        <v>26.9846</v>
      </c>
      <c r="EN57">
        <v>401.27699999999999</v>
      </c>
      <c r="EO57">
        <v>15.0221</v>
      </c>
      <c r="EP57">
        <v>100.517</v>
      </c>
      <c r="EQ57">
        <v>90.376999999999995</v>
      </c>
    </row>
    <row r="58" spans="1:147" x14ac:dyDescent="0.3">
      <c r="A58">
        <v>42</v>
      </c>
      <c r="B58">
        <v>1685015198.0999999</v>
      </c>
      <c r="C58">
        <v>2579.8999998569502</v>
      </c>
      <c r="D58" t="s">
        <v>378</v>
      </c>
      <c r="E58" t="s">
        <v>379</v>
      </c>
      <c r="F58">
        <v>1685015190.0999999</v>
      </c>
      <c r="G58">
        <f t="shared" si="43"/>
        <v>1.5777792738238107E-3</v>
      </c>
      <c r="H58">
        <f t="shared" si="44"/>
        <v>9.0128413844129138</v>
      </c>
      <c r="I58">
        <f t="shared" si="45"/>
        <v>399.969258064516</v>
      </c>
      <c r="J58">
        <f t="shared" si="46"/>
        <v>163.69911828063053</v>
      </c>
      <c r="K58">
        <f t="shared" si="47"/>
        <v>15.699548915349304</v>
      </c>
      <c r="L58">
        <f t="shared" si="48"/>
        <v>38.359014987821297</v>
      </c>
      <c r="M58">
        <f t="shared" si="49"/>
        <v>6.4629445297367707E-2</v>
      </c>
      <c r="N58">
        <f t="shared" si="50"/>
        <v>3.3690247575879324</v>
      </c>
      <c r="O58">
        <f t="shared" si="51"/>
        <v>6.3948492933543433E-2</v>
      </c>
      <c r="P58">
        <f t="shared" si="52"/>
        <v>4.0028390950364173E-2</v>
      </c>
      <c r="Q58">
        <f t="shared" si="53"/>
        <v>161.84681708995524</v>
      </c>
      <c r="R58">
        <f t="shared" si="54"/>
        <v>28.275353113397603</v>
      </c>
      <c r="S58">
        <f t="shared" si="55"/>
        <v>27.972867741935499</v>
      </c>
      <c r="T58">
        <f t="shared" si="56"/>
        <v>3.7888414552594236</v>
      </c>
      <c r="U58">
        <f t="shared" si="57"/>
        <v>39.667719564604155</v>
      </c>
      <c r="V58">
        <f t="shared" si="58"/>
        <v>1.4877057078711771</v>
      </c>
      <c r="W58">
        <f t="shared" si="59"/>
        <v>3.750419041478426</v>
      </c>
      <c r="X58">
        <f t="shared" si="60"/>
        <v>2.3011357473882468</v>
      </c>
      <c r="Y58">
        <f t="shared" si="61"/>
        <v>-69.580065975630049</v>
      </c>
      <c r="Z58">
        <f t="shared" si="62"/>
        <v>-31.729739907102218</v>
      </c>
      <c r="AA58">
        <f t="shared" si="63"/>
        <v>-2.0505833288776656</v>
      </c>
      <c r="AB58">
        <f t="shared" si="64"/>
        <v>58.486427878345296</v>
      </c>
      <c r="AC58">
        <v>-3.9719409897715698E-2</v>
      </c>
      <c r="AD58">
        <v>4.45885172216028E-2</v>
      </c>
      <c r="AE58">
        <v>3.35738019508383</v>
      </c>
      <c r="AF58">
        <v>0</v>
      </c>
      <c r="AG58">
        <v>0</v>
      </c>
      <c r="AH58">
        <f t="shared" si="65"/>
        <v>1</v>
      </c>
      <c r="AI58">
        <f t="shared" si="66"/>
        <v>0</v>
      </c>
      <c r="AJ58">
        <f t="shared" si="67"/>
        <v>50512.418819351733</v>
      </c>
      <c r="AK58" t="s">
        <v>251</v>
      </c>
      <c r="AL58">
        <v>2.32145</v>
      </c>
      <c r="AM58">
        <v>1.8749100000000001</v>
      </c>
      <c r="AN58">
        <f t="shared" si="68"/>
        <v>-0.44653999999999994</v>
      </c>
      <c r="AO58">
        <f t="shared" si="69"/>
        <v>-0.2381660986394013</v>
      </c>
      <c r="AP58">
        <v>-0.46207070621122198</v>
      </c>
      <c r="AQ58" t="s">
        <v>380</v>
      </c>
      <c r="AR58">
        <v>2.2884500000000001</v>
      </c>
      <c r="AS58">
        <v>1.2632000000000001</v>
      </c>
      <c r="AT58">
        <f t="shared" si="70"/>
        <v>-0.81162919569347691</v>
      </c>
      <c r="AU58">
        <v>0.5</v>
      </c>
      <c r="AV58">
        <f t="shared" si="71"/>
        <v>841.19950378063299</v>
      </c>
      <c r="AW58">
        <f t="shared" si="72"/>
        <v>9.0128413844129138</v>
      </c>
      <c r="AX58">
        <f t="shared" si="73"/>
        <v>-341.37103833561355</v>
      </c>
      <c r="AY58">
        <f t="shared" si="74"/>
        <v>1</v>
      </c>
      <c r="AZ58">
        <f t="shared" si="75"/>
        <v>1.1263573085862151E-2</v>
      </c>
      <c r="BA58">
        <f t="shared" si="76"/>
        <v>0.48425427485750472</v>
      </c>
      <c r="BB58" t="s">
        <v>253</v>
      </c>
      <c r="BC58">
        <v>0</v>
      </c>
      <c r="BD58">
        <f t="shared" si="77"/>
        <v>1.2632000000000001</v>
      </c>
      <c r="BE58">
        <f t="shared" si="78"/>
        <v>-0.8116291956934768</v>
      </c>
      <c r="BF58">
        <f t="shared" si="79"/>
        <v>0.32626099386103863</v>
      </c>
      <c r="BG58">
        <f t="shared" si="80"/>
        <v>0.96881644223954655</v>
      </c>
      <c r="BH58">
        <f t="shared" si="81"/>
        <v>-1.3698884758364314</v>
      </c>
      <c r="BI58">
        <f t="shared" si="82"/>
        <v>999.99938709677394</v>
      </c>
      <c r="BJ58">
        <f t="shared" si="83"/>
        <v>841.19950378063299</v>
      </c>
      <c r="BK58">
        <f t="shared" si="84"/>
        <v>0.84120001935483857</v>
      </c>
      <c r="BL58">
        <f t="shared" si="85"/>
        <v>0.19240003870967742</v>
      </c>
      <c r="BM58">
        <v>0.70921320927639198</v>
      </c>
      <c r="BN58">
        <v>0.5</v>
      </c>
      <c r="BO58" t="s">
        <v>254</v>
      </c>
      <c r="BP58">
        <v>1685015190.0999999</v>
      </c>
      <c r="BQ58">
        <v>399.969258064516</v>
      </c>
      <c r="BR58">
        <v>401.33716129032302</v>
      </c>
      <c r="BS58">
        <v>15.5123</v>
      </c>
      <c r="BT58">
        <v>15.291977419354801</v>
      </c>
      <c r="BU58">
        <v>500.005</v>
      </c>
      <c r="BV58">
        <v>95.705019354838697</v>
      </c>
      <c r="BW58">
        <v>0.19988887096774199</v>
      </c>
      <c r="BX58">
        <v>27.798174193548402</v>
      </c>
      <c r="BY58">
        <v>27.972867741935499</v>
      </c>
      <c r="BZ58">
        <v>999.9</v>
      </c>
      <c r="CA58">
        <v>10008.3870967742</v>
      </c>
      <c r="CB58">
        <v>0</v>
      </c>
      <c r="CC58">
        <v>73.530051612903193</v>
      </c>
      <c r="CD58">
        <v>999.99938709677394</v>
      </c>
      <c r="CE58">
        <v>0.96000077419354801</v>
      </c>
      <c r="CF58">
        <v>3.9998954838709702E-2</v>
      </c>
      <c r="CG58">
        <v>0</v>
      </c>
      <c r="CH58">
        <v>2.3025451612903201</v>
      </c>
      <c r="CI58">
        <v>0</v>
      </c>
      <c r="CJ58">
        <v>520.90383870967798</v>
      </c>
      <c r="CK58">
        <v>9334.3206451612896</v>
      </c>
      <c r="CL58">
        <v>38.247967741935497</v>
      </c>
      <c r="CM58">
        <v>41.125</v>
      </c>
      <c r="CN58">
        <v>39.352645161290297</v>
      </c>
      <c r="CO58">
        <v>39.875</v>
      </c>
      <c r="CP58">
        <v>38.316064516129003</v>
      </c>
      <c r="CQ58">
        <v>959.99935483871002</v>
      </c>
      <c r="CR58">
        <v>40.000645161290301</v>
      </c>
      <c r="CS58">
        <v>0</v>
      </c>
      <c r="CT58">
        <v>59.399999856948902</v>
      </c>
      <c r="CU58">
        <v>2.2884500000000001</v>
      </c>
      <c r="CV58">
        <v>0.47004103516461998</v>
      </c>
      <c r="CW58">
        <v>-1.63948718353978</v>
      </c>
      <c r="CX58">
        <v>520.92703846153802</v>
      </c>
      <c r="CY58">
        <v>15</v>
      </c>
      <c r="CZ58">
        <v>1685012539.3</v>
      </c>
      <c r="DA58" t="s">
        <v>255</v>
      </c>
      <c r="DB58">
        <v>3</v>
      </c>
      <c r="DC58">
        <v>-3.927</v>
      </c>
      <c r="DD58">
        <v>0.35799999999999998</v>
      </c>
      <c r="DE58">
        <v>402</v>
      </c>
      <c r="DF58">
        <v>15</v>
      </c>
      <c r="DG58">
        <v>1.52</v>
      </c>
      <c r="DH58">
        <v>0.42</v>
      </c>
      <c r="DI58">
        <v>-1.3402873076923101</v>
      </c>
      <c r="DJ58">
        <v>-0.251965679159875</v>
      </c>
      <c r="DK58">
        <v>0.11359893096252401</v>
      </c>
      <c r="DL58">
        <v>1</v>
      </c>
      <c r="DM58">
        <v>2.3412159090909102</v>
      </c>
      <c r="DN58">
        <v>-0.32848896086130902</v>
      </c>
      <c r="DO58">
        <v>0.19443514920636301</v>
      </c>
      <c r="DP58">
        <v>1</v>
      </c>
      <c r="DQ58">
        <v>0.22633182692307699</v>
      </c>
      <c r="DR58">
        <v>-6.7683160590797403E-2</v>
      </c>
      <c r="DS58">
        <v>1.49153343237514E-2</v>
      </c>
      <c r="DT58">
        <v>1</v>
      </c>
      <c r="DU58">
        <v>3</v>
      </c>
      <c r="DV58">
        <v>3</v>
      </c>
      <c r="DW58" t="s">
        <v>256</v>
      </c>
      <c r="DX58">
        <v>100</v>
      </c>
      <c r="DY58">
        <v>100</v>
      </c>
      <c r="DZ58">
        <v>-3.927</v>
      </c>
      <c r="EA58">
        <v>0.35799999999999998</v>
      </c>
      <c r="EB58">
        <v>2</v>
      </c>
      <c r="EC58">
        <v>515.37099999999998</v>
      </c>
      <c r="ED58">
        <v>422.05399999999997</v>
      </c>
      <c r="EE58">
        <v>27.524999999999999</v>
      </c>
      <c r="EF58">
        <v>29.988499999999998</v>
      </c>
      <c r="EG58">
        <v>30</v>
      </c>
      <c r="EH58">
        <v>30.131599999999999</v>
      </c>
      <c r="EI58">
        <v>30.157</v>
      </c>
      <c r="EJ58">
        <v>20.068200000000001</v>
      </c>
      <c r="EK58">
        <v>29.946300000000001</v>
      </c>
      <c r="EL58">
        <v>0</v>
      </c>
      <c r="EM58">
        <v>27.51</v>
      </c>
      <c r="EN58">
        <v>401.35300000000001</v>
      </c>
      <c r="EO58">
        <v>15.3118</v>
      </c>
      <c r="EP58">
        <v>100.51300000000001</v>
      </c>
      <c r="EQ58">
        <v>90.379000000000005</v>
      </c>
    </row>
    <row r="59" spans="1:147" x14ac:dyDescent="0.3">
      <c r="A59">
        <v>43</v>
      </c>
      <c r="B59">
        <v>1685015258.0999999</v>
      </c>
      <c r="C59">
        <v>2639.8999998569502</v>
      </c>
      <c r="D59" t="s">
        <v>381</v>
      </c>
      <c r="E59" t="s">
        <v>382</v>
      </c>
      <c r="F59">
        <v>1685015250.0999999</v>
      </c>
      <c r="G59">
        <f t="shared" si="43"/>
        <v>1.9432422963478967E-3</v>
      </c>
      <c r="H59">
        <f t="shared" si="44"/>
        <v>9.6076731437270144</v>
      </c>
      <c r="I59">
        <f t="shared" si="45"/>
        <v>399.97296774193501</v>
      </c>
      <c r="J59">
        <f t="shared" si="46"/>
        <v>193.3024190895822</v>
      </c>
      <c r="K59">
        <f t="shared" si="47"/>
        <v>18.53838780273162</v>
      </c>
      <c r="L59">
        <f t="shared" si="48"/>
        <v>38.358826658931712</v>
      </c>
      <c r="M59">
        <f t="shared" si="49"/>
        <v>7.9730798719774884E-2</v>
      </c>
      <c r="N59">
        <f t="shared" si="50"/>
        <v>3.3662169142438474</v>
      </c>
      <c r="O59">
        <f t="shared" si="51"/>
        <v>7.8696339459358486E-2</v>
      </c>
      <c r="P59">
        <f t="shared" si="52"/>
        <v>4.9277035952493754E-2</v>
      </c>
      <c r="Q59">
        <f t="shared" si="53"/>
        <v>161.84852056587965</v>
      </c>
      <c r="R59">
        <f t="shared" si="54"/>
        <v>28.353444143862358</v>
      </c>
      <c r="S59">
        <f t="shared" si="55"/>
        <v>28.084245161290301</v>
      </c>
      <c r="T59">
        <f t="shared" si="56"/>
        <v>3.8135168860577617</v>
      </c>
      <c r="U59">
        <f t="shared" si="57"/>
        <v>39.914876207704538</v>
      </c>
      <c r="V59">
        <f t="shared" si="58"/>
        <v>1.5111187922442237</v>
      </c>
      <c r="W59">
        <f t="shared" si="59"/>
        <v>3.7858536360750161</v>
      </c>
      <c r="X59">
        <f t="shared" si="60"/>
        <v>2.302398093813538</v>
      </c>
      <c r="Y59">
        <f t="shared" si="61"/>
        <v>-85.696985268942242</v>
      </c>
      <c r="Z59">
        <f t="shared" si="62"/>
        <v>-22.66795867185618</v>
      </c>
      <c r="AA59">
        <f t="shared" si="63"/>
        <v>-1.4681666373341933</v>
      </c>
      <c r="AB59">
        <f t="shared" si="64"/>
        <v>52.01540998774702</v>
      </c>
      <c r="AC59">
        <v>-3.9677828375773098E-2</v>
      </c>
      <c r="AD59">
        <v>4.4541838320480899E-2</v>
      </c>
      <c r="AE59">
        <v>3.3545845422187202</v>
      </c>
      <c r="AF59">
        <v>0</v>
      </c>
      <c r="AG59">
        <v>0</v>
      </c>
      <c r="AH59">
        <f t="shared" si="65"/>
        <v>1</v>
      </c>
      <c r="AI59">
        <f t="shared" si="66"/>
        <v>0</v>
      </c>
      <c r="AJ59">
        <f t="shared" si="67"/>
        <v>50434.648285740928</v>
      </c>
      <c r="AK59" t="s">
        <v>251</v>
      </c>
      <c r="AL59">
        <v>2.32145</v>
      </c>
      <c r="AM59">
        <v>1.8749100000000001</v>
      </c>
      <c r="AN59">
        <f t="shared" si="68"/>
        <v>-0.44653999999999994</v>
      </c>
      <c r="AO59">
        <f t="shared" si="69"/>
        <v>-0.2381660986394013</v>
      </c>
      <c r="AP59">
        <v>-0.46207070621122198</v>
      </c>
      <c r="AQ59" t="s">
        <v>383</v>
      </c>
      <c r="AR59">
        <v>2.3931615384615399</v>
      </c>
      <c r="AS59">
        <v>1.5196000000000001</v>
      </c>
      <c r="AT59">
        <f t="shared" si="70"/>
        <v>-0.57486281815052642</v>
      </c>
      <c r="AU59">
        <v>0.5</v>
      </c>
      <c r="AV59">
        <f t="shared" si="71"/>
        <v>841.20822898056713</v>
      </c>
      <c r="AW59">
        <f t="shared" si="72"/>
        <v>9.6076731437270144</v>
      </c>
      <c r="AX59">
        <f t="shared" si="73"/>
        <v>-241.78966658159106</v>
      </c>
      <c r="AY59">
        <f t="shared" si="74"/>
        <v>1</v>
      </c>
      <c r="AZ59">
        <f t="shared" si="75"/>
        <v>1.197057221152179E-2</v>
      </c>
      <c r="BA59">
        <f t="shared" si="76"/>
        <v>0.233818110028955</v>
      </c>
      <c r="BB59" t="s">
        <v>253</v>
      </c>
      <c r="BC59">
        <v>0</v>
      </c>
      <c r="BD59">
        <f t="shared" si="77"/>
        <v>1.5196000000000001</v>
      </c>
      <c r="BE59">
        <f t="shared" si="78"/>
        <v>-0.57486281815052631</v>
      </c>
      <c r="BF59">
        <f t="shared" si="79"/>
        <v>0.18950776303929256</v>
      </c>
      <c r="BG59">
        <f t="shared" si="80"/>
        <v>1.0894326101659162</v>
      </c>
      <c r="BH59">
        <f t="shared" si="81"/>
        <v>-0.79569579432973547</v>
      </c>
      <c r="BI59">
        <f t="shared" si="82"/>
        <v>1000.00974193548</v>
      </c>
      <c r="BJ59">
        <f t="shared" si="83"/>
        <v>841.20822898056713</v>
      </c>
      <c r="BK59">
        <f t="shared" si="84"/>
        <v>0.84120003406410959</v>
      </c>
      <c r="BL59">
        <f t="shared" si="85"/>
        <v>0.19240006812821911</v>
      </c>
      <c r="BM59">
        <v>0.70921320927639198</v>
      </c>
      <c r="BN59">
        <v>0.5</v>
      </c>
      <c r="BO59" t="s">
        <v>254</v>
      </c>
      <c r="BP59">
        <v>1685015250.0999999</v>
      </c>
      <c r="BQ59">
        <v>399.97296774193501</v>
      </c>
      <c r="BR59">
        <v>401.44596774193502</v>
      </c>
      <c r="BS59">
        <v>15.7566516129032</v>
      </c>
      <c r="BT59">
        <v>15.485364516129</v>
      </c>
      <c r="BU59">
        <v>500.008193548387</v>
      </c>
      <c r="BV59">
        <v>95.703535483870994</v>
      </c>
      <c r="BW59">
        <v>0.20001238709677399</v>
      </c>
      <c r="BX59">
        <v>27.9593387096774</v>
      </c>
      <c r="BY59">
        <v>28.084245161290301</v>
      </c>
      <c r="BZ59">
        <v>999.9</v>
      </c>
      <c r="CA59">
        <v>9998.0645161290304</v>
      </c>
      <c r="CB59">
        <v>0</v>
      </c>
      <c r="CC59">
        <v>73.519696774193605</v>
      </c>
      <c r="CD59">
        <v>1000.00974193548</v>
      </c>
      <c r="CE59">
        <v>0.96000290322580695</v>
      </c>
      <c r="CF59">
        <v>3.9996980645161301E-2</v>
      </c>
      <c r="CG59">
        <v>0</v>
      </c>
      <c r="CH59">
        <v>2.3665129032258099</v>
      </c>
      <c r="CI59">
        <v>0</v>
      </c>
      <c r="CJ59">
        <v>521.46432258064499</v>
      </c>
      <c r="CK59">
        <v>9334.4216129032302</v>
      </c>
      <c r="CL59">
        <v>38.5</v>
      </c>
      <c r="CM59">
        <v>41.274000000000001</v>
      </c>
      <c r="CN59">
        <v>39.586387096774203</v>
      </c>
      <c r="CO59">
        <v>40</v>
      </c>
      <c r="CP59">
        <v>38.549999999999997</v>
      </c>
      <c r="CQ59">
        <v>960.01032258064504</v>
      </c>
      <c r="CR59">
        <v>40.001612903225798</v>
      </c>
      <c r="CS59">
        <v>0</v>
      </c>
      <c r="CT59">
        <v>59.400000095367403</v>
      </c>
      <c r="CU59">
        <v>2.3931615384615399</v>
      </c>
      <c r="CV59">
        <v>-0.13798291189516099</v>
      </c>
      <c r="CW59">
        <v>3.1298803417063001</v>
      </c>
      <c r="CX59">
        <v>521.46857692307697</v>
      </c>
      <c r="CY59">
        <v>15</v>
      </c>
      <c r="CZ59">
        <v>1685012539.3</v>
      </c>
      <c r="DA59" t="s">
        <v>255</v>
      </c>
      <c r="DB59">
        <v>3</v>
      </c>
      <c r="DC59">
        <v>-3.927</v>
      </c>
      <c r="DD59">
        <v>0.35799999999999998</v>
      </c>
      <c r="DE59">
        <v>402</v>
      </c>
      <c r="DF59">
        <v>15</v>
      </c>
      <c r="DG59">
        <v>1.52</v>
      </c>
      <c r="DH59">
        <v>0.42</v>
      </c>
      <c r="DI59">
        <v>-1.4835801923076899</v>
      </c>
      <c r="DJ59">
        <v>-4.1671134637642398E-3</v>
      </c>
      <c r="DK59">
        <v>8.8497217089891195E-2</v>
      </c>
      <c r="DL59">
        <v>1</v>
      </c>
      <c r="DM59">
        <v>2.3827477272727302</v>
      </c>
      <c r="DN59">
        <v>1.8979703168760902E-2</v>
      </c>
      <c r="DO59">
        <v>0.17911784907839601</v>
      </c>
      <c r="DP59">
        <v>1</v>
      </c>
      <c r="DQ59">
        <v>0.26828613461538497</v>
      </c>
      <c r="DR59">
        <v>3.0808153333903701E-2</v>
      </c>
      <c r="DS59">
        <v>4.5413251159547897E-3</v>
      </c>
      <c r="DT59">
        <v>1</v>
      </c>
      <c r="DU59">
        <v>3</v>
      </c>
      <c r="DV59">
        <v>3</v>
      </c>
      <c r="DW59" t="s">
        <v>256</v>
      </c>
      <c r="DX59">
        <v>100</v>
      </c>
      <c r="DY59">
        <v>100</v>
      </c>
      <c r="DZ59">
        <v>-3.927</v>
      </c>
      <c r="EA59">
        <v>0.35799999999999998</v>
      </c>
      <c r="EB59">
        <v>2</v>
      </c>
      <c r="EC59">
        <v>515.16300000000001</v>
      </c>
      <c r="ED59">
        <v>422.36</v>
      </c>
      <c r="EE59">
        <v>26.640499999999999</v>
      </c>
      <c r="EF59">
        <v>29.980699999999999</v>
      </c>
      <c r="EG59">
        <v>30</v>
      </c>
      <c r="EH59">
        <v>30.136800000000001</v>
      </c>
      <c r="EI59">
        <v>30.1647</v>
      </c>
      <c r="EJ59">
        <v>20.075099999999999</v>
      </c>
      <c r="EK59">
        <v>29.360199999999999</v>
      </c>
      <c r="EL59">
        <v>0</v>
      </c>
      <c r="EM59">
        <v>26.666399999999999</v>
      </c>
      <c r="EN59">
        <v>401.48099999999999</v>
      </c>
      <c r="EO59">
        <v>15.5283</v>
      </c>
      <c r="EP59">
        <v>100.51300000000001</v>
      </c>
      <c r="EQ59">
        <v>90.378900000000002</v>
      </c>
    </row>
    <row r="60" spans="1:147" x14ac:dyDescent="0.3">
      <c r="A60">
        <v>44</v>
      </c>
      <c r="B60">
        <v>1685015318.0999999</v>
      </c>
      <c r="C60">
        <v>2699.8999998569502</v>
      </c>
      <c r="D60" t="s">
        <v>384</v>
      </c>
      <c r="E60" t="s">
        <v>385</v>
      </c>
      <c r="F60">
        <v>1685015310.0999999</v>
      </c>
      <c r="G60">
        <f t="shared" si="43"/>
        <v>2.1174921601280249E-3</v>
      </c>
      <c r="H60">
        <f t="shared" si="44"/>
        <v>10.536064699214618</v>
      </c>
      <c r="I60">
        <f t="shared" si="45"/>
        <v>399.97480645161301</v>
      </c>
      <c r="J60">
        <f t="shared" si="46"/>
        <v>194.18470314928453</v>
      </c>
      <c r="K60">
        <f t="shared" si="47"/>
        <v>18.623305697954862</v>
      </c>
      <c r="L60">
        <f t="shared" si="48"/>
        <v>38.35962859701786</v>
      </c>
      <c r="M60">
        <f t="shared" si="49"/>
        <v>8.7883665364394556E-2</v>
      </c>
      <c r="N60">
        <f t="shared" si="50"/>
        <v>3.3701526386076099</v>
      </c>
      <c r="O60">
        <f t="shared" si="51"/>
        <v>8.6630071376804424E-2</v>
      </c>
      <c r="P60">
        <f t="shared" si="52"/>
        <v>5.4254935352913994E-2</v>
      </c>
      <c r="Q60">
        <f t="shared" si="53"/>
        <v>161.84334287887401</v>
      </c>
      <c r="R60">
        <f t="shared" si="54"/>
        <v>28.24964429112601</v>
      </c>
      <c r="S60">
        <f t="shared" si="55"/>
        <v>28.002241935483902</v>
      </c>
      <c r="T60">
        <f t="shared" si="56"/>
        <v>3.7953356825003595</v>
      </c>
      <c r="U60">
        <f t="shared" si="57"/>
        <v>40.193955458979737</v>
      </c>
      <c r="V60">
        <f t="shared" si="58"/>
        <v>1.5160472821070226</v>
      </c>
      <c r="W60">
        <f t="shared" si="59"/>
        <v>3.7718290344781735</v>
      </c>
      <c r="X60">
        <f t="shared" si="60"/>
        <v>2.2792884003933369</v>
      </c>
      <c r="Y60">
        <f t="shared" si="61"/>
        <v>-93.381404261645898</v>
      </c>
      <c r="Z60">
        <f t="shared" si="62"/>
        <v>-19.356023775682921</v>
      </c>
      <c r="AA60">
        <f t="shared" si="63"/>
        <v>-1.2512854835091842</v>
      </c>
      <c r="AB60">
        <f t="shared" si="64"/>
        <v>47.854629358036014</v>
      </c>
      <c r="AC60">
        <v>-3.9736116754109499E-2</v>
      </c>
      <c r="AD60">
        <v>4.46072721315059E-2</v>
      </c>
      <c r="AE60">
        <v>3.3585031781447001</v>
      </c>
      <c r="AF60">
        <v>0</v>
      </c>
      <c r="AG60">
        <v>0</v>
      </c>
      <c r="AH60">
        <f t="shared" si="65"/>
        <v>1</v>
      </c>
      <c r="AI60">
        <f t="shared" si="66"/>
        <v>0</v>
      </c>
      <c r="AJ60">
        <f t="shared" si="67"/>
        <v>50516.414642139258</v>
      </c>
      <c r="AK60" t="s">
        <v>251</v>
      </c>
      <c r="AL60">
        <v>2.32145</v>
      </c>
      <c r="AM60">
        <v>1.8749100000000001</v>
      </c>
      <c r="AN60">
        <f t="shared" si="68"/>
        <v>-0.44653999999999994</v>
      </c>
      <c r="AO60">
        <f t="shared" si="69"/>
        <v>-0.2381660986394013</v>
      </c>
      <c r="AP60">
        <v>-0.46207070621122198</v>
      </c>
      <c r="AQ60" t="s">
        <v>386</v>
      </c>
      <c r="AR60">
        <v>2.34179615384615</v>
      </c>
      <c r="AS60">
        <v>2.7583199999999999</v>
      </c>
      <c r="AT60">
        <f t="shared" si="70"/>
        <v>0.15100635392334827</v>
      </c>
      <c r="AU60">
        <v>0.5</v>
      </c>
      <c r="AV60">
        <f t="shared" si="71"/>
        <v>841.18394121249173</v>
      </c>
      <c r="AW60">
        <f t="shared" si="72"/>
        <v>10.536064699214618</v>
      </c>
      <c r="AX60">
        <f t="shared" si="73"/>
        <v>63.512059970685257</v>
      </c>
      <c r="AY60">
        <f t="shared" si="74"/>
        <v>1</v>
      </c>
      <c r="AZ60">
        <f t="shared" si="75"/>
        <v>1.3074590308479983E-2</v>
      </c>
      <c r="BA60">
        <f t="shared" si="76"/>
        <v>-0.32027103454276512</v>
      </c>
      <c r="BB60" t="s">
        <v>253</v>
      </c>
      <c r="BC60">
        <v>0</v>
      </c>
      <c r="BD60">
        <f t="shared" si="77"/>
        <v>2.7583199999999999</v>
      </c>
      <c r="BE60">
        <f t="shared" si="78"/>
        <v>0.15100635392334821</v>
      </c>
      <c r="BF60">
        <f t="shared" si="79"/>
        <v>-0.4711746163815862</v>
      </c>
      <c r="BG60">
        <f t="shared" si="80"/>
        <v>0.953427441009568</v>
      </c>
      <c r="BH60">
        <f t="shared" si="81"/>
        <v>1.9783446051865452</v>
      </c>
      <c r="BI60">
        <f t="shared" si="82"/>
        <v>999.98122580645202</v>
      </c>
      <c r="BJ60">
        <f t="shared" si="83"/>
        <v>841.18394121249173</v>
      </c>
      <c r="BK60">
        <f t="shared" si="84"/>
        <v>0.84119973405911153</v>
      </c>
      <c r="BL60">
        <f t="shared" si="85"/>
        <v>0.19239946811822306</v>
      </c>
      <c r="BM60">
        <v>0.70921320927639198</v>
      </c>
      <c r="BN60">
        <v>0.5</v>
      </c>
      <c r="BO60" t="s">
        <v>254</v>
      </c>
      <c r="BP60">
        <v>1685015310.0999999</v>
      </c>
      <c r="BQ60">
        <v>399.97480645161301</v>
      </c>
      <c r="BR60">
        <v>401.58938709677398</v>
      </c>
      <c r="BS60">
        <v>15.8077838709677</v>
      </c>
      <c r="BT60">
        <v>15.5121838709677</v>
      </c>
      <c r="BU60">
        <v>500.00474193548399</v>
      </c>
      <c r="BV60">
        <v>95.705174193548402</v>
      </c>
      <c r="BW60">
        <v>0.199937774193548</v>
      </c>
      <c r="BX60">
        <v>27.895709677419401</v>
      </c>
      <c r="BY60">
        <v>28.002241935483902</v>
      </c>
      <c r="BZ60">
        <v>999.9</v>
      </c>
      <c r="CA60">
        <v>10012.580645161301</v>
      </c>
      <c r="CB60">
        <v>0</v>
      </c>
      <c r="CC60">
        <v>73.536954838709704</v>
      </c>
      <c r="CD60">
        <v>999.98122580645202</v>
      </c>
      <c r="CE60">
        <v>0.96000538709677397</v>
      </c>
      <c r="CF60">
        <v>3.99946774193548E-2</v>
      </c>
      <c r="CG60">
        <v>0</v>
      </c>
      <c r="CH60">
        <v>2.3402322580645198</v>
      </c>
      <c r="CI60">
        <v>0</v>
      </c>
      <c r="CJ60">
        <v>525.99964516129</v>
      </c>
      <c r="CK60">
        <v>9334.1664516129003</v>
      </c>
      <c r="CL60">
        <v>38.7296774193548</v>
      </c>
      <c r="CM60">
        <v>41.436999999999998</v>
      </c>
      <c r="CN60">
        <v>39.811999999999998</v>
      </c>
      <c r="CO60">
        <v>40.131</v>
      </c>
      <c r="CP60">
        <v>38.75</v>
      </c>
      <c r="CQ60">
        <v>959.98935483871003</v>
      </c>
      <c r="CR60">
        <v>39.990322580645199</v>
      </c>
      <c r="CS60">
        <v>0</v>
      </c>
      <c r="CT60">
        <v>59.400000095367403</v>
      </c>
      <c r="CU60">
        <v>2.34179615384615</v>
      </c>
      <c r="CV60">
        <v>-0.47391110437341799</v>
      </c>
      <c r="CW60">
        <v>9.8310085401929399</v>
      </c>
      <c r="CX60">
        <v>526.05619230769196</v>
      </c>
      <c r="CY60">
        <v>15</v>
      </c>
      <c r="CZ60">
        <v>1685012539.3</v>
      </c>
      <c r="DA60" t="s">
        <v>255</v>
      </c>
      <c r="DB60">
        <v>3</v>
      </c>
      <c r="DC60">
        <v>-3.927</v>
      </c>
      <c r="DD60">
        <v>0.35799999999999998</v>
      </c>
      <c r="DE60">
        <v>402</v>
      </c>
      <c r="DF60">
        <v>15</v>
      </c>
      <c r="DG60">
        <v>1.52</v>
      </c>
      <c r="DH60">
        <v>0.42</v>
      </c>
      <c r="DI60">
        <v>-1.6166384615384599</v>
      </c>
      <c r="DJ60">
        <v>-9.3378502518626894E-2</v>
      </c>
      <c r="DK60">
        <v>0.105824393752186</v>
      </c>
      <c r="DL60">
        <v>1</v>
      </c>
      <c r="DM60">
        <v>2.33310681818182</v>
      </c>
      <c r="DN60">
        <v>0.14062024334808401</v>
      </c>
      <c r="DO60">
        <v>0.19203926965565099</v>
      </c>
      <c r="DP60">
        <v>1</v>
      </c>
      <c r="DQ60">
        <v>0.29285601923076898</v>
      </c>
      <c r="DR60">
        <v>2.9761593101680299E-2</v>
      </c>
      <c r="DS60">
        <v>4.4282623110859197E-3</v>
      </c>
      <c r="DT60">
        <v>1</v>
      </c>
      <c r="DU60">
        <v>3</v>
      </c>
      <c r="DV60">
        <v>3</v>
      </c>
      <c r="DW60" t="s">
        <v>256</v>
      </c>
      <c r="DX60">
        <v>100</v>
      </c>
      <c r="DY60">
        <v>100</v>
      </c>
      <c r="DZ60">
        <v>-3.927</v>
      </c>
      <c r="EA60">
        <v>0.35799999999999998</v>
      </c>
      <c r="EB60">
        <v>2</v>
      </c>
      <c r="EC60">
        <v>515.31100000000004</v>
      </c>
      <c r="ED60">
        <v>422.541</v>
      </c>
      <c r="EE60">
        <v>26.0732</v>
      </c>
      <c r="EF60">
        <v>29.980699999999999</v>
      </c>
      <c r="EG60">
        <v>29.9998</v>
      </c>
      <c r="EH60">
        <v>30.139299999999999</v>
      </c>
      <c r="EI60">
        <v>30.172499999999999</v>
      </c>
      <c r="EJ60">
        <v>20.080200000000001</v>
      </c>
      <c r="EK60">
        <v>29.360199999999999</v>
      </c>
      <c r="EL60">
        <v>0</v>
      </c>
      <c r="EM60">
        <v>26.321100000000001</v>
      </c>
      <c r="EN60">
        <v>401.69600000000003</v>
      </c>
      <c r="EO60">
        <v>15.5253</v>
      </c>
      <c r="EP60">
        <v>100.514</v>
      </c>
      <c r="EQ60">
        <v>90.380300000000005</v>
      </c>
    </row>
    <row r="61" spans="1:147" x14ac:dyDescent="0.3">
      <c r="A61">
        <v>45</v>
      </c>
      <c r="B61">
        <v>1685015378.0999999</v>
      </c>
      <c r="C61">
        <v>2759.8999998569502</v>
      </c>
      <c r="D61" t="s">
        <v>387</v>
      </c>
      <c r="E61" t="s">
        <v>388</v>
      </c>
      <c r="F61">
        <v>1685015370.0999999</v>
      </c>
      <c r="G61">
        <f t="shared" si="43"/>
        <v>2.8466244480128701E-3</v>
      </c>
      <c r="H61">
        <f t="shared" si="44"/>
        <v>11.083871875412447</v>
      </c>
      <c r="I61">
        <f t="shared" si="45"/>
        <v>399.97461290322599</v>
      </c>
      <c r="J61">
        <f t="shared" si="46"/>
        <v>236.32311046177318</v>
      </c>
      <c r="K61">
        <f t="shared" si="47"/>
        <v>22.664713239925948</v>
      </c>
      <c r="L61">
        <f t="shared" si="48"/>
        <v>38.359811221968393</v>
      </c>
      <c r="M61">
        <f t="shared" si="49"/>
        <v>0.11919061880381276</v>
      </c>
      <c r="N61">
        <f t="shared" si="50"/>
        <v>3.3682208713912751</v>
      </c>
      <c r="O61">
        <f t="shared" si="51"/>
        <v>0.11689607706056063</v>
      </c>
      <c r="P61">
        <f t="shared" si="52"/>
        <v>7.3262524476209012E-2</v>
      </c>
      <c r="Q61">
        <f t="shared" si="53"/>
        <v>161.8468383359984</v>
      </c>
      <c r="R61">
        <f t="shared" si="54"/>
        <v>28.045618085951155</v>
      </c>
      <c r="S61">
        <f t="shared" si="55"/>
        <v>27.955929032258101</v>
      </c>
      <c r="T61">
        <f t="shared" si="56"/>
        <v>3.785100950257196</v>
      </c>
      <c r="U61">
        <f t="shared" si="57"/>
        <v>40.232676421074984</v>
      </c>
      <c r="V61">
        <f t="shared" si="58"/>
        <v>1.5141541366352924</v>
      </c>
      <c r="W61">
        <f t="shared" si="59"/>
        <v>3.763493436996741</v>
      </c>
      <c r="X61">
        <f t="shared" si="60"/>
        <v>2.2709468136219035</v>
      </c>
      <c r="Y61">
        <f t="shared" si="61"/>
        <v>-125.53613815736757</v>
      </c>
      <c r="Z61">
        <f t="shared" si="62"/>
        <v>-17.820179495233084</v>
      </c>
      <c r="AA61">
        <f t="shared" si="63"/>
        <v>-1.1521764729762238</v>
      </c>
      <c r="AB61">
        <f t="shared" si="64"/>
        <v>17.338344210421504</v>
      </c>
      <c r="AC61">
        <v>-3.97075036477866E-2</v>
      </c>
      <c r="AD61">
        <v>4.4575151413012597E-2</v>
      </c>
      <c r="AE61">
        <v>3.3565797994493898</v>
      </c>
      <c r="AF61">
        <v>0</v>
      </c>
      <c r="AG61">
        <v>0</v>
      </c>
      <c r="AH61">
        <f t="shared" si="65"/>
        <v>1</v>
      </c>
      <c r="AI61">
        <f t="shared" si="66"/>
        <v>0</v>
      </c>
      <c r="AJ61">
        <f t="shared" si="67"/>
        <v>50487.904997301004</v>
      </c>
      <c r="AK61" t="s">
        <v>251</v>
      </c>
      <c r="AL61">
        <v>2.32145</v>
      </c>
      <c r="AM61">
        <v>1.8749100000000001</v>
      </c>
      <c r="AN61">
        <f t="shared" si="68"/>
        <v>-0.44653999999999994</v>
      </c>
      <c r="AO61">
        <f t="shared" si="69"/>
        <v>-0.2381660986394013</v>
      </c>
      <c r="AP61">
        <v>-0.46207070621122198</v>
      </c>
      <c r="AQ61" t="s">
        <v>389</v>
      </c>
      <c r="AR61">
        <v>2.3759884615384599</v>
      </c>
      <c r="AS61">
        <v>1.3592</v>
      </c>
      <c r="AT61">
        <f t="shared" si="70"/>
        <v>-0.7480786209082253</v>
      </c>
      <c r="AU61">
        <v>0.5</v>
      </c>
      <c r="AV61">
        <f t="shared" si="71"/>
        <v>841.20243719989537</v>
      </c>
      <c r="AW61">
        <f t="shared" si="72"/>
        <v>11.083871875412447</v>
      </c>
      <c r="AX61">
        <f t="shared" si="73"/>
        <v>-314.64277956256785</v>
      </c>
      <c r="AY61">
        <f t="shared" si="74"/>
        <v>1</v>
      </c>
      <c r="AZ61">
        <f t="shared" si="75"/>
        <v>1.3725522027796979E-2</v>
      </c>
      <c r="BA61">
        <f t="shared" si="76"/>
        <v>0.37942171865803426</v>
      </c>
      <c r="BB61" t="s">
        <v>253</v>
      </c>
      <c r="BC61">
        <v>0</v>
      </c>
      <c r="BD61">
        <f t="shared" si="77"/>
        <v>1.3592</v>
      </c>
      <c r="BE61">
        <f t="shared" si="78"/>
        <v>-0.74807862090822541</v>
      </c>
      <c r="BF61">
        <f t="shared" si="79"/>
        <v>0.27505853614306824</v>
      </c>
      <c r="BG61">
        <f t="shared" si="80"/>
        <v>1.0566780582369029</v>
      </c>
      <c r="BH61">
        <f t="shared" si="81"/>
        <v>-1.1549021364267482</v>
      </c>
      <c r="BI61">
        <f t="shared" si="82"/>
        <v>1000.00325806452</v>
      </c>
      <c r="BJ61">
        <f t="shared" si="83"/>
        <v>841.20243719989537</v>
      </c>
      <c r="BK61">
        <f t="shared" si="84"/>
        <v>0.84119969651700999</v>
      </c>
      <c r="BL61">
        <f t="shared" si="85"/>
        <v>0.19239939303402023</v>
      </c>
      <c r="BM61">
        <v>0.70921320927639198</v>
      </c>
      <c r="BN61">
        <v>0.5</v>
      </c>
      <c r="BO61" t="s">
        <v>254</v>
      </c>
      <c r="BP61">
        <v>1685015370.0999999</v>
      </c>
      <c r="BQ61">
        <v>399.97461290322599</v>
      </c>
      <c r="BR61">
        <v>401.70825806451597</v>
      </c>
      <c r="BS61">
        <v>15.787961290322601</v>
      </c>
      <c r="BT61">
        <v>15.3905677419355</v>
      </c>
      <c r="BU61">
        <v>500.00558064516099</v>
      </c>
      <c r="BV61">
        <v>95.705635483870907</v>
      </c>
      <c r="BW61">
        <v>0.19997948387096801</v>
      </c>
      <c r="BX61">
        <v>27.8577935483871</v>
      </c>
      <c r="BY61">
        <v>27.955929032258101</v>
      </c>
      <c r="BZ61">
        <v>999.9</v>
      </c>
      <c r="CA61">
        <v>10005.322580645199</v>
      </c>
      <c r="CB61">
        <v>0</v>
      </c>
      <c r="CC61">
        <v>73.540406451612895</v>
      </c>
      <c r="CD61">
        <v>1000.00325806452</v>
      </c>
      <c r="CE61">
        <v>0.96000893548387101</v>
      </c>
      <c r="CF61">
        <v>3.9991387096774203E-2</v>
      </c>
      <c r="CG61">
        <v>0</v>
      </c>
      <c r="CH61">
        <v>2.35302903225806</v>
      </c>
      <c r="CI61">
        <v>0</v>
      </c>
      <c r="CJ61">
        <v>533.76012903225796</v>
      </c>
      <c r="CK61">
        <v>9334.3867741935501</v>
      </c>
      <c r="CL61">
        <v>38.936999999999998</v>
      </c>
      <c r="CM61">
        <v>41.580290322580602</v>
      </c>
      <c r="CN61">
        <v>40.003999999999998</v>
      </c>
      <c r="CO61">
        <v>40.26</v>
      </c>
      <c r="CP61">
        <v>38.936999999999998</v>
      </c>
      <c r="CQ61">
        <v>960.01290322580701</v>
      </c>
      <c r="CR61">
        <v>39.99</v>
      </c>
      <c r="CS61">
        <v>0</v>
      </c>
      <c r="CT61">
        <v>59.199999809265101</v>
      </c>
      <c r="CU61">
        <v>2.3759884615384599</v>
      </c>
      <c r="CV61">
        <v>0.449206840863559</v>
      </c>
      <c r="CW61">
        <v>7.8960683934819302</v>
      </c>
      <c r="CX61">
        <v>533.798615384615</v>
      </c>
      <c r="CY61">
        <v>15</v>
      </c>
      <c r="CZ61">
        <v>1685012539.3</v>
      </c>
      <c r="DA61" t="s">
        <v>255</v>
      </c>
      <c r="DB61">
        <v>3</v>
      </c>
      <c r="DC61">
        <v>-3.927</v>
      </c>
      <c r="DD61">
        <v>0.35799999999999998</v>
      </c>
      <c r="DE61">
        <v>402</v>
      </c>
      <c r="DF61">
        <v>15</v>
      </c>
      <c r="DG61">
        <v>1.52</v>
      </c>
      <c r="DH61">
        <v>0.42</v>
      </c>
      <c r="DI61">
        <v>-1.71403923076923</v>
      </c>
      <c r="DJ61">
        <v>-0.203840177580392</v>
      </c>
      <c r="DK61">
        <v>0.10817493771391</v>
      </c>
      <c r="DL61">
        <v>1</v>
      </c>
      <c r="DM61">
        <v>2.3371818181818198</v>
      </c>
      <c r="DN61">
        <v>8.7534911084325095E-2</v>
      </c>
      <c r="DO61">
        <v>0.193544889405213</v>
      </c>
      <c r="DP61">
        <v>1</v>
      </c>
      <c r="DQ61">
        <v>0.38349613461538501</v>
      </c>
      <c r="DR61">
        <v>0.113378715956639</v>
      </c>
      <c r="DS61">
        <v>2.2794646723964401E-2</v>
      </c>
      <c r="DT61">
        <v>0</v>
      </c>
      <c r="DU61">
        <v>2</v>
      </c>
      <c r="DV61">
        <v>3</v>
      </c>
      <c r="DW61" t="s">
        <v>272</v>
      </c>
      <c r="DX61">
        <v>100</v>
      </c>
      <c r="DY61">
        <v>100</v>
      </c>
      <c r="DZ61">
        <v>-3.927</v>
      </c>
      <c r="EA61">
        <v>0.35799999999999998</v>
      </c>
      <c r="EB61">
        <v>2</v>
      </c>
      <c r="EC61">
        <v>515.48</v>
      </c>
      <c r="ED61">
        <v>422.56700000000001</v>
      </c>
      <c r="EE61">
        <v>26.199400000000001</v>
      </c>
      <c r="EF61">
        <v>29.9833</v>
      </c>
      <c r="EG61">
        <v>30.0002</v>
      </c>
      <c r="EH61">
        <v>30.144500000000001</v>
      </c>
      <c r="EI61">
        <v>30.176600000000001</v>
      </c>
      <c r="EJ61">
        <v>20.080100000000002</v>
      </c>
      <c r="EK61">
        <v>31.0961</v>
      </c>
      <c r="EL61">
        <v>0</v>
      </c>
      <c r="EM61">
        <v>26.219000000000001</v>
      </c>
      <c r="EN61">
        <v>401.685</v>
      </c>
      <c r="EO61">
        <v>15.322699999999999</v>
      </c>
      <c r="EP61">
        <v>100.51300000000001</v>
      </c>
      <c r="EQ61">
        <v>90.382300000000001</v>
      </c>
    </row>
    <row r="62" spans="1:147" x14ac:dyDescent="0.3">
      <c r="A62">
        <v>46</v>
      </c>
      <c r="B62">
        <v>1685015438.0999999</v>
      </c>
      <c r="C62">
        <v>2819.8999998569502</v>
      </c>
      <c r="D62" t="s">
        <v>390</v>
      </c>
      <c r="E62" t="s">
        <v>391</v>
      </c>
      <c r="F62">
        <v>1685015430.0999999</v>
      </c>
      <c r="G62">
        <f t="shared" si="43"/>
        <v>2.8175597480309357E-3</v>
      </c>
      <c r="H62">
        <f t="shared" si="44"/>
        <v>11.799033982797358</v>
      </c>
      <c r="I62">
        <f t="shared" si="45"/>
        <v>399.982741935484</v>
      </c>
      <c r="J62">
        <f t="shared" si="46"/>
        <v>224.67584985229729</v>
      </c>
      <c r="K62">
        <f t="shared" si="47"/>
        <v>21.548070593857137</v>
      </c>
      <c r="L62">
        <f t="shared" si="48"/>
        <v>38.361294127590561</v>
      </c>
      <c r="M62">
        <f t="shared" si="49"/>
        <v>0.11763914676667268</v>
      </c>
      <c r="N62">
        <f t="shared" si="50"/>
        <v>3.3693507594541217</v>
      </c>
      <c r="O62">
        <f t="shared" si="51"/>
        <v>0.11540408166667282</v>
      </c>
      <c r="P62">
        <f t="shared" si="52"/>
        <v>7.2324825820438171E-2</v>
      </c>
      <c r="Q62">
        <f t="shared" si="53"/>
        <v>161.84570948101992</v>
      </c>
      <c r="R62">
        <f t="shared" si="54"/>
        <v>28.05882873310734</v>
      </c>
      <c r="S62">
        <f t="shared" si="55"/>
        <v>27.9586774193548</v>
      </c>
      <c r="T62">
        <f t="shared" si="56"/>
        <v>3.7857076461214358</v>
      </c>
      <c r="U62">
        <f t="shared" si="57"/>
        <v>40.07450535935844</v>
      </c>
      <c r="V62">
        <f t="shared" si="58"/>
        <v>1.5087866426411403</v>
      </c>
      <c r="W62">
        <f t="shared" si="59"/>
        <v>3.7649538755661753</v>
      </c>
      <c r="X62">
        <f t="shared" si="60"/>
        <v>2.2769210034802958</v>
      </c>
      <c r="Y62">
        <f t="shared" si="61"/>
        <v>-124.25438488816427</v>
      </c>
      <c r="Z62">
        <f t="shared" si="62"/>
        <v>-17.117728462863951</v>
      </c>
      <c r="AA62">
        <f t="shared" si="63"/>
        <v>-1.1064396785874413</v>
      </c>
      <c r="AB62">
        <f t="shared" si="64"/>
        <v>19.36715645140427</v>
      </c>
      <c r="AC62">
        <v>-3.9724238599153402E-2</v>
      </c>
      <c r="AD62">
        <v>4.4593937861984102E-2</v>
      </c>
      <c r="AE62">
        <v>3.3577047813168099</v>
      </c>
      <c r="AF62">
        <v>0</v>
      </c>
      <c r="AG62">
        <v>0</v>
      </c>
      <c r="AH62">
        <f t="shared" si="65"/>
        <v>1</v>
      </c>
      <c r="AI62">
        <f t="shared" si="66"/>
        <v>0</v>
      </c>
      <c r="AJ62">
        <f t="shared" si="67"/>
        <v>50507.231879855586</v>
      </c>
      <c r="AK62" t="s">
        <v>251</v>
      </c>
      <c r="AL62">
        <v>2.32145</v>
      </c>
      <c r="AM62">
        <v>1.8749100000000001</v>
      </c>
      <c r="AN62">
        <f t="shared" si="68"/>
        <v>-0.44653999999999994</v>
      </c>
      <c r="AO62">
        <f t="shared" si="69"/>
        <v>-0.2381660986394013</v>
      </c>
      <c r="AP62">
        <v>-0.46207070621122198</v>
      </c>
      <c r="AQ62" t="s">
        <v>392</v>
      </c>
      <c r="AR62">
        <v>2.22828076923077</v>
      </c>
      <c r="AS62">
        <v>1.1692</v>
      </c>
      <c r="AT62">
        <f t="shared" si="70"/>
        <v>-0.90581660043685419</v>
      </c>
      <c r="AU62">
        <v>0.5</v>
      </c>
      <c r="AV62">
        <f t="shared" si="71"/>
        <v>841.19650227104398</v>
      </c>
      <c r="AW62">
        <f t="shared" si="72"/>
        <v>11.799033982797358</v>
      </c>
      <c r="AX62">
        <f t="shared" si="73"/>
        <v>-380.98487799326477</v>
      </c>
      <c r="AY62">
        <f t="shared" si="74"/>
        <v>1</v>
      </c>
      <c r="AZ62">
        <f t="shared" si="75"/>
        <v>1.4575791335206836E-2</v>
      </c>
      <c r="BA62">
        <f t="shared" si="76"/>
        <v>0.60358364693807731</v>
      </c>
      <c r="BB62" t="s">
        <v>253</v>
      </c>
      <c r="BC62">
        <v>0</v>
      </c>
      <c r="BD62">
        <f t="shared" si="77"/>
        <v>1.1692</v>
      </c>
      <c r="BE62">
        <f t="shared" si="78"/>
        <v>-0.90581660043685419</v>
      </c>
      <c r="BF62">
        <f t="shared" si="79"/>
        <v>0.37639673370988475</v>
      </c>
      <c r="BG62">
        <f t="shared" si="80"/>
        <v>0.91914147904601429</v>
      </c>
      <c r="BH62">
        <f t="shared" si="81"/>
        <v>-1.5803959331750799</v>
      </c>
      <c r="BI62">
        <f t="shared" si="82"/>
        <v>999.99619354838705</v>
      </c>
      <c r="BJ62">
        <f t="shared" si="83"/>
        <v>841.19650227104398</v>
      </c>
      <c r="BK62">
        <f t="shared" si="84"/>
        <v>0.84119970425701507</v>
      </c>
      <c r="BL62">
        <f t="shared" si="85"/>
        <v>0.1923994085140302</v>
      </c>
      <c r="BM62">
        <v>0.70921320927639198</v>
      </c>
      <c r="BN62">
        <v>0.5</v>
      </c>
      <c r="BO62" t="s">
        <v>254</v>
      </c>
      <c r="BP62">
        <v>1685015430.0999999</v>
      </c>
      <c r="BQ62">
        <v>399.982741935484</v>
      </c>
      <c r="BR62">
        <v>401.81619354838699</v>
      </c>
      <c r="BS62">
        <v>15.731706451612901</v>
      </c>
      <c r="BT62">
        <v>15.338345161290301</v>
      </c>
      <c r="BU62">
        <v>500.002096774194</v>
      </c>
      <c r="BV62">
        <v>95.707400000000007</v>
      </c>
      <c r="BW62">
        <v>0.19997325806451599</v>
      </c>
      <c r="BX62">
        <v>27.864441935483899</v>
      </c>
      <c r="BY62">
        <v>27.9586774193548</v>
      </c>
      <c r="BZ62">
        <v>999.9</v>
      </c>
      <c r="CA62">
        <v>10009.3548387097</v>
      </c>
      <c r="CB62">
        <v>0</v>
      </c>
      <c r="CC62">
        <v>73.523148387096796</v>
      </c>
      <c r="CD62">
        <v>999.99619354838705</v>
      </c>
      <c r="CE62">
        <v>0.960010322580645</v>
      </c>
      <c r="CF62">
        <v>3.9990070967741903E-2</v>
      </c>
      <c r="CG62">
        <v>0</v>
      </c>
      <c r="CH62">
        <v>2.2120096774193501</v>
      </c>
      <c r="CI62">
        <v>0</v>
      </c>
      <c r="CJ62">
        <v>542.57583870967699</v>
      </c>
      <c r="CK62">
        <v>9334.3190322580704</v>
      </c>
      <c r="CL62">
        <v>39.125</v>
      </c>
      <c r="CM62">
        <v>41.75</v>
      </c>
      <c r="CN62">
        <v>40.189032258064501</v>
      </c>
      <c r="CO62">
        <v>40.399000000000001</v>
      </c>
      <c r="CP62">
        <v>39.120935483871001</v>
      </c>
      <c r="CQ62">
        <v>960.00645161290299</v>
      </c>
      <c r="CR62">
        <v>39.99</v>
      </c>
      <c r="CS62">
        <v>0</v>
      </c>
      <c r="CT62">
        <v>59.5</v>
      </c>
      <c r="CU62">
        <v>2.22828076923077</v>
      </c>
      <c r="CV62">
        <v>0.79921024246484396</v>
      </c>
      <c r="CW62">
        <v>8.9033504458893304</v>
      </c>
      <c r="CX62">
        <v>542.67288461538499</v>
      </c>
      <c r="CY62">
        <v>15</v>
      </c>
      <c r="CZ62">
        <v>1685012539.3</v>
      </c>
      <c r="DA62" t="s">
        <v>255</v>
      </c>
      <c r="DB62">
        <v>3</v>
      </c>
      <c r="DC62">
        <v>-3.927</v>
      </c>
      <c r="DD62">
        <v>0.35799999999999998</v>
      </c>
      <c r="DE62">
        <v>402</v>
      </c>
      <c r="DF62">
        <v>15</v>
      </c>
      <c r="DG62">
        <v>1.52</v>
      </c>
      <c r="DH62">
        <v>0.42</v>
      </c>
      <c r="DI62">
        <v>-1.81259307692308</v>
      </c>
      <c r="DJ62">
        <v>-0.110306258003787</v>
      </c>
      <c r="DK62">
        <v>9.3980781209172706E-2</v>
      </c>
      <c r="DL62">
        <v>1</v>
      </c>
      <c r="DM62">
        <v>2.25150909090909</v>
      </c>
      <c r="DN62">
        <v>-3.5935144643801302E-3</v>
      </c>
      <c r="DO62">
        <v>0.201378665045573</v>
      </c>
      <c r="DP62">
        <v>1</v>
      </c>
      <c r="DQ62">
        <v>0.39130746153846202</v>
      </c>
      <c r="DR62">
        <v>2.1839364808337099E-2</v>
      </c>
      <c r="DS62">
        <v>4.0395673866885301E-3</v>
      </c>
      <c r="DT62">
        <v>1</v>
      </c>
      <c r="DU62">
        <v>3</v>
      </c>
      <c r="DV62">
        <v>3</v>
      </c>
      <c r="DW62" t="s">
        <v>256</v>
      </c>
      <c r="DX62">
        <v>100</v>
      </c>
      <c r="DY62">
        <v>100</v>
      </c>
      <c r="DZ62">
        <v>-3.927</v>
      </c>
      <c r="EA62">
        <v>0.35799999999999998</v>
      </c>
      <c r="EB62">
        <v>2</v>
      </c>
      <c r="EC62">
        <v>514.99300000000005</v>
      </c>
      <c r="ED62">
        <v>422.47300000000001</v>
      </c>
      <c r="EE62">
        <v>26.368600000000001</v>
      </c>
      <c r="EF62">
        <v>29.980699999999999</v>
      </c>
      <c r="EG62">
        <v>30</v>
      </c>
      <c r="EH62">
        <v>30.147099999999998</v>
      </c>
      <c r="EI62">
        <v>30.180199999999999</v>
      </c>
      <c r="EJ62">
        <v>20.081800000000001</v>
      </c>
      <c r="EK62">
        <v>31.0961</v>
      </c>
      <c r="EL62">
        <v>0</v>
      </c>
      <c r="EM62">
        <v>26.3888</v>
      </c>
      <c r="EN62">
        <v>401.75400000000002</v>
      </c>
      <c r="EO62">
        <v>15.342599999999999</v>
      </c>
      <c r="EP62">
        <v>100.51300000000001</v>
      </c>
      <c r="EQ62">
        <v>90.382300000000001</v>
      </c>
    </row>
    <row r="63" spans="1:147" x14ac:dyDescent="0.3">
      <c r="A63">
        <v>47</v>
      </c>
      <c r="B63">
        <v>1685015498.0999999</v>
      </c>
      <c r="C63">
        <v>2879.8999998569502</v>
      </c>
      <c r="D63" t="s">
        <v>393</v>
      </c>
      <c r="E63" t="s">
        <v>394</v>
      </c>
      <c r="F63">
        <v>1685015490.10323</v>
      </c>
      <c r="G63">
        <f t="shared" si="43"/>
        <v>3.0015899359276043E-3</v>
      </c>
      <c r="H63">
        <f t="shared" si="44"/>
        <v>12.002843095797296</v>
      </c>
      <c r="I63">
        <f t="shared" si="45"/>
        <v>399.983838709677</v>
      </c>
      <c r="J63">
        <f t="shared" si="46"/>
        <v>231.97204801545843</v>
      </c>
      <c r="K63">
        <f t="shared" si="47"/>
        <v>22.248126352012207</v>
      </c>
      <c r="L63">
        <f t="shared" si="48"/>
        <v>38.361910663403506</v>
      </c>
      <c r="M63">
        <f t="shared" si="49"/>
        <v>0.12551988626689042</v>
      </c>
      <c r="N63">
        <f t="shared" si="50"/>
        <v>3.3687372974494556</v>
      </c>
      <c r="O63">
        <f t="shared" si="51"/>
        <v>0.12297836616464362</v>
      </c>
      <c r="P63">
        <f t="shared" si="52"/>
        <v>7.7085538205713247E-2</v>
      </c>
      <c r="Q63">
        <f t="shared" si="53"/>
        <v>161.84644693432259</v>
      </c>
      <c r="R63">
        <f t="shared" si="54"/>
        <v>28.054597925735582</v>
      </c>
      <c r="S63">
        <f t="shared" si="55"/>
        <v>27.975241935483901</v>
      </c>
      <c r="T63">
        <f t="shared" si="56"/>
        <v>3.7893659961802606</v>
      </c>
      <c r="U63">
        <f t="shared" si="57"/>
        <v>40.103130001991218</v>
      </c>
      <c r="V63">
        <f t="shared" si="58"/>
        <v>1.513190089123563</v>
      </c>
      <c r="W63">
        <f t="shared" si="59"/>
        <v>3.7732468489328128</v>
      </c>
      <c r="X63">
        <f t="shared" si="60"/>
        <v>2.2761759070566976</v>
      </c>
      <c r="Y63">
        <f t="shared" si="61"/>
        <v>-132.37011617440734</v>
      </c>
      <c r="Z63">
        <f t="shared" si="62"/>
        <v>-13.274325626624865</v>
      </c>
      <c r="AA63">
        <f t="shared" si="63"/>
        <v>-0.85840184803213415</v>
      </c>
      <c r="AB63">
        <f t="shared" si="64"/>
        <v>15.343603285258233</v>
      </c>
      <c r="AC63">
        <v>-3.9715152230696403E-2</v>
      </c>
      <c r="AD63">
        <v>4.4583737617381602E-2</v>
      </c>
      <c r="AE63">
        <v>3.35709398316807</v>
      </c>
      <c r="AF63">
        <v>0</v>
      </c>
      <c r="AG63">
        <v>0</v>
      </c>
      <c r="AH63">
        <f t="shared" si="65"/>
        <v>1</v>
      </c>
      <c r="AI63">
        <f t="shared" si="66"/>
        <v>0</v>
      </c>
      <c r="AJ63">
        <f t="shared" si="67"/>
        <v>50489.852084421218</v>
      </c>
      <c r="AK63" t="s">
        <v>251</v>
      </c>
      <c r="AL63">
        <v>2.32145</v>
      </c>
      <c r="AM63">
        <v>1.8749100000000001</v>
      </c>
      <c r="AN63">
        <f t="shared" si="68"/>
        <v>-0.44653999999999994</v>
      </c>
      <c r="AO63">
        <f t="shared" si="69"/>
        <v>-0.2381660986394013</v>
      </c>
      <c r="AP63">
        <v>-0.46207070621122198</v>
      </c>
      <c r="AQ63" t="s">
        <v>395</v>
      </c>
      <c r="AR63">
        <v>2.28106923076923</v>
      </c>
      <c r="AS63">
        <v>1.4976</v>
      </c>
      <c r="AT63">
        <f t="shared" si="70"/>
        <v>-0.52314986028928279</v>
      </c>
      <c r="AU63">
        <v>0.5</v>
      </c>
      <c r="AV63">
        <f t="shared" si="71"/>
        <v>841.20030472284509</v>
      </c>
      <c r="AW63">
        <f t="shared" si="72"/>
        <v>12.002843095797296</v>
      </c>
      <c r="AX63">
        <f t="shared" si="73"/>
        <v>-220.03691094552926</v>
      </c>
      <c r="AY63">
        <f t="shared" si="74"/>
        <v>1</v>
      </c>
      <c r="AZ63">
        <f t="shared" si="75"/>
        <v>1.4818009137687368E-2</v>
      </c>
      <c r="BA63">
        <f t="shared" si="76"/>
        <v>0.25194310897435901</v>
      </c>
      <c r="BB63" t="s">
        <v>253</v>
      </c>
      <c r="BC63">
        <v>0</v>
      </c>
      <c r="BD63">
        <f t="shared" si="77"/>
        <v>1.4976</v>
      </c>
      <c r="BE63">
        <f t="shared" si="78"/>
        <v>-0.52314986028928279</v>
      </c>
      <c r="BF63">
        <f t="shared" si="79"/>
        <v>0.20124165959966078</v>
      </c>
      <c r="BG63">
        <f t="shared" si="80"/>
        <v>0.95098528951778838</v>
      </c>
      <c r="BH63">
        <f t="shared" si="81"/>
        <v>-0.84496349711112129</v>
      </c>
      <c r="BI63">
        <f t="shared" si="82"/>
        <v>1000.00070967742</v>
      </c>
      <c r="BJ63">
        <f t="shared" si="83"/>
        <v>841.20030472284509</v>
      </c>
      <c r="BK63">
        <f t="shared" si="84"/>
        <v>0.84119970774240682</v>
      </c>
      <c r="BL63">
        <f t="shared" si="85"/>
        <v>0.19239941548481374</v>
      </c>
      <c r="BM63">
        <v>0.70921320927639198</v>
      </c>
      <c r="BN63">
        <v>0.5</v>
      </c>
      <c r="BO63" t="s">
        <v>254</v>
      </c>
      <c r="BP63">
        <v>1685015490.10323</v>
      </c>
      <c r="BQ63">
        <v>399.983838709677</v>
      </c>
      <c r="BR63">
        <v>401.85664516128998</v>
      </c>
      <c r="BS63">
        <v>15.777409677419399</v>
      </c>
      <c r="BT63">
        <v>15.3583741935484</v>
      </c>
      <c r="BU63">
        <v>500.00080645161302</v>
      </c>
      <c r="BV63">
        <v>95.708641935483897</v>
      </c>
      <c r="BW63">
        <v>0.20000974193548399</v>
      </c>
      <c r="BX63">
        <v>27.9021516129032</v>
      </c>
      <c r="BY63">
        <v>27.975241935483901</v>
      </c>
      <c r="BZ63">
        <v>999.9</v>
      </c>
      <c r="CA63">
        <v>10006.935483871001</v>
      </c>
      <c r="CB63">
        <v>0</v>
      </c>
      <c r="CC63">
        <v>73.530051612903193</v>
      </c>
      <c r="CD63">
        <v>1000.00070967742</v>
      </c>
      <c r="CE63">
        <v>0.96001193548387098</v>
      </c>
      <c r="CF63">
        <v>3.9988425806451601E-2</v>
      </c>
      <c r="CG63">
        <v>0</v>
      </c>
      <c r="CH63">
        <v>2.2843806451612898</v>
      </c>
      <c r="CI63">
        <v>0</v>
      </c>
      <c r="CJ63">
        <v>550.80674193548396</v>
      </c>
      <c r="CK63">
        <v>9334.3651612903195</v>
      </c>
      <c r="CL63">
        <v>39.276000000000003</v>
      </c>
      <c r="CM63">
        <v>41.883000000000003</v>
      </c>
      <c r="CN63">
        <v>40.375</v>
      </c>
      <c r="CO63">
        <v>40.537999999999997</v>
      </c>
      <c r="CP63">
        <v>39.25</v>
      </c>
      <c r="CQ63">
        <v>960.01129032258098</v>
      </c>
      <c r="CR63">
        <v>39.990322580645199</v>
      </c>
      <c r="CS63">
        <v>0</v>
      </c>
      <c r="CT63">
        <v>59.400000095367403</v>
      </c>
      <c r="CU63">
        <v>2.28106923076923</v>
      </c>
      <c r="CV63">
        <v>1.0362051343329901</v>
      </c>
      <c r="CW63">
        <v>7.78758977713363</v>
      </c>
      <c r="CX63">
        <v>550.87534615384595</v>
      </c>
      <c r="CY63">
        <v>15</v>
      </c>
      <c r="CZ63">
        <v>1685012539.3</v>
      </c>
      <c r="DA63" t="s">
        <v>255</v>
      </c>
      <c r="DB63">
        <v>3</v>
      </c>
      <c r="DC63">
        <v>-3.927</v>
      </c>
      <c r="DD63">
        <v>0.35799999999999998</v>
      </c>
      <c r="DE63">
        <v>402</v>
      </c>
      <c r="DF63">
        <v>15</v>
      </c>
      <c r="DG63">
        <v>1.52</v>
      </c>
      <c r="DH63">
        <v>0.42</v>
      </c>
      <c r="DI63">
        <v>-1.8808167307692301</v>
      </c>
      <c r="DJ63">
        <v>0.115345115213021</v>
      </c>
      <c r="DK63">
        <v>9.95189890214455E-2</v>
      </c>
      <c r="DL63">
        <v>1</v>
      </c>
      <c r="DM63">
        <v>2.2653204545454502</v>
      </c>
      <c r="DN63">
        <v>0.39919911540064701</v>
      </c>
      <c r="DO63">
        <v>0.19533951164289401</v>
      </c>
      <c r="DP63">
        <v>1</v>
      </c>
      <c r="DQ63">
        <v>0.41701300000000002</v>
      </c>
      <c r="DR63">
        <v>2.4781763123749599E-2</v>
      </c>
      <c r="DS63">
        <v>4.3379515991909196E-3</v>
      </c>
      <c r="DT63">
        <v>1</v>
      </c>
      <c r="DU63">
        <v>3</v>
      </c>
      <c r="DV63">
        <v>3</v>
      </c>
      <c r="DW63" t="s">
        <v>256</v>
      </c>
      <c r="DX63">
        <v>100</v>
      </c>
      <c r="DY63">
        <v>100</v>
      </c>
      <c r="DZ63">
        <v>-3.927</v>
      </c>
      <c r="EA63">
        <v>0.35799999999999998</v>
      </c>
      <c r="EB63">
        <v>2</v>
      </c>
      <c r="EC63">
        <v>515.52099999999996</v>
      </c>
      <c r="ED63">
        <v>422.61599999999999</v>
      </c>
      <c r="EE63">
        <v>26.472999999999999</v>
      </c>
      <c r="EF63">
        <v>29.978100000000001</v>
      </c>
      <c r="EG63">
        <v>30.0001</v>
      </c>
      <c r="EH63">
        <v>30.149699999999999</v>
      </c>
      <c r="EI63">
        <v>30.1828</v>
      </c>
      <c r="EJ63">
        <v>20.082799999999999</v>
      </c>
      <c r="EK63">
        <v>31.0961</v>
      </c>
      <c r="EL63">
        <v>0</v>
      </c>
      <c r="EM63">
        <v>26.488499999999998</v>
      </c>
      <c r="EN63">
        <v>401.88900000000001</v>
      </c>
      <c r="EO63">
        <v>15.335100000000001</v>
      </c>
      <c r="EP63">
        <v>100.511</v>
      </c>
      <c r="EQ63">
        <v>90.384900000000002</v>
      </c>
    </row>
    <row r="64" spans="1:147" x14ac:dyDescent="0.3">
      <c r="A64">
        <v>48</v>
      </c>
      <c r="B64">
        <v>1685015558.0999999</v>
      </c>
      <c r="C64">
        <v>2939.8999998569502</v>
      </c>
      <c r="D64" t="s">
        <v>396</v>
      </c>
      <c r="E64" t="s">
        <v>397</v>
      </c>
      <c r="F64">
        <v>1685015550.0999999</v>
      </c>
      <c r="G64">
        <f t="shared" si="43"/>
        <v>3.1701635698484672E-3</v>
      </c>
      <c r="H64">
        <f t="shared" si="44"/>
        <v>12.475772237311958</v>
      </c>
      <c r="I64">
        <f t="shared" si="45"/>
        <v>399.99174193548401</v>
      </c>
      <c r="J64">
        <f t="shared" si="46"/>
        <v>234.32956533476312</v>
      </c>
      <c r="K64">
        <f t="shared" si="47"/>
        <v>22.473830844680482</v>
      </c>
      <c r="L64">
        <f t="shared" si="48"/>
        <v>38.361982768520818</v>
      </c>
      <c r="M64">
        <f t="shared" si="49"/>
        <v>0.13264105401959539</v>
      </c>
      <c r="N64">
        <f t="shared" si="50"/>
        <v>3.366744958208423</v>
      </c>
      <c r="O64">
        <f t="shared" si="51"/>
        <v>0.12980484561140407</v>
      </c>
      <c r="P64">
        <f t="shared" si="52"/>
        <v>8.1377799470471843E-2</v>
      </c>
      <c r="Q64">
        <f t="shared" si="53"/>
        <v>161.84875125481506</v>
      </c>
      <c r="R64">
        <f t="shared" si="54"/>
        <v>28.051181039426371</v>
      </c>
      <c r="S64">
        <f t="shared" si="55"/>
        <v>27.996896774193601</v>
      </c>
      <c r="T64">
        <f t="shared" si="56"/>
        <v>3.7941532190993179</v>
      </c>
      <c r="U64">
        <f t="shared" si="57"/>
        <v>40.114664950646279</v>
      </c>
      <c r="V64">
        <f t="shared" si="58"/>
        <v>1.5167149947535372</v>
      </c>
      <c r="W64">
        <f t="shared" si="59"/>
        <v>3.7809489288258451</v>
      </c>
      <c r="X64">
        <f t="shared" si="60"/>
        <v>2.2774382243457807</v>
      </c>
      <c r="Y64">
        <f t="shared" si="61"/>
        <v>-139.80421343031739</v>
      </c>
      <c r="Z64">
        <f t="shared" si="62"/>
        <v>-10.851833622261401</v>
      </c>
      <c r="AA64">
        <f t="shared" si="63"/>
        <v>-0.70236162051279172</v>
      </c>
      <c r="AB64">
        <f t="shared" si="64"/>
        <v>10.490342581723477</v>
      </c>
      <c r="AC64">
        <v>-3.9685647126968801E-2</v>
      </c>
      <c r="AD64">
        <v>4.4550615553658302E-2</v>
      </c>
      <c r="AE64">
        <v>3.3551102939554598</v>
      </c>
      <c r="AF64">
        <v>0</v>
      </c>
      <c r="AG64">
        <v>0</v>
      </c>
      <c r="AH64">
        <f t="shared" si="65"/>
        <v>1</v>
      </c>
      <c r="AI64">
        <f t="shared" si="66"/>
        <v>0</v>
      </c>
      <c r="AJ64">
        <f t="shared" si="67"/>
        <v>50447.980484488777</v>
      </c>
      <c r="AK64" t="s">
        <v>251</v>
      </c>
      <c r="AL64">
        <v>2.32145</v>
      </c>
      <c r="AM64">
        <v>1.8749100000000001</v>
      </c>
      <c r="AN64">
        <f t="shared" si="68"/>
        <v>-0.44653999999999994</v>
      </c>
      <c r="AO64">
        <f t="shared" si="69"/>
        <v>-0.2381660986394013</v>
      </c>
      <c r="AP64">
        <v>-0.46207070621122198</v>
      </c>
      <c r="AQ64" t="s">
        <v>398</v>
      </c>
      <c r="AR64">
        <v>2.3214076923076901</v>
      </c>
      <c r="AS64">
        <v>1.4032</v>
      </c>
      <c r="AT64">
        <f t="shared" si="70"/>
        <v>-0.65436694149635843</v>
      </c>
      <c r="AU64">
        <v>0.5</v>
      </c>
      <c r="AV64">
        <f t="shared" si="71"/>
        <v>841.21210203927126</v>
      </c>
      <c r="AW64">
        <f t="shared" si="72"/>
        <v>12.475772237311958</v>
      </c>
      <c r="AX64">
        <f t="shared" si="73"/>
        <v>-275.23069518058026</v>
      </c>
      <c r="AY64">
        <f t="shared" si="74"/>
        <v>1</v>
      </c>
      <c r="AZ64">
        <f t="shared" si="75"/>
        <v>1.5380000967840556E-2</v>
      </c>
      <c r="BA64">
        <f t="shared" si="76"/>
        <v>0.3361673318129989</v>
      </c>
      <c r="BB64" t="s">
        <v>253</v>
      </c>
      <c r="BC64">
        <v>0</v>
      </c>
      <c r="BD64">
        <f t="shared" si="77"/>
        <v>1.4032</v>
      </c>
      <c r="BE64">
        <f t="shared" si="78"/>
        <v>-0.65436694149635832</v>
      </c>
      <c r="BF64">
        <f t="shared" si="79"/>
        <v>0.25159074302233175</v>
      </c>
      <c r="BG64">
        <f t="shared" si="80"/>
        <v>0.9999539257366622</v>
      </c>
      <c r="BH64">
        <f t="shared" si="81"/>
        <v>-1.0563667308639766</v>
      </c>
      <c r="BI64">
        <f t="shared" si="82"/>
        <v>1000.01470967742</v>
      </c>
      <c r="BJ64">
        <f t="shared" si="83"/>
        <v>841.21210203927126</v>
      </c>
      <c r="BK64">
        <f t="shared" si="84"/>
        <v>0.84119972826262268</v>
      </c>
      <c r="BL64">
        <f t="shared" si="85"/>
        <v>0.19239945652524537</v>
      </c>
      <c r="BM64">
        <v>0.70921320927639198</v>
      </c>
      <c r="BN64">
        <v>0.5</v>
      </c>
      <c r="BO64" t="s">
        <v>254</v>
      </c>
      <c r="BP64">
        <v>1685015550.0999999</v>
      </c>
      <c r="BQ64">
        <v>399.99174193548401</v>
      </c>
      <c r="BR64">
        <v>401.94119354838699</v>
      </c>
      <c r="BS64">
        <v>15.814445161290299</v>
      </c>
      <c r="BT64">
        <v>15.371893548387099</v>
      </c>
      <c r="BU64">
        <v>500.00177419354799</v>
      </c>
      <c r="BV64">
        <v>95.706954838709706</v>
      </c>
      <c r="BW64">
        <v>0.19998209677419401</v>
      </c>
      <c r="BX64">
        <v>27.9371096774194</v>
      </c>
      <c r="BY64">
        <v>27.996896774193601</v>
      </c>
      <c r="BZ64">
        <v>999.9</v>
      </c>
      <c r="CA64">
        <v>9999.6774193548408</v>
      </c>
      <c r="CB64">
        <v>0</v>
      </c>
      <c r="CC64">
        <v>73.554212903225803</v>
      </c>
      <c r="CD64">
        <v>1000.01470967742</v>
      </c>
      <c r="CE64">
        <v>0.96001225806451596</v>
      </c>
      <c r="CF64">
        <v>3.9988096774193502E-2</v>
      </c>
      <c r="CG64">
        <v>0</v>
      </c>
      <c r="CH64">
        <v>2.3033032258064501</v>
      </c>
      <c r="CI64">
        <v>0</v>
      </c>
      <c r="CJ64">
        <v>558.00606451612896</v>
      </c>
      <c r="CK64">
        <v>9334.5016129032192</v>
      </c>
      <c r="CL64">
        <v>39.436999999999998</v>
      </c>
      <c r="CM64">
        <v>42</v>
      </c>
      <c r="CN64">
        <v>40.503999999999998</v>
      </c>
      <c r="CO64">
        <v>40.625</v>
      </c>
      <c r="CP64">
        <v>39.375</v>
      </c>
      <c r="CQ64">
        <v>960.02516129032199</v>
      </c>
      <c r="CR64">
        <v>39.9916129032258</v>
      </c>
      <c r="CS64">
        <v>0</v>
      </c>
      <c r="CT64">
        <v>59.199999809265101</v>
      </c>
      <c r="CU64">
        <v>2.3214076923076901</v>
      </c>
      <c r="CV64">
        <v>0.40081366441793598</v>
      </c>
      <c r="CW64">
        <v>7.16314530513952</v>
      </c>
      <c r="CX64">
        <v>558.00099999999998</v>
      </c>
      <c r="CY64">
        <v>15</v>
      </c>
      <c r="CZ64">
        <v>1685012539.3</v>
      </c>
      <c r="DA64" t="s">
        <v>255</v>
      </c>
      <c r="DB64">
        <v>3</v>
      </c>
      <c r="DC64">
        <v>-3.927</v>
      </c>
      <c r="DD64">
        <v>0.35799999999999998</v>
      </c>
      <c r="DE64">
        <v>402</v>
      </c>
      <c r="DF64">
        <v>15</v>
      </c>
      <c r="DG64">
        <v>1.52</v>
      </c>
      <c r="DH64">
        <v>0.42</v>
      </c>
      <c r="DI64">
        <v>-1.93786365384615</v>
      </c>
      <c r="DJ64">
        <v>-4.49994877486323E-2</v>
      </c>
      <c r="DK64">
        <v>9.3116061554071997E-2</v>
      </c>
      <c r="DL64">
        <v>1</v>
      </c>
      <c r="DM64">
        <v>2.3126590909090901</v>
      </c>
      <c r="DN64">
        <v>0.273364353523254</v>
      </c>
      <c r="DO64">
        <v>0.167863609839252</v>
      </c>
      <c r="DP64">
        <v>1</v>
      </c>
      <c r="DQ64">
        <v>0.44097323076923101</v>
      </c>
      <c r="DR64">
        <v>1.6708880730812101E-2</v>
      </c>
      <c r="DS64">
        <v>3.1875490138939498E-3</v>
      </c>
      <c r="DT64">
        <v>1</v>
      </c>
      <c r="DU64">
        <v>3</v>
      </c>
      <c r="DV64">
        <v>3</v>
      </c>
      <c r="DW64" t="s">
        <v>256</v>
      </c>
      <c r="DX64">
        <v>100</v>
      </c>
      <c r="DY64">
        <v>100</v>
      </c>
      <c r="DZ64">
        <v>-3.927</v>
      </c>
      <c r="EA64">
        <v>0.35799999999999998</v>
      </c>
      <c r="EB64">
        <v>2</v>
      </c>
      <c r="EC64">
        <v>515.52099999999996</v>
      </c>
      <c r="ED64">
        <v>422.61599999999999</v>
      </c>
      <c r="EE64">
        <v>26.469799999999999</v>
      </c>
      <c r="EF64">
        <v>29.9756</v>
      </c>
      <c r="EG64">
        <v>30</v>
      </c>
      <c r="EH64">
        <v>30.149699999999999</v>
      </c>
      <c r="EI64">
        <v>30.1828</v>
      </c>
      <c r="EJ64">
        <v>20.0809</v>
      </c>
      <c r="EK64">
        <v>31.0961</v>
      </c>
      <c r="EL64">
        <v>0</v>
      </c>
      <c r="EM64">
        <v>26.469000000000001</v>
      </c>
      <c r="EN64">
        <v>401.78199999999998</v>
      </c>
      <c r="EO64">
        <v>15.3675</v>
      </c>
      <c r="EP64">
        <v>100.515</v>
      </c>
      <c r="EQ64">
        <v>90.385099999999994</v>
      </c>
    </row>
    <row r="65" spans="1:147" x14ac:dyDescent="0.3">
      <c r="A65">
        <v>49</v>
      </c>
      <c r="B65">
        <v>1685015618.0999999</v>
      </c>
      <c r="C65">
        <v>2999.8999998569502</v>
      </c>
      <c r="D65" t="s">
        <v>399</v>
      </c>
      <c r="E65" t="s">
        <v>400</v>
      </c>
      <c r="F65">
        <v>1685015610.0999999</v>
      </c>
      <c r="G65">
        <f t="shared" si="43"/>
        <v>3.2758827181876937E-3</v>
      </c>
      <c r="H65">
        <f t="shared" si="44"/>
        <v>12.651950890794883</v>
      </c>
      <c r="I65">
        <f t="shared" si="45"/>
        <v>399.98529032258102</v>
      </c>
      <c r="J65">
        <f t="shared" si="46"/>
        <v>237.35667529306764</v>
      </c>
      <c r="K65">
        <f t="shared" si="47"/>
        <v>22.764540494095836</v>
      </c>
      <c r="L65">
        <f t="shared" si="48"/>
        <v>38.362019215800053</v>
      </c>
      <c r="M65">
        <f t="shared" si="49"/>
        <v>0.13735722784794793</v>
      </c>
      <c r="N65">
        <f t="shared" si="50"/>
        <v>3.365361985067528</v>
      </c>
      <c r="O65">
        <f t="shared" si="51"/>
        <v>0.13431701633313498</v>
      </c>
      <c r="P65">
        <f t="shared" si="52"/>
        <v>8.4215681561805297E-2</v>
      </c>
      <c r="Q65">
        <f t="shared" si="53"/>
        <v>161.84787625112764</v>
      </c>
      <c r="R65">
        <f t="shared" si="54"/>
        <v>28.038775879989409</v>
      </c>
      <c r="S65">
        <f t="shared" si="55"/>
        <v>27.994641935483902</v>
      </c>
      <c r="T65">
        <f t="shared" si="56"/>
        <v>3.7936544972034536</v>
      </c>
      <c r="U65">
        <f t="shared" si="57"/>
        <v>40.155960608217349</v>
      </c>
      <c r="V65">
        <f t="shared" si="58"/>
        <v>1.5193118684099982</v>
      </c>
      <c r="W65">
        <f t="shared" si="59"/>
        <v>3.7835276392294608</v>
      </c>
      <c r="X65">
        <f t="shared" si="60"/>
        <v>2.2743426287934554</v>
      </c>
      <c r="Y65">
        <f t="shared" si="61"/>
        <v>-144.4664278720773</v>
      </c>
      <c r="Z65">
        <f t="shared" si="62"/>
        <v>-8.3172580037541035</v>
      </c>
      <c r="AA65">
        <f t="shared" si="63"/>
        <v>-0.53856319915088047</v>
      </c>
      <c r="AB65">
        <f t="shared" si="64"/>
        <v>8.525627176145365</v>
      </c>
      <c r="AC65">
        <v>-3.9665170496637599E-2</v>
      </c>
      <c r="AD65">
        <v>4.4527628742260197E-2</v>
      </c>
      <c r="AE65">
        <v>3.3537333239601899</v>
      </c>
      <c r="AF65">
        <v>0</v>
      </c>
      <c r="AG65">
        <v>0</v>
      </c>
      <c r="AH65">
        <f t="shared" si="65"/>
        <v>1</v>
      </c>
      <c r="AI65">
        <f t="shared" si="66"/>
        <v>0</v>
      </c>
      <c r="AJ65">
        <f t="shared" si="67"/>
        <v>50421.087459275172</v>
      </c>
      <c r="AK65" t="s">
        <v>251</v>
      </c>
      <c r="AL65">
        <v>2.32145</v>
      </c>
      <c r="AM65">
        <v>1.8749100000000001</v>
      </c>
      <c r="AN65">
        <f t="shared" si="68"/>
        <v>-0.44653999999999994</v>
      </c>
      <c r="AO65">
        <f t="shared" si="69"/>
        <v>-0.2381660986394013</v>
      </c>
      <c r="AP65">
        <v>-0.46207070621122198</v>
      </c>
      <c r="AQ65" t="s">
        <v>401</v>
      </c>
      <c r="AR65">
        <v>2.2874769230769201</v>
      </c>
      <c r="AS65">
        <v>1.3988</v>
      </c>
      <c r="AT65">
        <f t="shared" si="70"/>
        <v>-0.63531378544246508</v>
      </c>
      <c r="AU65">
        <v>0.5</v>
      </c>
      <c r="AV65">
        <f t="shared" si="71"/>
        <v>841.20715478759405</v>
      </c>
      <c r="AW65">
        <f t="shared" si="72"/>
        <v>12.651950890794883</v>
      </c>
      <c r="AX65">
        <f t="shared" si="73"/>
        <v>-267.21525092469602</v>
      </c>
      <c r="AY65">
        <f t="shared" si="74"/>
        <v>1</v>
      </c>
      <c r="AZ65">
        <f t="shared" si="75"/>
        <v>1.5589526934441508E-2</v>
      </c>
      <c r="BA65">
        <f t="shared" si="76"/>
        <v>0.34037031741492707</v>
      </c>
      <c r="BB65" t="s">
        <v>253</v>
      </c>
      <c r="BC65">
        <v>0</v>
      </c>
      <c r="BD65">
        <f t="shared" si="77"/>
        <v>1.3988</v>
      </c>
      <c r="BE65">
        <f t="shared" si="78"/>
        <v>-0.63531378544246497</v>
      </c>
      <c r="BF65">
        <f t="shared" si="79"/>
        <v>0.25393752233440542</v>
      </c>
      <c r="BG65">
        <f t="shared" si="80"/>
        <v>0.96317880352996266</v>
      </c>
      <c r="BH65">
        <f t="shared" si="81"/>
        <v>-1.0662202714202538</v>
      </c>
      <c r="BI65">
        <f t="shared" si="82"/>
        <v>1000.00877419355</v>
      </c>
      <c r="BJ65">
        <f t="shared" si="83"/>
        <v>841.20715478759405</v>
      </c>
      <c r="BK65">
        <f t="shared" si="84"/>
        <v>0.8411997739379633</v>
      </c>
      <c r="BL65">
        <f t="shared" si="85"/>
        <v>0.19239954787592653</v>
      </c>
      <c r="BM65">
        <v>0.70921320927639198</v>
      </c>
      <c r="BN65">
        <v>0.5</v>
      </c>
      <c r="BO65" t="s">
        <v>254</v>
      </c>
      <c r="BP65">
        <v>1685015610.0999999</v>
      </c>
      <c r="BQ65">
        <v>399.98529032258102</v>
      </c>
      <c r="BR65">
        <v>401.965709677419</v>
      </c>
      <c r="BS65">
        <v>15.8412516129032</v>
      </c>
      <c r="BT65">
        <v>15.383958064516101</v>
      </c>
      <c r="BU65">
        <v>500.00603225806498</v>
      </c>
      <c r="BV65">
        <v>95.708516129032304</v>
      </c>
      <c r="BW65">
        <v>0.200058870967742</v>
      </c>
      <c r="BX65">
        <v>27.948799999999999</v>
      </c>
      <c r="BY65">
        <v>27.994641935483902</v>
      </c>
      <c r="BZ65">
        <v>999.9</v>
      </c>
      <c r="CA65">
        <v>9994.3548387096798</v>
      </c>
      <c r="CB65">
        <v>0</v>
      </c>
      <c r="CC65">
        <v>73.5697451612903</v>
      </c>
      <c r="CD65">
        <v>1000.00877419355</v>
      </c>
      <c r="CE65">
        <v>0.96001170967742</v>
      </c>
      <c r="CF65">
        <v>3.9988603225806503E-2</v>
      </c>
      <c r="CG65">
        <v>0</v>
      </c>
      <c r="CH65">
        <v>2.2727064516128999</v>
      </c>
      <c r="CI65">
        <v>0</v>
      </c>
      <c r="CJ65">
        <v>562.919225806452</v>
      </c>
      <c r="CK65">
        <v>9334.4438709677397</v>
      </c>
      <c r="CL65">
        <v>39.561999999999998</v>
      </c>
      <c r="CM65">
        <v>42.125</v>
      </c>
      <c r="CN65">
        <v>40.640999999999998</v>
      </c>
      <c r="CO65">
        <v>40.75</v>
      </c>
      <c r="CP65">
        <v>39.5</v>
      </c>
      <c r="CQ65">
        <v>960.01806451612902</v>
      </c>
      <c r="CR65">
        <v>39.992903225806501</v>
      </c>
      <c r="CS65">
        <v>0</v>
      </c>
      <c r="CT65">
        <v>59.599999904632597</v>
      </c>
      <c r="CU65">
        <v>2.2874769230769201</v>
      </c>
      <c r="CV65">
        <v>-8.5770932304204406E-2</v>
      </c>
      <c r="CW65">
        <v>7.9667350232791501</v>
      </c>
      <c r="CX65">
        <v>562.98057692307702</v>
      </c>
      <c r="CY65">
        <v>15</v>
      </c>
      <c r="CZ65">
        <v>1685012539.3</v>
      </c>
      <c r="DA65" t="s">
        <v>255</v>
      </c>
      <c r="DB65">
        <v>3</v>
      </c>
      <c r="DC65">
        <v>-3.927</v>
      </c>
      <c r="DD65">
        <v>0.35799999999999998</v>
      </c>
      <c r="DE65">
        <v>402</v>
      </c>
      <c r="DF65">
        <v>15</v>
      </c>
      <c r="DG65">
        <v>1.52</v>
      </c>
      <c r="DH65">
        <v>0.42</v>
      </c>
      <c r="DI65">
        <v>-1.9818963461538499</v>
      </c>
      <c r="DJ65">
        <v>-3.5973004354114102E-2</v>
      </c>
      <c r="DK65">
        <v>0.10166653257717</v>
      </c>
      <c r="DL65">
        <v>1</v>
      </c>
      <c r="DM65">
        <v>2.2812000000000001</v>
      </c>
      <c r="DN65">
        <v>-0.16351461111407301</v>
      </c>
      <c r="DO65">
        <v>0.179725540755898</v>
      </c>
      <c r="DP65">
        <v>1</v>
      </c>
      <c r="DQ65">
        <v>0.456043865384615</v>
      </c>
      <c r="DR65">
        <v>1.3008771450524301E-2</v>
      </c>
      <c r="DS65">
        <v>3.28797010694842E-3</v>
      </c>
      <c r="DT65">
        <v>1</v>
      </c>
      <c r="DU65">
        <v>3</v>
      </c>
      <c r="DV65">
        <v>3</v>
      </c>
      <c r="DW65" t="s">
        <v>256</v>
      </c>
      <c r="DX65">
        <v>100</v>
      </c>
      <c r="DY65">
        <v>100</v>
      </c>
      <c r="DZ65">
        <v>-3.927</v>
      </c>
      <c r="EA65">
        <v>0.35799999999999998</v>
      </c>
      <c r="EB65">
        <v>2</v>
      </c>
      <c r="EC65">
        <v>515.24599999999998</v>
      </c>
      <c r="ED65">
        <v>422.86599999999999</v>
      </c>
      <c r="EE65">
        <v>26.420999999999999</v>
      </c>
      <c r="EF65">
        <v>29.970400000000001</v>
      </c>
      <c r="EG65">
        <v>30.000399999999999</v>
      </c>
      <c r="EH65">
        <v>30.147099999999998</v>
      </c>
      <c r="EI65">
        <v>30.1828</v>
      </c>
      <c r="EJ65">
        <v>20.084900000000001</v>
      </c>
      <c r="EK65">
        <v>31.0961</v>
      </c>
      <c r="EL65">
        <v>0</v>
      </c>
      <c r="EM65">
        <v>26.428599999999999</v>
      </c>
      <c r="EN65">
        <v>402.02199999999999</v>
      </c>
      <c r="EO65">
        <v>15.3675</v>
      </c>
      <c r="EP65">
        <v>100.514</v>
      </c>
      <c r="EQ65">
        <v>90.387200000000007</v>
      </c>
    </row>
    <row r="66" spans="1:147" x14ac:dyDescent="0.3">
      <c r="A66">
        <v>50</v>
      </c>
      <c r="B66">
        <v>1685015678.0999999</v>
      </c>
      <c r="C66">
        <v>3059.8999998569502</v>
      </c>
      <c r="D66" t="s">
        <v>402</v>
      </c>
      <c r="E66" t="s">
        <v>403</v>
      </c>
      <c r="F66">
        <v>1685015670.0999999</v>
      </c>
      <c r="G66">
        <f t="shared" si="43"/>
        <v>3.3716907245885217E-3</v>
      </c>
      <c r="H66">
        <f t="shared" si="44"/>
        <v>12.731928035912508</v>
      </c>
      <c r="I66">
        <f t="shared" si="45"/>
        <v>400.00490322580703</v>
      </c>
      <c r="J66">
        <f t="shared" si="46"/>
        <v>240.84153100759488</v>
      </c>
      <c r="K66">
        <f t="shared" si="47"/>
        <v>23.098951421159899</v>
      </c>
      <c r="L66">
        <f t="shared" si="48"/>
        <v>38.364204832875402</v>
      </c>
      <c r="M66">
        <f t="shared" si="49"/>
        <v>0.14162335271068713</v>
      </c>
      <c r="N66">
        <f t="shared" si="50"/>
        <v>3.3663378902090249</v>
      </c>
      <c r="O66">
        <f t="shared" si="51"/>
        <v>0.13839466428389768</v>
      </c>
      <c r="P66">
        <f t="shared" si="52"/>
        <v>8.6780619388178812E-2</v>
      </c>
      <c r="Q66">
        <f t="shared" si="53"/>
        <v>161.84807120221936</v>
      </c>
      <c r="R66">
        <f t="shared" si="54"/>
        <v>28.020128548328241</v>
      </c>
      <c r="S66">
        <f t="shared" si="55"/>
        <v>27.9921677419355</v>
      </c>
      <c r="T66">
        <f t="shared" si="56"/>
        <v>3.7931073245386755</v>
      </c>
      <c r="U66">
        <f t="shared" si="57"/>
        <v>40.198714600162802</v>
      </c>
      <c r="V66">
        <f t="shared" si="58"/>
        <v>1.5212170567925143</v>
      </c>
      <c r="W66">
        <f t="shared" si="59"/>
        <v>3.7842430334485213</v>
      </c>
      <c r="X66">
        <f t="shared" si="60"/>
        <v>2.2718902677461612</v>
      </c>
      <c r="Y66">
        <f t="shared" si="61"/>
        <v>-148.6915609543538</v>
      </c>
      <c r="Z66">
        <f t="shared" si="62"/>
        <v>-7.2822724442016202</v>
      </c>
      <c r="AA66">
        <f t="shared" si="63"/>
        <v>-0.47141040450214527</v>
      </c>
      <c r="AB66">
        <f t="shared" si="64"/>
        <v>5.4028273991617972</v>
      </c>
      <c r="AC66">
        <v>-3.9679619623533002E-2</v>
      </c>
      <c r="AD66">
        <v>4.45438491530133E-2</v>
      </c>
      <c r="AE66">
        <v>3.3547049930427502</v>
      </c>
      <c r="AF66">
        <v>0</v>
      </c>
      <c r="AG66">
        <v>0</v>
      </c>
      <c r="AH66">
        <f t="shared" si="65"/>
        <v>1</v>
      </c>
      <c r="AI66">
        <f t="shared" si="66"/>
        <v>0</v>
      </c>
      <c r="AJ66">
        <f t="shared" si="67"/>
        <v>50438.18124136269</v>
      </c>
      <c r="AK66" t="s">
        <v>251</v>
      </c>
      <c r="AL66">
        <v>2.32145</v>
      </c>
      <c r="AM66">
        <v>1.8749100000000001</v>
      </c>
      <c r="AN66">
        <f t="shared" si="68"/>
        <v>-0.44653999999999994</v>
      </c>
      <c r="AO66">
        <f t="shared" si="69"/>
        <v>-0.2381660986394013</v>
      </c>
      <c r="AP66">
        <v>-0.46207070621122198</v>
      </c>
      <c r="AQ66" t="s">
        <v>404</v>
      </c>
      <c r="AR66">
        <v>2.30658076923077</v>
      </c>
      <c r="AS66">
        <v>1.5824</v>
      </c>
      <c r="AT66">
        <f t="shared" si="70"/>
        <v>-0.45764709885665456</v>
      </c>
      <c r="AU66">
        <v>0.5</v>
      </c>
      <c r="AV66">
        <f t="shared" si="71"/>
        <v>841.20633344513033</v>
      </c>
      <c r="AW66">
        <f t="shared" si="72"/>
        <v>12.731928035912508</v>
      </c>
      <c r="AX66">
        <f t="shared" si="73"/>
        <v>-192.48781902050374</v>
      </c>
      <c r="AY66">
        <f t="shared" si="74"/>
        <v>1</v>
      </c>
      <c r="AZ66">
        <f t="shared" si="75"/>
        <v>1.5684616505546485E-2</v>
      </c>
      <c r="BA66">
        <f t="shared" si="76"/>
        <v>0.18485212335692622</v>
      </c>
      <c r="BB66" t="s">
        <v>253</v>
      </c>
      <c r="BC66">
        <v>0</v>
      </c>
      <c r="BD66">
        <f t="shared" si="77"/>
        <v>1.5824</v>
      </c>
      <c r="BE66">
        <f t="shared" si="78"/>
        <v>-0.45764709885665444</v>
      </c>
      <c r="BF66">
        <f t="shared" si="79"/>
        <v>0.15601282194878691</v>
      </c>
      <c r="BG66">
        <f t="shared" si="80"/>
        <v>0.97988061596748532</v>
      </c>
      <c r="BH66">
        <f t="shared" si="81"/>
        <v>-0.65505889729923428</v>
      </c>
      <c r="BI66">
        <f t="shared" si="82"/>
        <v>1000.0075483871</v>
      </c>
      <c r="BJ66">
        <f t="shared" si="83"/>
        <v>841.20633344513033</v>
      </c>
      <c r="BK66">
        <f t="shared" si="84"/>
        <v>0.84119998374202454</v>
      </c>
      <c r="BL66">
        <f t="shared" si="85"/>
        <v>0.19239996748404925</v>
      </c>
      <c r="BM66">
        <v>0.70921320927639198</v>
      </c>
      <c r="BN66">
        <v>0.5</v>
      </c>
      <c r="BO66" t="s">
        <v>254</v>
      </c>
      <c r="BP66">
        <v>1685015670.0999999</v>
      </c>
      <c r="BQ66">
        <v>400.00490322580703</v>
      </c>
      <c r="BR66">
        <v>402.002096774194</v>
      </c>
      <c r="BS66">
        <v>15.8609903225806</v>
      </c>
      <c r="BT66">
        <v>15.390335483871</v>
      </c>
      <c r="BU66">
        <v>500.00974193548399</v>
      </c>
      <c r="BV66">
        <v>95.709400000000002</v>
      </c>
      <c r="BW66">
        <v>0.199936419354839</v>
      </c>
      <c r="BX66">
        <v>27.952041935483901</v>
      </c>
      <c r="BY66">
        <v>27.9921677419355</v>
      </c>
      <c r="BZ66">
        <v>999.9</v>
      </c>
      <c r="CA66">
        <v>9997.9032258064508</v>
      </c>
      <c r="CB66">
        <v>0</v>
      </c>
      <c r="CC66">
        <v>73.576648387096796</v>
      </c>
      <c r="CD66">
        <v>1000.0075483871</v>
      </c>
      <c r="CE66">
        <v>0.959999516129032</v>
      </c>
      <c r="CF66">
        <v>4.00007E-2</v>
      </c>
      <c r="CG66">
        <v>0</v>
      </c>
      <c r="CH66">
        <v>2.3455225806451598</v>
      </c>
      <c r="CI66">
        <v>0</v>
      </c>
      <c r="CJ66">
        <v>565.816129032258</v>
      </c>
      <c r="CK66">
        <v>9334.3896774193508</v>
      </c>
      <c r="CL66">
        <v>39.685000000000002</v>
      </c>
      <c r="CM66">
        <v>42.25</v>
      </c>
      <c r="CN66">
        <v>40.770000000000003</v>
      </c>
      <c r="CO66">
        <v>40.832322580645197</v>
      </c>
      <c r="CP66">
        <v>39.625</v>
      </c>
      <c r="CQ66">
        <v>960.00580645161301</v>
      </c>
      <c r="CR66">
        <v>39.999677419354803</v>
      </c>
      <c r="CS66">
        <v>0</v>
      </c>
      <c r="CT66">
        <v>59.399999856948902</v>
      </c>
      <c r="CU66">
        <v>2.30658076923077</v>
      </c>
      <c r="CV66">
        <v>-1.30802393722837</v>
      </c>
      <c r="CW66">
        <v>5.3320000026250201</v>
      </c>
      <c r="CX66">
        <v>565.84496153846101</v>
      </c>
      <c r="CY66">
        <v>15</v>
      </c>
      <c r="CZ66">
        <v>1685012539.3</v>
      </c>
      <c r="DA66" t="s">
        <v>255</v>
      </c>
      <c r="DB66">
        <v>3</v>
      </c>
      <c r="DC66">
        <v>-3.927</v>
      </c>
      <c r="DD66">
        <v>0.35799999999999998</v>
      </c>
      <c r="DE66">
        <v>402</v>
      </c>
      <c r="DF66">
        <v>15</v>
      </c>
      <c r="DG66">
        <v>1.52</v>
      </c>
      <c r="DH66">
        <v>0.42</v>
      </c>
      <c r="DI66">
        <v>-1.9963846153846101</v>
      </c>
      <c r="DJ66">
        <v>4.2715205327358598E-2</v>
      </c>
      <c r="DK66">
        <v>8.4492409728774795E-2</v>
      </c>
      <c r="DL66">
        <v>1</v>
      </c>
      <c r="DM66">
        <v>2.31632272727273</v>
      </c>
      <c r="DN66">
        <v>-0.30556766256594198</v>
      </c>
      <c r="DO66">
        <v>0.19681823162921899</v>
      </c>
      <c r="DP66">
        <v>1</v>
      </c>
      <c r="DQ66">
        <v>0.469761961538462</v>
      </c>
      <c r="DR66">
        <v>1.01784956885516E-2</v>
      </c>
      <c r="DS66">
        <v>2.4697203747165298E-3</v>
      </c>
      <c r="DT66">
        <v>1</v>
      </c>
      <c r="DU66">
        <v>3</v>
      </c>
      <c r="DV66">
        <v>3</v>
      </c>
      <c r="DW66" t="s">
        <v>256</v>
      </c>
      <c r="DX66">
        <v>100</v>
      </c>
      <c r="DY66">
        <v>100</v>
      </c>
      <c r="DZ66">
        <v>-3.927</v>
      </c>
      <c r="EA66">
        <v>0.35799999999999998</v>
      </c>
      <c r="EB66">
        <v>2</v>
      </c>
      <c r="EC66">
        <v>515.22500000000002</v>
      </c>
      <c r="ED66">
        <v>423.09699999999998</v>
      </c>
      <c r="EE66">
        <v>26.394300000000001</v>
      </c>
      <c r="EF66">
        <v>29.965199999999999</v>
      </c>
      <c r="EG66">
        <v>30</v>
      </c>
      <c r="EH66">
        <v>30.144500000000001</v>
      </c>
      <c r="EI66">
        <v>30.180199999999999</v>
      </c>
      <c r="EJ66">
        <v>20.083400000000001</v>
      </c>
      <c r="EK66">
        <v>31.0961</v>
      </c>
      <c r="EL66">
        <v>0</v>
      </c>
      <c r="EM66">
        <v>26.394600000000001</v>
      </c>
      <c r="EN66">
        <v>401.96800000000002</v>
      </c>
      <c r="EO66">
        <v>15.3675</v>
      </c>
      <c r="EP66">
        <v>100.514</v>
      </c>
      <c r="EQ66">
        <v>90.388999999999996</v>
      </c>
    </row>
    <row r="67" spans="1:147" x14ac:dyDescent="0.3">
      <c r="A67">
        <v>51</v>
      </c>
      <c r="B67">
        <v>1685015738.0999999</v>
      </c>
      <c r="C67">
        <v>3119.8999998569502</v>
      </c>
      <c r="D67" t="s">
        <v>405</v>
      </c>
      <c r="E67" t="s">
        <v>406</v>
      </c>
      <c r="F67">
        <v>1685015730.10323</v>
      </c>
      <c r="G67">
        <f t="shared" si="43"/>
        <v>3.4593953299998184E-3</v>
      </c>
      <c r="H67">
        <f t="shared" si="44"/>
        <v>12.792044941546298</v>
      </c>
      <c r="I67">
        <f t="shared" si="45"/>
        <v>400.02170967741898</v>
      </c>
      <c r="J67">
        <f t="shared" si="46"/>
        <v>244.10532323625833</v>
      </c>
      <c r="K67">
        <f t="shared" si="47"/>
        <v>23.411703965237354</v>
      </c>
      <c r="L67">
        <f t="shared" si="48"/>
        <v>38.365365091082907</v>
      </c>
      <c r="M67">
        <f t="shared" si="49"/>
        <v>0.14563447157017881</v>
      </c>
      <c r="N67">
        <f t="shared" si="50"/>
        <v>3.3682077162208874</v>
      </c>
      <c r="O67">
        <f t="shared" si="51"/>
        <v>0.14222452411868286</v>
      </c>
      <c r="P67">
        <f t="shared" si="52"/>
        <v>8.919004784393389E-2</v>
      </c>
      <c r="Q67">
        <f t="shared" si="53"/>
        <v>161.84968985230083</v>
      </c>
      <c r="R67">
        <f t="shared" si="54"/>
        <v>28.001731075050941</v>
      </c>
      <c r="S67">
        <f t="shared" si="55"/>
        <v>27.981116129032301</v>
      </c>
      <c r="T67">
        <f t="shared" si="56"/>
        <v>3.7906640796568496</v>
      </c>
      <c r="U67">
        <f t="shared" si="57"/>
        <v>40.227711467447961</v>
      </c>
      <c r="V67">
        <f t="shared" si="58"/>
        <v>1.5224595686966527</v>
      </c>
      <c r="W67">
        <f t="shared" si="59"/>
        <v>3.7846039785997236</v>
      </c>
      <c r="X67">
        <f t="shared" si="60"/>
        <v>2.2682045109601967</v>
      </c>
      <c r="Y67">
        <f t="shared" si="61"/>
        <v>-152.559334052992</v>
      </c>
      <c r="Z67">
        <f t="shared" si="62"/>
        <v>-4.9825078814807187</v>
      </c>
      <c r="AA67">
        <f t="shared" si="63"/>
        <v>-0.32234333299670836</v>
      </c>
      <c r="AB67">
        <f t="shared" si="64"/>
        <v>3.9855045848314132</v>
      </c>
      <c r="AC67">
        <v>-3.9707308818014701E-2</v>
      </c>
      <c r="AD67">
        <v>4.4574932699525602E-2</v>
      </c>
      <c r="AE67">
        <v>3.3565667013973601</v>
      </c>
      <c r="AF67">
        <v>0</v>
      </c>
      <c r="AG67">
        <v>0</v>
      </c>
      <c r="AH67">
        <f t="shared" si="65"/>
        <v>1</v>
      </c>
      <c r="AI67">
        <f t="shared" si="66"/>
        <v>0</v>
      </c>
      <c r="AJ67">
        <f t="shared" si="67"/>
        <v>50471.638613002564</v>
      </c>
      <c r="AK67" t="s">
        <v>251</v>
      </c>
      <c r="AL67">
        <v>2.32145</v>
      </c>
      <c r="AM67">
        <v>1.8749100000000001</v>
      </c>
      <c r="AN67">
        <f t="shared" si="68"/>
        <v>-0.44653999999999994</v>
      </c>
      <c r="AO67">
        <f t="shared" si="69"/>
        <v>-0.2381660986394013</v>
      </c>
      <c r="AP67">
        <v>-0.46207070621122198</v>
      </c>
      <c r="AQ67" t="s">
        <v>407</v>
      </c>
      <c r="AR67">
        <v>2.3369307692307699</v>
      </c>
      <c r="AS67">
        <v>2.4111400000000001</v>
      </c>
      <c r="AT67">
        <f t="shared" si="70"/>
        <v>3.0777653213513112E-2</v>
      </c>
      <c r="AU67">
        <v>0.5</v>
      </c>
      <c r="AV67">
        <f t="shared" si="71"/>
        <v>841.21615788380325</v>
      </c>
      <c r="AW67">
        <f t="shared" si="72"/>
        <v>12.792044941546298</v>
      </c>
      <c r="AX67">
        <f t="shared" si="73"/>
        <v>12.945329592475796</v>
      </c>
      <c r="AY67">
        <f t="shared" si="74"/>
        <v>1</v>
      </c>
      <c r="AZ67">
        <f t="shared" si="75"/>
        <v>1.575589760555729E-2</v>
      </c>
      <c r="BA67">
        <f t="shared" si="76"/>
        <v>-0.22239687450749437</v>
      </c>
      <c r="BB67" t="s">
        <v>253</v>
      </c>
      <c r="BC67">
        <v>0</v>
      </c>
      <c r="BD67">
        <f t="shared" si="77"/>
        <v>2.4111400000000001</v>
      </c>
      <c r="BE67">
        <f t="shared" si="78"/>
        <v>3.0777653213513168E-2</v>
      </c>
      <c r="BF67">
        <f t="shared" si="79"/>
        <v>-0.28600306148028437</v>
      </c>
      <c r="BG67">
        <f t="shared" si="80"/>
        <v>0.82739693131040359</v>
      </c>
      <c r="BH67">
        <f t="shared" si="81"/>
        <v>1.2008554664755677</v>
      </c>
      <c r="BI67">
        <f t="shared" si="82"/>
        <v>1000.01941935484</v>
      </c>
      <c r="BJ67">
        <f t="shared" si="83"/>
        <v>841.21615788380325</v>
      </c>
      <c r="BK67">
        <f t="shared" si="84"/>
        <v>0.84119982232596213</v>
      </c>
      <c r="BL67">
        <f t="shared" si="85"/>
        <v>0.19239964465192436</v>
      </c>
      <c r="BM67">
        <v>0.70921320927639198</v>
      </c>
      <c r="BN67">
        <v>0.5</v>
      </c>
      <c r="BO67" t="s">
        <v>254</v>
      </c>
      <c r="BP67">
        <v>1685015730.10323</v>
      </c>
      <c r="BQ67">
        <v>400.02170967741898</v>
      </c>
      <c r="BR67">
        <v>402.032451612903</v>
      </c>
      <c r="BS67">
        <v>15.874132258064501</v>
      </c>
      <c r="BT67">
        <v>15.3912322580645</v>
      </c>
      <c r="BU67">
        <v>500.00051612903201</v>
      </c>
      <c r="BV67">
        <v>95.708251612903197</v>
      </c>
      <c r="BW67">
        <v>0.19995577419354801</v>
      </c>
      <c r="BX67">
        <v>27.9536774193549</v>
      </c>
      <c r="BY67">
        <v>27.981116129032301</v>
      </c>
      <c r="BZ67">
        <v>999.9</v>
      </c>
      <c r="CA67">
        <v>10005</v>
      </c>
      <c r="CB67">
        <v>0</v>
      </c>
      <c r="CC67">
        <v>73.580100000000002</v>
      </c>
      <c r="CD67">
        <v>1000.01941935484</v>
      </c>
      <c r="CE67">
        <v>0.96000529032258097</v>
      </c>
      <c r="CF67">
        <v>3.9994916129032297E-2</v>
      </c>
      <c r="CG67">
        <v>0</v>
      </c>
      <c r="CH67">
        <v>2.35130967741935</v>
      </c>
      <c r="CI67">
        <v>0</v>
      </c>
      <c r="CJ67">
        <v>567.36377419354801</v>
      </c>
      <c r="CK67">
        <v>9334.5177419354895</v>
      </c>
      <c r="CL67">
        <v>39.770000000000003</v>
      </c>
      <c r="CM67">
        <v>42.3241935483871</v>
      </c>
      <c r="CN67">
        <v>40.875</v>
      </c>
      <c r="CO67">
        <v>40.936999999999998</v>
      </c>
      <c r="CP67">
        <v>39.691064516129003</v>
      </c>
      <c r="CQ67">
        <v>960.02419354838696</v>
      </c>
      <c r="CR67">
        <v>39.994838709677403</v>
      </c>
      <c r="CS67">
        <v>0</v>
      </c>
      <c r="CT67">
        <v>59.400000095367403</v>
      </c>
      <c r="CU67">
        <v>2.3369307692307699</v>
      </c>
      <c r="CV67">
        <v>9.4639320772008997E-2</v>
      </c>
      <c r="CW67">
        <v>1.45726496932464</v>
      </c>
      <c r="CX67">
        <v>567.37780769230801</v>
      </c>
      <c r="CY67">
        <v>15</v>
      </c>
      <c r="CZ67">
        <v>1685012539.3</v>
      </c>
      <c r="DA67" t="s">
        <v>255</v>
      </c>
      <c r="DB67">
        <v>3</v>
      </c>
      <c r="DC67">
        <v>-3.927</v>
      </c>
      <c r="DD67">
        <v>0.35799999999999998</v>
      </c>
      <c r="DE67">
        <v>402</v>
      </c>
      <c r="DF67">
        <v>15</v>
      </c>
      <c r="DG67">
        <v>1.52</v>
      </c>
      <c r="DH67">
        <v>0.42</v>
      </c>
      <c r="DI67">
        <v>-2.02486961538462</v>
      </c>
      <c r="DJ67">
        <v>0.16056753641420299</v>
      </c>
      <c r="DK67">
        <v>8.7661933716573895E-2</v>
      </c>
      <c r="DL67">
        <v>1</v>
      </c>
      <c r="DM67">
        <v>2.3069931818181799</v>
      </c>
      <c r="DN67">
        <v>0.193198502473478</v>
      </c>
      <c r="DO67">
        <v>0.19209744733258199</v>
      </c>
      <c r="DP67">
        <v>1</v>
      </c>
      <c r="DQ67">
        <v>0.48181213461538502</v>
      </c>
      <c r="DR67">
        <v>7.1682594762326399E-3</v>
      </c>
      <c r="DS67">
        <v>2.4220057646889299E-3</v>
      </c>
      <c r="DT67">
        <v>1</v>
      </c>
      <c r="DU67">
        <v>3</v>
      </c>
      <c r="DV67">
        <v>3</v>
      </c>
      <c r="DW67" t="s">
        <v>256</v>
      </c>
      <c r="DX67">
        <v>100</v>
      </c>
      <c r="DY67">
        <v>100</v>
      </c>
      <c r="DZ67">
        <v>-3.927</v>
      </c>
      <c r="EA67">
        <v>0.35799999999999998</v>
      </c>
      <c r="EB67">
        <v>2</v>
      </c>
      <c r="EC67">
        <v>515.33100000000002</v>
      </c>
      <c r="ED67">
        <v>422.57900000000001</v>
      </c>
      <c r="EE67">
        <v>26.4008</v>
      </c>
      <c r="EF67">
        <v>29.96</v>
      </c>
      <c r="EG67">
        <v>30</v>
      </c>
      <c r="EH67">
        <v>30.1419</v>
      </c>
      <c r="EI67">
        <v>30.177700000000002</v>
      </c>
      <c r="EJ67">
        <v>20.080500000000001</v>
      </c>
      <c r="EK67">
        <v>31.0961</v>
      </c>
      <c r="EL67">
        <v>0</v>
      </c>
      <c r="EM67">
        <v>26.408300000000001</v>
      </c>
      <c r="EN67">
        <v>401.952</v>
      </c>
      <c r="EO67">
        <v>15.3592</v>
      </c>
      <c r="EP67">
        <v>100.517</v>
      </c>
      <c r="EQ67">
        <v>90.392099999999999</v>
      </c>
    </row>
    <row r="68" spans="1:147" x14ac:dyDescent="0.3">
      <c r="A68">
        <v>52</v>
      </c>
      <c r="B68">
        <v>1685015798.0999999</v>
      </c>
      <c r="C68">
        <v>3179.8999998569502</v>
      </c>
      <c r="D68" t="s">
        <v>408</v>
      </c>
      <c r="E68" t="s">
        <v>409</v>
      </c>
      <c r="F68">
        <v>1685015790.1064501</v>
      </c>
      <c r="G68">
        <f t="shared" si="43"/>
        <v>3.6144991095757614E-3</v>
      </c>
      <c r="H68">
        <f t="shared" si="44"/>
        <v>12.992516185269537</v>
      </c>
      <c r="I68">
        <f t="shared" si="45"/>
        <v>400.00554838709701</v>
      </c>
      <c r="J68">
        <f t="shared" si="46"/>
        <v>247.9341563240869</v>
      </c>
      <c r="K68">
        <f t="shared" si="47"/>
        <v>23.779631606222992</v>
      </c>
      <c r="L68">
        <f t="shared" si="48"/>
        <v>38.364962384032275</v>
      </c>
      <c r="M68">
        <f t="shared" si="49"/>
        <v>0.15221926803988017</v>
      </c>
      <c r="N68">
        <f t="shared" si="50"/>
        <v>3.3666012888751227</v>
      </c>
      <c r="O68">
        <f t="shared" si="51"/>
        <v>0.14849650586627711</v>
      </c>
      <c r="P68">
        <f t="shared" si="52"/>
        <v>9.3137208359805324E-2</v>
      </c>
      <c r="Q68">
        <f t="shared" si="53"/>
        <v>161.84816464271486</v>
      </c>
      <c r="R68">
        <f t="shared" si="54"/>
        <v>27.974610315211052</v>
      </c>
      <c r="S68">
        <f t="shared" si="55"/>
        <v>27.977296774193501</v>
      </c>
      <c r="T68">
        <f t="shared" si="56"/>
        <v>3.7898200317918507</v>
      </c>
      <c r="U68">
        <f t="shared" si="57"/>
        <v>40.140861047498802</v>
      </c>
      <c r="V68">
        <f t="shared" si="58"/>
        <v>1.5199046710698814</v>
      </c>
      <c r="W68">
        <f t="shared" si="59"/>
        <v>3.7864276734656328</v>
      </c>
      <c r="X68">
        <f t="shared" si="60"/>
        <v>2.2699153607219693</v>
      </c>
      <c r="Y68">
        <f t="shared" si="61"/>
        <v>-159.39941073229107</v>
      </c>
      <c r="Z68">
        <f t="shared" si="62"/>
        <v>-2.7874919146826773</v>
      </c>
      <c r="AA68">
        <f t="shared" si="63"/>
        <v>-0.18042682595495615</v>
      </c>
      <c r="AB68">
        <f t="shared" si="64"/>
        <v>-0.51916483021384074</v>
      </c>
      <c r="AC68">
        <v>-3.9683519764301803E-2</v>
      </c>
      <c r="AD68">
        <v>4.4548227402697302E-2</v>
      </c>
      <c r="AE68">
        <v>3.3549672483023101</v>
      </c>
      <c r="AF68">
        <v>0</v>
      </c>
      <c r="AG68">
        <v>0</v>
      </c>
      <c r="AH68">
        <f t="shared" si="65"/>
        <v>1</v>
      </c>
      <c r="AI68">
        <f t="shared" si="66"/>
        <v>0</v>
      </c>
      <c r="AJ68">
        <f t="shared" si="67"/>
        <v>50441.31396060517</v>
      </c>
      <c r="AK68" t="s">
        <v>251</v>
      </c>
      <c r="AL68">
        <v>2.32145</v>
      </c>
      <c r="AM68">
        <v>1.8749100000000001</v>
      </c>
      <c r="AN68">
        <f t="shared" si="68"/>
        <v>-0.44653999999999994</v>
      </c>
      <c r="AO68">
        <f t="shared" si="69"/>
        <v>-0.2381660986394013</v>
      </c>
      <c r="AP68">
        <v>-0.46207070621122198</v>
      </c>
      <c r="AQ68" t="s">
        <v>410</v>
      </c>
      <c r="AR68">
        <v>2.26720384615385</v>
      </c>
      <c r="AS68">
        <v>1.2392000000000001</v>
      </c>
      <c r="AT68">
        <f t="shared" si="70"/>
        <v>-0.82957056661866502</v>
      </c>
      <c r="AU68">
        <v>0.5</v>
      </c>
      <c r="AV68">
        <f t="shared" si="71"/>
        <v>841.20898881280937</v>
      </c>
      <c r="AW68">
        <f t="shared" si="72"/>
        <v>12.992516185269537</v>
      </c>
      <c r="AX68">
        <f t="shared" si="73"/>
        <v>-348.92110874707828</v>
      </c>
      <c r="AY68">
        <f t="shared" si="74"/>
        <v>1</v>
      </c>
      <c r="AZ68">
        <f t="shared" si="75"/>
        <v>1.5994345127563477E-2</v>
      </c>
      <c r="BA68">
        <f t="shared" si="76"/>
        <v>0.51300032278889607</v>
      </c>
      <c r="BB68" t="s">
        <v>253</v>
      </c>
      <c r="BC68">
        <v>0</v>
      </c>
      <c r="BD68">
        <f t="shared" si="77"/>
        <v>1.2392000000000001</v>
      </c>
      <c r="BE68">
        <f t="shared" si="78"/>
        <v>-0.82957056661866513</v>
      </c>
      <c r="BF68">
        <f t="shared" si="79"/>
        <v>0.33906160829053128</v>
      </c>
      <c r="BG68">
        <f t="shared" si="80"/>
        <v>0.94987650372266108</v>
      </c>
      <c r="BH68">
        <f t="shared" si="81"/>
        <v>-1.4236350606888521</v>
      </c>
      <c r="BI68">
        <f t="shared" si="82"/>
        <v>1000.011</v>
      </c>
      <c r="BJ68">
        <f t="shared" si="83"/>
        <v>841.20898881280937</v>
      </c>
      <c r="BK68">
        <f t="shared" si="84"/>
        <v>0.84119973561571759</v>
      </c>
      <c r="BL68">
        <f t="shared" si="85"/>
        <v>0.19239947123143528</v>
      </c>
      <c r="BM68">
        <v>0.70921320927639198</v>
      </c>
      <c r="BN68">
        <v>0.5</v>
      </c>
      <c r="BO68" t="s">
        <v>254</v>
      </c>
      <c r="BP68">
        <v>1685015790.1064501</v>
      </c>
      <c r="BQ68">
        <v>400.00554838709701</v>
      </c>
      <c r="BR68">
        <v>402.053516129032</v>
      </c>
      <c r="BS68">
        <v>15.8470193548387</v>
      </c>
      <c r="BT68">
        <v>15.342454838709701</v>
      </c>
      <c r="BU68">
        <v>500.00096774193503</v>
      </c>
      <c r="BV68">
        <v>95.711087096774193</v>
      </c>
      <c r="BW68">
        <v>0.19998848387096799</v>
      </c>
      <c r="BX68">
        <v>27.961938709677401</v>
      </c>
      <c r="BY68">
        <v>27.977296774193501</v>
      </c>
      <c r="BZ68">
        <v>999.9</v>
      </c>
      <c r="CA68">
        <v>9998.7096774193506</v>
      </c>
      <c r="CB68">
        <v>0</v>
      </c>
      <c r="CC68">
        <v>73.576648387096796</v>
      </c>
      <c r="CD68">
        <v>1000.011</v>
      </c>
      <c r="CE68">
        <v>0.96000819354838696</v>
      </c>
      <c r="CF68">
        <v>3.9992016129032297E-2</v>
      </c>
      <c r="CG68">
        <v>0</v>
      </c>
      <c r="CH68">
        <v>2.2655032258064498</v>
      </c>
      <c r="CI68">
        <v>0</v>
      </c>
      <c r="CJ68">
        <v>567.80070967741904</v>
      </c>
      <c r="CK68">
        <v>9334.4464516128992</v>
      </c>
      <c r="CL68">
        <v>39.875</v>
      </c>
      <c r="CM68">
        <v>42.436999999999998</v>
      </c>
      <c r="CN68">
        <v>40.993903225806399</v>
      </c>
      <c r="CO68">
        <v>41</v>
      </c>
      <c r="CP68">
        <v>39.811999999999998</v>
      </c>
      <c r="CQ68">
        <v>960.01903225806404</v>
      </c>
      <c r="CR68">
        <v>39.9916129032258</v>
      </c>
      <c r="CS68">
        <v>0</v>
      </c>
      <c r="CT68">
        <v>59.199999809265101</v>
      </c>
      <c r="CU68">
        <v>2.26720384615385</v>
      </c>
      <c r="CV68">
        <v>-0.765535046154314</v>
      </c>
      <c r="CW68">
        <v>2.3314871827794499</v>
      </c>
      <c r="CX68">
        <v>567.79846153846199</v>
      </c>
      <c r="CY68">
        <v>15</v>
      </c>
      <c r="CZ68">
        <v>1685012539.3</v>
      </c>
      <c r="DA68" t="s">
        <v>255</v>
      </c>
      <c r="DB68">
        <v>3</v>
      </c>
      <c r="DC68">
        <v>-3.927</v>
      </c>
      <c r="DD68">
        <v>0.35799999999999998</v>
      </c>
      <c r="DE68">
        <v>402</v>
      </c>
      <c r="DF68">
        <v>15</v>
      </c>
      <c r="DG68">
        <v>1.52</v>
      </c>
      <c r="DH68">
        <v>0.42</v>
      </c>
      <c r="DI68">
        <v>-2.0296003846153798</v>
      </c>
      <c r="DJ68">
        <v>-8.4267859931235298E-2</v>
      </c>
      <c r="DK68">
        <v>9.6835257802611499E-2</v>
      </c>
      <c r="DL68">
        <v>1</v>
      </c>
      <c r="DM68">
        <v>2.27209318181818</v>
      </c>
      <c r="DN68">
        <v>-0.31317740811221401</v>
      </c>
      <c r="DO68">
        <v>0.14905326594837201</v>
      </c>
      <c r="DP68">
        <v>1</v>
      </c>
      <c r="DQ68">
        <v>0.50910265384615405</v>
      </c>
      <c r="DR68">
        <v>-3.8981915296342297E-2</v>
      </c>
      <c r="DS68">
        <v>7.4215548388684299E-3</v>
      </c>
      <c r="DT68">
        <v>1</v>
      </c>
      <c r="DU68">
        <v>3</v>
      </c>
      <c r="DV68">
        <v>3</v>
      </c>
      <c r="DW68" t="s">
        <v>256</v>
      </c>
      <c r="DX68">
        <v>100</v>
      </c>
      <c r="DY68">
        <v>100</v>
      </c>
      <c r="DZ68">
        <v>-3.927</v>
      </c>
      <c r="EA68">
        <v>0.35799999999999998</v>
      </c>
      <c r="EB68">
        <v>2</v>
      </c>
      <c r="EC68">
        <v>515.41700000000003</v>
      </c>
      <c r="ED68">
        <v>422.791</v>
      </c>
      <c r="EE68">
        <v>26.412700000000001</v>
      </c>
      <c r="EF68">
        <v>29.952200000000001</v>
      </c>
      <c r="EG68">
        <v>30.0001</v>
      </c>
      <c r="EH68">
        <v>30.136800000000001</v>
      </c>
      <c r="EI68">
        <v>30.172499999999999</v>
      </c>
      <c r="EJ68">
        <v>20.080500000000001</v>
      </c>
      <c r="EK68">
        <v>31.3704</v>
      </c>
      <c r="EL68">
        <v>0</v>
      </c>
      <c r="EM68">
        <v>26.4161</v>
      </c>
      <c r="EN68">
        <v>402.09</v>
      </c>
      <c r="EO68">
        <v>15.3315</v>
      </c>
      <c r="EP68">
        <v>100.52</v>
      </c>
      <c r="EQ68">
        <v>90.395099999999999</v>
      </c>
    </row>
    <row r="69" spans="1:147" x14ac:dyDescent="0.3">
      <c r="A69">
        <v>53</v>
      </c>
      <c r="B69">
        <v>1685015858.0999999</v>
      </c>
      <c r="C69">
        <v>3239.8999998569502</v>
      </c>
      <c r="D69" t="s">
        <v>411</v>
      </c>
      <c r="E69" t="s">
        <v>412</v>
      </c>
      <c r="F69">
        <v>1685015850.14516</v>
      </c>
      <c r="G69">
        <f t="shared" si="43"/>
        <v>3.6266052532658755E-3</v>
      </c>
      <c r="H69">
        <f t="shared" si="44"/>
        <v>12.878647006585126</v>
      </c>
      <c r="I69">
        <f t="shared" si="45"/>
        <v>400.02696774193498</v>
      </c>
      <c r="J69">
        <f t="shared" si="46"/>
        <v>249.48927509687223</v>
      </c>
      <c r="K69">
        <f t="shared" si="47"/>
        <v>23.928437769323285</v>
      </c>
      <c r="L69">
        <f t="shared" si="48"/>
        <v>38.366460441825964</v>
      </c>
      <c r="M69">
        <f t="shared" si="49"/>
        <v>0.15261420160836464</v>
      </c>
      <c r="N69">
        <f t="shared" si="50"/>
        <v>3.3682496455345481</v>
      </c>
      <c r="O69">
        <f t="shared" si="51"/>
        <v>0.14887413553345738</v>
      </c>
      <c r="P69">
        <f t="shared" si="52"/>
        <v>9.337473073210753E-2</v>
      </c>
      <c r="Q69">
        <f t="shared" si="53"/>
        <v>161.8463391131408</v>
      </c>
      <c r="R69">
        <f t="shared" si="54"/>
        <v>27.975930385886247</v>
      </c>
      <c r="S69">
        <f t="shared" si="55"/>
        <v>27.981348387096801</v>
      </c>
      <c r="T69">
        <f t="shared" si="56"/>
        <v>3.790715412181374</v>
      </c>
      <c r="U69">
        <f t="shared" si="57"/>
        <v>40.107605480741562</v>
      </c>
      <c r="V69">
        <f t="shared" si="58"/>
        <v>1.5190083084257757</v>
      </c>
      <c r="W69">
        <f t="shared" si="59"/>
        <v>3.787332328166928</v>
      </c>
      <c r="X69">
        <f t="shared" si="60"/>
        <v>2.271707103755598</v>
      </c>
      <c r="Y69">
        <f t="shared" si="61"/>
        <v>-159.9332916690251</v>
      </c>
      <c r="Z69">
        <f t="shared" si="62"/>
        <v>-2.7806559306542837</v>
      </c>
      <c r="AA69">
        <f t="shared" si="63"/>
        <v>-0.1799035760885036</v>
      </c>
      <c r="AB69">
        <f t="shared" si="64"/>
        <v>-1.0475120626270709</v>
      </c>
      <c r="AC69">
        <v>-3.9707929797649498E-2</v>
      </c>
      <c r="AD69">
        <v>4.4575629803566497E-2</v>
      </c>
      <c r="AE69">
        <v>3.3566084486580601</v>
      </c>
      <c r="AF69">
        <v>0</v>
      </c>
      <c r="AG69">
        <v>0</v>
      </c>
      <c r="AH69">
        <f t="shared" si="65"/>
        <v>1</v>
      </c>
      <c r="AI69">
        <f t="shared" si="66"/>
        <v>0</v>
      </c>
      <c r="AJ69">
        <f t="shared" si="67"/>
        <v>50470.355470365997</v>
      </c>
      <c r="AK69" t="s">
        <v>251</v>
      </c>
      <c r="AL69">
        <v>2.32145</v>
      </c>
      <c r="AM69">
        <v>1.8749100000000001</v>
      </c>
      <c r="AN69">
        <f t="shared" si="68"/>
        <v>-0.44653999999999994</v>
      </c>
      <c r="AO69">
        <f t="shared" si="69"/>
        <v>-0.2381660986394013</v>
      </c>
      <c r="AP69">
        <v>-0.46207070621122198</v>
      </c>
      <c r="AQ69" t="s">
        <v>413</v>
      </c>
      <c r="AR69">
        <v>2.3024269230769199</v>
      </c>
      <c r="AS69">
        <v>1.6796</v>
      </c>
      <c r="AT69">
        <f t="shared" si="70"/>
        <v>-0.3708186014985233</v>
      </c>
      <c r="AU69">
        <v>0.5</v>
      </c>
      <c r="AV69">
        <f t="shared" si="71"/>
        <v>841.20092903226157</v>
      </c>
      <c r="AW69">
        <f t="shared" si="72"/>
        <v>12.878647006585126</v>
      </c>
      <c r="AX69">
        <f t="shared" si="73"/>
        <v>-155.9664760415009</v>
      </c>
      <c r="AY69">
        <f t="shared" si="74"/>
        <v>1</v>
      </c>
      <c r="AZ69">
        <f t="shared" si="75"/>
        <v>1.5859133356098218E-2</v>
      </c>
      <c r="BA69">
        <f t="shared" si="76"/>
        <v>0.1162836389616576</v>
      </c>
      <c r="BB69" t="s">
        <v>253</v>
      </c>
      <c r="BC69">
        <v>0</v>
      </c>
      <c r="BD69">
        <f t="shared" si="77"/>
        <v>1.6796</v>
      </c>
      <c r="BE69">
        <f t="shared" si="78"/>
        <v>-0.37081860149852341</v>
      </c>
      <c r="BF69">
        <f t="shared" si="79"/>
        <v>0.10417033350934182</v>
      </c>
      <c r="BG69">
        <f t="shared" si="80"/>
        <v>0.97036211432097819</v>
      </c>
      <c r="BH69">
        <f t="shared" si="81"/>
        <v>-0.43738522864693002</v>
      </c>
      <c r="BI69">
        <f t="shared" si="82"/>
        <v>1000.00161290323</v>
      </c>
      <c r="BJ69">
        <f t="shared" si="83"/>
        <v>841.20092903226157</v>
      </c>
      <c r="BK69">
        <f t="shared" si="84"/>
        <v>0.84119957225875441</v>
      </c>
      <c r="BL69">
        <f t="shared" si="85"/>
        <v>0.19239914451750884</v>
      </c>
      <c r="BM69">
        <v>0.70921320927639198</v>
      </c>
      <c r="BN69">
        <v>0.5</v>
      </c>
      <c r="BO69" t="s">
        <v>254</v>
      </c>
      <c r="BP69">
        <v>1685015850.14516</v>
      </c>
      <c r="BQ69">
        <v>400.02696774193498</v>
      </c>
      <c r="BR69">
        <v>402.05945161290299</v>
      </c>
      <c r="BS69">
        <v>15.8379032258064</v>
      </c>
      <c r="BT69">
        <v>15.331651612903199</v>
      </c>
      <c r="BU69">
        <v>500.00841935483902</v>
      </c>
      <c r="BV69">
        <v>95.709748387096795</v>
      </c>
      <c r="BW69">
        <v>0.19993654838709701</v>
      </c>
      <c r="BX69">
        <v>27.966035483871</v>
      </c>
      <c r="BY69">
        <v>27.981348387096801</v>
      </c>
      <c r="BZ69">
        <v>999.9</v>
      </c>
      <c r="CA69">
        <v>10005</v>
      </c>
      <c r="CB69">
        <v>0</v>
      </c>
      <c r="CC69">
        <v>73.573196774193505</v>
      </c>
      <c r="CD69">
        <v>1000.00161290323</v>
      </c>
      <c r="CE69">
        <v>0.96001396774193504</v>
      </c>
      <c r="CF69">
        <v>3.9986280645161298E-2</v>
      </c>
      <c r="CG69">
        <v>0</v>
      </c>
      <c r="CH69">
        <v>2.30144516129032</v>
      </c>
      <c r="CI69">
        <v>0</v>
      </c>
      <c r="CJ69">
        <v>567.89329032258104</v>
      </c>
      <c r="CK69">
        <v>9334.3774193548397</v>
      </c>
      <c r="CL69">
        <v>39.983741935483899</v>
      </c>
      <c r="CM69">
        <v>42.5</v>
      </c>
      <c r="CN69">
        <v>41.066064516129003</v>
      </c>
      <c r="CO69">
        <v>41.061999999999998</v>
      </c>
      <c r="CP69">
        <v>39.875</v>
      </c>
      <c r="CQ69">
        <v>960.015806451613</v>
      </c>
      <c r="CR69">
        <v>39.985806451612902</v>
      </c>
      <c r="CS69">
        <v>0</v>
      </c>
      <c r="CT69">
        <v>59.599999904632597</v>
      </c>
      <c r="CU69">
        <v>2.3024269230769199</v>
      </c>
      <c r="CV69">
        <v>-5.39829253305695E-3</v>
      </c>
      <c r="CW69">
        <v>3.6239315299452603E-2</v>
      </c>
      <c r="CX69">
        <v>567.88830769230799</v>
      </c>
      <c r="CY69">
        <v>15</v>
      </c>
      <c r="CZ69">
        <v>1685012539.3</v>
      </c>
      <c r="DA69" t="s">
        <v>255</v>
      </c>
      <c r="DB69">
        <v>3</v>
      </c>
      <c r="DC69">
        <v>-3.927</v>
      </c>
      <c r="DD69">
        <v>0.35799999999999998</v>
      </c>
      <c r="DE69">
        <v>402</v>
      </c>
      <c r="DF69">
        <v>15</v>
      </c>
      <c r="DG69">
        <v>1.52</v>
      </c>
      <c r="DH69">
        <v>0.42</v>
      </c>
      <c r="DI69">
        <v>-2.0388875</v>
      </c>
      <c r="DJ69">
        <v>0.154989564439486</v>
      </c>
      <c r="DK69">
        <v>7.2273271228958602E-2</v>
      </c>
      <c r="DL69">
        <v>1</v>
      </c>
      <c r="DM69">
        <v>2.2935727272727302</v>
      </c>
      <c r="DN69">
        <v>9.3616754925176807E-2</v>
      </c>
      <c r="DO69">
        <v>0.16928977492028899</v>
      </c>
      <c r="DP69">
        <v>1</v>
      </c>
      <c r="DQ69">
        <v>0.50588942307692297</v>
      </c>
      <c r="DR69">
        <v>5.9039841472784604E-3</v>
      </c>
      <c r="DS69">
        <v>2.62172780921691E-3</v>
      </c>
      <c r="DT69">
        <v>1</v>
      </c>
      <c r="DU69">
        <v>3</v>
      </c>
      <c r="DV69">
        <v>3</v>
      </c>
      <c r="DW69" t="s">
        <v>256</v>
      </c>
      <c r="DX69">
        <v>100</v>
      </c>
      <c r="DY69">
        <v>100</v>
      </c>
      <c r="DZ69">
        <v>-3.927</v>
      </c>
      <c r="EA69">
        <v>0.35799999999999998</v>
      </c>
      <c r="EB69">
        <v>2</v>
      </c>
      <c r="EC69">
        <v>514.87199999999996</v>
      </c>
      <c r="ED69">
        <v>422.89699999999999</v>
      </c>
      <c r="EE69">
        <v>26.415900000000001</v>
      </c>
      <c r="EF69">
        <v>29.947099999999999</v>
      </c>
      <c r="EG69">
        <v>30</v>
      </c>
      <c r="EH69">
        <v>30.131599999999999</v>
      </c>
      <c r="EI69">
        <v>30.169899999999998</v>
      </c>
      <c r="EJ69">
        <v>20.078199999999999</v>
      </c>
      <c r="EK69">
        <v>31.3704</v>
      </c>
      <c r="EL69">
        <v>0</v>
      </c>
      <c r="EM69">
        <v>26.4223</v>
      </c>
      <c r="EN69">
        <v>402.01299999999998</v>
      </c>
      <c r="EO69">
        <v>15.3315</v>
      </c>
      <c r="EP69">
        <v>100.521</v>
      </c>
      <c r="EQ69">
        <v>90.396900000000002</v>
      </c>
    </row>
    <row r="70" spans="1:147" x14ac:dyDescent="0.3">
      <c r="A70">
        <v>54</v>
      </c>
      <c r="B70">
        <v>1685015918.0999999</v>
      </c>
      <c r="C70">
        <v>3299.8999998569502</v>
      </c>
      <c r="D70" t="s">
        <v>414</v>
      </c>
      <c r="E70" t="s">
        <v>415</v>
      </c>
      <c r="F70">
        <v>1685015910.13871</v>
      </c>
      <c r="G70">
        <f t="shared" si="43"/>
        <v>3.6879621364402579E-3</v>
      </c>
      <c r="H70">
        <f t="shared" si="44"/>
        <v>13.141517626040477</v>
      </c>
      <c r="I70">
        <f t="shared" si="45"/>
        <v>400.00616129032301</v>
      </c>
      <c r="J70">
        <f t="shared" si="46"/>
        <v>249.01355650014483</v>
      </c>
      <c r="K70">
        <f t="shared" si="47"/>
        <v>23.882748370626732</v>
      </c>
      <c r="L70">
        <f t="shared" si="48"/>
        <v>38.364363093587478</v>
      </c>
      <c r="M70">
        <f t="shared" si="49"/>
        <v>0.1552665114503107</v>
      </c>
      <c r="N70">
        <f t="shared" si="50"/>
        <v>3.3640446407694133</v>
      </c>
      <c r="O70">
        <f t="shared" si="51"/>
        <v>0.15139238560358215</v>
      </c>
      <c r="P70">
        <f t="shared" si="52"/>
        <v>9.4960264567078678E-2</v>
      </c>
      <c r="Q70">
        <f t="shared" si="53"/>
        <v>161.84690062066906</v>
      </c>
      <c r="R70">
        <f t="shared" si="54"/>
        <v>27.964484624201312</v>
      </c>
      <c r="S70">
        <f t="shared" si="55"/>
        <v>27.9775548387097</v>
      </c>
      <c r="T70">
        <f t="shared" si="56"/>
        <v>3.7898770568873306</v>
      </c>
      <c r="U70">
        <f t="shared" si="57"/>
        <v>40.078931919175453</v>
      </c>
      <c r="V70">
        <f t="shared" si="58"/>
        <v>1.5181482084111488</v>
      </c>
      <c r="W70">
        <f t="shared" si="59"/>
        <v>3.7878958737540676</v>
      </c>
      <c r="X70">
        <f t="shared" si="60"/>
        <v>2.2717288484761817</v>
      </c>
      <c r="Y70">
        <f t="shared" si="61"/>
        <v>-162.63913021701538</v>
      </c>
      <c r="Z70">
        <f t="shared" si="62"/>
        <v>-1.6264109728783427</v>
      </c>
      <c r="AA70">
        <f t="shared" si="63"/>
        <v>-0.10535682446030953</v>
      </c>
      <c r="AB70">
        <f t="shared" si="64"/>
        <v>-2.5239973936849611</v>
      </c>
      <c r="AC70">
        <v>-3.96456687829548E-2</v>
      </c>
      <c r="AD70">
        <v>4.4505736360207201E-2</v>
      </c>
      <c r="AE70">
        <v>3.3524216969908198</v>
      </c>
      <c r="AF70">
        <v>0</v>
      </c>
      <c r="AG70">
        <v>0</v>
      </c>
      <c r="AH70">
        <f t="shared" si="65"/>
        <v>1</v>
      </c>
      <c r="AI70">
        <f t="shared" si="66"/>
        <v>0</v>
      </c>
      <c r="AJ70">
        <f t="shared" si="67"/>
        <v>50394.009969068538</v>
      </c>
      <c r="AK70" t="s">
        <v>251</v>
      </c>
      <c r="AL70">
        <v>2.32145</v>
      </c>
      <c r="AM70">
        <v>1.8749100000000001</v>
      </c>
      <c r="AN70">
        <f t="shared" si="68"/>
        <v>-0.44653999999999994</v>
      </c>
      <c r="AO70">
        <f t="shared" si="69"/>
        <v>-0.2381660986394013</v>
      </c>
      <c r="AP70">
        <v>-0.46207070621122198</v>
      </c>
      <c r="AQ70" t="s">
        <v>416</v>
      </c>
      <c r="AR70">
        <v>2.29326153846154</v>
      </c>
      <c r="AS70">
        <v>1.6068</v>
      </c>
      <c r="AT70">
        <f t="shared" si="70"/>
        <v>-0.42722276478811305</v>
      </c>
      <c r="AU70">
        <v>0.5</v>
      </c>
      <c r="AV70">
        <f t="shared" si="71"/>
        <v>841.20156944519454</v>
      </c>
      <c r="AW70">
        <f t="shared" si="72"/>
        <v>13.141517626040477</v>
      </c>
      <c r="AX70">
        <f t="shared" si="73"/>
        <v>-179.69023012123796</v>
      </c>
      <c r="AY70">
        <f t="shared" si="74"/>
        <v>1</v>
      </c>
      <c r="AZ70">
        <f t="shared" si="75"/>
        <v>1.6171615491901423E-2</v>
      </c>
      <c r="BA70">
        <f t="shared" si="76"/>
        <v>0.16685959671396569</v>
      </c>
      <c r="BB70" t="s">
        <v>253</v>
      </c>
      <c r="BC70">
        <v>0</v>
      </c>
      <c r="BD70">
        <f t="shared" si="77"/>
        <v>1.6068</v>
      </c>
      <c r="BE70">
        <f t="shared" si="78"/>
        <v>-0.42722276478811305</v>
      </c>
      <c r="BF70">
        <f t="shared" si="79"/>
        <v>0.1429988639454694</v>
      </c>
      <c r="BG70">
        <f t="shared" si="80"/>
        <v>0.9605562701483803</v>
      </c>
      <c r="BH70">
        <f t="shared" si="81"/>
        <v>-0.60041653603260647</v>
      </c>
      <c r="BI70">
        <f t="shared" si="82"/>
        <v>1000.00206451613</v>
      </c>
      <c r="BJ70">
        <f t="shared" si="83"/>
        <v>841.20156944519454</v>
      </c>
      <c r="BK70">
        <f t="shared" si="84"/>
        <v>0.84119983277457122</v>
      </c>
      <c r="BL70">
        <f t="shared" si="85"/>
        <v>0.19239966554914234</v>
      </c>
      <c r="BM70">
        <v>0.70921320927639198</v>
      </c>
      <c r="BN70">
        <v>0.5</v>
      </c>
      <c r="BO70" t="s">
        <v>254</v>
      </c>
      <c r="BP70">
        <v>1685015910.13871</v>
      </c>
      <c r="BQ70">
        <v>400.00616129032301</v>
      </c>
      <c r="BR70">
        <v>402.07941935483899</v>
      </c>
      <c r="BS70">
        <v>15.8289774193548</v>
      </c>
      <c r="BT70">
        <v>15.314151612903199</v>
      </c>
      <c r="BU70">
        <v>500.00406451612901</v>
      </c>
      <c r="BV70">
        <v>95.709341935483906</v>
      </c>
      <c r="BW70">
        <v>0.200088483870968</v>
      </c>
      <c r="BX70">
        <v>27.968587096774201</v>
      </c>
      <c r="BY70">
        <v>27.9775548387097</v>
      </c>
      <c r="BZ70">
        <v>999.9</v>
      </c>
      <c r="CA70">
        <v>9989.3548387096798</v>
      </c>
      <c r="CB70">
        <v>0</v>
      </c>
      <c r="CC70">
        <v>73.580100000000002</v>
      </c>
      <c r="CD70">
        <v>1000.00206451613</v>
      </c>
      <c r="CE70">
        <v>0.96000399999999997</v>
      </c>
      <c r="CF70">
        <v>3.9996158064516098E-2</v>
      </c>
      <c r="CG70">
        <v>0</v>
      </c>
      <c r="CH70">
        <v>2.2777645161290301</v>
      </c>
      <c r="CI70">
        <v>0</v>
      </c>
      <c r="CJ70">
        <v>567.39880645161304</v>
      </c>
      <c r="CK70">
        <v>9334.3545161290294</v>
      </c>
      <c r="CL70">
        <v>40.058</v>
      </c>
      <c r="CM70">
        <v>42.586387096774203</v>
      </c>
      <c r="CN70">
        <v>41.177</v>
      </c>
      <c r="CO70">
        <v>41.137</v>
      </c>
      <c r="CP70">
        <v>39.945129032258102</v>
      </c>
      <c r="CQ70">
        <v>960.00774193548398</v>
      </c>
      <c r="CR70">
        <v>39.994516129032299</v>
      </c>
      <c r="CS70">
        <v>0</v>
      </c>
      <c r="CT70">
        <v>59.399999856948902</v>
      </c>
      <c r="CU70">
        <v>2.29326153846154</v>
      </c>
      <c r="CV70">
        <v>-0.30362393457147202</v>
      </c>
      <c r="CW70">
        <v>2.3352820564033498</v>
      </c>
      <c r="CX70">
        <v>567.38257692307695</v>
      </c>
      <c r="CY70">
        <v>15</v>
      </c>
      <c r="CZ70">
        <v>1685012539.3</v>
      </c>
      <c r="DA70" t="s">
        <v>255</v>
      </c>
      <c r="DB70">
        <v>3</v>
      </c>
      <c r="DC70">
        <v>-3.927</v>
      </c>
      <c r="DD70">
        <v>0.35799999999999998</v>
      </c>
      <c r="DE70">
        <v>402</v>
      </c>
      <c r="DF70">
        <v>15</v>
      </c>
      <c r="DG70">
        <v>1.52</v>
      </c>
      <c r="DH70">
        <v>0.42</v>
      </c>
      <c r="DI70">
        <v>-2.0500813461538501</v>
      </c>
      <c r="DJ70">
        <v>-3.86408860668997E-2</v>
      </c>
      <c r="DK70">
        <v>0.10944828664767201</v>
      </c>
      <c r="DL70">
        <v>1</v>
      </c>
      <c r="DM70">
        <v>2.25744772727273</v>
      </c>
      <c r="DN70">
        <v>0.28144208213355698</v>
      </c>
      <c r="DO70">
        <v>0.18711698393425699</v>
      </c>
      <c r="DP70">
        <v>1</v>
      </c>
      <c r="DQ70">
        <v>0.51382351923076897</v>
      </c>
      <c r="DR70">
        <v>1.09269776906334E-2</v>
      </c>
      <c r="DS70">
        <v>2.7420129712030102E-3</v>
      </c>
      <c r="DT70">
        <v>1</v>
      </c>
      <c r="DU70">
        <v>3</v>
      </c>
      <c r="DV70">
        <v>3</v>
      </c>
      <c r="DW70" t="s">
        <v>256</v>
      </c>
      <c r="DX70">
        <v>100</v>
      </c>
      <c r="DY70">
        <v>100</v>
      </c>
      <c r="DZ70">
        <v>-3.927</v>
      </c>
      <c r="EA70">
        <v>0.35799999999999998</v>
      </c>
      <c r="EB70">
        <v>2</v>
      </c>
      <c r="EC70">
        <v>515.46500000000003</v>
      </c>
      <c r="ED70">
        <v>422.73500000000001</v>
      </c>
      <c r="EE70">
        <v>26.444600000000001</v>
      </c>
      <c r="EF70">
        <v>29.9419</v>
      </c>
      <c r="EG70">
        <v>30</v>
      </c>
      <c r="EH70">
        <v>30.1264</v>
      </c>
      <c r="EI70">
        <v>30.1647</v>
      </c>
      <c r="EJ70">
        <v>20.081</v>
      </c>
      <c r="EK70">
        <v>31.3704</v>
      </c>
      <c r="EL70">
        <v>0</v>
      </c>
      <c r="EM70">
        <v>26.4542</v>
      </c>
      <c r="EN70">
        <v>402.04300000000001</v>
      </c>
      <c r="EO70">
        <v>15.3315</v>
      </c>
      <c r="EP70">
        <v>100.523</v>
      </c>
      <c r="EQ70">
        <v>90.400300000000001</v>
      </c>
    </row>
    <row r="71" spans="1:147" x14ac:dyDescent="0.3">
      <c r="A71">
        <v>55</v>
      </c>
      <c r="B71">
        <v>1685015978.2</v>
      </c>
      <c r="C71">
        <v>3360</v>
      </c>
      <c r="D71" t="s">
        <v>417</v>
      </c>
      <c r="E71" t="s">
        <v>418</v>
      </c>
      <c r="F71">
        <v>1685015970.1483901</v>
      </c>
      <c r="G71">
        <f t="shared" si="43"/>
        <v>3.729819463798926E-3</v>
      </c>
      <c r="H71">
        <f t="shared" si="44"/>
        <v>13.019139265643499</v>
      </c>
      <c r="I71">
        <f t="shared" si="45"/>
        <v>400.01754838709701</v>
      </c>
      <c r="J71">
        <f t="shared" si="46"/>
        <v>251.48024901095121</v>
      </c>
      <c r="K71">
        <f t="shared" si="47"/>
        <v>24.119233163601269</v>
      </c>
      <c r="L71">
        <f t="shared" si="48"/>
        <v>38.365305255683907</v>
      </c>
      <c r="M71">
        <f t="shared" si="49"/>
        <v>0.15671657747594833</v>
      </c>
      <c r="N71">
        <f t="shared" si="50"/>
        <v>3.3651170066083353</v>
      </c>
      <c r="O71">
        <f t="shared" si="51"/>
        <v>0.15277196492569048</v>
      </c>
      <c r="P71">
        <f t="shared" si="52"/>
        <v>9.5828616166479877E-2</v>
      </c>
      <c r="Q71">
        <f t="shared" si="53"/>
        <v>161.84950611325755</v>
      </c>
      <c r="R71">
        <f t="shared" si="54"/>
        <v>27.971475766593024</v>
      </c>
      <c r="S71">
        <f t="shared" si="55"/>
        <v>27.993796774193498</v>
      </c>
      <c r="T71">
        <f t="shared" si="56"/>
        <v>3.7934675804140605</v>
      </c>
      <c r="U71">
        <f t="shared" si="57"/>
        <v>40.003131021440183</v>
      </c>
      <c r="V71">
        <f t="shared" si="58"/>
        <v>1.516738289257318</v>
      </c>
      <c r="W71">
        <f t="shared" si="59"/>
        <v>3.7915489376179159</v>
      </c>
      <c r="X71">
        <f t="shared" si="60"/>
        <v>2.2767292911567427</v>
      </c>
      <c r="Y71">
        <f t="shared" si="61"/>
        <v>-164.48503835353264</v>
      </c>
      <c r="Z71">
        <f t="shared" si="62"/>
        <v>-1.5742590512250338</v>
      </c>
      <c r="AA71">
        <f t="shared" si="63"/>
        <v>-0.10196264489374288</v>
      </c>
      <c r="AB71">
        <f t="shared" si="64"/>
        <v>-4.3117539363938766</v>
      </c>
      <c r="AC71">
        <v>-3.96615436459598E-2</v>
      </c>
      <c r="AD71">
        <v>4.4523557284644702E-2</v>
      </c>
      <c r="AE71">
        <v>3.35348940878692</v>
      </c>
      <c r="AF71">
        <v>0</v>
      </c>
      <c r="AG71">
        <v>0</v>
      </c>
      <c r="AH71">
        <f t="shared" si="65"/>
        <v>1</v>
      </c>
      <c r="AI71">
        <f t="shared" si="66"/>
        <v>0</v>
      </c>
      <c r="AJ71">
        <f t="shared" si="67"/>
        <v>50410.592250744616</v>
      </c>
      <c r="AK71" t="s">
        <v>251</v>
      </c>
      <c r="AL71">
        <v>2.32145</v>
      </c>
      <c r="AM71">
        <v>1.8749100000000001</v>
      </c>
      <c r="AN71">
        <f t="shared" si="68"/>
        <v>-0.44653999999999994</v>
      </c>
      <c r="AO71">
        <f t="shared" si="69"/>
        <v>-0.2381660986394013</v>
      </c>
      <c r="AP71">
        <v>-0.46207070621122198</v>
      </c>
      <c r="AQ71" t="s">
        <v>419</v>
      </c>
      <c r="AR71">
        <v>2.2818730769230799</v>
      </c>
      <c r="AS71">
        <v>1.6588000000000001</v>
      </c>
      <c r="AT71">
        <f t="shared" si="70"/>
        <v>-0.37561675724805865</v>
      </c>
      <c r="AU71">
        <v>0.5</v>
      </c>
      <c r="AV71">
        <f t="shared" si="71"/>
        <v>841.21114103281616</v>
      </c>
      <c r="AW71">
        <f t="shared" si="72"/>
        <v>13.019139265643499</v>
      </c>
      <c r="AX71">
        <f t="shared" si="73"/>
        <v>-157.98650047784287</v>
      </c>
      <c r="AY71">
        <f t="shared" si="74"/>
        <v>1</v>
      </c>
      <c r="AZ71">
        <f t="shared" si="75"/>
        <v>1.6025952717771734E-2</v>
      </c>
      <c r="BA71">
        <f t="shared" si="76"/>
        <v>0.13028092597058116</v>
      </c>
      <c r="BB71" t="s">
        <v>253</v>
      </c>
      <c r="BC71">
        <v>0</v>
      </c>
      <c r="BD71">
        <f t="shared" si="77"/>
        <v>1.6588000000000001</v>
      </c>
      <c r="BE71">
        <f t="shared" si="78"/>
        <v>-0.37561675724805876</v>
      </c>
      <c r="BF71">
        <f t="shared" si="79"/>
        <v>0.1152641993482354</v>
      </c>
      <c r="BG71">
        <f t="shared" si="80"/>
        <v>0.94027477087916689</v>
      </c>
      <c r="BH71">
        <f t="shared" si="81"/>
        <v>-0.48396560218569457</v>
      </c>
      <c r="BI71">
        <f t="shared" si="82"/>
        <v>1000.01290322581</v>
      </c>
      <c r="BJ71">
        <f t="shared" si="83"/>
        <v>841.21114103281616</v>
      </c>
      <c r="BK71">
        <f t="shared" si="84"/>
        <v>0.84120028683556369</v>
      </c>
      <c r="BL71">
        <f t="shared" si="85"/>
        <v>0.19240057367112748</v>
      </c>
      <c r="BM71">
        <v>0.70921320927639198</v>
      </c>
      <c r="BN71">
        <v>0.5</v>
      </c>
      <c r="BO71" t="s">
        <v>254</v>
      </c>
      <c r="BP71">
        <v>1685015970.1483901</v>
      </c>
      <c r="BQ71">
        <v>400.01754838709701</v>
      </c>
      <c r="BR71">
        <v>402.075806451613</v>
      </c>
      <c r="BS71">
        <v>15.814338709677401</v>
      </c>
      <c r="BT71">
        <v>15.293667741935501</v>
      </c>
      <c r="BU71">
        <v>500.00954838709703</v>
      </c>
      <c r="BV71">
        <v>95.709032258064497</v>
      </c>
      <c r="BW71">
        <v>0.20002325806451601</v>
      </c>
      <c r="BX71">
        <v>27.985119354838702</v>
      </c>
      <c r="BY71">
        <v>27.993796774193498</v>
      </c>
      <c r="BZ71">
        <v>999.9</v>
      </c>
      <c r="CA71">
        <v>9993.3870967741896</v>
      </c>
      <c r="CB71">
        <v>0</v>
      </c>
      <c r="CC71">
        <v>73.526600000000002</v>
      </c>
      <c r="CD71">
        <v>1000.01290322581</v>
      </c>
      <c r="CE71">
        <v>0.95998764516129098</v>
      </c>
      <c r="CF71">
        <v>4.00126419354839E-2</v>
      </c>
      <c r="CG71">
        <v>0</v>
      </c>
      <c r="CH71">
        <v>2.2746193548387099</v>
      </c>
      <c r="CI71">
        <v>0</v>
      </c>
      <c r="CJ71">
        <v>566.848096774194</v>
      </c>
      <c r="CK71">
        <v>9334.4016129032207</v>
      </c>
      <c r="CL71">
        <v>40.125</v>
      </c>
      <c r="CM71">
        <v>42.651000000000003</v>
      </c>
      <c r="CN71">
        <v>41.25</v>
      </c>
      <c r="CO71">
        <v>41.186999999999998</v>
      </c>
      <c r="CP71">
        <v>40.024000000000001</v>
      </c>
      <c r="CQ71">
        <v>960.00096774193605</v>
      </c>
      <c r="CR71">
        <v>40.01</v>
      </c>
      <c r="CS71">
        <v>0</v>
      </c>
      <c r="CT71">
        <v>59.299999952316298</v>
      </c>
      <c r="CU71">
        <v>2.2818730769230799</v>
      </c>
      <c r="CV71">
        <v>-0.49889572767371898</v>
      </c>
      <c r="CW71">
        <v>1.8689230906521701</v>
      </c>
      <c r="CX71">
        <v>566.80961538461497</v>
      </c>
      <c r="CY71">
        <v>15</v>
      </c>
      <c r="CZ71">
        <v>1685012539.3</v>
      </c>
      <c r="DA71" t="s">
        <v>255</v>
      </c>
      <c r="DB71">
        <v>3</v>
      </c>
      <c r="DC71">
        <v>-3.927</v>
      </c>
      <c r="DD71">
        <v>0.35799999999999998</v>
      </c>
      <c r="DE71">
        <v>402</v>
      </c>
      <c r="DF71">
        <v>15</v>
      </c>
      <c r="DG71">
        <v>1.52</v>
      </c>
      <c r="DH71">
        <v>0.42</v>
      </c>
      <c r="DI71">
        <v>-2.0717955769230798</v>
      </c>
      <c r="DJ71">
        <v>0.15469734701999199</v>
      </c>
      <c r="DK71">
        <v>8.8105607138720399E-2</v>
      </c>
      <c r="DL71">
        <v>1</v>
      </c>
      <c r="DM71">
        <v>2.2926386363636402</v>
      </c>
      <c r="DN71">
        <v>-0.20534688298346301</v>
      </c>
      <c r="DO71">
        <v>0.21523075166382899</v>
      </c>
      <c r="DP71">
        <v>1</v>
      </c>
      <c r="DQ71">
        <v>0.52060874999999995</v>
      </c>
      <c r="DR71">
        <v>2.2209383464737701E-4</v>
      </c>
      <c r="DS71">
        <v>2.5270185448392699E-3</v>
      </c>
      <c r="DT71">
        <v>1</v>
      </c>
      <c r="DU71">
        <v>3</v>
      </c>
      <c r="DV71">
        <v>3</v>
      </c>
      <c r="DW71" t="s">
        <v>256</v>
      </c>
      <c r="DX71">
        <v>100</v>
      </c>
      <c r="DY71">
        <v>100</v>
      </c>
      <c r="DZ71">
        <v>-3.927</v>
      </c>
      <c r="EA71">
        <v>0.35799999999999998</v>
      </c>
      <c r="EB71">
        <v>2</v>
      </c>
      <c r="EC71">
        <v>515.16499999999996</v>
      </c>
      <c r="ED71">
        <v>422.822</v>
      </c>
      <c r="EE71">
        <v>26.425999999999998</v>
      </c>
      <c r="EF71">
        <v>29.9316</v>
      </c>
      <c r="EG71">
        <v>30</v>
      </c>
      <c r="EH71">
        <v>30.121200000000002</v>
      </c>
      <c r="EI71">
        <v>30.159600000000001</v>
      </c>
      <c r="EJ71">
        <v>20.077999999999999</v>
      </c>
      <c r="EK71">
        <v>31.3704</v>
      </c>
      <c r="EL71">
        <v>0</v>
      </c>
      <c r="EM71">
        <v>26.4315</v>
      </c>
      <c r="EN71">
        <v>402.00099999999998</v>
      </c>
      <c r="EO71">
        <v>15.3369</v>
      </c>
      <c r="EP71">
        <v>100.524</v>
      </c>
      <c r="EQ71">
        <v>90.402299999999997</v>
      </c>
    </row>
    <row r="72" spans="1:147" x14ac:dyDescent="0.3">
      <c r="A72">
        <v>56</v>
      </c>
      <c r="B72">
        <v>1685016038.7</v>
      </c>
      <c r="C72">
        <v>3420.5</v>
      </c>
      <c r="D72" t="s">
        <v>420</v>
      </c>
      <c r="E72" t="s">
        <v>421</v>
      </c>
      <c r="F72">
        <v>1685016030.65484</v>
      </c>
      <c r="G72">
        <f t="shared" si="43"/>
        <v>3.6351390669112633E-3</v>
      </c>
      <c r="H72">
        <f t="shared" si="44"/>
        <v>13.336892098356312</v>
      </c>
      <c r="I72">
        <f t="shared" si="45"/>
        <v>399.99658064516098</v>
      </c>
      <c r="J72">
        <f t="shared" si="46"/>
        <v>244.91169507477028</v>
      </c>
      <c r="K72">
        <f t="shared" si="47"/>
        <v>23.488855264956531</v>
      </c>
      <c r="L72">
        <f t="shared" si="48"/>
        <v>38.362650613247823</v>
      </c>
      <c r="M72">
        <f t="shared" si="49"/>
        <v>0.15292096456349766</v>
      </c>
      <c r="N72">
        <f t="shared" si="50"/>
        <v>3.363342430927093</v>
      </c>
      <c r="O72">
        <f t="shared" si="51"/>
        <v>0.14916071371706721</v>
      </c>
      <c r="P72">
        <f t="shared" si="52"/>
        <v>9.3555588468953788E-2</v>
      </c>
      <c r="Q72">
        <f t="shared" si="53"/>
        <v>161.8458179079197</v>
      </c>
      <c r="R72">
        <f t="shared" si="54"/>
        <v>27.995769333168159</v>
      </c>
      <c r="S72">
        <f t="shared" si="55"/>
        <v>27.992232258064501</v>
      </c>
      <c r="T72">
        <f t="shared" si="56"/>
        <v>3.7931215915304128</v>
      </c>
      <c r="U72">
        <f t="shared" si="57"/>
        <v>40.097269266712658</v>
      </c>
      <c r="V72">
        <f t="shared" si="58"/>
        <v>1.5205463553915313</v>
      </c>
      <c r="W72">
        <f t="shared" si="59"/>
        <v>3.7921444108260891</v>
      </c>
      <c r="X72">
        <f t="shared" si="60"/>
        <v>2.2725752361388816</v>
      </c>
      <c r="Y72">
        <f t="shared" si="61"/>
        <v>-160.3096328507867</v>
      </c>
      <c r="Z72">
        <f t="shared" si="62"/>
        <v>-0.80133738218041417</v>
      </c>
      <c r="AA72">
        <f t="shared" si="63"/>
        <v>-5.1929222847651148E-2</v>
      </c>
      <c r="AB72">
        <f t="shared" si="64"/>
        <v>0.68291845210492097</v>
      </c>
      <c r="AC72">
        <v>-3.9635274677745198E-2</v>
      </c>
      <c r="AD72">
        <v>4.44940680665359E-2</v>
      </c>
      <c r="AE72">
        <v>3.3517225343943702</v>
      </c>
      <c r="AF72">
        <v>0</v>
      </c>
      <c r="AG72">
        <v>0</v>
      </c>
      <c r="AH72">
        <f t="shared" si="65"/>
        <v>1</v>
      </c>
      <c r="AI72">
        <f t="shared" si="66"/>
        <v>0</v>
      </c>
      <c r="AJ72">
        <f t="shared" si="67"/>
        <v>50378.075078195827</v>
      </c>
      <c r="AK72" t="s">
        <v>251</v>
      </c>
      <c r="AL72">
        <v>2.32145</v>
      </c>
      <c r="AM72">
        <v>1.8749100000000001</v>
      </c>
      <c r="AN72">
        <f t="shared" si="68"/>
        <v>-0.44653999999999994</v>
      </c>
      <c r="AO72">
        <f t="shared" si="69"/>
        <v>-0.2381660986394013</v>
      </c>
      <c r="AP72">
        <v>-0.46207070621122198</v>
      </c>
      <c r="AQ72" t="s">
        <v>422</v>
      </c>
      <c r="AR72">
        <v>2.2797346153846201</v>
      </c>
      <c r="AS72">
        <v>1.2784</v>
      </c>
      <c r="AT72">
        <f t="shared" si="70"/>
        <v>-0.78327175796669279</v>
      </c>
      <c r="AU72">
        <v>0.5</v>
      </c>
      <c r="AV72">
        <f t="shared" si="71"/>
        <v>841.19171431072789</v>
      </c>
      <c r="AW72">
        <f t="shared" si="72"/>
        <v>13.336892098356312</v>
      </c>
      <c r="AX72">
        <f t="shared" si="73"/>
        <v>-329.44085642758995</v>
      </c>
      <c r="AY72">
        <f t="shared" si="74"/>
        <v>1</v>
      </c>
      <c r="AZ72">
        <f t="shared" si="75"/>
        <v>1.6404064103121126E-2</v>
      </c>
      <c r="BA72">
        <f t="shared" si="76"/>
        <v>0.46660669586983738</v>
      </c>
      <c r="BB72" t="s">
        <v>253</v>
      </c>
      <c r="BC72">
        <v>0</v>
      </c>
      <c r="BD72">
        <f t="shared" si="77"/>
        <v>1.2784</v>
      </c>
      <c r="BE72">
        <f t="shared" si="78"/>
        <v>-0.78327175796669279</v>
      </c>
      <c r="BF72">
        <f t="shared" si="79"/>
        <v>0.31815393805569336</v>
      </c>
      <c r="BG72">
        <f t="shared" si="80"/>
        <v>0.96000634234659898</v>
      </c>
      <c r="BH72">
        <f t="shared" si="81"/>
        <v>-1.3358489720965652</v>
      </c>
      <c r="BI72">
        <f t="shared" si="82"/>
        <v>999.98977419354799</v>
      </c>
      <c r="BJ72">
        <f t="shared" si="83"/>
        <v>841.19171431072789</v>
      </c>
      <c r="BK72">
        <f t="shared" si="84"/>
        <v>0.84120031626234937</v>
      </c>
      <c r="BL72">
        <f t="shared" si="85"/>
        <v>0.19240063252469872</v>
      </c>
      <c r="BM72">
        <v>0.70921320927639198</v>
      </c>
      <c r="BN72">
        <v>0.5</v>
      </c>
      <c r="BO72" t="s">
        <v>254</v>
      </c>
      <c r="BP72">
        <v>1685016030.65484</v>
      </c>
      <c r="BQ72">
        <v>399.99658064516098</v>
      </c>
      <c r="BR72">
        <v>402.09454838709701</v>
      </c>
      <c r="BS72">
        <v>15.854309677419399</v>
      </c>
      <c r="BT72">
        <v>15.3468709677419</v>
      </c>
      <c r="BU72">
        <v>500.00419354838698</v>
      </c>
      <c r="BV72">
        <v>95.707429032258105</v>
      </c>
      <c r="BW72">
        <v>0.20001735483871</v>
      </c>
      <c r="BX72">
        <v>27.987812903225802</v>
      </c>
      <c r="BY72">
        <v>27.992232258064501</v>
      </c>
      <c r="BZ72">
        <v>999.9</v>
      </c>
      <c r="CA72">
        <v>9986.9354838709696</v>
      </c>
      <c r="CB72">
        <v>0</v>
      </c>
      <c r="CC72">
        <v>73.533503225806498</v>
      </c>
      <c r="CD72">
        <v>999.98977419354799</v>
      </c>
      <c r="CE72">
        <v>0.95998700000000003</v>
      </c>
      <c r="CF72">
        <v>4.0013300000000002E-2</v>
      </c>
      <c r="CG72">
        <v>0</v>
      </c>
      <c r="CH72">
        <v>2.2756322580645199</v>
      </c>
      <c r="CI72">
        <v>0</v>
      </c>
      <c r="CJ72">
        <v>566.28390322580594</v>
      </c>
      <c r="CK72">
        <v>9334.1835483871</v>
      </c>
      <c r="CL72">
        <v>40.186999999999998</v>
      </c>
      <c r="CM72">
        <v>42.6991935483871</v>
      </c>
      <c r="CN72">
        <v>41.311999999999998</v>
      </c>
      <c r="CO72">
        <v>41.25</v>
      </c>
      <c r="CP72">
        <v>40.090451612903202</v>
      </c>
      <c r="CQ72">
        <v>959.97645161290302</v>
      </c>
      <c r="CR72">
        <v>40.01</v>
      </c>
      <c r="CS72">
        <v>0</v>
      </c>
      <c r="CT72">
        <v>60</v>
      </c>
      <c r="CU72">
        <v>2.2797346153846201</v>
      </c>
      <c r="CV72">
        <v>0.82377094260378503</v>
      </c>
      <c r="CW72">
        <v>0.32635897842322598</v>
      </c>
      <c r="CX72">
        <v>566.31430769230803</v>
      </c>
      <c r="CY72">
        <v>15</v>
      </c>
      <c r="CZ72">
        <v>1685012539.3</v>
      </c>
      <c r="DA72" t="s">
        <v>255</v>
      </c>
      <c r="DB72">
        <v>3</v>
      </c>
      <c r="DC72">
        <v>-3.927</v>
      </c>
      <c r="DD72">
        <v>0.35799999999999998</v>
      </c>
      <c r="DE72">
        <v>402</v>
      </c>
      <c r="DF72">
        <v>15</v>
      </c>
      <c r="DG72">
        <v>1.52</v>
      </c>
      <c r="DH72">
        <v>0.42</v>
      </c>
      <c r="DI72">
        <v>-2.0786773076923102</v>
      </c>
      <c r="DJ72">
        <v>-0.17540828896979299</v>
      </c>
      <c r="DK72">
        <v>0.11216622877393601</v>
      </c>
      <c r="DL72">
        <v>1</v>
      </c>
      <c r="DM72">
        <v>2.3158272727272702</v>
      </c>
      <c r="DN72">
        <v>-0.16321971112952599</v>
      </c>
      <c r="DO72">
        <v>0.179338058582662</v>
      </c>
      <c r="DP72">
        <v>1</v>
      </c>
      <c r="DQ72">
        <v>0.50006469230769202</v>
      </c>
      <c r="DR72">
        <v>7.1481759245650298E-2</v>
      </c>
      <c r="DS72">
        <v>9.7984880319882898E-3</v>
      </c>
      <c r="DT72">
        <v>1</v>
      </c>
      <c r="DU72">
        <v>3</v>
      </c>
      <c r="DV72">
        <v>3</v>
      </c>
      <c r="DW72" t="s">
        <v>256</v>
      </c>
      <c r="DX72">
        <v>100</v>
      </c>
      <c r="DY72">
        <v>100</v>
      </c>
      <c r="DZ72">
        <v>-3.927</v>
      </c>
      <c r="EA72">
        <v>0.35799999999999998</v>
      </c>
      <c r="EB72">
        <v>2</v>
      </c>
      <c r="EC72">
        <v>515.37699999999995</v>
      </c>
      <c r="ED72">
        <v>423.14100000000002</v>
      </c>
      <c r="EE72">
        <v>26.366700000000002</v>
      </c>
      <c r="EF72">
        <v>29.926400000000001</v>
      </c>
      <c r="EG72">
        <v>30</v>
      </c>
      <c r="EH72">
        <v>30.116099999999999</v>
      </c>
      <c r="EI72">
        <v>30.151900000000001</v>
      </c>
      <c r="EJ72">
        <v>20.0809</v>
      </c>
      <c r="EK72">
        <v>30.222300000000001</v>
      </c>
      <c r="EL72">
        <v>0</v>
      </c>
      <c r="EM72">
        <v>26.37</v>
      </c>
      <c r="EN72">
        <v>402.16500000000002</v>
      </c>
      <c r="EO72">
        <v>15.3833</v>
      </c>
      <c r="EP72">
        <v>100.526</v>
      </c>
      <c r="EQ72">
        <v>90.404499999999999</v>
      </c>
    </row>
    <row r="73" spans="1:147" x14ac:dyDescent="0.3">
      <c r="A73">
        <v>57</v>
      </c>
      <c r="B73">
        <v>1685016098.7</v>
      </c>
      <c r="C73">
        <v>3480.5</v>
      </c>
      <c r="D73" t="s">
        <v>423</v>
      </c>
      <c r="E73" t="s">
        <v>424</v>
      </c>
      <c r="F73">
        <v>1685016090.7</v>
      </c>
      <c r="G73">
        <f t="shared" si="43"/>
        <v>3.7162848144237873E-3</v>
      </c>
      <c r="H73">
        <f t="shared" si="44"/>
        <v>13.076409253857069</v>
      </c>
      <c r="I73">
        <f t="shared" si="45"/>
        <v>400.008451612903</v>
      </c>
      <c r="J73">
        <f t="shared" si="46"/>
        <v>250.74790913450329</v>
      </c>
      <c r="K73">
        <f t="shared" si="47"/>
        <v>24.04929481384033</v>
      </c>
      <c r="L73">
        <f t="shared" si="48"/>
        <v>38.36491085437639</v>
      </c>
      <c r="M73">
        <f t="shared" si="49"/>
        <v>0.15651455434179729</v>
      </c>
      <c r="N73">
        <f t="shared" si="50"/>
        <v>3.3674858823583693</v>
      </c>
      <c r="O73">
        <f t="shared" si="51"/>
        <v>0.15258266062983095</v>
      </c>
      <c r="P73">
        <f t="shared" si="52"/>
        <v>9.5709200886711615E-2</v>
      </c>
      <c r="Q73">
        <f t="shared" si="53"/>
        <v>161.84721171632663</v>
      </c>
      <c r="R73">
        <f t="shared" si="54"/>
        <v>27.972934963031314</v>
      </c>
      <c r="S73">
        <f t="shared" si="55"/>
        <v>27.981664516129001</v>
      </c>
      <c r="T73">
        <f t="shared" si="56"/>
        <v>3.7907852824253876</v>
      </c>
      <c r="U73">
        <f t="shared" si="57"/>
        <v>40.079105284764395</v>
      </c>
      <c r="V73">
        <f t="shared" si="58"/>
        <v>1.519474852792855</v>
      </c>
      <c r="W73">
        <f t="shared" si="59"/>
        <v>3.7911895537510056</v>
      </c>
      <c r="X73">
        <f t="shared" si="60"/>
        <v>2.2713104296325328</v>
      </c>
      <c r="Y73">
        <f t="shared" si="61"/>
        <v>-163.88816031608903</v>
      </c>
      <c r="Z73">
        <f t="shared" si="62"/>
        <v>0.33205696345907182</v>
      </c>
      <c r="AA73">
        <f t="shared" si="63"/>
        <v>2.1490280984367054E-2</v>
      </c>
      <c r="AB73">
        <f t="shared" si="64"/>
        <v>-1.6874013553189493</v>
      </c>
      <c r="AC73">
        <v>-3.9696618843085202E-2</v>
      </c>
      <c r="AD73">
        <v>4.4562932266174103E-2</v>
      </c>
      <c r="AE73">
        <v>3.3558480015210099</v>
      </c>
      <c r="AF73">
        <v>0</v>
      </c>
      <c r="AG73">
        <v>0</v>
      </c>
      <c r="AH73">
        <f t="shared" si="65"/>
        <v>1</v>
      </c>
      <c r="AI73">
        <f t="shared" si="66"/>
        <v>0</v>
      </c>
      <c r="AJ73">
        <f t="shared" si="67"/>
        <v>50453.651911520647</v>
      </c>
      <c r="AK73" t="s">
        <v>251</v>
      </c>
      <c r="AL73">
        <v>2.32145</v>
      </c>
      <c r="AM73">
        <v>1.8749100000000001</v>
      </c>
      <c r="AN73">
        <f t="shared" si="68"/>
        <v>-0.44653999999999994</v>
      </c>
      <c r="AO73">
        <f t="shared" si="69"/>
        <v>-0.2381660986394013</v>
      </c>
      <c r="AP73">
        <v>-0.46207070621122198</v>
      </c>
      <c r="AQ73" t="s">
        <v>425</v>
      </c>
      <c r="AR73">
        <v>2.30070384615385</v>
      </c>
      <c r="AS73">
        <v>1.1415999999999999</v>
      </c>
      <c r="AT73">
        <f t="shared" si="70"/>
        <v>-1.0153327313891469</v>
      </c>
      <c r="AU73">
        <v>0.5</v>
      </c>
      <c r="AV73">
        <f t="shared" si="71"/>
        <v>841.19905680082627</v>
      </c>
      <c r="AW73">
        <f t="shared" si="72"/>
        <v>13.076409253857069</v>
      </c>
      <c r="AX73">
        <f t="shared" si="73"/>
        <v>-427.04846799177852</v>
      </c>
      <c r="AY73">
        <f t="shared" si="74"/>
        <v>1</v>
      </c>
      <c r="AZ73">
        <f t="shared" si="75"/>
        <v>1.6094264313082612E-2</v>
      </c>
      <c r="BA73">
        <f t="shared" si="76"/>
        <v>0.64235283812193422</v>
      </c>
      <c r="BB73" t="s">
        <v>253</v>
      </c>
      <c r="BC73">
        <v>0</v>
      </c>
      <c r="BD73">
        <f t="shared" si="77"/>
        <v>1.1415999999999999</v>
      </c>
      <c r="BE73">
        <f t="shared" si="78"/>
        <v>-1.0153327313891469</v>
      </c>
      <c r="BF73">
        <f t="shared" si="79"/>
        <v>0.3911174403038013</v>
      </c>
      <c r="BG73">
        <f t="shared" si="80"/>
        <v>0.98241627847086499</v>
      </c>
      <c r="BH73">
        <f t="shared" si="81"/>
        <v>-1.642204505755364</v>
      </c>
      <c r="BI73">
        <f t="shared" si="82"/>
        <v>999.99851612903205</v>
      </c>
      <c r="BJ73">
        <f t="shared" si="83"/>
        <v>841.19905680082627</v>
      </c>
      <c r="BK73">
        <f t="shared" si="84"/>
        <v>0.84120030503353715</v>
      </c>
      <c r="BL73">
        <f t="shared" si="85"/>
        <v>0.19240061006707448</v>
      </c>
      <c r="BM73">
        <v>0.70921320927639198</v>
      </c>
      <c r="BN73">
        <v>0.5</v>
      </c>
      <c r="BO73" t="s">
        <v>254</v>
      </c>
      <c r="BP73">
        <v>1685016090.7</v>
      </c>
      <c r="BQ73">
        <v>400.008451612903</v>
      </c>
      <c r="BR73">
        <v>402.074064516129</v>
      </c>
      <c r="BS73">
        <v>15.842674193548399</v>
      </c>
      <c r="BT73">
        <v>15.323906451612901</v>
      </c>
      <c r="BU73">
        <v>500.00848387096801</v>
      </c>
      <c r="BV73">
        <v>95.710258064516097</v>
      </c>
      <c r="BW73">
        <v>0.19999258064516101</v>
      </c>
      <c r="BX73">
        <v>27.983493548387099</v>
      </c>
      <c r="BY73">
        <v>27.981664516129001</v>
      </c>
      <c r="BZ73">
        <v>999.9</v>
      </c>
      <c r="CA73">
        <v>10002.0967741935</v>
      </c>
      <c r="CB73">
        <v>0</v>
      </c>
      <c r="CC73">
        <v>73.533503225806399</v>
      </c>
      <c r="CD73">
        <v>999.99851612903205</v>
      </c>
      <c r="CE73">
        <v>0.95998796774193595</v>
      </c>
      <c r="CF73">
        <v>4.0012312903225801E-2</v>
      </c>
      <c r="CG73">
        <v>0</v>
      </c>
      <c r="CH73">
        <v>2.27995483870968</v>
      </c>
      <c r="CI73">
        <v>0</v>
      </c>
      <c r="CJ73">
        <v>565.94787096774201</v>
      </c>
      <c r="CK73">
        <v>9334.27</v>
      </c>
      <c r="CL73">
        <v>40.25</v>
      </c>
      <c r="CM73">
        <v>42.75</v>
      </c>
      <c r="CN73">
        <v>41.375</v>
      </c>
      <c r="CO73">
        <v>41.311999999999998</v>
      </c>
      <c r="CP73">
        <v>40.133000000000003</v>
      </c>
      <c r="CQ73">
        <v>959.98580645161303</v>
      </c>
      <c r="CR73">
        <v>40.01</v>
      </c>
      <c r="CS73">
        <v>0</v>
      </c>
      <c r="CT73">
        <v>59.299999952316298</v>
      </c>
      <c r="CU73">
        <v>2.30070384615385</v>
      </c>
      <c r="CV73">
        <v>-0.355162389435702</v>
      </c>
      <c r="CW73">
        <v>0.38646153056900201</v>
      </c>
      <c r="CX73">
        <v>565.96600000000001</v>
      </c>
      <c r="CY73">
        <v>15</v>
      </c>
      <c r="CZ73">
        <v>1685012539.3</v>
      </c>
      <c r="DA73" t="s">
        <v>255</v>
      </c>
      <c r="DB73">
        <v>3</v>
      </c>
      <c r="DC73">
        <v>-3.927</v>
      </c>
      <c r="DD73">
        <v>0.35799999999999998</v>
      </c>
      <c r="DE73">
        <v>402</v>
      </c>
      <c r="DF73">
        <v>15</v>
      </c>
      <c r="DG73">
        <v>1.52</v>
      </c>
      <c r="DH73">
        <v>0.42</v>
      </c>
      <c r="DI73">
        <v>-2.06324615384615</v>
      </c>
      <c r="DJ73">
        <v>1.96504031361718E-2</v>
      </c>
      <c r="DK73">
        <v>0.10642278898796199</v>
      </c>
      <c r="DL73">
        <v>1</v>
      </c>
      <c r="DM73">
        <v>2.2826090909090899</v>
      </c>
      <c r="DN73">
        <v>7.55064410628562E-2</v>
      </c>
      <c r="DO73">
        <v>0.190346510365345</v>
      </c>
      <c r="DP73">
        <v>1</v>
      </c>
      <c r="DQ73">
        <v>0.518873115384615</v>
      </c>
      <c r="DR73">
        <v>-1.98923899419011E-3</v>
      </c>
      <c r="DS73">
        <v>2.3953189096640299E-3</v>
      </c>
      <c r="DT73">
        <v>1</v>
      </c>
      <c r="DU73">
        <v>3</v>
      </c>
      <c r="DV73">
        <v>3</v>
      </c>
      <c r="DW73" t="s">
        <v>256</v>
      </c>
      <c r="DX73">
        <v>100</v>
      </c>
      <c r="DY73">
        <v>100</v>
      </c>
      <c r="DZ73">
        <v>-3.927</v>
      </c>
      <c r="EA73">
        <v>0.35799999999999998</v>
      </c>
      <c r="EB73">
        <v>2</v>
      </c>
      <c r="EC73">
        <v>515.06100000000004</v>
      </c>
      <c r="ED73">
        <v>422.96</v>
      </c>
      <c r="EE73">
        <v>26.395099999999999</v>
      </c>
      <c r="EF73">
        <v>29.918600000000001</v>
      </c>
      <c r="EG73">
        <v>29.9999</v>
      </c>
      <c r="EH73">
        <v>30.1083</v>
      </c>
      <c r="EI73">
        <v>30.144200000000001</v>
      </c>
      <c r="EJ73">
        <v>20.079899999999999</v>
      </c>
      <c r="EK73">
        <v>30.222300000000001</v>
      </c>
      <c r="EL73">
        <v>0</v>
      </c>
      <c r="EM73">
        <v>26.409500000000001</v>
      </c>
      <c r="EN73">
        <v>402.09500000000003</v>
      </c>
      <c r="EO73">
        <v>15.3833</v>
      </c>
      <c r="EP73">
        <v>100.527</v>
      </c>
      <c r="EQ73">
        <v>90.408500000000004</v>
      </c>
    </row>
    <row r="74" spans="1:147" x14ac:dyDescent="0.3">
      <c r="A74">
        <v>58</v>
      </c>
      <c r="B74">
        <v>1685016218.2</v>
      </c>
      <c r="C74">
        <v>3600</v>
      </c>
      <c r="D74" t="s">
        <v>426</v>
      </c>
      <c r="E74" t="s">
        <v>427</v>
      </c>
      <c r="F74">
        <v>1685016210.2</v>
      </c>
      <c r="G74">
        <f t="shared" si="43"/>
        <v>3.9063730633922024E-3</v>
      </c>
      <c r="H74">
        <f t="shared" si="44"/>
        <v>-0.93207238406880022</v>
      </c>
      <c r="I74">
        <f t="shared" si="45"/>
        <v>400.10512903225799</v>
      </c>
      <c r="J74">
        <f t="shared" si="46"/>
        <v>394.14471539739037</v>
      </c>
      <c r="K74">
        <f t="shared" si="47"/>
        <v>37.802756049921101</v>
      </c>
      <c r="L74">
        <f t="shared" si="48"/>
        <v>38.374424408758159</v>
      </c>
      <c r="M74">
        <f t="shared" si="49"/>
        <v>0.17021800298452955</v>
      </c>
      <c r="N74">
        <f t="shared" si="50"/>
        <v>3.3678067139506989</v>
      </c>
      <c r="O74">
        <f t="shared" si="51"/>
        <v>0.16557888320025796</v>
      </c>
      <c r="P74">
        <f t="shared" si="52"/>
        <v>0.10389307736134318</v>
      </c>
      <c r="Q74">
        <f t="shared" si="53"/>
        <v>0</v>
      </c>
      <c r="R74">
        <f t="shared" si="54"/>
        <v>27.374974716357642</v>
      </c>
      <c r="S74">
        <f t="shared" si="55"/>
        <v>27.643841935483898</v>
      </c>
      <c r="T74">
        <f t="shared" si="56"/>
        <v>3.7167582237676422</v>
      </c>
      <c r="U74">
        <f t="shared" si="57"/>
        <v>39.32799803479525</v>
      </c>
      <c r="V74">
        <f t="shared" si="58"/>
        <v>1.5157315044902508</v>
      </c>
      <c r="W74">
        <f t="shared" si="59"/>
        <v>3.8540774517665883</v>
      </c>
      <c r="X74">
        <f t="shared" si="60"/>
        <v>2.2010267192773911</v>
      </c>
      <c r="Y74">
        <f t="shared" si="61"/>
        <v>-172.27105209559613</v>
      </c>
      <c r="Z74">
        <f t="shared" si="62"/>
        <v>112.95580801868121</v>
      </c>
      <c r="AA74">
        <f t="shared" si="63"/>
        <v>7.307643460497844</v>
      </c>
      <c r="AB74">
        <f t="shared" si="64"/>
        <v>-52.007600616417079</v>
      </c>
      <c r="AC74">
        <v>-3.9701370072187402E-2</v>
      </c>
      <c r="AD74">
        <v>4.4568265937071798E-2</v>
      </c>
      <c r="AE74">
        <v>3.3561674401927402</v>
      </c>
      <c r="AF74">
        <v>0</v>
      </c>
      <c r="AG74">
        <v>0</v>
      </c>
      <c r="AH74">
        <f t="shared" si="65"/>
        <v>1</v>
      </c>
      <c r="AI74">
        <f t="shared" si="66"/>
        <v>0</v>
      </c>
      <c r="AJ74">
        <f t="shared" si="67"/>
        <v>50412.146019855973</v>
      </c>
      <c r="AK74" t="s">
        <v>428</v>
      </c>
      <c r="AL74">
        <v>2.2750423076923099</v>
      </c>
      <c r="AM74">
        <v>1.7538100000000001</v>
      </c>
      <c r="AN74">
        <f t="shared" si="68"/>
        <v>-0.52123230769230977</v>
      </c>
      <c r="AO74">
        <f t="shared" si="69"/>
        <v>-0.29719998614006632</v>
      </c>
      <c r="AP74">
        <v>-0.33051902339209199</v>
      </c>
      <c r="AQ74" t="s">
        <v>253</v>
      </c>
      <c r="AR74">
        <v>0</v>
      </c>
      <c r="AS74">
        <v>0</v>
      </c>
      <c r="AT74" t="e">
        <f t="shared" si="70"/>
        <v>#DIV/0!</v>
      </c>
      <c r="AU74">
        <v>0.5</v>
      </c>
      <c r="AV74">
        <f t="shared" si="71"/>
        <v>0</v>
      </c>
      <c r="AW74">
        <f t="shared" si="72"/>
        <v>-0.93207238406880022</v>
      </c>
      <c r="AX74" t="e">
        <f t="shared" si="73"/>
        <v>#DIV/0!</v>
      </c>
      <c r="AY74" t="e">
        <f t="shared" si="74"/>
        <v>#DIV/0!</v>
      </c>
      <c r="AZ74" t="e">
        <f t="shared" si="75"/>
        <v>#DIV/0!</v>
      </c>
      <c r="BA74" t="e">
        <f t="shared" si="76"/>
        <v>#DIV/0!</v>
      </c>
      <c r="BB74" t="s">
        <v>253</v>
      </c>
      <c r="BC74">
        <v>0</v>
      </c>
      <c r="BD74">
        <f t="shared" si="77"/>
        <v>0</v>
      </c>
      <c r="BE74" t="e">
        <f t="shared" si="78"/>
        <v>#DIV/0!</v>
      </c>
      <c r="BF74">
        <f t="shared" si="79"/>
        <v>1</v>
      </c>
      <c r="BG74">
        <f t="shared" si="80"/>
        <v>0</v>
      </c>
      <c r="BH74">
        <f t="shared" si="81"/>
        <v>-3.3647377073857383</v>
      </c>
      <c r="BI74">
        <f t="shared" si="82"/>
        <v>0</v>
      </c>
      <c r="BJ74">
        <f t="shared" si="83"/>
        <v>0</v>
      </c>
      <c r="BK74">
        <f t="shared" si="84"/>
        <v>0</v>
      </c>
      <c r="BL74">
        <f t="shared" si="85"/>
        <v>0</v>
      </c>
      <c r="BM74">
        <v>0.70921320927639198</v>
      </c>
      <c r="BN74">
        <v>0.5</v>
      </c>
      <c r="BO74" t="s">
        <v>254</v>
      </c>
      <c r="BP74">
        <v>1685016210.2</v>
      </c>
      <c r="BQ74">
        <v>400.10512903225799</v>
      </c>
      <c r="BR74">
        <v>400.19461290322602</v>
      </c>
      <c r="BS74">
        <v>15.8035451612903</v>
      </c>
      <c r="BT74">
        <v>15.2582290322581</v>
      </c>
      <c r="BU74">
        <v>500.01609677419401</v>
      </c>
      <c r="BV74">
        <v>95.710909677419295</v>
      </c>
      <c r="BW74">
        <v>0.199943806451613</v>
      </c>
      <c r="BX74">
        <v>28.265964516128999</v>
      </c>
      <c r="BY74">
        <v>27.643841935483898</v>
      </c>
      <c r="BZ74">
        <v>999.9</v>
      </c>
      <c r="CA74">
        <v>10003.225806451601</v>
      </c>
      <c r="CB74">
        <v>0</v>
      </c>
      <c r="CC74">
        <v>73.549035483870995</v>
      </c>
      <c r="CD74">
        <v>0</v>
      </c>
      <c r="CE74">
        <v>0</v>
      </c>
      <c r="CF74">
        <v>0</v>
      </c>
      <c r="CG74">
        <v>0</v>
      </c>
      <c r="CH74">
        <v>2.2675451612903199</v>
      </c>
      <c r="CI74">
        <v>0</v>
      </c>
      <c r="CJ74">
        <v>-5.3202612903225797</v>
      </c>
      <c r="CK74">
        <v>-0.55623548387096799</v>
      </c>
      <c r="CL74">
        <v>39.489612903225797</v>
      </c>
      <c r="CM74">
        <v>42.866870967741903</v>
      </c>
      <c r="CN74">
        <v>41.3343548387097</v>
      </c>
      <c r="CO74">
        <v>41.3445161290323</v>
      </c>
      <c r="CP74">
        <v>39.856612903225802</v>
      </c>
      <c r="CQ74">
        <v>0</v>
      </c>
      <c r="CR74">
        <v>0</v>
      </c>
      <c r="CS74">
        <v>0</v>
      </c>
      <c r="CT74">
        <v>118.799999952316</v>
      </c>
      <c r="CU74">
        <v>2.2750423076923099</v>
      </c>
      <c r="CV74">
        <v>0.48470769615054898</v>
      </c>
      <c r="CW74">
        <v>-2.28780512021528</v>
      </c>
      <c r="CX74">
        <v>-5.4011730769230804</v>
      </c>
      <c r="CY74">
        <v>15</v>
      </c>
      <c r="CZ74">
        <v>1685012539.3</v>
      </c>
      <c r="DA74" t="s">
        <v>255</v>
      </c>
      <c r="DB74">
        <v>3</v>
      </c>
      <c r="DC74">
        <v>-3.927</v>
      </c>
      <c r="DD74">
        <v>0.35799999999999998</v>
      </c>
      <c r="DE74">
        <v>402</v>
      </c>
      <c r="DF74">
        <v>15</v>
      </c>
      <c r="DG74">
        <v>1.52</v>
      </c>
      <c r="DH74">
        <v>0.42</v>
      </c>
      <c r="DI74">
        <v>-9.8962039807692304E-2</v>
      </c>
      <c r="DJ74">
        <v>0.21428478645950699</v>
      </c>
      <c r="DK74">
        <v>9.8440884069203302E-2</v>
      </c>
      <c r="DL74">
        <v>1</v>
      </c>
      <c r="DM74">
        <v>2.2603954545454501</v>
      </c>
      <c r="DN74">
        <v>0.23329610910528101</v>
      </c>
      <c r="DO74">
        <v>0.21738673430562899</v>
      </c>
      <c r="DP74">
        <v>1</v>
      </c>
      <c r="DQ74">
        <v>0.56192184615384599</v>
      </c>
      <c r="DR74">
        <v>-0.24406254247417999</v>
      </c>
      <c r="DS74">
        <v>4.1313404023570803E-2</v>
      </c>
      <c r="DT74">
        <v>0</v>
      </c>
      <c r="DU74">
        <v>2</v>
      </c>
      <c r="DV74">
        <v>3</v>
      </c>
      <c r="DW74" t="s">
        <v>272</v>
      </c>
      <c r="DX74">
        <v>100</v>
      </c>
      <c r="DY74">
        <v>100</v>
      </c>
      <c r="DZ74">
        <v>-3.927</v>
      </c>
      <c r="EA74">
        <v>0.35799999999999998</v>
      </c>
      <c r="EB74">
        <v>2</v>
      </c>
      <c r="EC74">
        <v>515.44399999999996</v>
      </c>
      <c r="ED74">
        <v>423.11700000000002</v>
      </c>
      <c r="EE74">
        <v>31.071100000000001</v>
      </c>
      <c r="EF74">
        <v>29.895399999999999</v>
      </c>
      <c r="EG74">
        <v>29.9999</v>
      </c>
      <c r="EH74">
        <v>30.0929</v>
      </c>
      <c r="EI74">
        <v>30.1313</v>
      </c>
      <c r="EJ74">
        <v>20.0076</v>
      </c>
      <c r="EK74">
        <v>29.1111</v>
      </c>
      <c r="EL74">
        <v>0</v>
      </c>
      <c r="EM74">
        <v>31.144200000000001</v>
      </c>
      <c r="EN74">
        <v>400.24099999999999</v>
      </c>
      <c r="EO74">
        <v>15.5891</v>
      </c>
      <c r="EP74">
        <v>100.533</v>
      </c>
      <c r="EQ74">
        <v>90.4131</v>
      </c>
    </row>
    <row r="75" spans="1:147" x14ac:dyDescent="0.3">
      <c r="A75">
        <v>59</v>
      </c>
      <c r="B75">
        <v>1685016278.2</v>
      </c>
      <c r="C75">
        <v>3660</v>
      </c>
      <c r="D75" t="s">
        <v>429</v>
      </c>
      <c r="E75" t="s">
        <v>430</v>
      </c>
      <c r="F75">
        <v>1685016270.2</v>
      </c>
      <c r="G75">
        <f t="shared" si="43"/>
        <v>2.7015458192193023E-3</v>
      </c>
      <c r="H75">
        <f t="shared" si="44"/>
        <v>-0.61786053886924897</v>
      </c>
      <c r="I75">
        <f t="shared" si="45"/>
        <v>400.020225806452</v>
      </c>
      <c r="J75">
        <f t="shared" si="46"/>
        <v>393.47306568827696</v>
      </c>
      <c r="K75">
        <f t="shared" si="47"/>
        <v>37.73736239989428</v>
      </c>
      <c r="L75">
        <f t="shared" si="48"/>
        <v>38.365289888749246</v>
      </c>
      <c r="M75">
        <f t="shared" si="49"/>
        <v>0.11270581128719864</v>
      </c>
      <c r="N75">
        <f t="shared" si="50"/>
        <v>3.3664818225719104</v>
      </c>
      <c r="O75">
        <f t="shared" si="51"/>
        <v>0.1106507968550396</v>
      </c>
      <c r="P75">
        <f t="shared" si="52"/>
        <v>6.9338261940257148E-2</v>
      </c>
      <c r="Q75">
        <f t="shared" si="53"/>
        <v>0</v>
      </c>
      <c r="R75">
        <f t="shared" si="54"/>
        <v>28.304138698242397</v>
      </c>
      <c r="S75">
        <f t="shared" si="55"/>
        <v>28.2672064516129</v>
      </c>
      <c r="T75">
        <f t="shared" si="56"/>
        <v>3.8543559469402444</v>
      </c>
      <c r="U75">
        <f t="shared" si="57"/>
        <v>39.44471762112272</v>
      </c>
      <c r="V75">
        <f t="shared" si="58"/>
        <v>1.5790760176785388</v>
      </c>
      <c r="W75">
        <f t="shared" si="59"/>
        <v>4.0032635873984317</v>
      </c>
      <c r="X75">
        <f t="shared" si="60"/>
        <v>2.2752799292617056</v>
      </c>
      <c r="Y75">
        <f t="shared" si="61"/>
        <v>-119.13817062757123</v>
      </c>
      <c r="Z75">
        <f t="shared" si="62"/>
        <v>118.53357989288</v>
      </c>
      <c r="AA75">
        <f t="shared" si="63"/>
        <v>7.7204725619087231</v>
      </c>
      <c r="AB75">
        <f t="shared" si="64"/>
        <v>7.1158818272174926</v>
      </c>
      <c r="AC75">
        <v>-3.9681750812761797E-2</v>
      </c>
      <c r="AD75">
        <v>4.4546241599625003E-2</v>
      </c>
      <c r="AE75">
        <v>3.35484830060365</v>
      </c>
      <c r="AF75">
        <v>0</v>
      </c>
      <c r="AG75">
        <v>0</v>
      </c>
      <c r="AH75">
        <f t="shared" si="65"/>
        <v>1</v>
      </c>
      <c r="AI75">
        <f t="shared" si="66"/>
        <v>0</v>
      </c>
      <c r="AJ75">
        <f t="shared" si="67"/>
        <v>50278.992850727103</v>
      </c>
      <c r="AK75" t="s">
        <v>431</v>
      </c>
      <c r="AL75">
        <v>2.2558576923076901</v>
      </c>
      <c r="AM75">
        <v>1.3408</v>
      </c>
      <c r="AN75">
        <f t="shared" si="68"/>
        <v>-0.91505769230769007</v>
      </c>
      <c r="AO75">
        <f t="shared" si="69"/>
        <v>-0.6824714292270958</v>
      </c>
      <c r="AP75">
        <v>-0.21909742782792399</v>
      </c>
      <c r="AQ75" t="s">
        <v>253</v>
      </c>
      <c r="AR75">
        <v>0</v>
      </c>
      <c r="AS75">
        <v>0</v>
      </c>
      <c r="AT75" t="e">
        <f t="shared" si="70"/>
        <v>#DIV/0!</v>
      </c>
      <c r="AU75">
        <v>0.5</v>
      </c>
      <c r="AV75">
        <f t="shared" si="71"/>
        <v>0</v>
      </c>
      <c r="AW75">
        <f t="shared" si="72"/>
        <v>-0.61786053886924897</v>
      </c>
      <c r="AX75" t="e">
        <f t="shared" si="73"/>
        <v>#DIV/0!</v>
      </c>
      <c r="AY75" t="e">
        <f t="shared" si="74"/>
        <v>#DIV/0!</v>
      </c>
      <c r="AZ75" t="e">
        <f t="shared" si="75"/>
        <v>#DIV/0!</v>
      </c>
      <c r="BA75" t="e">
        <f t="shared" si="76"/>
        <v>#DIV/0!</v>
      </c>
      <c r="BB75" t="s">
        <v>253</v>
      </c>
      <c r="BC75">
        <v>0</v>
      </c>
      <c r="BD75">
        <f t="shared" si="77"/>
        <v>0</v>
      </c>
      <c r="BE75" t="e">
        <f t="shared" si="78"/>
        <v>#DIV/0!</v>
      </c>
      <c r="BF75">
        <f t="shared" si="79"/>
        <v>1</v>
      </c>
      <c r="BG75">
        <f t="shared" si="80"/>
        <v>0</v>
      </c>
      <c r="BH75">
        <f t="shared" si="81"/>
        <v>-1.4652628039425881</v>
      </c>
      <c r="BI75">
        <f t="shared" si="82"/>
        <v>0</v>
      </c>
      <c r="BJ75">
        <f t="shared" si="83"/>
        <v>0</v>
      </c>
      <c r="BK75">
        <f t="shared" si="84"/>
        <v>0</v>
      </c>
      <c r="BL75">
        <f t="shared" si="85"/>
        <v>0</v>
      </c>
      <c r="BM75">
        <v>0.70921320927639198</v>
      </c>
      <c r="BN75">
        <v>0.5</v>
      </c>
      <c r="BO75" t="s">
        <v>254</v>
      </c>
      <c r="BP75">
        <v>1685016270.2</v>
      </c>
      <c r="BQ75">
        <v>400.020225806452</v>
      </c>
      <c r="BR75">
        <v>400.08587096774198</v>
      </c>
      <c r="BS75">
        <v>16.464422580645198</v>
      </c>
      <c r="BT75">
        <v>16.087545161290301</v>
      </c>
      <c r="BU75">
        <v>500.01048387096802</v>
      </c>
      <c r="BV75">
        <v>95.708364516128995</v>
      </c>
      <c r="BW75">
        <v>0.20001064516129</v>
      </c>
      <c r="BX75">
        <v>28.920306451612898</v>
      </c>
      <c r="BY75">
        <v>28.2672064516129</v>
      </c>
      <c r="BZ75">
        <v>999.9</v>
      </c>
      <c r="CA75">
        <v>9998.5483870967691</v>
      </c>
      <c r="CB75">
        <v>0</v>
      </c>
      <c r="CC75">
        <v>73.5290161290323</v>
      </c>
      <c r="CD75">
        <v>0</v>
      </c>
      <c r="CE75">
        <v>0</v>
      </c>
      <c r="CF75">
        <v>0</v>
      </c>
      <c r="CG75">
        <v>0</v>
      </c>
      <c r="CH75">
        <v>2.2306612903225802</v>
      </c>
      <c r="CI75">
        <v>0</v>
      </c>
      <c r="CJ75">
        <v>-6.8157870967741898</v>
      </c>
      <c r="CK75">
        <v>-0.70874838709677401</v>
      </c>
      <c r="CL75">
        <v>38.989677419354798</v>
      </c>
      <c r="CM75">
        <v>42.771999999999998</v>
      </c>
      <c r="CN75">
        <v>41.054064516129003</v>
      </c>
      <c r="CO75">
        <v>41.25</v>
      </c>
      <c r="CP75">
        <v>39.477612903225797</v>
      </c>
      <c r="CQ75">
        <v>0</v>
      </c>
      <c r="CR75">
        <v>0</v>
      </c>
      <c r="CS75">
        <v>0</v>
      </c>
      <c r="CT75">
        <v>59.200000047683702</v>
      </c>
      <c r="CU75">
        <v>2.2558576923076901</v>
      </c>
      <c r="CV75">
        <v>-0.186977764624602</v>
      </c>
      <c r="CW75">
        <v>-2.6089264903448801</v>
      </c>
      <c r="CX75">
        <v>-6.8496192307692301</v>
      </c>
      <c r="CY75">
        <v>15</v>
      </c>
      <c r="CZ75">
        <v>1685012539.3</v>
      </c>
      <c r="DA75" t="s">
        <v>255</v>
      </c>
      <c r="DB75">
        <v>3</v>
      </c>
      <c r="DC75">
        <v>-3.927</v>
      </c>
      <c r="DD75">
        <v>0.35799999999999998</v>
      </c>
      <c r="DE75">
        <v>402</v>
      </c>
      <c r="DF75">
        <v>15</v>
      </c>
      <c r="DG75">
        <v>1.52</v>
      </c>
      <c r="DH75">
        <v>0.42</v>
      </c>
      <c r="DI75">
        <v>-7.4378933653846194E-2</v>
      </c>
      <c r="DJ75">
        <v>4.0918106206879997E-3</v>
      </c>
      <c r="DK75">
        <v>9.4904149272795502E-2</v>
      </c>
      <c r="DL75">
        <v>1</v>
      </c>
      <c r="DM75">
        <v>2.2256204545454499</v>
      </c>
      <c r="DN75">
        <v>0.16582297098533499</v>
      </c>
      <c r="DO75">
        <v>0.21008839003397101</v>
      </c>
      <c r="DP75">
        <v>1</v>
      </c>
      <c r="DQ75">
        <v>0.38842123076923102</v>
      </c>
      <c r="DR75">
        <v>-0.11389960898148301</v>
      </c>
      <c r="DS75">
        <v>2.2689430951618898E-2</v>
      </c>
      <c r="DT75">
        <v>0</v>
      </c>
      <c r="DU75">
        <v>2</v>
      </c>
      <c r="DV75">
        <v>3</v>
      </c>
      <c r="DW75" t="s">
        <v>272</v>
      </c>
      <c r="DX75">
        <v>100</v>
      </c>
      <c r="DY75">
        <v>100</v>
      </c>
      <c r="DZ75">
        <v>-3.927</v>
      </c>
      <c r="EA75">
        <v>0.35799999999999998</v>
      </c>
      <c r="EB75">
        <v>2</v>
      </c>
      <c r="EC75">
        <v>515.995</v>
      </c>
      <c r="ED75">
        <v>423.79199999999997</v>
      </c>
      <c r="EE75">
        <v>31.074200000000001</v>
      </c>
      <c r="EF75">
        <v>29.872199999999999</v>
      </c>
      <c r="EG75">
        <v>30.0001</v>
      </c>
      <c r="EH75">
        <v>30.0825</v>
      </c>
      <c r="EI75">
        <v>30.120999999999999</v>
      </c>
      <c r="EJ75">
        <v>20.0167</v>
      </c>
      <c r="EK75">
        <v>25.3429</v>
      </c>
      <c r="EL75">
        <v>0</v>
      </c>
      <c r="EM75">
        <v>31.07</v>
      </c>
      <c r="EN75">
        <v>400.23</v>
      </c>
      <c r="EO75">
        <v>16.257300000000001</v>
      </c>
      <c r="EP75">
        <v>100.536</v>
      </c>
      <c r="EQ75">
        <v>90.411299999999997</v>
      </c>
    </row>
    <row r="76" spans="1:147" x14ac:dyDescent="0.3">
      <c r="A76">
        <v>60</v>
      </c>
      <c r="B76">
        <v>1685016338.2</v>
      </c>
      <c r="C76">
        <v>3720</v>
      </c>
      <c r="D76" t="s">
        <v>432</v>
      </c>
      <c r="E76" t="s">
        <v>433</v>
      </c>
      <c r="F76">
        <v>1685016330.2</v>
      </c>
      <c r="G76">
        <f t="shared" si="43"/>
        <v>2.5265949024142688E-3</v>
      </c>
      <c r="H76">
        <f t="shared" si="44"/>
        <v>-0.66090289322409812</v>
      </c>
      <c r="I76">
        <f t="shared" si="45"/>
        <v>400.012612903226</v>
      </c>
      <c r="J76">
        <f t="shared" si="46"/>
        <v>394.8729076893398</v>
      </c>
      <c r="K76">
        <f t="shared" si="47"/>
        <v>37.871226073155633</v>
      </c>
      <c r="L76">
        <f t="shared" si="48"/>
        <v>38.36416173502078</v>
      </c>
      <c r="M76">
        <f t="shared" si="49"/>
        <v>0.10849856062137372</v>
      </c>
      <c r="N76">
        <f t="shared" si="50"/>
        <v>3.3656763554810758</v>
      </c>
      <c r="O76">
        <f t="shared" si="51"/>
        <v>0.10659226205833464</v>
      </c>
      <c r="P76">
        <f t="shared" si="52"/>
        <v>6.6788647336137347E-2</v>
      </c>
      <c r="Q76">
        <f t="shared" si="53"/>
        <v>0</v>
      </c>
      <c r="R76">
        <f t="shared" si="54"/>
        <v>28.157165794188309</v>
      </c>
      <c r="S76">
        <f t="shared" si="55"/>
        <v>28.081325806451598</v>
      </c>
      <c r="T76">
        <f t="shared" si="56"/>
        <v>3.8128683243577481</v>
      </c>
      <c r="U76">
        <f t="shared" si="57"/>
        <v>40.496395373274332</v>
      </c>
      <c r="V76">
        <f t="shared" si="58"/>
        <v>1.6037369138722135</v>
      </c>
      <c r="W76">
        <f t="shared" si="59"/>
        <v>3.9601967016812623</v>
      </c>
      <c r="X76">
        <f t="shared" si="60"/>
        <v>2.2091314104855346</v>
      </c>
      <c r="Y76">
        <f t="shared" si="61"/>
        <v>-111.42283519646925</v>
      </c>
      <c r="Z76">
        <f t="shared" si="62"/>
        <v>118.3600591803087</v>
      </c>
      <c r="AA76">
        <f t="shared" si="63"/>
        <v>7.6967361339189928</v>
      </c>
      <c r="AB76">
        <f t="shared" si="64"/>
        <v>14.633960117758434</v>
      </c>
      <c r="AC76">
        <v>-3.9669824837704301E-2</v>
      </c>
      <c r="AD76">
        <v>4.4532853647850201E-2</v>
      </c>
      <c r="AE76">
        <v>3.35404632985786</v>
      </c>
      <c r="AF76">
        <v>0</v>
      </c>
      <c r="AG76">
        <v>0</v>
      </c>
      <c r="AH76">
        <f t="shared" si="65"/>
        <v>1</v>
      </c>
      <c r="AI76">
        <f t="shared" si="66"/>
        <v>0</v>
      </c>
      <c r="AJ76">
        <f t="shared" si="67"/>
        <v>50295.575883437676</v>
      </c>
      <c r="AK76" t="s">
        <v>434</v>
      </c>
      <c r="AL76">
        <v>2.3398538461538498</v>
      </c>
      <c r="AM76">
        <v>1.4164000000000001</v>
      </c>
      <c r="AN76">
        <f t="shared" si="68"/>
        <v>-0.92345384615384973</v>
      </c>
      <c r="AO76">
        <f t="shared" si="69"/>
        <v>-0.65197249799057444</v>
      </c>
      <c r="AP76">
        <v>-0.23436053096189999</v>
      </c>
      <c r="AQ76" t="s">
        <v>253</v>
      </c>
      <c r="AR76">
        <v>0</v>
      </c>
      <c r="AS76">
        <v>0</v>
      </c>
      <c r="AT76" t="e">
        <f t="shared" si="70"/>
        <v>#DIV/0!</v>
      </c>
      <c r="AU76">
        <v>0.5</v>
      </c>
      <c r="AV76">
        <f t="shared" si="71"/>
        <v>0</v>
      </c>
      <c r="AW76">
        <f t="shared" si="72"/>
        <v>-0.66090289322409812</v>
      </c>
      <c r="AX76" t="e">
        <f t="shared" si="73"/>
        <v>#DIV/0!</v>
      </c>
      <c r="AY76" t="e">
        <f t="shared" si="74"/>
        <v>#DIV/0!</v>
      </c>
      <c r="AZ76" t="e">
        <f t="shared" si="75"/>
        <v>#DIV/0!</v>
      </c>
      <c r="BA76" t="e">
        <f t="shared" si="76"/>
        <v>#DIV/0!</v>
      </c>
      <c r="BB76" t="s">
        <v>253</v>
      </c>
      <c r="BC76">
        <v>0</v>
      </c>
      <c r="BD76">
        <f t="shared" si="77"/>
        <v>0</v>
      </c>
      <c r="BE76" t="e">
        <f t="shared" si="78"/>
        <v>#DIV/0!</v>
      </c>
      <c r="BF76">
        <f t="shared" si="79"/>
        <v>1</v>
      </c>
      <c r="BG76">
        <f t="shared" si="80"/>
        <v>0</v>
      </c>
      <c r="BH76">
        <f t="shared" si="81"/>
        <v>-1.5338070287965688</v>
      </c>
      <c r="BI76">
        <f t="shared" si="82"/>
        <v>0</v>
      </c>
      <c r="BJ76">
        <f t="shared" si="83"/>
        <v>0</v>
      </c>
      <c r="BK76">
        <f t="shared" si="84"/>
        <v>0</v>
      </c>
      <c r="BL76">
        <f t="shared" si="85"/>
        <v>0</v>
      </c>
      <c r="BM76">
        <v>0.70921320927639198</v>
      </c>
      <c r="BN76">
        <v>0.5</v>
      </c>
      <c r="BO76" t="s">
        <v>254</v>
      </c>
      <c r="BP76">
        <v>1685016330.2</v>
      </c>
      <c r="BQ76">
        <v>400.012612903226</v>
      </c>
      <c r="BR76">
        <v>400.06222580645198</v>
      </c>
      <c r="BS76">
        <v>16.721725806451602</v>
      </c>
      <c r="BT76">
        <v>16.3693322580645</v>
      </c>
      <c r="BU76">
        <v>499.98954838709699</v>
      </c>
      <c r="BV76">
        <v>95.707390322580693</v>
      </c>
      <c r="BW76">
        <v>0.19998983870967699</v>
      </c>
      <c r="BX76">
        <v>28.733625806451599</v>
      </c>
      <c r="BY76">
        <v>28.081325806451598</v>
      </c>
      <c r="BZ76">
        <v>999.9</v>
      </c>
      <c r="CA76">
        <v>9995.6451612903202</v>
      </c>
      <c r="CB76">
        <v>0</v>
      </c>
      <c r="CC76">
        <v>73.563877419354895</v>
      </c>
      <c r="CD76">
        <v>0</v>
      </c>
      <c r="CE76">
        <v>0</v>
      </c>
      <c r="CF76">
        <v>0</v>
      </c>
      <c r="CG76">
        <v>0</v>
      </c>
      <c r="CH76">
        <v>2.3399935483870999</v>
      </c>
      <c r="CI76">
        <v>0</v>
      </c>
      <c r="CJ76">
        <v>-8.7961645161290303</v>
      </c>
      <c r="CK76">
        <v>-0.90595806451612904</v>
      </c>
      <c r="CL76">
        <v>38.606612903225802</v>
      </c>
      <c r="CM76">
        <v>42.639000000000003</v>
      </c>
      <c r="CN76">
        <v>40.759870967741897</v>
      </c>
      <c r="CO76">
        <v>41.139000000000003</v>
      </c>
      <c r="CP76">
        <v>39.167000000000002</v>
      </c>
      <c r="CQ76">
        <v>0</v>
      </c>
      <c r="CR76">
        <v>0</v>
      </c>
      <c r="CS76">
        <v>0</v>
      </c>
      <c r="CT76">
        <v>59.599999904632597</v>
      </c>
      <c r="CU76">
        <v>2.3398538461538498</v>
      </c>
      <c r="CV76">
        <v>0.40250940281444297</v>
      </c>
      <c r="CW76">
        <v>-1.78825642102924</v>
      </c>
      <c r="CX76">
        <v>-8.8189192307692306</v>
      </c>
      <c r="CY76">
        <v>15</v>
      </c>
      <c r="CZ76">
        <v>1685012539.3</v>
      </c>
      <c r="DA76" t="s">
        <v>255</v>
      </c>
      <c r="DB76">
        <v>3</v>
      </c>
      <c r="DC76">
        <v>-3.927</v>
      </c>
      <c r="DD76">
        <v>0.35799999999999998</v>
      </c>
      <c r="DE76">
        <v>402</v>
      </c>
      <c r="DF76">
        <v>15</v>
      </c>
      <c r="DG76">
        <v>1.52</v>
      </c>
      <c r="DH76">
        <v>0.42</v>
      </c>
      <c r="DI76">
        <v>-5.14690578846154E-2</v>
      </c>
      <c r="DJ76">
        <v>-0.106874275881577</v>
      </c>
      <c r="DK76">
        <v>8.6612392957510997E-2</v>
      </c>
      <c r="DL76">
        <v>1</v>
      </c>
      <c r="DM76">
        <v>2.3114249999999998</v>
      </c>
      <c r="DN76">
        <v>0.34197972770352703</v>
      </c>
      <c r="DO76">
        <v>0.192894927975404</v>
      </c>
      <c r="DP76">
        <v>1</v>
      </c>
      <c r="DQ76">
        <v>0.34240769230769202</v>
      </c>
      <c r="DR76">
        <v>0.116562537351649</v>
      </c>
      <c r="DS76">
        <v>1.8086268584990201E-2</v>
      </c>
      <c r="DT76">
        <v>0</v>
      </c>
      <c r="DU76">
        <v>2</v>
      </c>
      <c r="DV76">
        <v>3</v>
      </c>
      <c r="DW76" t="s">
        <v>272</v>
      </c>
      <c r="DX76">
        <v>100</v>
      </c>
      <c r="DY76">
        <v>100</v>
      </c>
      <c r="DZ76">
        <v>-3.927</v>
      </c>
      <c r="EA76">
        <v>0.35799999999999998</v>
      </c>
      <c r="EB76">
        <v>2</v>
      </c>
      <c r="EC76">
        <v>515.404</v>
      </c>
      <c r="ED76">
        <v>423.71699999999998</v>
      </c>
      <c r="EE76">
        <v>27.215399999999999</v>
      </c>
      <c r="EF76">
        <v>29.8748</v>
      </c>
      <c r="EG76">
        <v>29.9999</v>
      </c>
      <c r="EH76">
        <v>30.072199999999999</v>
      </c>
      <c r="EI76">
        <v>30.110700000000001</v>
      </c>
      <c r="EJ76">
        <v>20.012599999999999</v>
      </c>
      <c r="EK76">
        <v>25.4925</v>
      </c>
      <c r="EL76">
        <v>0</v>
      </c>
      <c r="EM76">
        <v>27.2621</v>
      </c>
      <c r="EN76">
        <v>400.00700000000001</v>
      </c>
      <c r="EO76">
        <v>16.1372</v>
      </c>
      <c r="EP76">
        <v>100.538</v>
      </c>
      <c r="EQ76">
        <v>90.406000000000006</v>
      </c>
    </row>
    <row r="77" spans="1:147" x14ac:dyDescent="0.3">
      <c r="A77">
        <v>61</v>
      </c>
      <c r="B77">
        <v>1685016398.2</v>
      </c>
      <c r="C77">
        <v>3780</v>
      </c>
      <c r="D77" t="s">
        <v>435</v>
      </c>
      <c r="E77" t="s">
        <v>436</v>
      </c>
      <c r="F77">
        <v>1685016390.2</v>
      </c>
      <c r="G77">
        <f t="shared" si="43"/>
        <v>2.7073969757340759E-3</v>
      </c>
      <c r="H77">
        <f t="shared" si="44"/>
        <v>-1.0372971367923851</v>
      </c>
      <c r="I77">
        <f t="shared" si="45"/>
        <v>400.01877419354798</v>
      </c>
      <c r="J77">
        <f t="shared" si="46"/>
        <v>399.39769294632021</v>
      </c>
      <c r="K77">
        <f t="shared" si="47"/>
        <v>38.305435416732259</v>
      </c>
      <c r="L77">
        <f t="shared" si="48"/>
        <v>38.365002079295394</v>
      </c>
      <c r="M77">
        <f t="shared" si="49"/>
        <v>0.11751295261784561</v>
      </c>
      <c r="N77">
        <f t="shared" si="50"/>
        <v>3.3672062362334021</v>
      </c>
      <c r="O77">
        <f t="shared" si="51"/>
        <v>0.11528123977843981</v>
      </c>
      <c r="P77">
        <f t="shared" si="52"/>
        <v>7.2247755267371552E-2</v>
      </c>
      <c r="Q77">
        <f t="shared" si="53"/>
        <v>0</v>
      </c>
      <c r="R77">
        <f t="shared" si="54"/>
        <v>27.833000762497168</v>
      </c>
      <c r="S77">
        <f t="shared" si="55"/>
        <v>27.8475419354839</v>
      </c>
      <c r="T77">
        <f t="shared" si="56"/>
        <v>3.7612424533713433</v>
      </c>
      <c r="U77">
        <f t="shared" si="57"/>
        <v>40.338398441472883</v>
      </c>
      <c r="V77">
        <f t="shared" si="58"/>
        <v>1.5714483094538663</v>
      </c>
      <c r="W77">
        <f t="shared" si="59"/>
        <v>3.8956636112707494</v>
      </c>
      <c r="X77">
        <f t="shared" si="60"/>
        <v>2.1897941439174771</v>
      </c>
      <c r="Y77">
        <f t="shared" si="61"/>
        <v>-119.39620662987275</v>
      </c>
      <c r="Z77">
        <f t="shared" si="62"/>
        <v>109.46663439151271</v>
      </c>
      <c r="AA77">
        <f t="shared" si="63"/>
        <v>7.0968916897918266</v>
      </c>
      <c r="AB77">
        <f t="shared" si="64"/>
        <v>-2.8326805485682058</v>
      </c>
      <c r="AC77">
        <v>-3.9692477685130602E-2</v>
      </c>
      <c r="AD77">
        <v>4.4558283453584598E-2</v>
      </c>
      <c r="AE77">
        <v>3.3555695694617298</v>
      </c>
      <c r="AF77">
        <v>0</v>
      </c>
      <c r="AG77">
        <v>0</v>
      </c>
      <c r="AH77">
        <f t="shared" si="65"/>
        <v>1</v>
      </c>
      <c r="AI77">
        <f t="shared" si="66"/>
        <v>0</v>
      </c>
      <c r="AJ77">
        <f t="shared" si="67"/>
        <v>50370.39104971318</v>
      </c>
      <c r="AK77" t="s">
        <v>437</v>
      </c>
      <c r="AL77">
        <v>2.2578615384615399</v>
      </c>
      <c r="AM77">
        <v>1.6288</v>
      </c>
      <c r="AN77">
        <f t="shared" si="68"/>
        <v>-0.62906153846153989</v>
      </c>
      <c r="AO77">
        <f t="shared" si="69"/>
        <v>-0.38621165180595524</v>
      </c>
      <c r="AP77">
        <v>-0.36783241567958003</v>
      </c>
      <c r="AQ77" t="s">
        <v>253</v>
      </c>
      <c r="AR77">
        <v>0</v>
      </c>
      <c r="AS77">
        <v>0</v>
      </c>
      <c r="AT77" t="e">
        <f t="shared" si="70"/>
        <v>#DIV/0!</v>
      </c>
      <c r="AU77">
        <v>0.5</v>
      </c>
      <c r="AV77">
        <f t="shared" si="71"/>
        <v>0</v>
      </c>
      <c r="AW77">
        <f t="shared" si="72"/>
        <v>-1.0372971367923851</v>
      </c>
      <c r="AX77" t="e">
        <f t="shared" si="73"/>
        <v>#DIV/0!</v>
      </c>
      <c r="AY77" t="e">
        <f t="shared" si="74"/>
        <v>#DIV/0!</v>
      </c>
      <c r="AZ77" t="e">
        <f t="shared" si="75"/>
        <v>#DIV/0!</v>
      </c>
      <c r="BA77" t="e">
        <f t="shared" si="76"/>
        <v>#DIV/0!</v>
      </c>
      <c r="BB77" t="s">
        <v>253</v>
      </c>
      <c r="BC77">
        <v>0</v>
      </c>
      <c r="BD77">
        <f t="shared" si="77"/>
        <v>0</v>
      </c>
      <c r="BE77" t="e">
        <f t="shared" si="78"/>
        <v>#DIV/0!</v>
      </c>
      <c r="BF77">
        <f t="shared" si="79"/>
        <v>1</v>
      </c>
      <c r="BG77">
        <f t="shared" si="80"/>
        <v>0</v>
      </c>
      <c r="BH77">
        <f t="shared" si="81"/>
        <v>-2.5892538335493596</v>
      </c>
      <c r="BI77">
        <f t="shared" si="82"/>
        <v>0</v>
      </c>
      <c r="BJ77">
        <f t="shared" si="83"/>
        <v>0</v>
      </c>
      <c r="BK77">
        <f t="shared" si="84"/>
        <v>0</v>
      </c>
      <c r="BL77">
        <f t="shared" si="85"/>
        <v>0</v>
      </c>
      <c r="BM77">
        <v>0.70921320927639198</v>
      </c>
      <c r="BN77">
        <v>0.5</v>
      </c>
      <c r="BO77" t="s">
        <v>254</v>
      </c>
      <c r="BP77">
        <v>1685016390.2</v>
      </c>
      <c r="BQ77">
        <v>400.01877419354798</v>
      </c>
      <c r="BR77">
        <v>400.02525806451598</v>
      </c>
      <c r="BS77">
        <v>16.384954838709699</v>
      </c>
      <c r="BT77">
        <v>16.007229032258099</v>
      </c>
      <c r="BU77">
        <v>500.00835483870998</v>
      </c>
      <c r="BV77">
        <v>95.707990322580599</v>
      </c>
      <c r="BW77">
        <v>0.20001338709677399</v>
      </c>
      <c r="BX77">
        <v>28.450554838709699</v>
      </c>
      <c r="BY77">
        <v>27.8475419354839</v>
      </c>
      <c r="BZ77">
        <v>999.9</v>
      </c>
      <c r="CA77">
        <v>10001.2903225806</v>
      </c>
      <c r="CB77">
        <v>0</v>
      </c>
      <c r="CC77">
        <v>73.529361290322598</v>
      </c>
      <c r="CD77">
        <v>0</v>
      </c>
      <c r="CE77">
        <v>0</v>
      </c>
      <c r="CF77">
        <v>0</v>
      </c>
      <c r="CG77">
        <v>0</v>
      </c>
      <c r="CH77">
        <v>2.2760419354838701</v>
      </c>
      <c r="CI77">
        <v>0</v>
      </c>
      <c r="CJ77">
        <v>-10.0600129032258</v>
      </c>
      <c r="CK77">
        <v>-1.1061774193548399</v>
      </c>
      <c r="CL77">
        <v>38.28</v>
      </c>
      <c r="CM77">
        <v>42.471548387096803</v>
      </c>
      <c r="CN77">
        <v>40.455290322580602</v>
      </c>
      <c r="CO77">
        <v>41.015999999999998</v>
      </c>
      <c r="CP77">
        <v>38.901000000000003</v>
      </c>
      <c r="CQ77">
        <v>0</v>
      </c>
      <c r="CR77">
        <v>0</v>
      </c>
      <c r="CS77">
        <v>0</v>
      </c>
      <c r="CT77">
        <v>59.399999856948902</v>
      </c>
      <c r="CU77">
        <v>2.2578615384615399</v>
      </c>
      <c r="CV77">
        <v>-0.41329230500318198</v>
      </c>
      <c r="CW77">
        <v>-1.9182921145358502E-2</v>
      </c>
      <c r="CX77">
        <v>-10.0419346153846</v>
      </c>
      <c r="CY77">
        <v>15</v>
      </c>
      <c r="CZ77">
        <v>1685012539.3</v>
      </c>
      <c r="DA77" t="s">
        <v>255</v>
      </c>
      <c r="DB77">
        <v>3</v>
      </c>
      <c r="DC77">
        <v>-3.927</v>
      </c>
      <c r="DD77">
        <v>0.35799999999999998</v>
      </c>
      <c r="DE77">
        <v>402</v>
      </c>
      <c r="DF77">
        <v>15</v>
      </c>
      <c r="DG77">
        <v>1.52</v>
      </c>
      <c r="DH77">
        <v>0.42</v>
      </c>
      <c r="DI77">
        <v>-7.30074403846154E-3</v>
      </c>
      <c r="DJ77">
        <v>-5.3224438811531202E-2</v>
      </c>
      <c r="DK77">
        <v>8.9713444616888294E-2</v>
      </c>
      <c r="DL77">
        <v>1</v>
      </c>
      <c r="DM77">
        <v>2.2470363636363602</v>
      </c>
      <c r="DN77">
        <v>0.19902762283682901</v>
      </c>
      <c r="DO77">
        <v>0.19964069667428799</v>
      </c>
      <c r="DP77">
        <v>1</v>
      </c>
      <c r="DQ77">
        <v>0.374300807692308</v>
      </c>
      <c r="DR77">
        <v>3.9681519678990598E-2</v>
      </c>
      <c r="DS77">
        <v>1.2154694672364399E-2</v>
      </c>
      <c r="DT77">
        <v>1</v>
      </c>
      <c r="DU77">
        <v>3</v>
      </c>
      <c r="DV77">
        <v>3</v>
      </c>
      <c r="DW77" t="s">
        <v>256</v>
      </c>
      <c r="DX77">
        <v>100</v>
      </c>
      <c r="DY77">
        <v>100</v>
      </c>
      <c r="DZ77">
        <v>-3.927</v>
      </c>
      <c r="EA77">
        <v>0.35799999999999998</v>
      </c>
      <c r="EB77">
        <v>2</v>
      </c>
      <c r="EC77">
        <v>515.51</v>
      </c>
      <c r="ED77">
        <v>423.55399999999997</v>
      </c>
      <c r="EE77">
        <v>27.742999999999999</v>
      </c>
      <c r="EF77">
        <v>29.892900000000001</v>
      </c>
      <c r="EG77">
        <v>30.0001</v>
      </c>
      <c r="EH77">
        <v>30.069600000000001</v>
      </c>
      <c r="EI77">
        <v>30.105599999999999</v>
      </c>
      <c r="EJ77">
        <v>20.0122</v>
      </c>
      <c r="EK77">
        <v>26.616900000000001</v>
      </c>
      <c r="EL77">
        <v>0</v>
      </c>
      <c r="EM77">
        <v>27.801400000000001</v>
      </c>
      <c r="EN77">
        <v>400.12400000000002</v>
      </c>
      <c r="EO77">
        <v>15.9582</v>
      </c>
      <c r="EP77">
        <v>100.539</v>
      </c>
      <c r="EQ77">
        <v>90.404200000000003</v>
      </c>
    </row>
    <row r="78" spans="1:147" x14ac:dyDescent="0.3">
      <c r="A78">
        <v>62</v>
      </c>
      <c r="B78">
        <v>1685016458.2</v>
      </c>
      <c r="C78">
        <v>3840</v>
      </c>
      <c r="D78" t="s">
        <v>438</v>
      </c>
      <c r="E78" t="s">
        <v>439</v>
      </c>
      <c r="F78">
        <v>1685016450.2</v>
      </c>
      <c r="G78">
        <f t="shared" si="43"/>
        <v>2.2939443905896067E-3</v>
      </c>
      <c r="H78">
        <f t="shared" si="44"/>
        <v>-1.0333693955793937</v>
      </c>
      <c r="I78">
        <f t="shared" si="45"/>
        <v>400.01361290322598</v>
      </c>
      <c r="J78">
        <f t="shared" si="46"/>
        <v>401.88542474894035</v>
      </c>
      <c r="K78">
        <f t="shared" si="47"/>
        <v>38.543384235321547</v>
      </c>
      <c r="L78">
        <f t="shared" si="48"/>
        <v>38.363865500023635</v>
      </c>
      <c r="M78">
        <f t="shared" si="49"/>
        <v>9.8465019238082457E-2</v>
      </c>
      <c r="N78">
        <f t="shared" si="50"/>
        <v>3.3665123709423908</v>
      </c>
      <c r="O78">
        <f t="shared" si="51"/>
        <v>9.6892621922881728E-2</v>
      </c>
      <c r="P78">
        <f t="shared" si="52"/>
        <v>6.0697070711898476E-2</v>
      </c>
      <c r="Q78">
        <f t="shared" si="53"/>
        <v>0</v>
      </c>
      <c r="R78">
        <f t="shared" si="54"/>
        <v>27.908030488201717</v>
      </c>
      <c r="S78">
        <f t="shared" si="55"/>
        <v>27.869277419354798</v>
      </c>
      <c r="T78">
        <f t="shared" si="56"/>
        <v>3.7660163877113573</v>
      </c>
      <c r="U78">
        <f t="shared" si="57"/>
        <v>40.049315300406768</v>
      </c>
      <c r="V78">
        <f t="shared" si="58"/>
        <v>1.5584496067081146</v>
      </c>
      <c r="W78">
        <f t="shared" si="59"/>
        <v>3.8913264684260058</v>
      </c>
      <c r="X78">
        <f t="shared" si="60"/>
        <v>2.2075667810032424</v>
      </c>
      <c r="Y78">
        <f t="shared" si="61"/>
        <v>-101.16294762500165</v>
      </c>
      <c r="Z78">
        <f t="shared" si="62"/>
        <v>102.01974367719721</v>
      </c>
      <c r="AA78">
        <f t="shared" si="63"/>
        <v>6.6155450683273553</v>
      </c>
      <c r="AB78">
        <f t="shared" si="64"/>
        <v>7.4723411205229127</v>
      </c>
      <c r="AC78">
        <v>-3.9682203143615702E-2</v>
      </c>
      <c r="AD78">
        <v>4.4546749380634902E-2</v>
      </c>
      <c r="AE78">
        <v>3.3548787163640301</v>
      </c>
      <c r="AF78">
        <v>0</v>
      </c>
      <c r="AG78">
        <v>0</v>
      </c>
      <c r="AH78">
        <f t="shared" si="65"/>
        <v>1</v>
      </c>
      <c r="AI78">
        <f t="shared" si="66"/>
        <v>0</v>
      </c>
      <c r="AJ78">
        <f t="shared" si="67"/>
        <v>50361.053223391988</v>
      </c>
      <c r="AK78" t="s">
        <v>440</v>
      </c>
      <c r="AL78">
        <v>2.2009384615384602</v>
      </c>
      <c r="AM78">
        <v>1.4886900000000001</v>
      </c>
      <c r="AN78">
        <f t="shared" si="68"/>
        <v>-0.71224846153846011</v>
      </c>
      <c r="AO78">
        <f t="shared" si="69"/>
        <v>-0.47843974335722017</v>
      </c>
      <c r="AP78">
        <v>-0.36643961270300701</v>
      </c>
      <c r="AQ78" t="s">
        <v>253</v>
      </c>
      <c r="AR78">
        <v>0</v>
      </c>
      <c r="AS78">
        <v>0</v>
      </c>
      <c r="AT78" t="e">
        <f t="shared" si="70"/>
        <v>#DIV/0!</v>
      </c>
      <c r="AU78">
        <v>0.5</v>
      </c>
      <c r="AV78">
        <f t="shared" si="71"/>
        <v>0</v>
      </c>
      <c r="AW78">
        <f t="shared" si="72"/>
        <v>-1.0333693955793937</v>
      </c>
      <c r="AX78" t="e">
        <f t="shared" si="73"/>
        <v>#DIV/0!</v>
      </c>
      <c r="AY78" t="e">
        <f t="shared" si="74"/>
        <v>#DIV/0!</v>
      </c>
      <c r="AZ78" t="e">
        <f t="shared" si="75"/>
        <v>#DIV/0!</v>
      </c>
      <c r="BA78" t="e">
        <f t="shared" si="76"/>
        <v>#DIV/0!</v>
      </c>
      <c r="BB78" t="s">
        <v>253</v>
      </c>
      <c r="BC78">
        <v>0</v>
      </c>
      <c r="BD78">
        <f t="shared" si="77"/>
        <v>0</v>
      </c>
      <c r="BE78" t="e">
        <f t="shared" si="78"/>
        <v>#DIV/0!</v>
      </c>
      <c r="BF78">
        <f t="shared" si="79"/>
        <v>1</v>
      </c>
      <c r="BG78">
        <f t="shared" si="80"/>
        <v>0</v>
      </c>
      <c r="BH78">
        <f t="shared" si="81"/>
        <v>-2.090127364802477</v>
      </c>
      <c r="BI78">
        <f t="shared" si="82"/>
        <v>0</v>
      </c>
      <c r="BJ78">
        <f t="shared" si="83"/>
        <v>0</v>
      </c>
      <c r="BK78">
        <f t="shared" si="84"/>
        <v>0</v>
      </c>
      <c r="BL78">
        <f t="shared" si="85"/>
        <v>0</v>
      </c>
      <c r="BM78">
        <v>0.70921320927639198</v>
      </c>
      <c r="BN78">
        <v>0.5</v>
      </c>
      <c r="BO78" t="s">
        <v>254</v>
      </c>
      <c r="BP78">
        <v>1685016450.2</v>
      </c>
      <c r="BQ78">
        <v>400.01361290322598</v>
      </c>
      <c r="BR78">
        <v>399.99719354838697</v>
      </c>
      <c r="BS78">
        <v>16.2496935483871</v>
      </c>
      <c r="BT78">
        <v>15.9296096774194</v>
      </c>
      <c r="BU78">
        <v>500.01241935483898</v>
      </c>
      <c r="BV78">
        <v>95.706367741935495</v>
      </c>
      <c r="BW78">
        <v>0.20003209677419401</v>
      </c>
      <c r="BX78">
        <v>28.4313838709677</v>
      </c>
      <c r="BY78">
        <v>27.869277419354798</v>
      </c>
      <c r="BZ78">
        <v>999.9</v>
      </c>
      <c r="CA78">
        <v>9998.8709677419392</v>
      </c>
      <c r="CB78">
        <v>0</v>
      </c>
      <c r="CC78">
        <v>73.525564516128995</v>
      </c>
      <c r="CD78">
        <v>0</v>
      </c>
      <c r="CE78">
        <v>0</v>
      </c>
      <c r="CF78">
        <v>0</v>
      </c>
      <c r="CG78">
        <v>0</v>
      </c>
      <c r="CH78">
        <v>2.1955</v>
      </c>
      <c r="CI78">
        <v>0</v>
      </c>
      <c r="CJ78">
        <v>-11.505351612903199</v>
      </c>
      <c r="CK78">
        <v>-1.31637096774194</v>
      </c>
      <c r="CL78">
        <v>37.993838709677398</v>
      </c>
      <c r="CM78">
        <v>42.277999999999999</v>
      </c>
      <c r="CN78">
        <v>40.203258064516099</v>
      </c>
      <c r="CO78">
        <v>40.875</v>
      </c>
      <c r="CP78">
        <v>38.6429677419355</v>
      </c>
      <c r="CQ78">
        <v>0</v>
      </c>
      <c r="CR78">
        <v>0</v>
      </c>
      <c r="CS78">
        <v>0</v>
      </c>
      <c r="CT78">
        <v>59.399999856948902</v>
      </c>
      <c r="CU78">
        <v>2.2009384615384602</v>
      </c>
      <c r="CV78">
        <v>0.98118975206463799</v>
      </c>
      <c r="CW78">
        <v>-2.5948102655307199</v>
      </c>
      <c r="CX78">
        <v>-11.559623076923099</v>
      </c>
      <c r="CY78">
        <v>15</v>
      </c>
      <c r="CZ78">
        <v>1685012539.3</v>
      </c>
      <c r="DA78" t="s">
        <v>255</v>
      </c>
      <c r="DB78">
        <v>3</v>
      </c>
      <c r="DC78">
        <v>-3.927</v>
      </c>
      <c r="DD78">
        <v>0.35799999999999998</v>
      </c>
      <c r="DE78">
        <v>402</v>
      </c>
      <c r="DF78">
        <v>15</v>
      </c>
      <c r="DG78">
        <v>1.52</v>
      </c>
      <c r="DH78">
        <v>0.42</v>
      </c>
      <c r="DI78">
        <v>-4.2965019230769202E-4</v>
      </c>
      <c r="DJ78">
        <v>0.18923500508840799</v>
      </c>
      <c r="DK78">
        <v>0.10850371574593699</v>
      </c>
      <c r="DL78">
        <v>1</v>
      </c>
      <c r="DM78">
        <v>2.22694090909091</v>
      </c>
      <c r="DN78">
        <v>-0.11040190304761401</v>
      </c>
      <c r="DO78">
        <v>0.17665669495351899</v>
      </c>
      <c r="DP78">
        <v>1</v>
      </c>
      <c r="DQ78">
        <v>0.32354121153846199</v>
      </c>
      <c r="DR78">
        <v>-3.8944251686162001E-2</v>
      </c>
      <c r="DS78">
        <v>5.4442735311678201E-3</v>
      </c>
      <c r="DT78">
        <v>1</v>
      </c>
      <c r="DU78">
        <v>3</v>
      </c>
      <c r="DV78">
        <v>3</v>
      </c>
      <c r="DW78" t="s">
        <v>256</v>
      </c>
      <c r="DX78">
        <v>100</v>
      </c>
      <c r="DY78">
        <v>100</v>
      </c>
      <c r="DZ78">
        <v>-3.927</v>
      </c>
      <c r="EA78">
        <v>0.35799999999999998</v>
      </c>
      <c r="EB78">
        <v>2</v>
      </c>
      <c r="EC78">
        <v>515.53099999999995</v>
      </c>
      <c r="ED78">
        <v>423.67899999999997</v>
      </c>
      <c r="EE78">
        <v>28.706</v>
      </c>
      <c r="EF78">
        <v>29.900600000000001</v>
      </c>
      <c r="EG78">
        <v>30</v>
      </c>
      <c r="EH78">
        <v>30.072199999999999</v>
      </c>
      <c r="EI78">
        <v>30.105599999999999</v>
      </c>
      <c r="EJ78">
        <v>20.0091</v>
      </c>
      <c r="EK78">
        <v>26.616900000000001</v>
      </c>
      <c r="EL78">
        <v>0</v>
      </c>
      <c r="EM78">
        <v>28.743600000000001</v>
      </c>
      <c r="EN78">
        <v>400.00900000000001</v>
      </c>
      <c r="EO78">
        <v>15.9754</v>
      </c>
      <c r="EP78">
        <v>100.538</v>
      </c>
      <c r="EQ78">
        <v>90.403400000000005</v>
      </c>
    </row>
    <row r="79" spans="1:147" x14ac:dyDescent="0.3">
      <c r="A79">
        <v>63</v>
      </c>
      <c r="B79">
        <v>1685016518.2</v>
      </c>
      <c r="C79">
        <v>3900</v>
      </c>
      <c r="D79" t="s">
        <v>441</v>
      </c>
      <c r="E79" t="s">
        <v>442</v>
      </c>
      <c r="F79">
        <v>1685016510.2</v>
      </c>
      <c r="G79">
        <f t="shared" si="43"/>
        <v>1.8046807269776156E-3</v>
      </c>
      <c r="H79">
        <f t="shared" si="44"/>
        <v>-0.65091230584049009</v>
      </c>
      <c r="I79">
        <f t="shared" si="45"/>
        <v>399.99816129032303</v>
      </c>
      <c r="J79">
        <f t="shared" si="46"/>
        <v>398.52129375644523</v>
      </c>
      <c r="K79">
        <f t="shared" si="47"/>
        <v>38.219938532963134</v>
      </c>
      <c r="L79">
        <f t="shared" si="48"/>
        <v>38.361576601619596</v>
      </c>
      <c r="M79">
        <f t="shared" si="49"/>
        <v>7.6240295909649522E-2</v>
      </c>
      <c r="N79">
        <f t="shared" si="50"/>
        <v>3.3684460294288718</v>
      </c>
      <c r="O79">
        <f t="shared" si="51"/>
        <v>7.5294466538165475E-2</v>
      </c>
      <c r="P79">
        <f t="shared" si="52"/>
        <v>4.7143042881093736E-2</v>
      </c>
      <c r="Q79">
        <f t="shared" si="53"/>
        <v>0</v>
      </c>
      <c r="R79">
        <f t="shared" si="54"/>
        <v>28.124692304316305</v>
      </c>
      <c r="S79">
        <f t="shared" si="55"/>
        <v>27.9874774193548</v>
      </c>
      <c r="T79">
        <f t="shared" si="56"/>
        <v>3.7920702396550814</v>
      </c>
      <c r="U79">
        <f t="shared" si="57"/>
        <v>39.782403950113135</v>
      </c>
      <c r="V79">
        <f t="shared" si="58"/>
        <v>1.5575150126503572</v>
      </c>
      <c r="W79">
        <f t="shared" si="59"/>
        <v>3.9150852085345837</v>
      </c>
      <c r="X79">
        <f t="shared" si="60"/>
        <v>2.2345552270047242</v>
      </c>
      <c r="Y79">
        <f t="shared" si="61"/>
        <v>-79.58642005971285</v>
      </c>
      <c r="Z79">
        <f t="shared" si="62"/>
        <v>99.643148919820248</v>
      </c>
      <c r="AA79">
        <f t="shared" si="63"/>
        <v>6.4648987828280484</v>
      </c>
      <c r="AB79">
        <f t="shared" si="64"/>
        <v>26.521627642935442</v>
      </c>
      <c r="AC79">
        <v>-3.9710838315716097E-2</v>
      </c>
      <c r="AD79">
        <v>4.4578894869896399E-2</v>
      </c>
      <c r="AE79">
        <v>3.3568039798604499</v>
      </c>
      <c r="AF79">
        <v>0</v>
      </c>
      <c r="AG79">
        <v>0</v>
      </c>
      <c r="AH79">
        <f t="shared" si="65"/>
        <v>1</v>
      </c>
      <c r="AI79">
        <f t="shared" si="66"/>
        <v>0</v>
      </c>
      <c r="AJ79">
        <f t="shared" si="67"/>
        <v>50378.35053597745</v>
      </c>
      <c r="AK79" t="s">
        <v>443</v>
      </c>
      <c r="AL79">
        <v>2.3184923076923099</v>
      </c>
      <c r="AM79">
        <v>1.2352000000000001</v>
      </c>
      <c r="AN79">
        <f t="shared" si="68"/>
        <v>-1.0832923076923098</v>
      </c>
      <c r="AO79">
        <f t="shared" si="69"/>
        <v>-0.87701773614986211</v>
      </c>
      <c r="AP79">
        <v>-0.23081780269159899</v>
      </c>
      <c r="AQ79" t="s">
        <v>253</v>
      </c>
      <c r="AR79">
        <v>0</v>
      </c>
      <c r="AS79">
        <v>0</v>
      </c>
      <c r="AT79" t="e">
        <f t="shared" si="70"/>
        <v>#DIV/0!</v>
      </c>
      <c r="AU79">
        <v>0.5</v>
      </c>
      <c r="AV79">
        <f t="shared" si="71"/>
        <v>0</v>
      </c>
      <c r="AW79">
        <f t="shared" si="72"/>
        <v>-0.65091230584049009</v>
      </c>
      <c r="AX79" t="e">
        <f t="shared" si="73"/>
        <v>#DIV/0!</v>
      </c>
      <c r="AY79" t="e">
        <f t="shared" si="74"/>
        <v>#DIV/0!</v>
      </c>
      <c r="AZ79" t="e">
        <f t="shared" si="75"/>
        <v>#DIV/0!</v>
      </c>
      <c r="BA79" t="e">
        <f t="shared" si="76"/>
        <v>#DIV/0!</v>
      </c>
      <c r="BB79" t="s">
        <v>253</v>
      </c>
      <c r="BC79">
        <v>0</v>
      </c>
      <c r="BD79">
        <f t="shared" si="77"/>
        <v>0</v>
      </c>
      <c r="BE79" t="e">
        <f t="shared" si="78"/>
        <v>#DIV/0!</v>
      </c>
      <c r="BF79">
        <f t="shared" si="79"/>
        <v>1</v>
      </c>
      <c r="BG79">
        <f t="shared" si="80"/>
        <v>0</v>
      </c>
      <c r="BH79">
        <f t="shared" si="81"/>
        <v>-1.1402277956088256</v>
      </c>
      <c r="BI79">
        <f t="shared" si="82"/>
        <v>0</v>
      </c>
      <c r="BJ79">
        <f t="shared" si="83"/>
        <v>0</v>
      </c>
      <c r="BK79">
        <f t="shared" si="84"/>
        <v>0</v>
      </c>
      <c r="BL79">
        <f t="shared" si="85"/>
        <v>0</v>
      </c>
      <c r="BM79">
        <v>0.70921320927639198</v>
      </c>
      <c r="BN79">
        <v>0.5</v>
      </c>
      <c r="BO79" t="s">
        <v>254</v>
      </c>
      <c r="BP79">
        <v>1685016510.2</v>
      </c>
      <c r="BQ79">
        <v>399.99816129032303</v>
      </c>
      <c r="BR79">
        <v>400.008225806452</v>
      </c>
      <c r="BS79">
        <v>16.240290322580599</v>
      </c>
      <c r="BT79">
        <v>15.9884709677419</v>
      </c>
      <c r="BU79">
        <v>500.008193548387</v>
      </c>
      <c r="BV79">
        <v>95.704416129032296</v>
      </c>
      <c r="BW79">
        <v>0.19996622580645201</v>
      </c>
      <c r="BX79">
        <v>28.536174193548401</v>
      </c>
      <c r="BY79">
        <v>27.9874774193548</v>
      </c>
      <c r="BZ79">
        <v>999.9</v>
      </c>
      <c r="CA79">
        <v>10006.2903225806</v>
      </c>
      <c r="CB79">
        <v>0</v>
      </c>
      <c r="CC79">
        <v>73.526600000000002</v>
      </c>
      <c r="CD79">
        <v>0</v>
      </c>
      <c r="CE79">
        <v>0</v>
      </c>
      <c r="CF79">
        <v>0</v>
      </c>
      <c r="CG79">
        <v>0</v>
      </c>
      <c r="CH79">
        <v>2.3071096774193598</v>
      </c>
      <c r="CI79">
        <v>0</v>
      </c>
      <c r="CJ79">
        <v>-12.8169290322581</v>
      </c>
      <c r="CK79">
        <v>-1.46191290322581</v>
      </c>
      <c r="CL79">
        <v>37.731709677419303</v>
      </c>
      <c r="CM79">
        <v>42.082322580645098</v>
      </c>
      <c r="CN79">
        <v>39.945129032258102</v>
      </c>
      <c r="CO79">
        <v>40.686999999999998</v>
      </c>
      <c r="CP79">
        <v>38.406999999999996</v>
      </c>
      <c r="CQ79">
        <v>0</v>
      </c>
      <c r="CR79">
        <v>0</v>
      </c>
      <c r="CS79">
        <v>0</v>
      </c>
      <c r="CT79">
        <v>59.399999856948902</v>
      </c>
      <c r="CU79">
        <v>2.3184923076923099</v>
      </c>
      <c r="CV79">
        <v>0.229962401062386</v>
      </c>
      <c r="CW79">
        <v>-2.0528273558280699</v>
      </c>
      <c r="CX79">
        <v>-12.836246153846201</v>
      </c>
      <c r="CY79">
        <v>15</v>
      </c>
      <c r="CZ79">
        <v>1685012539.3</v>
      </c>
      <c r="DA79" t="s">
        <v>255</v>
      </c>
      <c r="DB79">
        <v>3</v>
      </c>
      <c r="DC79">
        <v>-3.927</v>
      </c>
      <c r="DD79">
        <v>0.35799999999999998</v>
      </c>
      <c r="DE79">
        <v>402</v>
      </c>
      <c r="DF79">
        <v>15</v>
      </c>
      <c r="DG79">
        <v>1.52</v>
      </c>
      <c r="DH79">
        <v>0.42</v>
      </c>
      <c r="DI79">
        <v>-6.80834961538462E-3</v>
      </c>
      <c r="DJ79">
        <v>-1.8907638179800901E-2</v>
      </c>
      <c r="DK79">
        <v>8.9684644901092098E-2</v>
      </c>
      <c r="DL79">
        <v>1</v>
      </c>
      <c r="DM79">
        <v>2.2979590909090901</v>
      </c>
      <c r="DN79">
        <v>0.27759824599989802</v>
      </c>
      <c r="DO79">
        <v>0.17700514286080399</v>
      </c>
      <c r="DP79">
        <v>1</v>
      </c>
      <c r="DQ79">
        <v>0.25938605769230799</v>
      </c>
      <c r="DR79">
        <v>-5.4939484333647197E-2</v>
      </c>
      <c r="DS79">
        <v>9.7699538409535894E-3</v>
      </c>
      <c r="DT79">
        <v>1</v>
      </c>
      <c r="DU79">
        <v>3</v>
      </c>
      <c r="DV79">
        <v>3</v>
      </c>
      <c r="DW79" t="s">
        <v>256</v>
      </c>
      <c r="DX79">
        <v>100</v>
      </c>
      <c r="DY79">
        <v>100</v>
      </c>
      <c r="DZ79">
        <v>-3.927</v>
      </c>
      <c r="EA79">
        <v>0.35799999999999998</v>
      </c>
      <c r="EB79">
        <v>2</v>
      </c>
      <c r="EC79">
        <v>514.87599999999998</v>
      </c>
      <c r="ED79">
        <v>423.411</v>
      </c>
      <c r="EE79">
        <v>28.981200000000001</v>
      </c>
      <c r="EF79">
        <v>29.892900000000001</v>
      </c>
      <c r="EG79">
        <v>30.000399999999999</v>
      </c>
      <c r="EH79">
        <v>30.069600000000001</v>
      </c>
      <c r="EI79">
        <v>30.103000000000002</v>
      </c>
      <c r="EJ79">
        <v>20.0093</v>
      </c>
      <c r="EK79">
        <v>26.0395</v>
      </c>
      <c r="EL79">
        <v>0</v>
      </c>
      <c r="EM79">
        <v>28.855599999999999</v>
      </c>
      <c r="EN79">
        <v>400.07</v>
      </c>
      <c r="EO79">
        <v>16.037299999999998</v>
      </c>
      <c r="EP79">
        <v>100.539</v>
      </c>
      <c r="EQ79">
        <v>90.402500000000003</v>
      </c>
    </row>
    <row r="80" spans="1:147" x14ac:dyDescent="0.3">
      <c r="A80">
        <v>64</v>
      </c>
      <c r="B80">
        <v>1685016578.2</v>
      </c>
      <c r="C80">
        <v>3960</v>
      </c>
      <c r="D80" t="s">
        <v>444</v>
      </c>
      <c r="E80" t="s">
        <v>445</v>
      </c>
      <c r="F80">
        <v>1685016570.2</v>
      </c>
      <c r="G80">
        <f t="shared" si="43"/>
        <v>1.2414958241782435E-3</v>
      </c>
      <c r="H80">
        <f t="shared" si="44"/>
        <v>-0.58893814512895737</v>
      </c>
      <c r="I80">
        <f t="shared" si="45"/>
        <v>400.00345161290301</v>
      </c>
      <c r="J80">
        <f t="shared" si="46"/>
        <v>402.78891101996754</v>
      </c>
      <c r="K80">
        <f t="shared" si="47"/>
        <v>38.629743524292522</v>
      </c>
      <c r="L80">
        <f t="shared" si="48"/>
        <v>38.36260215185564</v>
      </c>
      <c r="M80">
        <f t="shared" si="49"/>
        <v>5.2430822925758923E-2</v>
      </c>
      <c r="N80">
        <f t="shared" si="50"/>
        <v>3.3658880737760608</v>
      </c>
      <c r="O80">
        <f t="shared" si="51"/>
        <v>5.1981288624358295E-2</v>
      </c>
      <c r="P80">
        <f t="shared" si="52"/>
        <v>3.2528372861477584E-2</v>
      </c>
      <c r="Q80">
        <f t="shared" si="53"/>
        <v>0</v>
      </c>
      <c r="R80">
        <f t="shared" si="54"/>
        <v>28.286635913837188</v>
      </c>
      <c r="S80">
        <f t="shared" si="55"/>
        <v>28.030896774193501</v>
      </c>
      <c r="T80">
        <f t="shared" si="56"/>
        <v>3.8016802259203604</v>
      </c>
      <c r="U80">
        <f t="shared" si="57"/>
        <v>40.158633697895887</v>
      </c>
      <c r="V80">
        <f t="shared" si="58"/>
        <v>1.575326554393746</v>
      </c>
      <c r="W80">
        <f t="shared" si="59"/>
        <v>3.9227593404809622</v>
      </c>
      <c r="X80">
        <f t="shared" si="60"/>
        <v>2.2263536715266143</v>
      </c>
      <c r="Y80">
        <f t="shared" si="61"/>
        <v>-54.749965846260537</v>
      </c>
      <c r="Z80">
        <f t="shared" si="62"/>
        <v>97.809058193246202</v>
      </c>
      <c r="AA80">
        <f t="shared" si="63"/>
        <v>6.3531643000186877</v>
      </c>
      <c r="AB80">
        <f t="shared" si="64"/>
        <v>49.412256647004355</v>
      </c>
      <c r="AC80">
        <v>-3.9672959485933502E-2</v>
      </c>
      <c r="AD80">
        <v>4.4536372565097702E-2</v>
      </c>
      <c r="AE80">
        <v>3.3542571291662</v>
      </c>
      <c r="AF80">
        <v>0</v>
      </c>
      <c r="AG80">
        <v>0</v>
      </c>
      <c r="AH80">
        <f t="shared" si="65"/>
        <v>1</v>
      </c>
      <c r="AI80">
        <f t="shared" si="66"/>
        <v>0</v>
      </c>
      <c r="AJ80">
        <f t="shared" si="67"/>
        <v>50326.659148050356</v>
      </c>
      <c r="AK80" t="s">
        <v>446</v>
      </c>
      <c r="AL80">
        <v>2.3120846153846202</v>
      </c>
      <c r="AM80">
        <v>1.5156000000000001</v>
      </c>
      <c r="AN80">
        <f t="shared" si="68"/>
        <v>-0.79648461538462012</v>
      </c>
      <c r="AO80">
        <f t="shared" si="69"/>
        <v>-0.52552429096372399</v>
      </c>
      <c r="AP80">
        <v>-0.20884135598751799</v>
      </c>
      <c r="AQ80" t="s">
        <v>253</v>
      </c>
      <c r="AR80">
        <v>0</v>
      </c>
      <c r="AS80">
        <v>0</v>
      </c>
      <c r="AT80" t="e">
        <f t="shared" si="70"/>
        <v>#DIV/0!</v>
      </c>
      <c r="AU80">
        <v>0.5</v>
      </c>
      <c r="AV80">
        <f t="shared" si="71"/>
        <v>0</v>
      </c>
      <c r="AW80">
        <f t="shared" si="72"/>
        <v>-0.58893814512895737</v>
      </c>
      <c r="AX80" t="e">
        <f t="shared" si="73"/>
        <v>#DIV/0!</v>
      </c>
      <c r="AY80" t="e">
        <f t="shared" si="74"/>
        <v>#DIV/0!</v>
      </c>
      <c r="AZ80" t="e">
        <f t="shared" si="75"/>
        <v>#DIV/0!</v>
      </c>
      <c r="BA80" t="e">
        <f t="shared" si="76"/>
        <v>#DIV/0!</v>
      </c>
      <c r="BB80" t="s">
        <v>253</v>
      </c>
      <c r="BC80">
        <v>0</v>
      </c>
      <c r="BD80">
        <f t="shared" si="77"/>
        <v>0</v>
      </c>
      <c r="BE80" t="e">
        <f t="shared" si="78"/>
        <v>#DIV/0!</v>
      </c>
      <c r="BF80">
        <f t="shared" si="79"/>
        <v>1</v>
      </c>
      <c r="BG80">
        <f t="shared" si="80"/>
        <v>0</v>
      </c>
      <c r="BH80">
        <f t="shared" si="81"/>
        <v>-1.9028616130496396</v>
      </c>
      <c r="BI80">
        <f t="shared" si="82"/>
        <v>0</v>
      </c>
      <c r="BJ80">
        <f t="shared" si="83"/>
        <v>0</v>
      </c>
      <c r="BK80">
        <f t="shared" si="84"/>
        <v>0</v>
      </c>
      <c r="BL80">
        <f t="shared" si="85"/>
        <v>0</v>
      </c>
      <c r="BM80">
        <v>0.70921320927639198</v>
      </c>
      <c r="BN80">
        <v>0.5</v>
      </c>
      <c r="BO80" t="s">
        <v>254</v>
      </c>
      <c r="BP80">
        <v>1685016570.2</v>
      </c>
      <c r="BQ80">
        <v>400.00345161290301</v>
      </c>
      <c r="BR80">
        <v>399.99035483871</v>
      </c>
      <c r="BS80">
        <v>16.4257903225806</v>
      </c>
      <c r="BT80">
        <v>16.252590322580598</v>
      </c>
      <c r="BU80">
        <v>500.01303225806498</v>
      </c>
      <c r="BV80">
        <v>95.705687096774199</v>
      </c>
      <c r="BW80">
        <v>0.199990709677419</v>
      </c>
      <c r="BX80">
        <v>28.569903225806499</v>
      </c>
      <c r="BY80">
        <v>28.030896774193501</v>
      </c>
      <c r="BZ80">
        <v>999.9</v>
      </c>
      <c r="CA80">
        <v>9996.6129032258104</v>
      </c>
      <c r="CB80">
        <v>0</v>
      </c>
      <c r="CC80">
        <v>73.529361290322598</v>
      </c>
      <c r="CD80">
        <v>0</v>
      </c>
      <c r="CE80">
        <v>0</v>
      </c>
      <c r="CF80">
        <v>0</v>
      </c>
      <c r="CG80">
        <v>0</v>
      </c>
      <c r="CH80">
        <v>2.3009516129032299</v>
      </c>
      <c r="CI80">
        <v>0</v>
      </c>
      <c r="CJ80">
        <v>-13.9047032258065</v>
      </c>
      <c r="CK80">
        <v>-1.58740967741935</v>
      </c>
      <c r="CL80">
        <v>37.503999999999998</v>
      </c>
      <c r="CM80">
        <v>41.912999999999997</v>
      </c>
      <c r="CN80">
        <v>39.711387096774203</v>
      </c>
      <c r="CO80">
        <v>40.531999999999996</v>
      </c>
      <c r="CP80">
        <v>38.195129032258102</v>
      </c>
      <c r="CQ80">
        <v>0</v>
      </c>
      <c r="CR80">
        <v>0</v>
      </c>
      <c r="CS80">
        <v>0</v>
      </c>
      <c r="CT80">
        <v>59.400000095367403</v>
      </c>
      <c r="CU80">
        <v>2.3120846153846202</v>
      </c>
      <c r="CV80">
        <v>0.997818804268507</v>
      </c>
      <c r="CW80">
        <v>-4.1509812164681898</v>
      </c>
      <c r="CX80">
        <v>-13.880861538461501</v>
      </c>
      <c r="CY80">
        <v>15</v>
      </c>
      <c r="CZ80">
        <v>1685012539.3</v>
      </c>
      <c r="DA80" t="s">
        <v>255</v>
      </c>
      <c r="DB80">
        <v>3</v>
      </c>
      <c r="DC80">
        <v>-3.927</v>
      </c>
      <c r="DD80">
        <v>0.35799999999999998</v>
      </c>
      <c r="DE80">
        <v>402</v>
      </c>
      <c r="DF80">
        <v>15</v>
      </c>
      <c r="DG80">
        <v>1.52</v>
      </c>
      <c r="DH80">
        <v>0.42</v>
      </c>
      <c r="DI80">
        <v>2.09197948076923E-2</v>
      </c>
      <c r="DJ80">
        <v>-0.145893429225355</v>
      </c>
      <c r="DK80">
        <v>7.9043331451504606E-2</v>
      </c>
      <c r="DL80">
        <v>1</v>
      </c>
      <c r="DM80">
        <v>2.30674545454545</v>
      </c>
      <c r="DN80">
        <v>-4.9445813327679E-2</v>
      </c>
      <c r="DO80">
        <v>0.17392950041813601</v>
      </c>
      <c r="DP80">
        <v>1</v>
      </c>
      <c r="DQ80">
        <v>0.172114173076923</v>
      </c>
      <c r="DR80">
        <v>8.8361822217902404E-3</v>
      </c>
      <c r="DS80">
        <v>3.8360405755110899E-3</v>
      </c>
      <c r="DT80">
        <v>1</v>
      </c>
      <c r="DU80">
        <v>3</v>
      </c>
      <c r="DV80">
        <v>3</v>
      </c>
      <c r="DW80" t="s">
        <v>256</v>
      </c>
      <c r="DX80">
        <v>100</v>
      </c>
      <c r="DY80">
        <v>100</v>
      </c>
      <c r="DZ80">
        <v>-3.927</v>
      </c>
      <c r="EA80">
        <v>0.35799999999999998</v>
      </c>
      <c r="EB80">
        <v>2</v>
      </c>
      <c r="EC80">
        <v>514.96100000000001</v>
      </c>
      <c r="ED80">
        <v>424.12400000000002</v>
      </c>
      <c r="EE80">
        <v>28.4968</v>
      </c>
      <c r="EF80">
        <v>29.885100000000001</v>
      </c>
      <c r="EG80">
        <v>30.0001</v>
      </c>
      <c r="EH80">
        <v>30.064499999999999</v>
      </c>
      <c r="EI80">
        <v>30.097799999999999</v>
      </c>
      <c r="EJ80">
        <v>20.012899999999998</v>
      </c>
      <c r="EK80">
        <v>24.482900000000001</v>
      </c>
      <c r="EL80">
        <v>0</v>
      </c>
      <c r="EM80">
        <v>28.4877</v>
      </c>
      <c r="EN80">
        <v>400.00299999999999</v>
      </c>
      <c r="EO80">
        <v>16.222000000000001</v>
      </c>
      <c r="EP80">
        <v>100.539</v>
      </c>
      <c r="EQ80">
        <v>90.401300000000006</v>
      </c>
    </row>
    <row r="81" spans="1:147" x14ac:dyDescent="0.3">
      <c r="A81">
        <v>65</v>
      </c>
      <c r="B81">
        <v>1685016638.2</v>
      </c>
      <c r="C81">
        <v>4020</v>
      </c>
      <c r="D81" t="s">
        <v>447</v>
      </c>
      <c r="E81" t="s">
        <v>448</v>
      </c>
      <c r="F81">
        <v>1685016630.2</v>
      </c>
      <c r="G81">
        <f t="shared" ref="G81:G93" si="86">BU81*AH81*(BS81-BT81)/(100*BM81*(1000-AH81*BS81))</f>
        <v>9.9140612137889653E-4</v>
      </c>
      <c r="H81">
        <f t="shared" ref="H81:H93" si="87">BU81*AH81*(BR81-BQ81*(1000-AH81*BT81)/(1000-AH81*BS81))/(100*BM81)</f>
        <v>-0.39589223167256182</v>
      </c>
      <c r="I81">
        <f t="shared" ref="I81:I112" si="88">BQ81 - IF(AH81&gt;1, H81*BM81*100/(AJ81*CA81), 0)</f>
        <v>400.01216129032298</v>
      </c>
      <c r="J81">
        <f t="shared" ref="J81:J112" si="89">((P81-G81/2)*I81-H81)/(P81+G81/2)</f>
        <v>399.98644564133139</v>
      </c>
      <c r="K81">
        <f t="shared" ref="K81:K112" si="90">J81*(BV81+BW81)/1000</f>
        <v>38.360865702328731</v>
      </c>
      <c r="L81">
        <f t="shared" ref="L81:L93" si="91">(BQ81 - IF(AH81&gt;1, H81*BM81*100/(AJ81*CA81), 0))*(BV81+BW81)/1000</f>
        <v>38.363331972294034</v>
      </c>
      <c r="M81">
        <f t="shared" ref="M81:M112" si="92">2/((1/O81-1/N81)+SIGN(O81)*SQRT((1/O81-1/N81)*(1/O81-1/N81) + 4*BN81/((BN81+1)*(BN81+1))*(2*1/O81*1/N81-1/N81*1/N81)))</f>
        <v>4.190381254892607E-2</v>
      </c>
      <c r="N81">
        <f t="shared" ref="N81:N93" si="93">AE81+AD81*BM81+AC81*BM81*BM81</f>
        <v>3.3656207253017918</v>
      </c>
      <c r="O81">
        <f t="shared" ref="O81:O93" si="94">G81*(1000-(1000*0.61365*EXP(17.502*S81/(240.97+S81))/(BV81+BW81)+BS81)/2)/(1000*0.61365*EXP(17.502*S81/(240.97+S81))/(BV81+BW81)-BS81)</f>
        <v>4.1616113572670872E-2</v>
      </c>
      <c r="P81">
        <f t="shared" ref="P81:P93" si="95">1/((BN81+1)/(M81/1.6)+1/(N81/1.37)) + BN81/((BN81+1)/(M81/1.6) + BN81/(N81/1.37))</f>
        <v>2.603575476444904E-2</v>
      </c>
      <c r="Q81">
        <f t="shared" ref="Q81:Q93" si="96">(BJ81*BL81)</f>
        <v>0</v>
      </c>
      <c r="R81">
        <f t="shared" ref="R81:R112" si="97">(BX81+(Q81+2*0.95*0.0000000567*(((BX81+$B$7)+273)^4-(BX81+273)^4)-44100*G81)/(1.84*29.3*N81+8*0.95*0.0000000567*(BX81+273)^3))</f>
        <v>28.280924025616279</v>
      </c>
      <c r="S81">
        <f t="shared" ref="S81:S112" si="98">($C$7*BY81+$D$7*BZ81+$E$7*R81)</f>
        <v>27.983212903225802</v>
      </c>
      <c r="T81">
        <f t="shared" ref="T81:T112" si="99">0.61365*EXP(17.502*S81/(240.97+S81))</f>
        <v>3.7911275202581405</v>
      </c>
      <c r="U81">
        <f t="shared" ref="U81:U112" si="100">(V81/W81*100)</f>
        <v>40.175782587006218</v>
      </c>
      <c r="V81">
        <f t="shared" ref="V81:V93" si="101">BS81*(BV81+BW81)/1000</f>
        <v>1.5702676980586794</v>
      </c>
      <c r="W81">
        <f t="shared" ref="W81:W93" si="102">0.61365*EXP(17.502*BX81/(240.97+BX81))</f>
        <v>3.9084931193513093</v>
      </c>
      <c r="X81">
        <f t="shared" ref="X81:X93" si="103">(T81-BS81*(BV81+BW81)/1000)</f>
        <v>2.2208598221994613</v>
      </c>
      <c r="Y81">
        <f t="shared" ref="Y81:Y93" si="104">(-G81*44100)</f>
        <v>-43.721009952809339</v>
      </c>
      <c r="Z81">
        <f t="shared" ref="Z81:Z93" si="105">2*29.3*N81*0.92*(BX81-S81)</f>
        <v>95.067872887995406</v>
      </c>
      <c r="AA81">
        <f t="shared" ref="AA81:AA93" si="106">2*0.95*0.0000000567*(((BX81+$B$7)+273)^4-(S81+273)^4)</f>
        <v>6.1722069164580668</v>
      </c>
      <c r="AB81">
        <f t="shared" ref="AB81:AB112" si="107">Q81+AA81+Y81+Z81</f>
        <v>57.519069851644133</v>
      </c>
      <c r="AC81">
        <v>-3.9669001204537598E-2</v>
      </c>
      <c r="AD81">
        <v>4.45319290474663E-2</v>
      </c>
      <c r="AE81">
        <v>3.3539909411435902</v>
      </c>
      <c r="AF81">
        <v>0</v>
      </c>
      <c r="AG81">
        <v>0</v>
      </c>
      <c r="AH81">
        <f t="shared" ref="AH81:AH93" si="108">IF(AF81*$H$13&gt;=AJ81,1,(AJ81/(AJ81-AF81*$H$13)))</f>
        <v>1</v>
      </c>
      <c r="AI81">
        <f t="shared" ref="AI81:AI112" si="109">(AH81-1)*100</f>
        <v>0</v>
      </c>
      <c r="AJ81">
        <f t="shared" ref="AJ81:AJ93" si="110">MAX(0,($B$13+$C$13*CA81)/(1+$D$13*CA81)*BV81/(BX81+273)*$E$13)</f>
        <v>50332.309350835625</v>
      </c>
      <c r="AK81" t="s">
        <v>449</v>
      </c>
      <c r="AL81">
        <v>2.3012999999999999</v>
      </c>
      <c r="AM81">
        <v>1.59304</v>
      </c>
      <c r="AN81">
        <f t="shared" ref="AN81:AN112" si="111">AM81-AL81</f>
        <v>-0.70825999999999989</v>
      </c>
      <c r="AO81">
        <f t="shared" ref="AO81:AO112" si="112">AN81/AM81</f>
        <v>-0.44459649475217189</v>
      </c>
      <c r="AP81">
        <v>-0.14038600007448199</v>
      </c>
      <c r="AQ81" t="s">
        <v>253</v>
      </c>
      <c r="AR81">
        <v>0</v>
      </c>
      <c r="AS81">
        <v>0</v>
      </c>
      <c r="AT81" t="e">
        <f t="shared" ref="AT81:AT112" si="113">1-AR81/AS81</f>
        <v>#DIV/0!</v>
      </c>
      <c r="AU81">
        <v>0.5</v>
      </c>
      <c r="AV81">
        <f t="shared" ref="AV81:AV93" si="114">BJ81</f>
        <v>0</v>
      </c>
      <c r="AW81">
        <f t="shared" ref="AW81:AW93" si="115">H81</f>
        <v>-0.39589223167256182</v>
      </c>
      <c r="AX81" t="e">
        <f t="shared" ref="AX81:AX93" si="116">AT81*AU81*AV81</f>
        <v>#DIV/0!</v>
      </c>
      <c r="AY81" t="e">
        <f t="shared" ref="AY81:AY93" si="117">BD81/AS81</f>
        <v>#DIV/0!</v>
      </c>
      <c r="AZ81" t="e">
        <f t="shared" ref="AZ81:AZ93" si="118">(AW81-AP81)/AV81</f>
        <v>#DIV/0!</v>
      </c>
      <c r="BA81" t="e">
        <f t="shared" ref="BA81:BA93" si="119">(AM81-AS81)/AS81</f>
        <v>#DIV/0!</v>
      </c>
      <c r="BB81" t="s">
        <v>253</v>
      </c>
      <c r="BC81">
        <v>0</v>
      </c>
      <c r="BD81">
        <f t="shared" ref="BD81:BD112" si="120">AS81-BC81</f>
        <v>0</v>
      </c>
      <c r="BE81" t="e">
        <f t="shared" ref="BE81:BE93" si="121">(AS81-AR81)/(AS81-BC81)</f>
        <v>#DIV/0!</v>
      </c>
      <c r="BF81">
        <f t="shared" ref="BF81:BF93" si="122">(AM81-AS81)/(AM81-BC81)</f>
        <v>1</v>
      </c>
      <c r="BG81">
        <f t="shared" ref="BG81:BG93" si="123">(AS81-AR81)/(AS81-AL81)</f>
        <v>0</v>
      </c>
      <c r="BH81">
        <f t="shared" ref="BH81:BH93" si="124">(AM81-AS81)/(AM81-AL81)</f>
        <v>-2.2492305085702995</v>
      </c>
      <c r="BI81">
        <f t="shared" ref="BI81:BI93" si="125">$B$11*CB81+$C$11*CC81+$F$11*CD81</f>
        <v>0</v>
      </c>
      <c r="BJ81">
        <f t="shared" ref="BJ81:BJ112" si="126">BI81*BK81</f>
        <v>0</v>
      </c>
      <c r="BK81">
        <f t="shared" ref="BK81:BK93" si="127">($B$11*$D$9+$C$11*$D$9+$F$11*((CQ81+CI81)/MAX(CQ81+CI81+CR81, 0.1)*$I$9+CR81/MAX(CQ81+CI81+CR81, 0.1)*$J$9))/($B$11+$C$11+$F$11)</f>
        <v>0</v>
      </c>
      <c r="BL81">
        <f t="shared" ref="BL81:BL93" si="128">($B$11*$K$9+$C$11*$K$9+$F$11*((CQ81+CI81)/MAX(CQ81+CI81+CR81, 0.1)*$P$9+CR81/MAX(CQ81+CI81+CR81, 0.1)*$Q$9))/($B$11+$C$11+$F$11)</f>
        <v>0</v>
      </c>
      <c r="BM81">
        <v>0.70921320927639198</v>
      </c>
      <c r="BN81">
        <v>0.5</v>
      </c>
      <c r="BO81" t="s">
        <v>254</v>
      </c>
      <c r="BP81">
        <v>1685016630.2</v>
      </c>
      <c r="BQ81">
        <v>400.01216129032298</v>
      </c>
      <c r="BR81">
        <v>400.012258064516</v>
      </c>
      <c r="BS81">
        <v>16.373087096774199</v>
      </c>
      <c r="BT81">
        <v>16.234767741935499</v>
      </c>
      <c r="BU81">
        <v>500.006741935484</v>
      </c>
      <c r="BV81">
        <v>95.705403225806407</v>
      </c>
      <c r="BW81">
        <v>0.200010870967742</v>
      </c>
      <c r="BX81">
        <v>28.507154838709699</v>
      </c>
      <c r="BY81">
        <v>27.983212903225802</v>
      </c>
      <c r="BZ81">
        <v>999.9</v>
      </c>
      <c r="CA81">
        <v>9995.6451612903202</v>
      </c>
      <c r="CB81">
        <v>0</v>
      </c>
      <c r="CC81">
        <v>73.526600000000002</v>
      </c>
      <c r="CD81">
        <v>0</v>
      </c>
      <c r="CE81">
        <v>0</v>
      </c>
      <c r="CF81">
        <v>0</v>
      </c>
      <c r="CG81">
        <v>0</v>
      </c>
      <c r="CH81">
        <v>2.30276774193548</v>
      </c>
      <c r="CI81">
        <v>0</v>
      </c>
      <c r="CJ81">
        <v>-14.7543548387097</v>
      </c>
      <c r="CK81">
        <v>-1.76570322580645</v>
      </c>
      <c r="CL81">
        <v>37.298032258064502</v>
      </c>
      <c r="CM81">
        <v>41.7296774193548</v>
      </c>
      <c r="CN81">
        <v>39.491870967741903</v>
      </c>
      <c r="CO81">
        <v>40.375</v>
      </c>
      <c r="CP81">
        <v>38.014000000000003</v>
      </c>
      <c r="CQ81">
        <v>0</v>
      </c>
      <c r="CR81">
        <v>0</v>
      </c>
      <c r="CS81">
        <v>0</v>
      </c>
      <c r="CT81">
        <v>59.099999904632597</v>
      </c>
      <c r="CU81">
        <v>2.3012999999999999</v>
      </c>
      <c r="CV81">
        <v>1.02002050013664</v>
      </c>
      <c r="CW81">
        <v>-2.9008136575788899</v>
      </c>
      <c r="CX81">
        <v>-14.7679538461538</v>
      </c>
      <c r="CY81">
        <v>15</v>
      </c>
      <c r="CZ81">
        <v>1685012539.3</v>
      </c>
      <c r="DA81" t="s">
        <v>255</v>
      </c>
      <c r="DB81">
        <v>3</v>
      </c>
      <c r="DC81">
        <v>-3.927</v>
      </c>
      <c r="DD81">
        <v>0.35799999999999998</v>
      </c>
      <c r="DE81">
        <v>402</v>
      </c>
      <c r="DF81">
        <v>15</v>
      </c>
      <c r="DG81">
        <v>1.52</v>
      </c>
      <c r="DH81">
        <v>0.42</v>
      </c>
      <c r="DI81">
        <v>8.6875413461538504E-3</v>
      </c>
      <c r="DJ81">
        <v>-3.3899814603248202E-2</v>
      </c>
      <c r="DK81">
        <v>9.3244228921622194E-2</v>
      </c>
      <c r="DL81">
        <v>1</v>
      </c>
      <c r="DM81">
        <v>2.2672363636363602</v>
      </c>
      <c r="DN81">
        <v>0.36356689396994202</v>
      </c>
      <c r="DO81">
        <v>0.23175237087235701</v>
      </c>
      <c r="DP81">
        <v>1</v>
      </c>
      <c r="DQ81">
        <v>0.14039705769230801</v>
      </c>
      <c r="DR81">
        <v>-2.47251504526852E-2</v>
      </c>
      <c r="DS81">
        <v>4.1534546715005904E-3</v>
      </c>
      <c r="DT81">
        <v>1</v>
      </c>
      <c r="DU81">
        <v>3</v>
      </c>
      <c r="DV81">
        <v>3</v>
      </c>
      <c r="DW81" t="s">
        <v>256</v>
      </c>
      <c r="DX81">
        <v>100</v>
      </c>
      <c r="DY81">
        <v>100</v>
      </c>
      <c r="DZ81">
        <v>-3.927</v>
      </c>
      <c r="EA81">
        <v>0.35799999999999998</v>
      </c>
      <c r="EB81">
        <v>2</v>
      </c>
      <c r="EC81">
        <v>515.15200000000004</v>
      </c>
      <c r="ED81">
        <v>424.21199999999999</v>
      </c>
      <c r="EE81">
        <v>28.444700000000001</v>
      </c>
      <c r="EF81">
        <v>29.879899999999999</v>
      </c>
      <c r="EG81">
        <v>30.0001</v>
      </c>
      <c r="EH81">
        <v>30.056699999999999</v>
      </c>
      <c r="EI81">
        <v>30.092700000000001</v>
      </c>
      <c r="EJ81">
        <v>20.011700000000001</v>
      </c>
      <c r="EK81">
        <v>24.482900000000001</v>
      </c>
      <c r="EL81">
        <v>0</v>
      </c>
      <c r="EM81">
        <v>28.4541</v>
      </c>
      <c r="EN81">
        <v>399.95800000000003</v>
      </c>
      <c r="EO81">
        <v>16.1998</v>
      </c>
      <c r="EP81">
        <v>100.54</v>
      </c>
      <c r="EQ81">
        <v>90.401399999999995</v>
      </c>
    </row>
    <row r="82" spans="1:147" x14ac:dyDescent="0.3">
      <c r="A82">
        <v>66</v>
      </c>
      <c r="B82">
        <v>1685016698.2</v>
      </c>
      <c r="C82">
        <v>4080</v>
      </c>
      <c r="D82" t="s">
        <v>450</v>
      </c>
      <c r="E82" t="s">
        <v>451</v>
      </c>
      <c r="F82">
        <v>1685016690.2</v>
      </c>
      <c r="G82">
        <f t="shared" si="86"/>
        <v>8.1897780456132341E-4</v>
      </c>
      <c r="H82">
        <f t="shared" si="87"/>
        <v>-0.27369141776426592</v>
      </c>
      <c r="I82">
        <f t="shared" si="88"/>
        <v>400.00019354838702</v>
      </c>
      <c r="J82">
        <f t="shared" si="89"/>
        <v>397.53356222769526</v>
      </c>
      <c r="K82">
        <f t="shared" si="90"/>
        <v>38.126443156103534</v>
      </c>
      <c r="L82">
        <f t="shared" si="91"/>
        <v>38.363011556286949</v>
      </c>
      <c r="M82">
        <f t="shared" si="92"/>
        <v>3.4474378111029547E-2</v>
      </c>
      <c r="N82">
        <f t="shared" si="93"/>
        <v>3.3679274177669436</v>
      </c>
      <c r="O82">
        <f t="shared" si="94"/>
        <v>3.4279528597127719E-2</v>
      </c>
      <c r="P82">
        <f t="shared" si="95"/>
        <v>2.1442119856576184E-2</v>
      </c>
      <c r="Q82">
        <f t="shared" si="96"/>
        <v>0</v>
      </c>
      <c r="R82">
        <f t="shared" si="97"/>
        <v>28.291058583541901</v>
      </c>
      <c r="S82">
        <f t="shared" si="98"/>
        <v>27.979151612903198</v>
      </c>
      <c r="T82">
        <f t="shared" si="99"/>
        <v>3.7902299163122599</v>
      </c>
      <c r="U82">
        <f t="shared" si="100"/>
        <v>40.053766287852596</v>
      </c>
      <c r="V82">
        <f t="shared" si="101"/>
        <v>1.5628340836029799</v>
      </c>
      <c r="W82">
        <f t="shared" si="102"/>
        <v>3.9018405219909424</v>
      </c>
      <c r="X82">
        <f t="shared" si="103"/>
        <v>2.2273958327092798</v>
      </c>
      <c r="Y82">
        <f t="shared" si="104"/>
        <v>-36.11692118115436</v>
      </c>
      <c r="Z82">
        <f t="shared" si="105"/>
        <v>90.545122538131679</v>
      </c>
      <c r="AA82">
        <f t="shared" si="106"/>
        <v>5.873567599516889</v>
      </c>
      <c r="AB82">
        <f t="shared" si="107"/>
        <v>60.301768956494207</v>
      </c>
      <c r="AC82">
        <v>-3.9703157635802101E-2</v>
      </c>
      <c r="AD82">
        <v>4.4570272633828401E-2</v>
      </c>
      <c r="AE82">
        <v>3.3562876199479201</v>
      </c>
      <c r="AF82">
        <v>0</v>
      </c>
      <c r="AG82">
        <v>0</v>
      </c>
      <c r="AH82">
        <f t="shared" si="108"/>
        <v>1</v>
      </c>
      <c r="AI82">
        <f t="shared" si="109"/>
        <v>0</v>
      </c>
      <c r="AJ82">
        <f t="shared" si="110"/>
        <v>50378.82113167402</v>
      </c>
      <c r="AK82" t="s">
        <v>452</v>
      </c>
      <c r="AL82">
        <v>2.2847461538461502</v>
      </c>
      <c r="AM82">
        <v>1.4883999999999999</v>
      </c>
      <c r="AN82">
        <f t="shared" si="111"/>
        <v>-0.79634615384615026</v>
      </c>
      <c r="AO82">
        <f t="shared" si="112"/>
        <v>-0.53503504020837833</v>
      </c>
      <c r="AP82">
        <v>-9.7052784371431902E-2</v>
      </c>
      <c r="AQ82" t="s">
        <v>253</v>
      </c>
      <c r="AR82">
        <v>0</v>
      </c>
      <c r="AS82">
        <v>0</v>
      </c>
      <c r="AT82" t="e">
        <f t="shared" si="113"/>
        <v>#DIV/0!</v>
      </c>
      <c r="AU82">
        <v>0.5</v>
      </c>
      <c r="AV82">
        <f t="shared" si="114"/>
        <v>0</v>
      </c>
      <c r="AW82">
        <f t="shared" si="115"/>
        <v>-0.27369141776426592</v>
      </c>
      <c r="AX82" t="e">
        <f t="shared" si="116"/>
        <v>#DIV/0!</v>
      </c>
      <c r="AY82" t="e">
        <f t="shared" si="117"/>
        <v>#DIV/0!</v>
      </c>
      <c r="AZ82" t="e">
        <f t="shared" si="118"/>
        <v>#DIV/0!</v>
      </c>
      <c r="BA82" t="e">
        <f t="shared" si="119"/>
        <v>#DIV/0!</v>
      </c>
      <c r="BB82" t="s">
        <v>253</v>
      </c>
      <c r="BC82">
        <v>0</v>
      </c>
      <c r="BD82">
        <f t="shared" si="120"/>
        <v>0</v>
      </c>
      <c r="BE82" t="e">
        <f t="shared" si="121"/>
        <v>#DIV/0!</v>
      </c>
      <c r="BF82">
        <f t="shared" si="122"/>
        <v>1</v>
      </c>
      <c r="BG82">
        <f t="shared" si="123"/>
        <v>0</v>
      </c>
      <c r="BH82">
        <f t="shared" si="124"/>
        <v>-1.8690364646220803</v>
      </c>
      <c r="BI82">
        <f t="shared" si="125"/>
        <v>0</v>
      </c>
      <c r="BJ82">
        <f t="shared" si="126"/>
        <v>0</v>
      </c>
      <c r="BK82">
        <f t="shared" si="127"/>
        <v>0</v>
      </c>
      <c r="BL82">
        <f t="shared" si="128"/>
        <v>0</v>
      </c>
      <c r="BM82">
        <v>0.70921320927639198</v>
      </c>
      <c r="BN82">
        <v>0.5</v>
      </c>
      <c r="BO82" t="s">
        <v>254</v>
      </c>
      <c r="BP82">
        <v>1685016690.2</v>
      </c>
      <c r="BQ82">
        <v>400.00019354838702</v>
      </c>
      <c r="BR82">
        <v>400.007838709677</v>
      </c>
      <c r="BS82">
        <v>16.295225806451601</v>
      </c>
      <c r="BT82">
        <v>16.180954838709699</v>
      </c>
      <c r="BU82">
        <v>500.00900000000001</v>
      </c>
      <c r="BV82">
        <v>95.707503225806505</v>
      </c>
      <c r="BW82">
        <v>0.199979258064516</v>
      </c>
      <c r="BX82">
        <v>28.477825806451602</v>
      </c>
      <c r="BY82">
        <v>27.979151612903198</v>
      </c>
      <c r="BZ82">
        <v>999.9</v>
      </c>
      <c r="CA82">
        <v>10004.032258064501</v>
      </c>
      <c r="CB82">
        <v>0</v>
      </c>
      <c r="CC82">
        <v>73.526600000000002</v>
      </c>
      <c r="CD82">
        <v>0</v>
      </c>
      <c r="CE82">
        <v>0</v>
      </c>
      <c r="CF82">
        <v>0</v>
      </c>
      <c r="CG82">
        <v>0</v>
      </c>
      <c r="CH82">
        <v>2.2738903225806499</v>
      </c>
      <c r="CI82">
        <v>0</v>
      </c>
      <c r="CJ82">
        <v>-15.8444387096774</v>
      </c>
      <c r="CK82">
        <v>-1.8898032258064501</v>
      </c>
      <c r="CL82">
        <v>37.1046774193548</v>
      </c>
      <c r="CM82">
        <v>41.561999999999998</v>
      </c>
      <c r="CN82">
        <v>39.308</v>
      </c>
      <c r="CO82">
        <v>40.233741935483899</v>
      </c>
      <c r="CP82">
        <v>37.842483870967698</v>
      </c>
      <c r="CQ82">
        <v>0</v>
      </c>
      <c r="CR82">
        <v>0</v>
      </c>
      <c r="CS82">
        <v>0</v>
      </c>
      <c r="CT82">
        <v>59.599999904632597</v>
      </c>
      <c r="CU82">
        <v>2.2847461538461502</v>
      </c>
      <c r="CV82">
        <v>0.34566838188726101</v>
      </c>
      <c r="CW82">
        <v>-2.4240205140654498</v>
      </c>
      <c r="CX82">
        <v>-15.8681230769231</v>
      </c>
      <c r="CY82">
        <v>15</v>
      </c>
      <c r="CZ82">
        <v>1685012539.3</v>
      </c>
      <c r="DA82" t="s">
        <v>255</v>
      </c>
      <c r="DB82">
        <v>3</v>
      </c>
      <c r="DC82">
        <v>-3.927</v>
      </c>
      <c r="DD82">
        <v>0.35799999999999998</v>
      </c>
      <c r="DE82">
        <v>402</v>
      </c>
      <c r="DF82">
        <v>15</v>
      </c>
      <c r="DG82">
        <v>1.52</v>
      </c>
      <c r="DH82">
        <v>0.42</v>
      </c>
      <c r="DI82">
        <v>2.0793398076923001E-3</v>
      </c>
      <c r="DJ82">
        <v>-8.0710280326021497E-2</v>
      </c>
      <c r="DK82">
        <v>0.100688217190461</v>
      </c>
      <c r="DL82">
        <v>1</v>
      </c>
      <c r="DM82">
        <v>2.2784272727272699</v>
      </c>
      <c r="DN82">
        <v>0.24219611048279799</v>
      </c>
      <c r="DO82">
        <v>0.164821430043708</v>
      </c>
      <c r="DP82">
        <v>1</v>
      </c>
      <c r="DQ82">
        <v>0.119938153846154</v>
      </c>
      <c r="DR82">
        <v>-5.9471316360935202E-2</v>
      </c>
      <c r="DS82">
        <v>7.8152287834630796E-3</v>
      </c>
      <c r="DT82">
        <v>1</v>
      </c>
      <c r="DU82">
        <v>3</v>
      </c>
      <c r="DV82">
        <v>3</v>
      </c>
      <c r="DW82" t="s">
        <v>256</v>
      </c>
      <c r="DX82">
        <v>100</v>
      </c>
      <c r="DY82">
        <v>100</v>
      </c>
      <c r="DZ82">
        <v>-3.927</v>
      </c>
      <c r="EA82">
        <v>0.35799999999999998</v>
      </c>
      <c r="EB82">
        <v>2</v>
      </c>
      <c r="EC82">
        <v>515.11099999999999</v>
      </c>
      <c r="ED82">
        <v>424.17399999999998</v>
      </c>
      <c r="EE82">
        <v>28.472799999999999</v>
      </c>
      <c r="EF82">
        <v>29.872199999999999</v>
      </c>
      <c r="EG82">
        <v>30.0001</v>
      </c>
      <c r="EH82">
        <v>30.051600000000001</v>
      </c>
      <c r="EI82">
        <v>30.087599999999998</v>
      </c>
      <c r="EJ82">
        <v>20.0107</v>
      </c>
      <c r="EK82">
        <v>24.7577</v>
      </c>
      <c r="EL82">
        <v>0</v>
      </c>
      <c r="EM82">
        <v>28.489000000000001</v>
      </c>
      <c r="EN82">
        <v>399.92599999999999</v>
      </c>
      <c r="EO82">
        <v>16.162800000000001</v>
      </c>
      <c r="EP82">
        <v>100.54300000000001</v>
      </c>
      <c r="EQ82">
        <v>90.400999999999996</v>
      </c>
    </row>
    <row r="83" spans="1:147" x14ac:dyDescent="0.3">
      <c r="A83">
        <v>67</v>
      </c>
      <c r="B83">
        <v>1685016758.2</v>
      </c>
      <c r="C83">
        <v>4140</v>
      </c>
      <c r="D83" t="s">
        <v>453</v>
      </c>
      <c r="E83" t="s">
        <v>454</v>
      </c>
      <c r="F83">
        <v>1685016750.2032299</v>
      </c>
      <c r="G83">
        <f t="shared" si="86"/>
        <v>5.4032236366792974E-4</v>
      </c>
      <c r="H83">
        <f t="shared" si="87"/>
        <v>-0.10946128766150114</v>
      </c>
      <c r="I83">
        <f t="shared" si="88"/>
        <v>399.99029032258102</v>
      </c>
      <c r="J83">
        <f t="shared" si="89"/>
        <v>392.58031056736507</v>
      </c>
      <c r="K83">
        <f t="shared" si="90"/>
        <v>37.651797897363856</v>
      </c>
      <c r="L83">
        <f t="shared" si="91"/>
        <v>38.362478114014898</v>
      </c>
      <c r="M83">
        <f t="shared" si="92"/>
        <v>2.267125808109019E-2</v>
      </c>
      <c r="N83">
        <f t="shared" si="93"/>
        <v>3.3638899032674638</v>
      </c>
      <c r="O83">
        <f t="shared" si="94"/>
        <v>2.2586713715183494E-2</v>
      </c>
      <c r="P83">
        <f t="shared" si="95"/>
        <v>1.4124265655126781E-2</v>
      </c>
      <c r="Q83">
        <f t="shared" si="96"/>
        <v>0</v>
      </c>
      <c r="R83">
        <f t="shared" si="97"/>
        <v>28.340094829831706</v>
      </c>
      <c r="S83">
        <f t="shared" si="98"/>
        <v>27.976209677419401</v>
      </c>
      <c r="T83">
        <f t="shared" si="99"/>
        <v>3.7895798217959418</v>
      </c>
      <c r="U83">
        <f t="shared" si="100"/>
        <v>39.994536149663212</v>
      </c>
      <c r="V83">
        <f t="shared" si="101"/>
        <v>1.5592207530547206</v>
      </c>
      <c r="W83">
        <f t="shared" si="102"/>
        <v>3.8985844146809803</v>
      </c>
      <c r="X83">
        <f t="shared" si="103"/>
        <v>2.2303590687412211</v>
      </c>
      <c r="Y83">
        <f t="shared" si="104"/>
        <v>-23.828216237755701</v>
      </c>
      <c r="Z83">
        <f t="shared" si="105"/>
        <v>88.363874799033539</v>
      </c>
      <c r="AA83">
        <f t="shared" si="106"/>
        <v>5.7384573373207948</v>
      </c>
      <c r="AB83">
        <f t="shared" si="107"/>
        <v>70.274115898598637</v>
      </c>
      <c r="AC83">
        <v>-3.96433782833557E-2</v>
      </c>
      <c r="AD83">
        <v>4.4503165073748498E-2</v>
      </c>
      <c r="AE83">
        <v>3.35226763099597</v>
      </c>
      <c r="AF83">
        <v>0</v>
      </c>
      <c r="AG83">
        <v>0</v>
      </c>
      <c r="AH83">
        <f t="shared" si="108"/>
        <v>1</v>
      </c>
      <c r="AI83">
        <f t="shared" si="109"/>
        <v>0</v>
      </c>
      <c r="AJ83">
        <f t="shared" si="110"/>
        <v>50308.477880822385</v>
      </c>
      <c r="AK83" t="s">
        <v>455</v>
      </c>
      <c r="AL83">
        <v>2.3340269230769199</v>
      </c>
      <c r="AM83">
        <v>1.3783700000000001</v>
      </c>
      <c r="AN83">
        <f t="shared" si="111"/>
        <v>-0.95565692307691985</v>
      </c>
      <c r="AO83">
        <f t="shared" si="112"/>
        <v>-0.6933239428287904</v>
      </c>
      <c r="AP83">
        <v>-3.8815695556543399E-2</v>
      </c>
      <c r="AQ83" t="s">
        <v>253</v>
      </c>
      <c r="AR83">
        <v>0</v>
      </c>
      <c r="AS83">
        <v>0</v>
      </c>
      <c r="AT83" t="e">
        <f t="shared" si="113"/>
        <v>#DIV/0!</v>
      </c>
      <c r="AU83">
        <v>0.5</v>
      </c>
      <c r="AV83">
        <f t="shared" si="114"/>
        <v>0</v>
      </c>
      <c r="AW83">
        <f t="shared" si="115"/>
        <v>-0.10946128766150114</v>
      </c>
      <c r="AX83" t="e">
        <f t="shared" si="116"/>
        <v>#DIV/0!</v>
      </c>
      <c r="AY83" t="e">
        <f t="shared" si="117"/>
        <v>#DIV/0!</v>
      </c>
      <c r="AZ83" t="e">
        <f t="shared" si="118"/>
        <v>#DIV/0!</v>
      </c>
      <c r="BA83" t="e">
        <f t="shared" si="119"/>
        <v>#DIV/0!</v>
      </c>
      <c r="BB83" t="s">
        <v>253</v>
      </c>
      <c r="BC83">
        <v>0</v>
      </c>
      <c r="BD83">
        <f t="shared" si="120"/>
        <v>0</v>
      </c>
      <c r="BE83" t="e">
        <f t="shared" si="121"/>
        <v>#DIV/0!</v>
      </c>
      <c r="BF83">
        <f t="shared" si="122"/>
        <v>1</v>
      </c>
      <c r="BG83">
        <f t="shared" si="123"/>
        <v>0</v>
      </c>
      <c r="BH83">
        <f t="shared" si="124"/>
        <v>-1.4423272271832395</v>
      </c>
      <c r="BI83">
        <f t="shared" si="125"/>
        <v>0</v>
      </c>
      <c r="BJ83">
        <f t="shared" si="126"/>
        <v>0</v>
      </c>
      <c r="BK83">
        <f t="shared" si="127"/>
        <v>0</v>
      </c>
      <c r="BL83">
        <f t="shared" si="128"/>
        <v>0</v>
      </c>
      <c r="BM83">
        <v>0.70921320927639198</v>
      </c>
      <c r="BN83">
        <v>0.5</v>
      </c>
      <c r="BO83" t="s">
        <v>254</v>
      </c>
      <c r="BP83">
        <v>1685016750.2032299</v>
      </c>
      <c r="BQ83">
        <v>399.99029032258102</v>
      </c>
      <c r="BR83">
        <v>400.00541935483898</v>
      </c>
      <c r="BS83">
        <v>16.257374193548401</v>
      </c>
      <c r="BT83">
        <v>16.1819806451613</v>
      </c>
      <c r="BU83">
        <v>500.00812903225801</v>
      </c>
      <c r="BV83">
        <v>95.708448387096794</v>
      </c>
      <c r="BW83">
        <v>0.200075</v>
      </c>
      <c r="BX83">
        <v>28.463454838709701</v>
      </c>
      <c r="BY83">
        <v>27.976209677419401</v>
      </c>
      <c r="BZ83">
        <v>999.9</v>
      </c>
      <c r="CA83">
        <v>9988.8709677419392</v>
      </c>
      <c r="CB83">
        <v>0</v>
      </c>
      <c r="CC83">
        <v>73.526600000000002</v>
      </c>
      <c r="CD83">
        <v>0</v>
      </c>
      <c r="CE83">
        <v>0</v>
      </c>
      <c r="CF83">
        <v>0</v>
      </c>
      <c r="CG83">
        <v>0</v>
      </c>
      <c r="CH83">
        <v>2.3319612903225799</v>
      </c>
      <c r="CI83">
        <v>0</v>
      </c>
      <c r="CJ83">
        <v>-16.8074935483871</v>
      </c>
      <c r="CK83">
        <v>-1.95874193548387</v>
      </c>
      <c r="CL83">
        <v>36.935032258064503</v>
      </c>
      <c r="CM83">
        <v>41.401000000000003</v>
      </c>
      <c r="CN83">
        <v>39.125</v>
      </c>
      <c r="CO83">
        <v>40.088419354838699</v>
      </c>
      <c r="CP83">
        <v>37.686999999999998</v>
      </c>
      <c r="CQ83">
        <v>0</v>
      </c>
      <c r="CR83">
        <v>0</v>
      </c>
      <c r="CS83">
        <v>0</v>
      </c>
      <c r="CT83">
        <v>59.400000095367403</v>
      </c>
      <c r="CU83">
        <v>2.3340269230769199</v>
      </c>
      <c r="CV83">
        <v>1.44641025512943</v>
      </c>
      <c r="CW83">
        <v>0.73424955374172896</v>
      </c>
      <c r="CX83">
        <v>-16.794646153846202</v>
      </c>
      <c r="CY83">
        <v>15</v>
      </c>
      <c r="CZ83">
        <v>1685012539.3</v>
      </c>
      <c r="DA83" t="s">
        <v>255</v>
      </c>
      <c r="DB83">
        <v>3</v>
      </c>
      <c r="DC83">
        <v>-3.927</v>
      </c>
      <c r="DD83">
        <v>0.35799999999999998</v>
      </c>
      <c r="DE83">
        <v>402</v>
      </c>
      <c r="DF83">
        <v>15</v>
      </c>
      <c r="DG83">
        <v>1.52</v>
      </c>
      <c r="DH83">
        <v>0.42</v>
      </c>
      <c r="DI83">
        <v>6.3464826153846196E-3</v>
      </c>
      <c r="DJ83">
        <v>-0.22923883750377699</v>
      </c>
      <c r="DK83">
        <v>9.9572649551544906E-2</v>
      </c>
      <c r="DL83">
        <v>1</v>
      </c>
      <c r="DM83">
        <v>2.3088409090909101</v>
      </c>
      <c r="DN83">
        <v>0.57706898407236995</v>
      </c>
      <c r="DO83">
        <v>0.18448987323548799</v>
      </c>
      <c r="DP83">
        <v>1</v>
      </c>
      <c r="DQ83">
        <v>8.2707692307692302E-2</v>
      </c>
      <c r="DR83">
        <v>-8.5289219992957896E-2</v>
      </c>
      <c r="DS83">
        <v>1.25975937328225E-2</v>
      </c>
      <c r="DT83">
        <v>1</v>
      </c>
      <c r="DU83">
        <v>3</v>
      </c>
      <c r="DV83">
        <v>3</v>
      </c>
      <c r="DW83" t="s">
        <v>256</v>
      </c>
      <c r="DX83">
        <v>100</v>
      </c>
      <c r="DY83">
        <v>100</v>
      </c>
      <c r="DZ83">
        <v>-3.927</v>
      </c>
      <c r="EA83">
        <v>0.35799999999999998</v>
      </c>
      <c r="EB83">
        <v>2</v>
      </c>
      <c r="EC83">
        <v>515.68299999999999</v>
      </c>
      <c r="ED83">
        <v>423.86799999999999</v>
      </c>
      <c r="EE83">
        <v>28.5427</v>
      </c>
      <c r="EF83">
        <v>29.861899999999999</v>
      </c>
      <c r="EG83">
        <v>30</v>
      </c>
      <c r="EH83">
        <v>30.043900000000001</v>
      </c>
      <c r="EI83">
        <v>30.079899999999999</v>
      </c>
      <c r="EJ83">
        <v>20.009499999999999</v>
      </c>
      <c r="EK83">
        <v>24.4773</v>
      </c>
      <c r="EL83">
        <v>0</v>
      </c>
      <c r="EM83">
        <v>28.5581</v>
      </c>
      <c r="EN83">
        <v>400.01299999999998</v>
      </c>
      <c r="EO83">
        <v>16.246500000000001</v>
      </c>
      <c r="EP83">
        <v>100.547</v>
      </c>
      <c r="EQ83">
        <v>90.402000000000001</v>
      </c>
    </row>
    <row r="84" spans="1:147" x14ac:dyDescent="0.3">
      <c r="A84">
        <v>68</v>
      </c>
      <c r="B84">
        <v>1685016818.2</v>
      </c>
      <c r="C84">
        <v>4200</v>
      </c>
      <c r="D84" t="s">
        <v>456</v>
      </c>
      <c r="E84" t="s">
        <v>457</v>
      </c>
      <c r="F84">
        <v>1685016810.2</v>
      </c>
      <c r="G84">
        <f t="shared" si="86"/>
        <v>3.8741970300716665E-4</v>
      </c>
      <c r="H84">
        <f t="shared" si="87"/>
        <v>-0.58002149432896322</v>
      </c>
      <c r="I84">
        <f t="shared" si="88"/>
        <v>400.02435483871</v>
      </c>
      <c r="J84">
        <f t="shared" si="89"/>
        <v>441.04299808797168</v>
      </c>
      <c r="K84">
        <f t="shared" si="90"/>
        <v>42.298619467268857</v>
      </c>
      <c r="L84">
        <f t="shared" si="91"/>
        <v>38.364690146576862</v>
      </c>
      <c r="M84">
        <f t="shared" si="92"/>
        <v>1.6307074559179905E-2</v>
      </c>
      <c r="N84">
        <f t="shared" si="93"/>
        <v>3.3685316339974793</v>
      </c>
      <c r="O84">
        <f t="shared" si="94"/>
        <v>1.6263344553447971E-2</v>
      </c>
      <c r="P84">
        <f t="shared" si="95"/>
        <v>1.0168509469082243E-2</v>
      </c>
      <c r="Q84">
        <f t="shared" si="96"/>
        <v>0</v>
      </c>
      <c r="R84">
        <f t="shared" si="97"/>
        <v>28.364369235275255</v>
      </c>
      <c r="S84">
        <f t="shared" si="98"/>
        <v>27.9743064516129</v>
      </c>
      <c r="T84">
        <f t="shared" si="99"/>
        <v>3.7891593080909778</v>
      </c>
      <c r="U84">
        <f t="shared" si="100"/>
        <v>40.253449469406931</v>
      </c>
      <c r="V84">
        <f t="shared" si="101"/>
        <v>1.5683350308808186</v>
      </c>
      <c r="W84">
        <f t="shared" si="102"/>
        <v>3.8961506443634617</v>
      </c>
      <c r="X84">
        <f t="shared" si="103"/>
        <v>2.2208242772101592</v>
      </c>
      <c r="Y84">
        <f t="shared" si="104"/>
        <v>-17.085208902616049</v>
      </c>
      <c r="Z84">
        <f t="shared" si="105"/>
        <v>86.879486333071412</v>
      </c>
      <c r="AA84">
        <f t="shared" si="106"/>
        <v>5.6339296716642639</v>
      </c>
      <c r="AB84">
        <f t="shared" si="107"/>
        <v>75.428207102119629</v>
      </c>
      <c r="AC84">
        <v>-3.9712106172761698E-2</v>
      </c>
      <c r="AD84">
        <v>4.4580318150500502E-2</v>
      </c>
      <c r="AE84">
        <v>3.3568892127306702</v>
      </c>
      <c r="AF84">
        <v>0</v>
      </c>
      <c r="AG84">
        <v>0</v>
      </c>
      <c r="AH84">
        <f t="shared" si="108"/>
        <v>1</v>
      </c>
      <c r="AI84">
        <f t="shared" si="109"/>
        <v>0</v>
      </c>
      <c r="AJ84">
        <f t="shared" si="110"/>
        <v>50393.875108688284</v>
      </c>
      <c r="AK84" t="s">
        <v>458</v>
      </c>
      <c r="AL84">
        <v>2.2745423076923101</v>
      </c>
      <c r="AM84">
        <v>1.5824</v>
      </c>
      <c r="AN84">
        <f t="shared" si="111"/>
        <v>-0.69214230769231011</v>
      </c>
      <c r="AO84">
        <f t="shared" si="112"/>
        <v>-0.43740034611495837</v>
      </c>
      <c r="AP84">
        <v>-0.20567945272031399</v>
      </c>
      <c r="AQ84" t="s">
        <v>253</v>
      </c>
      <c r="AR84">
        <v>0</v>
      </c>
      <c r="AS84">
        <v>0</v>
      </c>
      <c r="AT84" t="e">
        <f t="shared" si="113"/>
        <v>#DIV/0!</v>
      </c>
      <c r="AU84">
        <v>0.5</v>
      </c>
      <c r="AV84">
        <f t="shared" si="114"/>
        <v>0</v>
      </c>
      <c r="AW84">
        <f t="shared" si="115"/>
        <v>-0.58002149432896322</v>
      </c>
      <c r="AX84" t="e">
        <f t="shared" si="116"/>
        <v>#DIV/0!</v>
      </c>
      <c r="AY84" t="e">
        <f t="shared" si="117"/>
        <v>#DIV/0!</v>
      </c>
      <c r="AZ84" t="e">
        <f t="shared" si="118"/>
        <v>#DIV/0!</v>
      </c>
      <c r="BA84" t="e">
        <f t="shared" si="119"/>
        <v>#DIV/0!</v>
      </c>
      <c r="BB84" t="s">
        <v>253</v>
      </c>
      <c r="BC84">
        <v>0</v>
      </c>
      <c r="BD84">
        <f t="shared" si="120"/>
        <v>0</v>
      </c>
      <c r="BE84" t="e">
        <f t="shared" si="121"/>
        <v>#DIV/0!</v>
      </c>
      <c r="BF84">
        <f t="shared" si="122"/>
        <v>1</v>
      </c>
      <c r="BG84">
        <f t="shared" si="123"/>
        <v>0</v>
      </c>
      <c r="BH84">
        <f t="shared" si="124"/>
        <v>-2.2862350450385289</v>
      </c>
      <c r="BI84">
        <f t="shared" si="125"/>
        <v>0</v>
      </c>
      <c r="BJ84">
        <f t="shared" si="126"/>
        <v>0</v>
      </c>
      <c r="BK84">
        <f t="shared" si="127"/>
        <v>0</v>
      </c>
      <c r="BL84">
        <f t="shared" si="128"/>
        <v>0</v>
      </c>
      <c r="BM84">
        <v>0.70921320927639198</v>
      </c>
      <c r="BN84">
        <v>0.5</v>
      </c>
      <c r="BO84" t="s">
        <v>254</v>
      </c>
      <c r="BP84">
        <v>1685016810.2</v>
      </c>
      <c r="BQ84">
        <v>400.02435483871</v>
      </c>
      <c r="BR84">
        <v>399.96406451612899</v>
      </c>
      <c r="BS84">
        <v>16.3528548387097</v>
      </c>
      <c r="BT84">
        <v>16.2988</v>
      </c>
      <c r="BU84">
        <v>499.99225806451602</v>
      </c>
      <c r="BV84">
        <v>95.705929032258098</v>
      </c>
      <c r="BW84">
        <v>0.199956903225806</v>
      </c>
      <c r="BX84">
        <v>28.452706451612901</v>
      </c>
      <c r="BY84">
        <v>27.9743064516129</v>
      </c>
      <c r="BZ84">
        <v>999.9</v>
      </c>
      <c r="CA84">
        <v>10006.4516129032</v>
      </c>
      <c r="CB84">
        <v>0</v>
      </c>
      <c r="CC84">
        <v>73.526600000000002</v>
      </c>
      <c r="CD84">
        <v>0</v>
      </c>
      <c r="CE84">
        <v>0</v>
      </c>
      <c r="CF84">
        <v>0</v>
      </c>
      <c r="CG84">
        <v>0</v>
      </c>
      <c r="CH84">
        <v>2.26768709677419</v>
      </c>
      <c r="CI84">
        <v>0</v>
      </c>
      <c r="CJ84">
        <v>-17.194883870967701</v>
      </c>
      <c r="CK84">
        <v>-2.1244129032258101</v>
      </c>
      <c r="CL84">
        <v>36.776000000000003</v>
      </c>
      <c r="CM84">
        <v>41.253999999999998</v>
      </c>
      <c r="CN84">
        <v>38.955290322580602</v>
      </c>
      <c r="CO84">
        <v>39.947161290322597</v>
      </c>
      <c r="CP84">
        <v>37.545999999999999</v>
      </c>
      <c r="CQ84">
        <v>0</v>
      </c>
      <c r="CR84">
        <v>0</v>
      </c>
      <c r="CS84">
        <v>0</v>
      </c>
      <c r="CT84">
        <v>59.199999809265101</v>
      </c>
      <c r="CU84">
        <v>2.2745423076923101</v>
      </c>
      <c r="CV84">
        <v>-0.40487862372088701</v>
      </c>
      <c r="CW84">
        <v>-0.174010256460497</v>
      </c>
      <c r="CX84">
        <v>-17.1713076923077</v>
      </c>
      <c r="CY84">
        <v>15</v>
      </c>
      <c r="CZ84">
        <v>1685012539.3</v>
      </c>
      <c r="DA84" t="s">
        <v>255</v>
      </c>
      <c r="DB84">
        <v>3</v>
      </c>
      <c r="DC84">
        <v>-3.927</v>
      </c>
      <c r="DD84">
        <v>0.35799999999999998</v>
      </c>
      <c r="DE84">
        <v>402</v>
      </c>
      <c r="DF84">
        <v>15</v>
      </c>
      <c r="DG84">
        <v>1.52</v>
      </c>
      <c r="DH84">
        <v>0.42</v>
      </c>
      <c r="DI84">
        <v>4.3634856807692302E-2</v>
      </c>
      <c r="DJ84">
        <v>0.13943543584194801</v>
      </c>
      <c r="DK84">
        <v>8.0852194284918702E-2</v>
      </c>
      <c r="DL84">
        <v>1</v>
      </c>
      <c r="DM84">
        <v>2.2790977272727302</v>
      </c>
      <c r="DN84">
        <v>-0.28325466702104102</v>
      </c>
      <c r="DO84">
        <v>0.20590914202036301</v>
      </c>
      <c r="DP84">
        <v>1</v>
      </c>
      <c r="DQ84">
        <v>5.20595038461538E-2</v>
      </c>
      <c r="DR84">
        <v>1.44254867123246E-2</v>
      </c>
      <c r="DS84">
        <v>3.9678791570542096E-3</v>
      </c>
      <c r="DT84">
        <v>1</v>
      </c>
      <c r="DU84">
        <v>3</v>
      </c>
      <c r="DV84">
        <v>3</v>
      </c>
      <c r="DW84" t="s">
        <v>256</v>
      </c>
      <c r="DX84">
        <v>100</v>
      </c>
      <c r="DY84">
        <v>100</v>
      </c>
      <c r="DZ84">
        <v>-3.927</v>
      </c>
      <c r="EA84">
        <v>0.35799999999999998</v>
      </c>
      <c r="EB84">
        <v>2</v>
      </c>
      <c r="EC84">
        <v>514.98599999999999</v>
      </c>
      <c r="ED84">
        <v>424.56299999999999</v>
      </c>
      <c r="EE84">
        <v>28.5578</v>
      </c>
      <c r="EF84">
        <v>29.851600000000001</v>
      </c>
      <c r="EG84">
        <v>29.9999</v>
      </c>
      <c r="EH84">
        <v>30.036200000000001</v>
      </c>
      <c r="EI84">
        <v>30.072199999999999</v>
      </c>
      <c r="EJ84">
        <v>20.010300000000001</v>
      </c>
      <c r="EK84">
        <v>24.188600000000001</v>
      </c>
      <c r="EL84">
        <v>0</v>
      </c>
      <c r="EM84">
        <v>28.573499999999999</v>
      </c>
      <c r="EN84">
        <v>399.99799999999999</v>
      </c>
      <c r="EO84">
        <v>16.221</v>
      </c>
      <c r="EP84">
        <v>100.54600000000001</v>
      </c>
      <c r="EQ84">
        <v>90.402900000000002</v>
      </c>
    </row>
    <row r="85" spans="1:147" x14ac:dyDescent="0.3">
      <c r="A85">
        <v>69</v>
      </c>
      <c r="B85">
        <v>1685016878.2</v>
      </c>
      <c r="C85">
        <v>4260</v>
      </c>
      <c r="D85" t="s">
        <v>459</v>
      </c>
      <c r="E85" t="s">
        <v>460</v>
      </c>
      <c r="F85">
        <v>1685016870.2096801</v>
      </c>
      <c r="G85">
        <f t="shared" si="86"/>
        <v>3.3865002547669206E-4</v>
      </c>
      <c r="H85">
        <f t="shared" si="87"/>
        <v>-0.43408160917149702</v>
      </c>
      <c r="I85">
        <f t="shared" si="88"/>
        <v>400.04119354838701</v>
      </c>
      <c r="J85">
        <f t="shared" si="89"/>
        <v>433.09547725597668</v>
      </c>
      <c r="K85">
        <f t="shared" si="90"/>
        <v>41.535386758410645</v>
      </c>
      <c r="L85">
        <f t="shared" si="91"/>
        <v>38.36536414234552</v>
      </c>
      <c r="M85">
        <f t="shared" si="92"/>
        <v>1.4211713489651681E-2</v>
      </c>
      <c r="N85">
        <f t="shared" si="93"/>
        <v>3.3681635779433861</v>
      </c>
      <c r="O85">
        <f t="shared" si="94"/>
        <v>1.4178483573221426E-2</v>
      </c>
      <c r="P85">
        <f t="shared" si="95"/>
        <v>8.8645312773026636E-3</v>
      </c>
      <c r="Q85">
        <f t="shared" si="96"/>
        <v>0</v>
      </c>
      <c r="R85">
        <f t="shared" si="97"/>
        <v>28.368045661629417</v>
      </c>
      <c r="S85">
        <f t="shared" si="98"/>
        <v>27.977090322580601</v>
      </c>
      <c r="T85">
        <f t="shared" si="99"/>
        <v>3.7897744122544754</v>
      </c>
      <c r="U85">
        <f t="shared" si="100"/>
        <v>40.135519344002077</v>
      </c>
      <c r="V85">
        <f t="shared" si="101"/>
        <v>1.5630648749296838</v>
      </c>
      <c r="W85">
        <f t="shared" si="102"/>
        <v>3.8944677943061698</v>
      </c>
      <c r="X85">
        <f t="shared" si="103"/>
        <v>2.2267095373247914</v>
      </c>
      <c r="Y85">
        <f t="shared" si="104"/>
        <v>-14.934466123522119</v>
      </c>
      <c r="Z85">
        <f t="shared" si="105"/>
        <v>85.014317842507907</v>
      </c>
      <c r="AA85">
        <f t="shared" si="106"/>
        <v>5.513452462572495</v>
      </c>
      <c r="AB85">
        <f t="shared" si="107"/>
        <v>75.593304181558281</v>
      </c>
      <c r="AC85">
        <v>-3.97066551267043E-2</v>
      </c>
      <c r="AD85">
        <v>4.4574198873763203E-2</v>
      </c>
      <c r="AE85">
        <v>3.3565227547629202</v>
      </c>
      <c r="AF85">
        <v>0</v>
      </c>
      <c r="AG85">
        <v>0</v>
      </c>
      <c r="AH85">
        <f t="shared" si="108"/>
        <v>1</v>
      </c>
      <c r="AI85">
        <f t="shared" si="109"/>
        <v>0</v>
      </c>
      <c r="AJ85">
        <f t="shared" si="110"/>
        <v>50388.433883753038</v>
      </c>
      <c r="AK85" t="s">
        <v>461</v>
      </c>
      <c r="AL85">
        <v>2.2679653846153802</v>
      </c>
      <c r="AM85">
        <v>1.4</v>
      </c>
      <c r="AN85">
        <f t="shared" si="111"/>
        <v>-0.86796538461538031</v>
      </c>
      <c r="AO85">
        <f t="shared" si="112"/>
        <v>-0.6199752747252717</v>
      </c>
      <c r="AP85">
        <v>-0.15392820556305201</v>
      </c>
      <c r="AQ85" t="s">
        <v>253</v>
      </c>
      <c r="AR85">
        <v>0</v>
      </c>
      <c r="AS85">
        <v>0</v>
      </c>
      <c r="AT85" t="e">
        <f t="shared" si="113"/>
        <v>#DIV/0!</v>
      </c>
      <c r="AU85">
        <v>0.5</v>
      </c>
      <c r="AV85">
        <f t="shared" si="114"/>
        <v>0</v>
      </c>
      <c r="AW85">
        <f t="shared" si="115"/>
        <v>-0.43408160917149702</v>
      </c>
      <c r="AX85" t="e">
        <f t="shared" si="116"/>
        <v>#DIV/0!</v>
      </c>
      <c r="AY85" t="e">
        <f t="shared" si="117"/>
        <v>#DIV/0!</v>
      </c>
      <c r="AZ85" t="e">
        <f t="shared" si="118"/>
        <v>#DIV/0!</v>
      </c>
      <c r="BA85" t="e">
        <f t="shared" si="119"/>
        <v>#DIV/0!</v>
      </c>
      <c r="BB85" t="s">
        <v>253</v>
      </c>
      <c r="BC85">
        <v>0</v>
      </c>
      <c r="BD85">
        <f t="shared" si="120"/>
        <v>0</v>
      </c>
      <c r="BE85" t="e">
        <f t="shared" si="121"/>
        <v>#DIV/0!</v>
      </c>
      <c r="BF85">
        <f t="shared" si="122"/>
        <v>1</v>
      </c>
      <c r="BG85">
        <f t="shared" si="123"/>
        <v>0</v>
      </c>
      <c r="BH85">
        <f t="shared" si="124"/>
        <v>-1.6129675501061358</v>
      </c>
      <c r="BI85">
        <f t="shared" si="125"/>
        <v>0</v>
      </c>
      <c r="BJ85">
        <f t="shared" si="126"/>
        <v>0</v>
      </c>
      <c r="BK85">
        <f t="shared" si="127"/>
        <v>0</v>
      </c>
      <c r="BL85">
        <f t="shared" si="128"/>
        <v>0</v>
      </c>
      <c r="BM85">
        <v>0.70921320927639198</v>
      </c>
      <c r="BN85">
        <v>0.5</v>
      </c>
      <c r="BO85" t="s">
        <v>254</v>
      </c>
      <c r="BP85">
        <v>1685016870.2096801</v>
      </c>
      <c r="BQ85">
        <v>400.04119354838701</v>
      </c>
      <c r="BR85">
        <v>399.99883870967699</v>
      </c>
      <c r="BS85">
        <v>16.298303225806499</v>
      </c>
      <c r="BT85">
        <v>16.251051612903201</v>
      </c>
      <c r="BU85">
        <v>500.00541935483898</v>
      </c>
      <c r="BV85">
        <v>95.703590322580595</v>
      </c>
      <c r="BW85">
        <v>0.199943516129032</v>
      </c>
      <c r="BX85">
        <v>28.445270967741902</v>
      </c>
      <c r="BY85">
        <v>27.977090322580601</v>
      </c>
      <c r="BZ85">
        <v>999.9</v>
      </c>
      <c r="CA85">
        <v>10005.322580645199</v>
      </c>
      <c r="CB85">
        <v>0</v>
      </c>
      <c r="CC85">
        <v>73.535229032258101</v>
      </c>
      <c r="CD85">
        <v>0</v>
      </c>
      <c r="CE85">
        <v>0</v>
      </c>
      <c r="CF85">
        <v>0</v>
      </c>
      <c r="CG85">
        <v>0</v>
      </c>
      <c r="CH85">
        <v>2.2506935483870998</v>
      </c>
      <c r="CI85">
        <v>0</v>
      </c>
      <c r="CJ85">
        <v>-18.163270967741902</v>
      </c>
      <c r="CK85">
        <v>-2.16423870967742</v>
      </c>
      <c r="CL85">
        <v>36.625</v>
      </c>
      <c r="CM85">
        <v>41.125</v>
      </c>
      <c r="CN85">
        <v>38.811999999999998</v>
      </c>
      <c r="CO85">
        <v>39.846548387096803</v>
      </c>
      <c r="CP85">
        <v>37.405000000000001</v>
      </c>
      <c r="CQ85">
        <v>0</v>
      </c>
      <c r="CR85">
        <v>0</v>
      </c>
      <c r="CS85">
        <v>0</v>
      </c>
      <c r="CT85">
        <v>59.599999904632597</v>
      </c>
      <c r="CU85">
        <v>2.2679653846153802</v>
      </c>
      <c r="CV85">
        <v>0.49090940725185001</v>
      </c>
      <c r="CW85">
        <v>-1.28363761083057</v>
      </c>
      <c r="CX85">
        <v>-18.230538461538501</v>
      </c>
      <c r="CY85">
        <v>15</v>
      </c>
      <c r="CZ85">
        <v>1685012539.3</v>
      </c>
      <c r="DA85" t="s">
        <v>255</v>
      </c>
      <c r="DB85">
        <v>3</v>
      </c>
      <c r="DC85">
        <v>-3.927</v>
      </c>
      <c r="DD85">
        <v>0.35799999999999998</v>
      </c>
      <c r="DE85">
        <v>402</v>
      </c>
      <c r="DF85">
        <v>15</v>
      </c>
      <c r="DG85">
        <v>1.52</v>
      </c>
      <c r="DH85">
        <v>0.42</v>
      </c>
      <c r="DI85">
        <v>1.6823965384615398E-2</v>
      </c>
      <c r="DJ85">
        <v>0.248216545288516</v>
      </c>
      <c r="DK85">
        <v>0.10407677761591699</v>
      </c>
      <c r="DL85">
        <v>1</v>
      </c>
      <c r="DM85">
        <v>2.2547068181818202</v>
      </c>
      <c r="DN85">
        <v>0.16181406082268501</v>
      </c>
      <c r="DO85">
        <v>0.18853114331315901</v>
      </c>
      <c r="DP85">
        <v>1</v>
      </c>
      <c r="DQ85">
        <v>4.8157438461538499E-2</v>
      </c>
      <c r="DR85">
        <v>-1.11949615321608E-2</v>
      </c>
      <c r="DS85">
        <v>2.5681386027892098E-3</v>
      </c>
      <c r="DT85">
        <v>1</v>
      </c>
      <c r="DU85">
        <v>3</v>
      </c>
      <c r="DV85">
        <v>3</v>
      </c>
      <c r="DW85" t="s">
        <v>256</v>
      </c>
      <c r="DX85">
        <v>100</v>
      </c>
      <c r="DY85">
        <v>100</v>
      </c>
      <c r="DZ85">
        <v>-3.927</v>
      </c>
      <c r="EA85">
        <v>0.35799999999999998</v>
      </c>
      <c r="EB85">
        <v>2</v>
      </c>
      <c r="EC85">
        <v>515.03</v>
      </c>
      <c r="ED85">
        <v>424.63200000000001</v>
      </c>
      <c r="EE85">
        <v>28.663900000000002</v>
      </c>
      <c r="EF85">
        <v>29.8413</v>
      </c>
      <c r="EG85">
        <v>30</v>
      </c>
      <c r="EH85">
        <v>30.0259</v>
      </c>
      <c r="EI85">
        <v>30.064499999999999</v>
      </c>
      <c r="EJ85">
        <v>20.008199999999999</v>
      </c>
      <c r="EK85">
        <v>24.188600000000001</v>
      </c>
      <c r="EL85">
        <v>0</v>
      </c>
      <c r="EM85">
        <v>28.671399999999998</v>
      </c>
      <c r="EN85">
        <v>399.91899999999998</v>
      </c>
      <c r="EO85">
        <v>16.227399999999999</v>
      </c>
      <c r="EP85">
        <v>100.54900000000001</v>
      </c>
      <c r="EQ85">
        <v>90.402799999999999</v>
      </c>
    </row>
    <row r="86" spans="1:147" x14ac:dyDescent="0.3">
      <c r="A86">
        <v>70</v>
      </c>
      <c r="B86">
        <v>1685016938.2</v>
      </c>
      <c r="C86">
        <v>4320</v>
      </c>
      <c r="D86" t="s">
        <v>462</v>
      </c>
      <c r="E86" t="s">
        <v>463</v>
      </c>
      <c r="F86">
        <v>1685016930.23226</v>
      </c>
      <c r="G86">
        <f t="shared" si="86"/>
        <v>2.4903020687179906E-4</v>
      </c>
      <c r="H86">
        <f t="shared" si="87"/>
        <v>-0.27722809945438259</v>
      </c>
      <c r="I86">
        <f t="shared" si="88"/>
        <v>400.001225806452</v>
      </c>
      <c r="J86">
        <f t="shared" si="89"/>
        <v>426.77694354567416</v>
      </c>
      <c r="K86">
        <f t="shared" si="90"/>
        <v>40.929051767150973</v>
      </c>
      <c r="L86">
        <f t="shared" si="91"/>
        <v>38.361188732314929</v>
      </c>
      <c r="M86">
        <f t="shared" si="92"/>
        <v>1.0429662105777816E-2</v>
      </c>
      <c r="N86">
        <f t="shared" si="93"/>
        <v>3.3663660767167287</v>
      </c>
      <c r="O86">
        <f t="shared" si="94"/>
        <v>1.0411743668282538E-2</v>
      </c>
      <c r="P86">
        <f t="shared" si="95"/>
        <v>6.5089470943915807E-3</v>
      </c>
      <c r="Q86">
        <f t="shared" si="96"/>
        <v>0</v>
      </c>
      <c r="R86">
        <f t="shared" si="97"/>
        <v>28.392750898673992</v>
      </c>
      <c r="S86">
        <f t="shared" si="98"/>
        <v>27.980080645161301</v>
      </c>
      <c r="T86">
        <f t="shared" si="99"/>
        <v>3.7904352295308152</v>
      </c>
      <c r="U86">
        <f t="shared" si="100"/>
        <v>40.062458723168518</v>
      </c>
      <c r="V86">
        <f t="shared" si="101"/>
        <v>1.5606091192337486</v>
      </c>
      <c r="W86">
        <f t="shared" si="102"/>
        <v>3.8954401925691911</v>
      </c>
      <c r="X86">
        <f t="shared" si="103"/>
        <v>2.2298261102970667</v>
      </c>
      <c r="Y86">
        <f t="shared" si="104"/>
        <v>-10.982232123046339</v>
      </c>
      <c r="Z86">
        <f t="shared" si="105"/>
        <v>85.206052587620562</v>
      </c>
      <c r="AA86">
        <f t="shared" si="106"/>
        <v>5.5290383322523384</v>
      </c>
      <c r="AB86">
        <f t="shared" si="107"/>
        <v>79.752858796826558</v>
      </c>
      <c r="AC86">
        <v>-3.9680036974834701E-2</v>
      </c>
      <c r="AD86">
        <v>4.4544317666411398E-2</v>
      </c>
      <c r="AE86">
        <v>3.3547330571953302</v>
      </c>
      <c r="AF86">
        <v>0</v>
      </c>
      <c r="AG86">
        <v>0</v>
      </c>
      <c r="AH86">
        <f t="shared" si="108"/>
        <v>1</v>
      </c>
      <c r="AI86">
        <f t="shared" si="109"/>
        <v>0</v>
      </c>
      <c r="AJ86">
        <f t="shared" si="110"/>
        <v>50355.299609632944</v>
      </c>
      <c r="AK86" t="s">
        <v>464</v>
      </c>
      <c r="AL86">
        <v>2.2734576923076899</v>
      </c>
      <c r="AM86">
        <v>1.2176</v>
      </c>
      <c r="AN86">
        <f t="shared" si="111"/>
        <v>-1.0558576923076899</v>
      </c>
      <c r="AO86">
        <f t="shared" si="112"/>
        <v>-0.86716301930657846</v>
      </c>
      <c r="AP86">
        <v>-9.8306915057818703E-2</v>
      </c>
      <c r="AQ86" t="s">
        <v>253</v>
      </c>
      <c r="AR86">
        <v>0</v>
      </c>
      <c r="AS86">
        <v>0</v>
      </c>
      <c r="AT86" t="e">
        <f t="shared" si="113"/>
        <v>#DIV/0!</v>
      </c>
      <c r="AU86">
        <v>0.5</v>
      </c>
      <c r="AV86">
        <f t="shared" si="114"/>
        <v>0</v>
      </c>
      <c r="AW86">
        <f t="shared" si="115"/>
        <v>-0.27722809945438259</v>
      </c>
      <c r="AX86" t="e">
        <f t="shared" si="116"/>
        <v>#DIV/0!</v>
      </c>
      <c r="AY86" t="e">
        <f t="shared" si="117"/>
        <v>#DIV/0!</v>
      </c>
      <c r="AZ86" t="e">
        <f t="shared" si="118"/>
        <v>#DIV/0!</v>
      </c>
      <c r="BA86" t="e">
        <f t="shared" si="119"/>
        <v>#DIV/0!</v>
      </c>
      <c r="BB86" t="s">
        <v>253</v>
      </c>
      <c r="BC86">
        <v>0</v>
      </c>
      <c r="BD86">
        <f t="shared" si="120"/>
        <v>0</v>
      </c>
      <c r="BE86" t="e">
        <f t="shared" si="121"/>
        <v>#DIV/0!</v>
      </c>
      <c r="BF86">
        <f t="shared" si="122"/>
        <v>1</v>
      </c>
      <c r="BG86">
        <f t="shared" si="123"/>
        <v>0</v>
      </c>
      <c r="BH86">
        <f t="shared" si="124"/>
        <v>-1.1531857075727743</v>
      </c>
      <c r="BI86">
        <f t="shared" si="125"/>
        <v>0</v>
      </c>
      <c r="BJ86">
        <f t="shared" si="126"/>
        <v>0</v>
      </c>
      <c r="BK86">
        <f t="shared" si="127"/>
        <v>0</v>
      </c>
      <c r="BL86">
        <f t="shared" si="128"/>
        <v>0</v>
      </c>
      <c r="BM86">
        <v>0.70921320927639198</v>
      </c>
      <c r="BN86">
        <v>0.5</v>
      </c>
      <c r="BO86" t="s">
        <v>254</v>
      </c>
      <c r="BP86">
        <v>1685016930.23226</v>
      </c>
      <c r="BQ86">
        <v>400.001225806452</v>
      </c>
      <c r="BR86">
        <v>399.976032258065</v>
      </c>
      <c r="BS86">
        <v>16.2728419354839</v>
      </c>
      <c r="BT86">
        <v>16.238093548387099</v>
      </c>
      <c r="BU86">
        <v>499.99867741935498</v>
      </c>
      <c r="BV86">
        <v>95.702687096774198</v>
      </c>
      <c r="BW86">
        <v>0.19999083870967699</v>
      </c>
      <c r="BX86">
        <v>28.4495677419355</v>
      </c>
      <c r="BY86">
        <v>27.980080645161301</v>
      </c>
      <c r="BZ86">
        <v>999.9</v>
      </c>
      <c r="CA86">
        <v>9998.7096774193506</v>
      </c>
      <c r="CB86">
        <v>0</v>
      </c>
      <c r="CC86">
        <v>73.526600000000002</v>
      </c>
      <c r="CD86">
        <v>0</v>
      </c>
      <c r="CE86">
        <v>0</v>
      </c>
      <c r="CF86">
        <v>0</v>
      </c>
      <c r="CG86">
        <v>0</v>
      </c>
      <c r="CH86">
        <v>2.2706741935483898</v>
      </c>
      <c r="CI86">
        <v>0</v>
      </c>
      <c r="CJ86">
        <v>-18.780703225806501</v>
      </c>
      <c r="CK86">
        <v>-2.2428419354838698</v>
      </c>
      <c r="CL86">
        <v>36.495935483871001</v>
      </c>
      <c r="CM86">
        <v>41</v>
      </c>
      <c r="CN86">
        <v>38.685000000000002</v>
      </c>
      <c r="CO86">
        <v>39.731709677419303</v>
      </c>
      <c r="CP86">
        <v>37.29</v>
      </c>
      <c r="CQ86">
        <v>0</v>
      </c>
      <c r="CR86">
        <v>0</v>
      </c>
      <c r="CS86">
        <v>0</v>
      </c>
      <c r="CT86">
        <v>59.400000095367403</v>
      </c>
      <c r="CU86">
        <v>2.2734576923076899</v>
      </c>
      <c r="CV86">
        <v>-0.84543931536616401</v>
      </c>
      <c r="CW86">
        <v>0.92219829936005204</v>
      </c>
      <c r="CX86">
        <v>-18.784596153846199</v>
      </c>
      <c r="CY86">
        <v>15</v>
      </c>
      <c r="CZ86">
        <v>1685012539.3</v>
      </c>
      <c r="DA86" t="s">
        <v>255</v>
      </c>
      <c r="DB86">
        <v>3</v>
      </c>
      <c r="DC86">
        <v>-3.927</v>
      </c>
      <c r="DD86">
        <v>0.35799999999999998</v>
      </c>
      <c r="DE86">
        <v>402</v>
      </c>
      <c r="DF86">
        <v>15</v>
      </c>
      <c r="DG86">
        <v>1.52</v>
      </c>
      <c r="DH86">
        <v>0.42</v>
      </c>
      <c r="DI86">
        <v>1.8355745961538501E-2</v>
      </c>
      <c r="DJ86">
        <v>8.0038128761246594E-2</v>
      </c>
      <c r="DK86">
        <v>9.2106335583442306E-2</v>
      </c>
      <c r="DL86">
        <v>1</v>
      </c>
      <c r="DM86">
        <v>2.29537954545455</v>
      </c>
      <c r="DN86">
        <v>-0.167862950610391</v>
      </c>
      <c r="DO86">
        <v>0.16676386214637501</v>
      </c>
      <c r="DP86">
        <v>1</v>
      </c>
      <c r="DQ86">
        <v>3.5504849999999998E-2</v>
      </c>
      <c r="DR86">
        <v>-9.3245149512272505E-3</v>
      </c>
      <c r="DS86">
        <v>3.0621112103918898E-3</v>
      </c>
      <c r="DT86">
        <v>1</v>
      </c>
      <c r="DU86">
        <v>3</v>
      </c>
      <c r="DV86">
        <v>3</v>
      </c>
      <c r="DW86" t="s">
        <v>256</v>
      </c>
      <c r="DX86">
        <v>100</v>
      </c>
      <c r="DY86">
        <v>100</v>
      </c>
      <c r="DZ86">
        <v>-3.927</v>
      </c>
      <c r="EA86">
        <v>0.35799999999999998</v>
      </c>
      <c r="EB86">
        <v>2</v>
      </c>
      <c r="EC86">
        <v>514.947</v>
      </c>
      <c r="ED86">
        <v>424.80700000000002</v>
      </c>
      <c r="EE86">
        <v>28.689499999999999</v>
      </c>
      <c r="EF86">
        <v>29.828900000000001</v>
      </c>
      <c r="EG86">
        <v>30.0001</v>
      </c>
      <c r="EH86">
        <v>30.015599999999999</v>
      </c>
      <c r="EI86">
        <v>30.054200000000002</v>
      </c>
      <c r="EJ86">
        <v>20.007999999999999</v>
      </c>
      <c r="EK86">
        <v>24.188600000000001</v>
      </c>
      <c r="EL86">
        <v>0</v>
      </c>
      <c r="EM86">
        <v>28.7012</v>
      </c>
      <c r="EN86">
        <v>399.94799999999998</v>
      </c>
      <c r="EO86">
        <v>16.247299999999999</v>
      </c>
      <c r="EP86">
        <v>100.55</v>
      </c>
      <c r="EQ86">
        <v>90.403499999999994</v>
      </c>
    </row>
    <row r="87" spans="1:147" x14ac:dyDescent="0.3">
      <c r="A87">
        <v>71</v>
      </c>
      <c r="B87">
        <v>1685016998.2</v>
      </c>
      <c r="C87">
        <v>4380</v>
      </c>
      <c r="D87" t="s">
        <v>465</v>
      </c>
      <c r="E87" t="s">
        <v>466</v>
      </c>
      <c r="F87">
        <v>1685016990.23226</v>
      </c>
      <c r="G87">
        <f t="shared" si="86"/>
        <v>1.7514433770530924E-4</v>
      </c>
      <c r="H87">
        <f t="shared" si="87"/>
        <v>-0.20719678160907418</v>
      </c>
      <c r="I87">
        <f t="shared" si="88"/>
        <v>400.00574193548402</v>
      </c>
      <c r="J87">
        <f t="shared" si="89"/>
        <v>429.43773010539064</v>
      </c>
      <c r="K87">
        <f t="shared" si="90"/>
        <v>41.185286735266125</v>
      </c>
      <c r="L87">
        <f t="shared" si="91"/>
        <v>38.362607713399377</v>
      </c>
      <c r="M87">
        <f t="shared" si="92"/>
        <v>7.3226399515630832E-3</v>
      </c>
      <c r="N87">
        <f t="shared" si="93"/>
        <v>3.3647904774226292</v>
      </c>
      <c r="O87">
        <f t="shared" si="94"/>
        <v>7.3137982031047559E-3</v>
      </c>
      <c r="P87">
        <f t="shared" si="95"/>
        <v>4.5719173657239763E-3</v>
      </c>
      <c r="Q87">
        <f t="shared" si="96"/>
        <v>0</v>
      </c>
      <c r="R87">
        <f t="shared" si="97"/>
        <v>28.406455009818089</v>
      </c>
      <c r="S87">
        <f t="shared" si="98"/>
        <v>27.983135483870999</v>
      </c>
      <c r="T87">
        <f t="shared" si="99"/>
        <v>3.7911104077263058</v>
      </c>
      <c r="U87">
        <f t="shared" si="100"/>
        <v>40.015946986783433</v>
      </c>
      <c r="V87">
        <f t="shared" si="101"/>
        <v>1.5585133256781807</v>
      </c>
      <c r="W87">
        <f t="shared" si="102"/>
        <v>3.8947305837668424</v>
      </c>
      <c r="X87">
        <f t="shared" si="103"/>
        <v>2.2325970820481249</v>
      </c>
      <c r="Y87">
        <f t="shared" si="104"/>
        <v>-7.7238652928041374</v>
      </c>
      <c r="Z87">
        <f t="shared" si="105"/>
        <v>84.043232098939171</v>
      </c>
      <c r="AA87">
        <f t="shared" si="106"/>
        <v>5.4561340915184386</v>
      </c>
      <c r="AB87">
        <f t="shared" si="107"/>
        <v>81.775500897653473</v>
      </c>
      <c r="AC87">
        <v>-3.9656709623093998E-2</v>
      </c>
      <c r="AD87">
        <v>4.4518130670494198E-2</v>
      </c>
      <c r="AE87">
        <v>3.3531642967945099</v>
      </c>
      <c r="AF87">
        <v>0</v>
      </c>
      <c r="AG87">
        <v>0</v>
      </c>
      <c r="AH87">
        <f t="shared" si="108"/>
        <v>1</v>
      </c>
      <c r="AI87">
        <f t="shared" si="109"/>
        <v>0</v>
      </c>
      <c r="AJ87">
        <f t="shared" si="110"/>
        <v>50327.477928974906</v>
      </c>
      <c r="AK87" t="s">
        <v>467</v>
      </c>
      <c r="AL87">
        <v>2.2728769230769199</v>
      </c>
      <c r="AM87">
        <v>1.7003999999999999</v>
      </c>
      <c r="AN87">
        <f t="shared" si="111"/>
        <v>-0.57247692307692</v>
      </c>
      <c r="AO87">
        <f t="shared" si="112"/>
        <v>-0.33667191430070575</v>
      </c>
      <c r="AP87">
        <v>-7.3473347218924095E-2</v>
      </c>
      <c r="AQ87" t="s">
        <v>253</v>
      </c>
      <c r="AR87">
        <v>0</v>
      </c>
      <c r="AS87">
        <v>0</v>
      </c>
      <c r="AT87" t="e">
        <f t="shared" si="113"/>
        <v>#DIV/0!</v>
      </c>
      <c r="AU87">
        <v>0.5</v>
      </c>
      <c r="AV87">
        <f t="shared" si="114"/>
        <v>0</v>
      </c>
      <c r="AW87">
        <f t="shared" si="115"/>
        <v>-0.20719678160907418</v>
      </c>
      <c r="AX87" t="e">
        <f t="shared" si="116"/>
        <v>#DIV/0!</v>
      </c>
      <c r="AY87" t="e">
        <f t="shared" si="117"/>
        <v>#DIV/0!</v>
      </c>
      <c r="AZ87" t="e">
        <f t="shared" si="118"/>
        <v>#DIV/0!</v>
      </c>
      <c r="BA87" t="e">
        <f t="shared" si="119"/>
        <v>#DIV/0!</v>
      </c>
      <c r="BB87" t="s">
        <v>253</v>
      </c>
      <c r="BC87">
        <v>0</v>
      </c>
      <c r="BD87">
        <f t="shared" si="120"/>
        <v>0</v>
      </c>
      <c r="BE87" t="e">
        <f t="shared" si="121"/>
        <v>#DIV/0!</v>
      </c>
      <c r="BF87">
        <f t="shared" si="122"/>
        <v>1</v>
      </c>
      <c r="BG87">
        <f t="shared" si="123"/>
        <v>0</v>
      </c>
      <c r="BH87">
        <f t="shared" si="124"/>
        <v>-2.9702507323103542</v>
      </c>
      <c r="BI87">
        <f t="shared" si="125"/>
        <v>0</v>
      </c>
      <c r="BJ87">
        <f t="shared" si="126"/>
        <v>0</v>
      </c>
      <c r="BK87">
        <f t="shared" si="127"/>
        <v>0</v>
      </c>
      <c r="BL87">
        <f t="shared" si="128"/>
        <v>0</v>
      </c>
      <c r="BM87">
        <v>0.70921320927639198</v>
      </c>
      <c r="BN87">
        <v>0.5</v>
      </c>
      <c r="BO87" t="s">
        <v>254</v>
      </c>
      <c r="BP87">
        <v>1685016990.23226</v>
      </c>
      <c r="BQ87">
        <v>400.00574193548402</v>
      </c>
      <c r="BR87">
        <v>399.986290322581</v>
      </c>
      <c r="BS87">
        <v>16.250570967741901</v>
      </c>
      <c r="BT87">
        <v>16.226132258064499</v>
      </c>
      <c r="BU87">
        <v>500.010516129032</v>
      </c>
      <c r="BV87">
        <v>95.705090322580702</v>
      </c>
      <c r="BW87">
        <v>0.20005225806451599</v>
      </c>
      <c r="BX87">
        <v>28.446432258064501</v>
      </c>
      <c r="BY87">
        <v>27.983135483870999</v>
      </c>
      <c r="BZ87">
        <v>999.9</v>
      </c>
      <c r="CA87">
        <v>9992.5806451612898</v>
      </c>
      <c r="CB87">
        <v>0</v>
      </c>
      <c r="CC87">
        <v>73.526600000000002</v>
      </c>
      <c r="CD87">
        <v>0</v>
      </c>
      <c r="CE87">
        <v>0</v>
      </c>
      <c r="CF87">
        <v>0</v>
      </c>
      <c r="CG87">
        <v>0</v>
      </c>
      <c r="CH87">
        <v>2.28717741935484</v>
      </c>
      <c r="CI87">
        <v>0</v>
      </c>
      <c r="CJ87">
        <v>-19.382887096774201</v>
      </c>
      <c r="CK87">
        <v>-2.3482354838709698</v>
      </c>
      <c r="CL87">
        <v>36.372967741935497</v>
      </c>
      <c r="CM87">
        <v>40.875</v>
      </c>
      <c r="CN87">
        <v>38.555999999999997</v>
      </c>
      <c r="CO87">
        <v>39.625</v>
      </c>
      <c r="CP87">
        <v>37.177</v>
      </c>
      <c r="CQ87">
        <v>0</v>
      </c>
      <c r="CR87">
        <v>0</v>
      </c>
      <c r="CS87">
        <v>0</v>
      </c>
      <c r="CT87">
        <v>59.200000047683702</v>
      </c>
      <c r="CU87">
        <v>2.2728769230769199</v>
      </c>
      <c r="CV87">
        <v>-0.65047520165718198</v>
      </c>
      <c r="CW87">
        <v>-1.2036068473433901</v>
      </c>
      <c r="CX87">
        <v>-19.3806269230769</v>
      </c>
      <c r="CY87">
        <v>15</v>
      </c>
      <c r="CZ87">
        <v>1685012539.3</v>
      </c>
      <c r="DA87" t="s">
        <v>255</v>
      </c>
      <c r="DB87">
        <v>3</v>
      </c>
      <c r="DC87">
        <v>-3.927</v>
      </c>
      <c r="DD87">
        <v>0.35799999999999998</v>
      </c>
      <c r="DE87">
        <v>402</v>
      </c>
      <c r="DF87">
        <v>15</v>
      </c>
      <c r="DG87">
        <v>1.52</v>
      </c>
      <c r="DH87">
        <v>0.42</v>
      </c>
      <c r="DI87">
        <v>3.2834002115384599E-2</v>
      </c>
      <c r="DJ87">
        <v>-0.23601988021803399</v>
      </c>
      <c r="DK87">
        <v>0.102762031334246</v>
      </c>
      <c r="DL87">
        <v>1</v>
      </c>
      <c r="DM87">
        <v>2.3051568181818198</v>
      </c>
      <c r="DN87">
        <v>-0.40222721469328898</v>
      </c>
      <c r="DO87">
        <v>0.177229063897195</v>
      </c>
      <c r="DP87">
        <v>1</v>
      </c>
      <c r="DQ87">
        <v>2.5298448076923101E-2</v>
      </c>
      <c r="DR87">
        <v>-8.4426002930682396E-3</v>
      </c>
      <c r="DS87">
        <v>2.9294344963261298E-3</v>
      </c>
      <c r="DT87">
        <v>1</v>
      </c>
      <c r="DU87">
        <v>3</v>
      </c>
      <c r="DV87">
        <v>3</v>
      </c>
      <c r="DW87" t="s">
        <v>256</v>
      </c>
      <c r="DX87">
        <v>100</v>
      </c>
      <c r="DY87">
        <v>100</v>
      </c>
      <c r="DZ87">
        <v>-3.927</v>
      </c>
      <c r="EA87">
        <v>0.35799999999999998</v>
      </c>
      <c r="EB87">
        <v>2</v>
      </c>
      <c r="EC87">
        <v>514.99099999999999</v>
      </c>
      <c r="ED87">
        <v>424.48200000000003</v>
      </c>
      <c r="EE87">
        <v>28.677499999999998</v>
      </c>
      <c r="EF87">
        <v>29.8156</v>
      </c>
      <c r="EG87">
        <v>29.9999</v>
      </c>
      <c r="EH87">
        <v>30.005299999999998</v>
      </c>
      <c r="EI87">
        <v>30.044</v>
      </c>
      <c r="EJ87">
        <v>20.006499999999999</v>
      </c>
      <c r="EK87">
        <v>23.9129</v>
      </c>
      <c r="EL87">
        <v>0</v>
      </c>
      <c r="EM87">
        <v>28.686399999999999</v>
      </c>
      <c r="EN87">
        <v>399.95499999999998</v>
      </c>
      <c r="EO87">
        <v>16.305299999999999</v>
      </c>
      <c r="EP87">
        <v>100.551</v>
      </c>
      <c r="EQ87">
        <v>90.404300000000006</v>
      </c>
    </row>
    <row r="88" spans="1:147" x14ac:dyDescent="0.3">
      <c r="A88">
        <v>72</v>
      </c>
      <c r="B88">
        <v>1685017058.2</v>
      </c>
      <c r="C88">
        <v>4440</v>
      </c>
      <c r="D88" t="s">
        <v>468</v>
      </c>
      <c r="E88" t="s">
        <v>469</v>
      </c>
      <c r="F88">
        <v>1685017050.26774</v>
      </c>
      <c r="G88">
        <f t="shared" si="86"/>
        <v>7.5554289780421273E-5</v>
      </c>
      <c r="H88">
        <f t="shared" si="87"/>
        <v>-0.57285851723916581</v>
      </c>
      <c r="I88">
        <f t="shared" si="88"/>
        <v>400.012</v>
      </c>
      <c r="J88">
        <f t="shared" si="89"/>
        <v>669.45649411102647</v>
      </c>
      <c r="K88">
        <f t="shared" si="90"/>
        <v>64.203089151215067</v>
      </c>
      <c r="L88">
        <f t="shared" si="91"/>
        <v>38.362472129961276</v>
      </c>
      <c r="M88">
        <f t="shared" si="92"/>
        <v>3.1632204133143554E-3</v>
      </c>
      <c r="N88">
        <f t="shared" si="93"/>
        <v>3.3641332990835817</v>
      </c>
      <c r="O88">
        <f t="shared" si="94"/>
        <v>3.161568952513346E-3</v>
      </c>
      <c r="P88">
        <f t="shared" si="95"/>
        <v>1.9761288971160626E-3</v>
      </c>
      <c r="Q88">
        <f t="shared" si="96"/>
        <v>0</v>
      </c>
      <c r="R88">
        <f t="shared" si="97"/>
        <v>28.426954534133142</v>
      </c>
      <c r="S88">
        <f t="shared" si="98"/>
        <v>27.984764516129001</v>
      </c>
      <c r="T88">
        <f t="shared" si="99"/>
        <v>3.7914704981273188</v>
      </c>
      <c r="U88">
        <f t="shared" si="100"/>
        <v>40.151418082290171</v>
      </c>
      <c r="V88">
        <f t="shared" si="101"/>
        <v>1.5635870376709262</v>
      </c>
      <c r="W88">
        <f t="shared" si="102"/>
        <v>3.8942261876438855</v>
      </c>
      <c r="X88">
        <f t="shared" si="103"/>
        <v>2.2278834604563924</v>
      </c>
      <c r="Y88">
        <f t="shared" si="104"/>
        <v>-3.331944179316578</v>
      </c>
      <c r="Z88">
        <f t="shared" si="105"/>
        <v>83.327091404693746</v>
      </c>
      <c r="AA88">
        <f t="shared" si="106"/>
        <v>5.4106823788507823</v>
      </c>
      <c r="AB88">
        <f t="shared" si="107"/>
        <v>85.405829604227947</v>
      </c>
      <c r="AC88">
        <v>-3.9646981165752E-2</v>
      </c>
      <c r="AD88">
        <v>4.4507209624868101E-2</v>
      </c>
      <c r="AE88">
        <v>3.3525099705529602</v>
      </c>
      <c r="AF88">
        <v>0</v>
      </c>
      <c r="AG88">
        <v>0</v>
      </c>
      <c r="AH88">
        <f t="shared" si="108"/>
        <v>1</v>
      </c>
      <c r="AI88">
        <f t="shared" si="109"/>
        <v>0</v>
      </c>
      <c r="AJ88">
        <f t="shared" si="110"/>
        <v>50315.966244336538</v>
      </c>
      <c r="AK88" t="s">
        <v>470</v>
      </c>
      <c r="AL88">
        <v>2.3284846153846201</v>
      </c>
      <c r="AM88">
        <v>1.9032</v>
      </c>
      <c r="AN88">
        <f t="shared" si="111"/>
        <v>-0.42528461538462015</v>
      </c>
      <c r="AO88">
        <f t="shared" si="112"/>
        <v>-0.22345765835677814</v>
      </c>
      <c r="AP88">
        <v>-0.20313941373497299</v>
      </c>
      <c r="AQ88" t="s">
        <v>253</v>
      </c>
      <c r="AR88">
        <v>0</v>
      </c>
      <c r="AS88">
        <v>0</v>
      </c>
      <c r="AT88" t="e">
        <f t="shared" si="113"/>
        <v>#DIV/0!</v>
      </c>
      <c r="AU88">
        <v>0.5</v>
      </c>
      <c r="AV88">
        <f t="shared" si="114"/>
        <v>0</v>
      </c>
      <c r="AW88">
        <f t="shared" si="115"/>
        <v>-0.57285851723916581</v>
      </c>
      <c r="AX88" t="e">
        <f t="shared" si="116"/>
        <v>#DIV/0!</v>
      </c>
      <c r="AY88" t="e">
        <f t="shared" si="117"/>
        <v>#DIV/0!</v>
      </c>
      <c r="AZ88" t="e">
        <f t="shared" si="118"/>
        <v>#DIV/0!</v>
      </c>
      <c r="BA88" t="e">
        <f t="shared" si="119"/>
        <v>#DIV/0!</v>
      </c>
      <c r="BB88" t="s">
        <v>253</v>
      </c>
      <c r="BC88">
        <v>0</v>
      </c>
      <c r="BD88">
        <f t="shared" si="120"/>
        <v>0</v>
      </c>
      <c r="BE88" t="e">
        <f t="shared" si="121"/>
        <v>#DIV/0!</v>
      </c>
      <c r="BF88">
        <f t="shared" si="122"/>
        <v>1</v>
      </c>
      <c r="BG88">
        <f t="shared" si="123"/>
        <v>0</v>
      </c>
      <c r="BH88">
        <f t="shared" si="124"/>
        <v>-4.4751207336262997</v>
      </c>
      <c r="BI88">
        <f t="shared" si="125"/>
        <v>0</v>
      </c>
      <c r="BJ88">
        <f t="shared" si="126"/>
        <v>0</v>
      </c>
      <c r="BK88">
        <f t="shared" si="127"/>
        <v>0</v>
      </c>
      <c r="BL88">
        <f t="shared" si="128"/>
        <v>0</v>
      </c>
      <c r="BM88">
        <v>0.70921320927639198</v>
      </c>
      <c r="BN88">
        <v>0.5</v>
      </c>
      <c r="BO88" t="s">
        <v>254</v>
      </c>
      <c r="BP88">
        <v>1685017050.26774</v>
      </c>
      <c r="BQ88">
        <v>400.012</v>
      </c>
      <c r="BR88">
        <v>399.93503225806398</v>
      </c>
      <c r="BS88">
        <v>16.303787096774201</v>
      </c>
      <c r="BT88">
        <v>16.293245161290301</v>
      </c>
      <c r="BU88">
        <v>500.007580645161</v>
      </c>
      <c r="BV88">
        <v>95.703238709677393</v>
      </c>
      <c r="BW88">
        <v>0.20006451612903201</v>
      </c>
      <c r="BX88">
        <v>28.444203225806501</v>
      </c>
      <c r="BY88">
        <v>27.984764516129001</v>
      </c>
      <c r="BZ88">
        <v>999.9</v>
      </c>
      <c r="CA88">
        <v>9990.3225806451592</v>
      </c>
      <c r="CB88">
        <v>0</v>
      </c>
      <c r="CC88">
        <v>73.5697451612903</v>
      </c>
      <c r="CD88">
        <v>0</v>
      </c>
      <c r="CE88">
        <v>0</v>
      </c>
      <c r="CF88">
        <v>0</v>
      </c>
      <c r="CG88">
        <v>0</v>
      </c>
      <c r="CH88">
        <v>2.3106645161290298</v>
      </c>
      <c r="CI88">
        <v>0</v>
      </c>
      <c r="CJ88">
        <v>-19.597287096774199</v>
      </c>
      <c r="CK88">
        <v>-2.43192903225806</v>
      </c>
      <c r="CL88">
        <v>36.25</v>
      </c>
      <c r="CM88">
        <v>40.781999999999996</v>
      </c>
      <c r="CN88">
        <v>38.436999999999998</v>
      </c>
      <c r="CO88">
        <v>39.531999999999996</v>
      </c>
      <c r="CP88">
        <v>37.061999999999998</v>
      </c>
      <c r="CQ88">
        <v>0</v>
      </c>
      <c r="CR88">
        <v>0</v>
      </c>
      <c r="CS88">
        <v>0</v>
      </c>
      <c r="CT88">
        <v>59.599999904632597</v>
      </c>
      <c r="CU88">
        <v>2.3284846153846201</v>
      </c>
      <c r="CV88">
        <v>0.82591452646160901</v>
      </c>
      <c r="CW88">
        <v>-2.8845470091133998</v>
      </c>
      <c r="CX88">
        <v>-19.6046153846154</v>
      </c>
      <c r="CY88">
        <v>15</v>
      </c>
      <c r="CZ88">
        <v>1685012539.3</v>
      </c>
      <c r="DA88" t="s">
        <v>255</v>
      </c>
      <c r="DB88">
        <v>3</v>
      </c>
      <c r="DC88">
        <v>-3.927</v>
      </c>
      <c r="DD88">
        <v>0.35799999999999998</v>
      </c>
      <c r="DE88">
        <v>402</v>
      </c>
      <c r="DF88">
        <v>15</v>
      </c>
      <c r="DG88">
        <v>1.52</v>
      </c>
      <c r="DH88">
        <v>0.42</v>
      </c>
      <c r="DI88">
        <v>4.26142710846154E-2</v>
      </c>
      <c r="DJ88">
        <v>0.261908552349924</v>
      </c>
      <c r="DK88">
        <v>9.3587666891305404E-2</v>
      </c>
      <c r="DL88">
        <v>1</v>
      </c>
      <c r="DM88">
        <v>2.2732840909090899</v>
      </c>
      <c r="DN88">
        <v>0.50464497596814795</v>
      </c>
      <c r="DO88">
        <v>0.18959351128039201</v>
      </c>
      <c r="DP88">
        <v>1</v>
      </c>
      <c r="DQ88">
        <v>9.7106794230769206E-3</v>
      </c>
      <c r="DR88">
        <v>7.8289224206815507E-3</v>
      </c>
      <c r="DS88">
        <v>2.6409691357387501E-3</v>
      </c>
      <c r="DT88">
        <v>1</v>
      </c>
      <c r="DU88">
        <v>3</v>
      </c>
      <c r="DV88">
        <v>3</v>
      </c>
      <c r="DW88" t="s">
        <v>256</v>
      </c>
      <c r="DX88">
        <v>100</v>
      </c>
      <c r="DY88">
        <v>100</v>
      </c>
      <c r="DZ88">
        <v>-3.927</v>
      </c>
      <c r="EA88">
        <v>0.35799999999999998</v>
      </c>
      <c r="EB88">
        <v>2</v>
      </c>
      <c r="EC88">
        <v>514.88699999999994</v>
      </c>
      <c r="ED88">
        <v>424.88900000000001</v>
      </c>
      <c r="EE88">
        <v>28.689800000000002</v>
      </c>
      <c r="EF88">
        <v>29.802700000000002</v>
      </c>
      <c r="EG88">
        <v>29.9999</v>
      </c>
      <c r="EH88">
        <v>29.9924</v>
      </c>
      <c r="EI88">
        <v>30.031199999999998</v>
      </c>
      <c r="EJ88">
        <v>20.0063</v>
      </c>
      <c r="EK88">
        <v>23.6036</v>
      </c>
      <c r="EL88">
        <v>0</v>
      </c>
      <c r="EM88">
        <v>28.688400000000001</v>
      </c>
      <c r="EN88">
        <v>399.84899999999999</v>
      </c>
      <c r="EO88">
        <v>16.326899999999998</v>
      </c>
      <c r="EP88">
        <v>100.556</v>
      </c>
      <c r="EQ88">
        <v>90.406999999999996</v>
      </c>
    </row>
    <row r="89" spans="1:147" x14ac:dyDescent="0.3">
      <c r="A89">
        <v>73</v>
      </c>
      <c r="B89">
        <v>1685017118.3</v>
      </c>
      <c r="C89">
        <v>4500.0999999046298</v>
      </c>
      <c r="D89" t="s">
        <v>471</v>
      </c>
      <c r="E89" t="s">
        <v>472</v>
      </c>
      <c r="F89">
        <v>1685017110.2612901</v>
      </c>
      <c r="G89">
        <f t="shared" si="86"/>
        <v>4.8181166764594353E-5</v>
      </c>
      <c r="H89">
        <f t="shared" si="87"/>
        <v>-0.29969135135783553</v>
      </c>
      <c r="I89">
        <f t="shared" si="88"/>
        <v>399.98790322580697</v>
      </c>
      <c r="J89">
        <f t="shared" si="89"/>
        <v>618.34473833016739</v>
      </c>
      <c r="K89">
        <f t="shared" si="90"/>
        <v>59.3007166276684</v>
      </c>
      <c r="L89">
        <f t="shared" si="91"/>
        <v>38.359781903769807</v>
      </c>
      <c r="M89">
        <f t="shared" si="92"/>
        <v>2.016790899886065E-3</v>
      </c>
      <c r="N89">
        <f t="shared" si="93"/>
        <v>3.3659653552803177</v>
      </c>
      <c r="O89">
        <f t="shared" si="94"/>
        <v>2.0161198056633943E-3</v>
      </c>
      <c r="P89">
        <f t="shared" si="95"/>
        <v>1.2601351536076632E-3</v>
      </c>
      <c r="Q89">
        <f t="shared" si="96"/>
        <v>0</v>
      </c>
      <c r="R89">
        <f t="shared" si="97"/>
        <v>28.42739636955039</v>
      </c>
      <c r="S89">
        <f t="shared" si="98"/>
        <v>27.980393548387099</v>
      </c>
      <c r="T89">
        <f t="shared" si="99"/>
        <v>3.7905043823478053</v>
      </c>
      <c r="U89">
        <f t="shared" si="100"/>
        <v>40.139552461635667</v>
      </c>
      <c r="V89">
        <f t="shared" si="101"/>
        <v>1.562597086853083</v>
      </c>
      <c r="W89">
        <f t="shared" si="102"/>
        <v>3.8929110840151306</v>
      </c>
      <c r="X89">
        <f t="shared" si="103"/>
        <v>2.2279072954947221</v>
      </c>
      <c r="Y89">
        <f t="shared" si="104"/>
        <v>-2.124789454318611</v>
      </c>
      <c r="Z89">
        <f t="shared" si="105"/>
        <v>83.110807925155697</v>
      </c>
      <c r="AA89">
        <f t="shared" si="106"/>
        <v>5.3934275528402997</v>
      </c>
      <c r="AB89">
        <f t="shared" si="107"/>
        <v>86.379446023677389</v>
      </c>
      <c r="AC89">
        <v>-3.9674103716692298E-2</v>
      </c>
      <c r="AD89">
        <v>4.4537657064364598E-2</v>
      </c>
      <c r="AE89">
        <v>3.3543340752156601</v>
      </c>
      <c r="AF89">
        <v>0</v>
      </c>
      <c r="AG89">
        <v>0</v>
      </c>
      <c r="AH89">
        <f t="shared" si="108"/>
        <v>1</v>
      </c>
      <c r="AI89">
        <f t="shared" si="109"/>
        <v>0</v>
      </c>
      <c r="AJ89">
        <f t="shared" si="110"/>
        <v>50349.935452573365</v>
      </c>
      <c r="AK89" t="s">
        <v>473</v>
      </c>
      <c r="AL89">
        <v>2.3136999999999999</v>
      </c>
      <c r="AM89">
        <v>1.522</v>
      </c>
      <c r="AN89">
        <f t="shared" si="111"/>
        <v>-0.79169999999999985</v>
      </c>
      <c r="AO89">
        <f t="shared" si="112"/>
        <v>-0.52017082785808133</v>
      </c>
      <c r="AP89">
        <v>-0.10627253254344</v>
      </c>
      <c r="AQ89" t="s">
        <v>253</v>
      </c>
      <c r="AR89">
        <v>0</v>
      </c>
      <c r="AS89">
        <v>0</v>
      </c>
      <c r="AT89" t="e">
        <f t="shared" si="113"/>
        <v>#DIV/0!</v>
      </c>
      <c r="AU89">
        <v>0.5</v>
      </c>
      <c r="AV89">
        <f t="shared" si="114"/>
        <v>0</v>
      </c>
      <c r="AW89">
        <f t="shared" si="115"/>
        <v>-0.29969135135783553</v>
      </c>
      <c r="AX89" t="e">
        <f t="shared" si="116"/>
        <v>#DIV/0!</v>
      </c>
      <c r="AY89" t="e">
        <f t="shared" si="117"/>
        <v>#DIV/0!</v>
      </c>
      <c r="AZ89" t="e">
        <f t="shared" si="118"/>
        <v>#DIV/0!</v>
      </c>
      <c r="BA89" t="e">
        <f t="shared" si="119"/>
        <v>#DIV/0!</v>
      </c>
      <c r="BB89" t="s">
        <v>253</v>
      </c>
      <c r="BC89">
        <v>0</v>
      </c>
      <c r="BD89">
        <f t="shared" si="120"/>
        <v>0</v>
      </c>
      <c r="BE89" t="e">
        <f t="shared" si="121"/>
        <v>#DIV/0!</v>
      </c>
      <c r="BF89">
        <f t="shared" si="122"/>
        <v>1</v>
      </c>
      <c r="BG89">
        <f t="shared" si="123"/>
        <v>0</v>
      </c>
      <c r="BH89">
        <f t="shared" si="124"/>
        <v>-1.9224453707212332</v>
      </c>
      <c r="BI89">
        <f t="shared" si="125"/>
        <v>0</v>
      </c>
      <c r="BJ89">
        <f t="shared" si="126"/>
        <v>0</v>
      </c>
      <c r="BK89">
        <f t="shared" si="127"/>
        <v>0</v>
      </c>
      <c r="BL89">
        <f t="shared" si="128"/>
        <v>0</v>
      </c>
      <c r="BM89">
        <v>0.70921320927639198</v>
      </c>
      <c r="BN89">
        <v>0.5</v>
      </c>
      <c r="BO89" t="s">
        <v>254</v>
      </c>
      <c r="BP89">
        <v>1685017110.2612901</v>
      </c>
      <c r="BQ89">
        <v>399.98790322580697</v>
      </c>
      <c r="BR89">
        <v>399.94812903225801</v>
      </c>
      <c r="BS89">
        <v>16.293625806451601</v>
      </c>
      <c r="BT89">
        <v>16.286903225806501</v>
      </c>
      <c r="BU89">
        <v>500.01564516129002</v>
      </c>
      <c r="BV89">
        <v>95.702270967741896</v>
      </c>
      <c r="BW89">
        <v>0.20008406451612901</v>
      </c>
      <c r="BX89">
        <v>28.438390322580599</v>
      </c>
      <c r="BY89">
        <v>27.980393548387099</v>
      </c>
      <c r="BZ89">
        <v>999.9</v>
      </c>
      <c r="CA89">
        <v>9997.2580645161306</v>
      </c>
      <c r="CB89">
        <v>0</v>
      </c>
      <c r="CC89">
        <v>73.580100000000002</v>
      </c>
      <c r="CD89">
        <v>0</v>
      </c>
      <c r="CE89">
        <v>0</v>
      </c>
      <c r="CF89">
        <v>0</v>
      </c>
      <c r="CG89">
        <v>0</v>
      </c>
      <c r="CH89">
        <v>2.2887483870967702</v>
      </c>
      <c r="CI89">
        <v>0</v>
      </c>
      <c r="CJ89">
        <v>-20.295483870967701</v>
      </c>
      <c r="CK89">
        <v>-2.4874580645161299</v>
      </c>
      <c r="CL89">
        <v>36.151000000000003</v>
      </c>
      <c r="CM89">
        <v>40.686999999999998</v>
      </c>
      <c r="CN89">
        <v>38.311999999999998</v>
      </c>
      <c r="CO89">
        <v>39.436999999999998</v>
      </c>
      <c r="CP89">
        <v>36.969516129032201</v>
      </c>
      <c r="CQ89">
        <v>0</v>
      </c>
      <c r="CR89">
        <v>0</v>
      </c>
      <c r="CS89">
        <v>0</v>
      </c>
      <c r="CT89">
        <v>59.400000095367403</v>
      </c>
      <c r="CU89">
        <v>2.3136999999999999</v>
      </c>
      <c r="CV89">
        <v>0.26564101495203801</v>
      </c>
      <c r="CW89">
        <v>-3.1162974322989201</v>
      </c>
      <c r="CX89">
        <v>-20.311250000000001</v>
      </c>
      <c r="CY89">
        <v>15</v>
      </c>
      <c r="CZ89">
        <v>1685012539.3</v>
      </c>
      <c r="DA89" t="s">
        <v>255</v>
      </c>
      <c r="DB89">
        <v>3</v>
      </c>
      <c r="DC89">
        <v>-3.927</v>
      </c>
      <c r="DD89">
        <v>0.35799999999999998</v>
      </c>
      <c r="DE89">
        <v>402</v>
      </c>
      <c r="DF89">
        <v>15</v>
      </c>
      <c r="DG89">
        <v>1.52</v>
      </c>
      <c r="DH89">
        <v>0.42</v>
      </c>
      <c r="DI89">
        <v>3.1683662692307699E-2</v>
      </c>
      <c r="DJ89">
        <v>-4.8423004157175202E-2</v>
      </c>
      <c r="DK89">
        <v>8.8227669847092904E-2</v>
      </c>
      <c r="DL89">
        <v>1</v>
      </c>
      <c r="DM89">
        <v>2.3165409090909099</v>
      </c>
      <c r="DN89">
        <v>0.116375280468865</v>
      </c>
      <c r="DO89">
        <v>0.194014886165261</v>
      </c>
      <c r="DP89">
        <v>1</v>
      </c>
      <c r="DQ89">
        <v>6.4582072307692298E-3</v>
      </c>
      <c r="DR89">
        <v>6.3725473742133501E-4</v>
      </c>
      <c r="DS89">
        <v>2.8097041919859498E-3</v>
      </c>
      <c r="DT89">
        <v>1</v>
      </c>
      <c r="DU89">
        <v>3</v>
      </c>
      <c r="DV89">
        <v>3</v>
      </c>
      <c r="DW89" t="s">
        <v>256</v>
      </c>
      <c r="DX89">
        <v>100</v>
      </c>
      <c r="DY89">
        <v>100</v>
      </c>
      <c r="DZ89">
        <v>-3.927</v>
      </c>
      <c r="EA89">
        <v>0.35799999999999998</v>
      </c>
      <c r="EB89">
        <v>2</v>
      </c>
      <c r="EC89">
        <v>515.04499999999996</v>
      </c>
      <c r="ED89">
        <v>424.92</v>
      </c>
      <c r="EE89">
        <v>28.709499999999998</v>
      </c>
      <c r="EF89">
        <v>29.789899999999999</v>
      </c>
      <c r="EG89">
        <v>30.0002</v>
      </c>
      <c r="EH89">
        <v>29.9801</v>
      </c>
      <c r="EI89">
        <v>30.0183</v>
      </c>
      <c r="EJ89">
        <v>20.008299999999998</v>
      </c>
      <c r="EK89">
        <v>23.6036</v>
      </c>
      <c r="EL89">
        <v>0</v>
      </c>
      <c r="EM89">
        <v>28.7212</v>
      </c>
      <c r="EN89">
        <v>400.04899999999998</v>
      </c>
      <c r="EO89">
        <v>16.326899999999998</v>
      </c>
      <c r="EP89">
        <v>100.557</v>
      </c>
      <c r="EQ89">
        <v>90.408500000000004</v>
      </c>
    </row>
    <row r="90" spans="1:147" x14ac:dyDescent="0.3">
      <c r="A90">
        <v>74</v>
      </c>
      <c r="B90">
        <v>1685017178.3</v>
      </c>
      <c r="C90">
        <v>4560.0999999046298</v>
      </c>
      <c r="D90" t="s">
        <v>474</v>
      </c>
      <c r="E90" t="s">
        <v>475</v>
      </c>
      <c r="F90">
        <v>1685017170.26774</v>
      </c>
      <c r="G90">
        <f t="shared" si="86"/>
        <v>1.8310117446356527E-5</v>
      </c>
      <c r="H90">
        <f t="shared" si="87"/>
        <v>-0.15924351550875929</v>
      </c>
      <c r="I90">
        <f t="shared" si="88"/>
        <v>400.00664516129001</v>
      </c>
      <c r="J90">
        <f t="shared" si="89"/>
        <v>711.7860010147067</v>
      </c>
      <c r="K90">
        <f t="shared" si="90"/>
        <v>68.26249213908963</v>
      </c>
      <c r="L90">
        <f t="shared" si="91"/>
        <v>38.361881846482106</v>
      </c>
      <c r="M90">
        <f t="shared" si="92"/>
        <v>7.6505948745579481E-4</v>
      </c>
      <c r="N90">
        <f t="shared" si="93"/>
        <v>3.3678934105746405</v>
      </c>
      <c r="O90">
        <f t="shared" si="94"/>
        <v>7.6496294899321138E-4</v>
      </c>
      <c r="P90">
        <f t="shared" si="95"/>
        <v>4.7811051548616093E-4</v>
      </c>
      <c r="Q90">
        <f t="shared" si="96"/>
        <v>0</v>
      </c>
      <c r="R90">
        <f t="shared" si="97"/>
        <v>28.431911343893496</v>
      </c>
      <c r="S90">
        <f t="shared" si="98"/>
        <v>27.9913806451613</v>
      </c>
      <c r="T90">
        <f t="shared" si="99"/>
        <v>3.7929332710091321</v>
      </c>
      <c r="U90">
        <f t="shared" si="100"/>
        <v>40.116287147256948</v>
      </c>
      <c r="V90">
        <f t="shared" si="101"/>
        <v>1.5614823943745697</v>
      </c>
      <c r="W90">
        <f t="shared" si="102"/>
        <v>3.8923901123819236</v>
      </c>
      <c r="X90">
        <f t="shared" si="103"/>
        <v>2.2314508766345624</v>
      </c>
      <c r="Y90">
        <f t="shared" si="104"/>
        <v>-0.80747617938432281</v>
      </c>
      <c r="Z90">
        <f t="shared" si="105"/>
        <v>80.745292407798217</v>
      </c>
      <c r="AA90">
        <f t="shared" si="106"/>
        <v>5.2371453451390755</v>
      </c>
      <c r="AB90">
        <f t="shared" si="107"/>
        <v>85.174961573552963</v>
      </c>
      <c r="AC90">
        <v>-3.9702654003506498E-2</v>
      </c>
      <c r="AD90">
        <v>4.4569707262456001E-2</v>
      </c>
      <c r="AE90">
        <v>3.35625376040579</v>
      </c>
      <c r="AF90">
        <v>0</v>
      </c>
      <c r="AG90">
        <v>0</v>
      </c>
      <c r="AH90">
        <f t="shared" si="108"/>
        <v>1</v>
      </c>
      <c r="AI90">
        <f t="shared" si="109"/>
        <v>0</v>
      </c>
      <c r="AJ90">
        <f t="shared" si="110"/>
        <v>50385.091186984486</v>
      </c>
      <c r="AK90" t="s">
        <v>476</v>
      </c>
      <c r="AL90">
        <v>2.3539884615384601</v>
      </c>
      <c r="AM90">
        <v>1.7343999999999999</v>
      </c>
      <c r="AN90">
        <f t="shared" si="111"/>
        <v>-0.61958846153846014</v>
      </c>
      <c r="AO90">
        <f t="shared" si="112"/>
        <v>-0.35723504470621548</v>
      </c>
      <c r="AP90">
        <v>-5.6468802344642598E-2</v>
      </c>
      <c r="AQ90" t="s">
        <v>253</v>
      </c>
      <c r="AR90">
        <v>0</v>
      </c>
      <c r="AS90">
        <v>0</v>
      </c>
      <c r="AT90" t="e">
        <f t="shared" si="113"/>
        <v>#DIV/0!</v>
      </c>
      <c r="AU90">
        <v>0.5</v>
      </c>
      <c r="AV90">
        <f t="shared" si="114"/>
        <v>0</v>
      </c>
      <c r="AW90">
        <f t="shared" si="115"/>
        <v>-0.15924351550875929</v>
      </c>
      <c r="AX90" t="e">
        <f t="shared" si="116"/>
        <v>#DIV/0!</v>
      </c>
      <c r="AY90" t="e">
        <f t="shared" si="117"/>
        <v>#DIV/0!</v>
      </c>
      <c r="AZ90" t="e">
        <f t="shared" si="118"/>
        <v>#DIV/0!</v>
      </c>
      <c r="BA90" t="e">
        <f t="shared" si="119"/>
        <v>#DIV/0!</v>
      </c>
      <c r="BB90" t="s">
        <v>253</v>
      </c>
      <c r="BC90">
        <v>0</v>
      </c>
      <c r="BD90">
        <f t="shared" si="120"/>
        <v>0</v>
      </c>
      <c r="BE90" t="e">
        <f t="shared" si="121"/>
        <v>#DIV/0!</v>
      </c>
      <c r="BF90">
        <f t="shared" si="122"/>
        <v>1</v>
      </c>
      <c r="BG90">
        <f t="shared" si="123"/>
        <v>0</v>
      </c>
      <c r="BH90">
        <f t="shared" si="124"/>
        <v>-2.799277436015227</v>
      </c>
      <c r="BI90">
        <f t="shared" si="125"/>
        <v>0</v>
      </c>
      <c r="BJ90">
        <f t="shared" si="126"/>
        <v>0</v>
      </c>
      <c r="BK90">
        <f t="shared" si="127"/>
        <v>0</v>
      </c>
      <c r="BL90">
        <f t="shared" si="128"/>
        <v>0</v>
      </c>
      <c r="BM90">
        <v>0.70921320927639198</v>
      </c>
      <c r="BN90">
        <v>0.5</v>
      </c>
      <c r="BO90" t="s">
        <v>254</v>
      </c>
      <c r="BP90">
        <v>1685017170.26774</v>
      </c>
      <c r="BQ90">
        <v>400.00664516129001</v>
      </c>
      <c r="BR90">
        <v>399.98509677419298</v>
      </c>
      <c r="BS90">
        <v>16.281874193548401</v>
      </c>
      <c r="BT90">
        <v>16.279319354838702</v>
      </c>
      <c r="BU90">
        <v>500.005903225807</v>
      </c>
      <c r="BV90">
        <v>95.703203225806504</v>
      </c>
      <c r="BW90">
        <v>0.19990816129032299</v>
      </c>
      <c r="BX90">
        <v>28.436087096774202</v>
      </c>
      <c r="BY90">
        <v>27.9913806451613</v>
      </c>
      <c r="BZ90">
        <v>999.9</v>
      </c>
      <c r="CA90">
        <v>10004.3548387097</v>
      </c>
      <c r="CB90">
        <v>0</v>
      </c>
      <c r="CC90">
        <v>73.580100000000002</v>
      </c>
      <c r="CD90">
        <v>0</v>
      </c>
      <c r="CE90">
        <v>0</v>
      </c>
      <c r="CF90">
        <v>0</v>
      </c>
      <c r="CG90">
        <v>0</v>
      </c>
      <c r="CH90">
        <v>2.35043548387097</v>
      </c>
      <c r="CI90">
        <v>0</v>
      </c>
      <c r="CJ90">
        <v>-20.7334</v>
      </c>
      <c r="CK90">
        <v>-2.5749645161290302</v>
      </c>
      <c r="CL90">
        <v>36.042000000000002</v>
      </c>
      <c r="CM90">
        <v>40.5741935483871</v>
      </c>
      <c r="CN90">
        <v>38.221548387096803</v>
      </c>
      <c r="CO90">
        <v>39.370935483871001</v>
      </c>
      <c r="CP90">
        <v>36.878999999999998</v>
      </c>
      <c r="CQ90">
        <v>0</v>
      </c>
      <c r="CR90">
        <v>0</v>
      </c>
      <c r="CS90">
        <v>0</v>
      </c>
      <c r="CT90">
        <v>59.199999809265101</v>
      </c>
      <c r="CU90">
        <v>2.3539884615384601</v>
      </c>
      <c r="CV90">
        <v>0.29229060631682802</v>
      </c>
      <c r="CW90">
        <v>-1.5724444473594801</v>
      </c>
      <c r="CX90">
        <v>-20.7431384615385</v>
      </c>
      <c r="CY90">
        <v>15</v>
      </c>
      <c r="CZ90">
        <v>1685012539.3</v>
      </c>
      <c r="DA90" t="s">
        <v>255</v>
      </c>
      <c r="DB90">
        <v>3</v>
      </c>
      <c r="DC90">
        <v>-3.927</v>
      </c>
      <c r="DD90">
        <v>0.35799999999999998</v>
      </c>
      <c r="DE90">
        <v>402</v>
      </c>
      <c r="DF90">
        <v>15</v>
      </c>
      <c r="DG90">
        <v>1.52</v>
      </c>
      <c r="DH90">
        <v>0.42</v>
      </c>
      <c r="DI90">
        <v>2.8585017884615399E-2</v>
      </c>
      <c r="DJ90">
        <v>0.10691669196471799</v>
      </c>
      <c r="DK90">
        <v>9.2108819204318501E-2</v>
      </c>
      <c r="DL90">
        <v>1</v>
      </c>
      <c r="DM90">
        <v>2.32353636363636</v>
      </c>
      <c r="DN90">
        <v>0.41319831537169399</v>
      </c>
      <c r="DO90">
        <v>0.200584034861507</v>
      </c>
      <c r="DP90">
        <v>1</v>
      </c>
      <c r="DQ90">
        <v>2.7918817884615399E-3</v>
      </c>
      <c r="DR90">
        <v>-3.6251641695842999E-3</v>
      </c>
      <c r="DS90">
        <v>2.7894998089836999E-3</v>
      </c>
      <c r="DT90">
        <v>1</v>
      </c>
      <c r="DU90">
        <v>3</v>
      </c>
      <c r="DV90">
        <v>3</v>
      </c>
      <c r="DW90" t="s">
        <v>256</v>
      </c>
      <c r="DX90">
        <v>100</v>
      </c>
      <c r="DY90">
        <v>100</v>
      </c>
      <c r="DZ90">
        <v>-3.927</v>
      </c>
      <c r="EA90">
        <v>0.35799999999999998</v>
      </c>
      <c r="EB90">
        <v>2</v>
      </c>
      <c r="EC90">
        <v>514.827</v>
      </c>
      <c r="ED90">
        <v>425.47300000000001</v>
      </c>
      <c r="EE90">
        <v>28.704999999999998</v>
      </c>
      <c r="EF90">
        <v>29.777000000000001</v>
      </c>
      <c r="EG90">
        <v>29.9999</v>
      </c>
      <c r="EH90">
        <v>29.9693</v>
      </c>
      <c r="EI90">
        <v>30.008099999999999</v>
      </c>
      <c r="EJ90">
        <v>20.005099999999999</v>
      </c>
      <c r="EK90">
        <v>23.6036</v>
      </c>
      <c r="EL90">
        <v>0</v>
      </c>
      <c r="EM90">
        <v>28.705300000000001</v>
      </c>
      <c r="EN90">
        <v>399.99200000000002</v>
      </c>
      <c r="EO90">
        <v>16.326899999999998</v>
      </c>
      <c r="EP90">
        <v>100.563</v>
      </c>
      <c r="EQ90">
        <v>90.411000000000001</v>
      </c>
    </row>
    <row r="91" spans="1:147" x14ac:dyDescent="0.3">
      <c r="A91">
        <v>75</v>
      </c>
      <c r="B91">
        <v>1685017238.3</v>
      </c>
      <c r="C91">
        <v>4620.0999999046298</v>
      </c>
      <c r="D91" t="s">
        <v>477</v>
      </c>
      <c r="E91" t="s">
        <v>478</v>
      </c>
      <c r="F91">
        <v>1685017230.3</v>
      </c>
      <c r="G91">
        <f t="shared" si="86"/>
        <v>-6.2125767631109603E-5</v>
      </c>
      <c r="H91">
        <f t="shared" si="87"/>
        <v>-0.14913376436298117</v>
      </c>
      <c r="I91">
        <f t="shared" si="88"/>
        <v>399.99403225806498</v>
      </c>
      <c r="J91">
        <f t="shared" si="89"/>
        <v>294.97044681873399</v>
      </c>
      <c r="K91">
        <f t="shared" si="90"/>
        <v>28.288827224687108</v>
      </c>
      <c r="L91">
        <f t="shared" si="91"/>
        <v>38.36100257327768</v>
      </c>
      <c r="M91">
        <f t="shared" si="92"/>
        <v>-2.5999288895653498E-3</v>
      </c>
      <c r="N91">
        <f t="shared" si="93"/>
        <v>3.3672641303609798</v>
      </c>
      <c r="O91">
        <f t="shared" si="94"/>
        <v>-2.6010446590967744E-3</v>
      </c>
      <c r="P91">
        <f t="shared" si="95"/>
        <v>-1.6255526272344035E-3</v>
      </c>
      <c r="Q91">
        <f t="shared" si="96"/>
        <v>0</v>
      </c>
      <c r="R91">
        <f t="shared" si="97"/>
        <v>28.449315879964402</v>
      </c>
      <c r="S91">
        <f t="shared" si="98"/>
        <v>27.996787096774199</v>
      </c>
      <c r="T91">
        <f t="shared" si="99"/>
        <v>3.7941289594862586</v>
      </c>
      <c r="U91">
        <f t="shared" si="100"/>
        <v>40.27312362705365</v>
      </c>
      <c r="V91">
        <f t="shared" si="101"/>
        <v>1.5675012837793558</v>
      </c>
      <c r="W91">
        <f t="shared" si="102"/>
        <v>3.8921770714759751</v>
      </c>
      <c r="X91">
        <f t="shared" si="103"/>
        <v>2.2266276757069026</v>
      </c>
      <c r="Y91">
        <f t="shared" si="104"/>
        <v>2.7397463525319337</v>
      </c>
      <c r="Z91">
        <f t="shared" si="105"/>
        <v>79.577744962527689</v>
      </c>
      <c r="AA91">
        <f t="shared" si="106"/>
        <v>5.162497404989729</v>
      </c>
      <c r="AB91">
        <f t="shared" si="107"/>
        <v>87.479988720049349</v>
      </c>
      <c r="AC91">
        <v>-3.9693335002551802E-2</v>
      </c>
      <c r="AD91">
        <v>4.4559245867494997E-2</v>
      </c>
      <c r="AE91">
        <v>3.3556272122490598</v>
      </c>
      <c r="AF91">
        <v>0</v>
      </c>
      <c r="AG91">
        <v>0</v>
      </c>
      <c r="AH91">
        <f t="shared" si="108"/>
        <v>1</v>
      </c>
      <c r="AI91">
        <f t="shared" si="109"/>
        <v>0</v>
      </c>
      <c r="AJ91">
        <f t="shared" si="110"/>
        <v>50373.921103130262</v>
      </c>
      <c r="AK91" t="s">
        <v>479</v>
      </c>
      <c r="AL91">
        <v>2.3007076923076899</v>
      </c>
      <c r="AM91">
        <v>2.1215999999999999</v>
      </c>
      <c r="AN91">
        <f t="shared" si="111"/>
        <v>-0.17910769230768997</v>
      </c>
      <c r="AO91">
        <f t="shared" si="112"/>
        <v>-8.4421046525117824E-2</v>
      </c>
      <c r="AP91">
        <v>-5.28838178175274E-2</v>
      </c>
      <c r="AQ91" t="s">
        <v>253</v>
      </c>
      <c r="AR91">
        <v>0</v>
      </c>
      <c r="AS91">
        <v>0</v>
      </c>
      <c r="AT91" t="e">
        <f t="shared" si="113"/>
        <v>#DIV/0!</v>
      </c>
      <c r="AU91">
        <v>0.5</v>
      </c>
      <c r="AV91">
        <f t="shared" si="114"/>
        <v>0</v>
      </c>
      <c r="AW91">
        <f t="shared" si="115"/>
        <v>-0.14913376436298117</v>
      </c>
      <c r="AX91" t="e">
        <f t="shared" si="116"/>
        <v>#DIV/0!</v>
      </c>
      <c r="AY91" t="e">
        <f t="shared" si="117"/>
        <v>#DIV/0!</v>
      </c>
      <c r="AZ91" t="e">
        <f t="shared" si="118"/>
        <v>#DIV/0!</v>
      </c>
      <c r="BA91" t="e">
        <f t="shared" si="119"/>
        <v>#DIV/0!</v>
      </c>
      <c r="BB91" t="s">
        <v>253</v>
      </c>
      <c r="BC91">
        <v>0</v>
      </c>
      <c r="BD91">
        <f t="shared" si="120"/>
        <v>0</v>
      </c>
      <c r="BE91" t="e">
        <f t="shared" si="121"/>
        <v>#DIV/0!</v>
      </c>
      <c r="BF91">
        <f t="shared" si="122"/>
        <v>1</v>
      </c>
      <c r="BG91">
        <f t="shared" si="123"/>
        <v>0</v>
      </c>
      <c r="BH91">
        <f t="shared" si="124"/>
        <v>-11.845387390482889</v>
      </c>
      <c r="BI91">
        <f t="shared" si="125"/>
        <v>0</v>
      </c>
      <c r="BJ91">
        <f t="shared" si="126"/>
        <v>0</v>
      </c>
      <c r="BK91">
        <f t="shared" si="127"/>
        <v>0</v>
      </c>
      <c r="BL91">
        <f t="shared" si="128"/>
        <v>0</v>
      </c>
      <c r="BM91">
        <v>0.70921320927639198</v>
      </c>
      <c r="BN91">
        <v>0.5</v>
      </c>
      <c r="BO91" t="s">
        <v>254</v>
      </c>
      <c r="BP91">
        <v>1685017230.3</v>
      </c>
      <c r="BQ91">
        <v>399.99403225806498</v>
      </c>
      <c r="BR91">
        <v>399.96935483870999</v>
      </c>
      <c r="BS91">
        <v>16.344493548387099</v>
      </c>
      <c r="BT91">
        <v>16.3531612903226</v>
      </c>
      <c r="BU91">
        <v>500.01799999999997</v>
      </c>
      <c r="BV91">
        <v>95.703883870967701</v>
      </c>
      <c r="BW91">
        <v>0.200053387096774</v>
      </c>
      <c r="BX91">
        <v>28.435145161290301</v>
      </c>
      <c r="BY91">
        <v>27.996787096774199</v>
      </c>
      <c r="BZ91">
        <v>999.9</v>
      </c>
      <c r="CA91">
        <v>10001.935483871001</v>
      </c>
      <c r="CB91">
        <v>0</v>
      </c>
      <c r="CC91">
        <v>73.580100000000002</v>
      </c>
      <c r="CD91">
        <v>0</v>
      </c>
      <c r="CE91">
        <v>0</v>
      </c>
      <c r="CF91">
        <v>0</v>
      </c>
      <c r="CG91">
        <v>0</v>
      </c>
      <c r="CH91">
        <v>2.30109677419355</v>
      </c>
      <c r="CI91">
        <v>0</v>
      </c>
      <c r="CJ91">
        <v>-21.185987096774198</v>
      </c>
      <c r="CK91">
        <v>-2.6068774193548401</v>
      </c>
      <c r="CL91">
        <v>35.9796774193548</v>
      </c>
      <c r="CM91">
        <v>40.5</v>
      </c>
      <c r="CN91">
        <v>38.125</v>
      </c>
      <c r="CO91">
        <v>39.28</v>
      </c>
      <c r="CP91">
        <v>36.811999999999998</v>
      </c>
      <c r="CQ91">
        <v>0</v>
      </c>
      <c r="CR91">
        <v>0</v>
      </c>
      <c r="CS91">
        <v>0</v>
      </c>
      <c r="CT91">
        <v>59.599999904632597</v>
      </c>
      <c r="CU91">
        <v>2.3007076923076899</v>
      </c>
      <c r="CV91">
        <v>0.38509402125083197</v>
      </c>
      <c r="CW91">
        <v>0.29564103342639497</v>
      </c>
      <c r="CX91">
        <v>-21.203811538461501</v>
      </c>
      <c r="CY91">
        <v>15</v>
      </c>
      <c r="CZ91">
        <v>1685012539.3</v>
      </c>
      <c r="DA91" t="s">
        <v>255</v>
      </c>
      <c r="DB91">
        <v>3</v>
      </c>
      <c r="DC91">
        <v>-3.927</v>
      </c>
      <c r="DD91">
        <v>0.35799999999999998</v>
      </c>
      <c r="DE91">
        <v>402</v>
      </c>
      <c r="DF91">
        <v>15</v>
      </c>
      <c r="DG91">
        <v>1.52</v>
      </c>
      <c r="DH91">
        <v>0.42</v>
      </c>
      <c r="DI91">
        <v>3.6247260192307701E-2</v>
      </c>
      <c r="DJ91">
        <v>-0.12298016383486</v>
      </c>
      <c r="DK91">
        <v>8.7633586514859294E-2</v>
      </c>
      <c r="DL91">
        <v>1</v>
      </c>
      <c r="DM91">
        <v>2.2614840909090899</v>
      </c>
      <c r="DN91">
        <v>0.55533761198017395</v>
      </c>
      <c r="DO91">
        <v>0.16291978358463599</v>
      </c>
      <c r="DP91">
        <v>1</v>
      </c>
      <c r="DQ91">
        <v>-9.7409763461538505E-3</v>
      </c>
      <c r="DR91">
        <v>1.34957689575631E-2</v>
      </c>
      <c r="DS91">
        <v>2.9932560249430399E-3</v>
      </c>
      <c r="DT91">
        <v>1</v>
      </c>
      <c r="DU91">
        <v>3</v>
      </c>
      <c r="DV91">
        <v>3</v>
      </c>
      <c r="DW91" t="s">
        <v>256</v>
      </c>
      <c r="DX91">
        <v>100</v>
      </c>
      <c r="DY91">
        <v>100</v>
      </c>
      <c r="DZ91">
        <v>-3.927</v>
      </c>
      <c r="EA91">
        <v>0.35799999999999998</v>
      </c>
      <c r="EB91">
        <v>2</v>
      </c>
      <c r="EC91">
        <v>514.85</v>
      </c>
      <c r="ED91">
        <v>425.37900000000002</v>
      </c>
      <c r="EE91">
        <v>28.651700000000002</v>
      </c>
      <c r="EF91">
        <v>29.7667</v>
      </c>
      <c r="EG91">
        <v>30.0001</v>
      </c>
      <c r="EH91">
        <v>29.956499999999998</v>
      </c>
      <c r="EI91">
        <v>29.9953</v>
      </c>
      <c r="EJ91">
        <v>20.005500000000001</v>
      </c>
      <c r="EK91">
        <v>23.3154</v>
      </c>
      <c r="EL91">
        <v>0</v>
      </c>
      <c r="EM91">
        <v>28.6508</v>
      </c>
      <c r="EN91">
        <v>399.904</v>
      </c>
      <c r="EO91">
        <v>16.293800000000001</v>
      </c>
      <c r="EP91">
        <v>100.56399999999999</v>
      </c>
      <c r="EQ91">
        <v>90.410899999999998</v>
      </c>
    </row>
    <row r="92" spans="1:147" x14ac:dyDescent="0.3">
      <c r="A92">
        <v>76</v>
      </c>
      <c r="B92">
        <v>1685017298.3</v>
      </c>
      <c r="C92">
        <v>4680.0999999046298</v>
      </c>
      <c r="D92" t="s">
        <v>480</v>
      </c>
      <c r="E92" t="s">
        <v>481</v>
      </c>
      <c r="F92">
        <v>1685017290.3</v>
      </c>
      <c r="G92">
        <f t="shared" si="86"/>
        <v>-5.2896306918449805E-5</v>
      </c>
      <c r="H92">
        <f t="shared" si="87"/>
        <v>-0.35157939977120617</v>
      </c>
      <c r="I92">
        <f t="shared" si="88"/>
        <v>400.00687096774197</v>
      </c>
      <c r="J92">
        <f t="shared" si="89"/>
        <v>135.70798642353131</v>
      </c>
      <c r="K92">
        <f t="shared" si="90"/>
        <v>13.014432806211287</v>
      </c>
      <c r="L92">
        <f t="shared" si="91"/>
        <v>38.360767714771924</v>
      </c>
      <c r="M92">
        <f t="shared" si="92"/>
        <v>-2.213455881688595E-3</v>
      </c>
      <c r="N92">
        <f t="shared" si="93"/>
        <v>3.3673367367710858</v>
      </c>
      <c r="O92">
        <f t="shared" si="94"/>
        <v>-2.2142645194333757E-3</v>
      </c>
      <c r="P92">
        <f t="shared" si="95"/>
        <v>-1.3838426490547547E-3</v>
      </c>
      <c r="Q92">
        <f t="shared" si="96"/>
        <v>0</v>
      </c>
      <c r="R92">
        <f t="shared" si="97"/>
        <v>28.428929909628987</v>
      </c>
      <c r="S92">
        <f t="shared" si="98"/>
        <v>27.985606451612899</v>
      </c>
      <c r="T92">
        <f t="shared" si="99"/>
        <v>3.7916566159516352</v>
      </c>
      <c r="U92">
        <f t="shared" si="100"/>
        <v>40.243487777793739</v>
      </c>
      <c r="V92">
        <f t="shared" si="101"/>
        <v>1.5646847076798305</v>
      </c>
      <c r="W92">
        <f t="shared" si="102"/>
        <v>3.8880444864006538</v>
      </c>
      <c r="X92">
        <f t="shared" si="103"/>
        <v>2.2269719082718047</v>
      </c>
      <c r="Y92">
        <f t="shared" si="104"/>
        <v>2.3327271351036365</v>
      </c>
      <c r="Z92">
        <f t="shared" si="105"/>
        <v>78.290527859505175</v>
      </c>
      <c r="AA92">
        <f t="shared" si="106"/>
        <v>5.0781362607634914</v>
      </c>
      <c r="AB92">
        <f t="shared" si="107"/>
        <v>85.7013912553723</v>
      </c>
      <c r="AC92">
        <v>-3.9694410193365497E-2</v>
      </c>
      <c r="AD92">
        <v>4.4560452863375399E-2</v>
      </c>
      <c r="AE92">
        <v>3.3556995034448498</v>
      </c>
      <c r="AF92">
        <v>0</v>
      </c>
      <c r="AG92">
        <v>0</v>
      </c>
      <c r="AH92">
        <f t="shared" si="108"/>
        <v>1</v>
      </c>
      <c r="AI92">
        <f t="shared" si="109"/>
        <v>0</v>
      </c>
      <c r="AJ92">
        <f t="shared" si="110"/>
        <v>50378.207825041864</v>
      </c>
      <c r="AK92" t="s">
        <v>482</v>
      </c>
      <c r="AL92">
        <v>2.3083038461538501</v>
      </c>
      <c r="AM92">
        <v>1.9112</v>
      </c>
      <c r="AN92">
        <f t="shared" si="111"/>
        <v>-0.39710384615385008</v>
      </c>
      <c r="AO92">
        <f t="shared" si="112"/>
        <v>-0.20777723218598268</v>
      </c>
      <c r="AP92">
        <v>-0.12467237721317601</v>
      </c>
      <c r="AQ92" t="s">
        <v>253</v>
      </c>
      <c r="AR92">
        <v>0</v>
      </c>
      <c r="AS92">
        <v>0</v>
      </c>
      <c r="AT92" t="e">
        <f t="shared" si="113"/>
        <v>#DIV/0!</v>
      </c>
      <c r="AU92">
        <v>0.5</v>
      </c>
      <c r="AV92">
        <f t="shared" si="114"/>
        <v>0</v>
      </c>
      <c r="AW92">
        <f t="shared" si="115"/>
        <v>-0.35157939977120617</v>
      </c>
      <c r="AX92" t="e">
        <f t="shared" si="116"/>
        <v>#DIV/0!</v>
      </c>
      <c r="AY92" t="e">
        <f t="shared" si="117"/>
        <v>#DIV/0!</v>
      </c>
      <c r="AZ92" t="e">
        <f t="shared" si="118"/>
        <v>#DIV/0!</v>
      </c>
      <c r="BA92" t="e">
        <f t="shared" si="119"/>
        <v>#DIV/0!</v>
      </c>
      <c r="BB92" t="s">
        <v>253</v>
      </c>
      <c r="BC92">
        <v>0</v>
      </c>
      <c r="BD92">
        <f t="shared" si="120"/>
        <v>0</v>
      </c>
      <c r="BE92" t="e">
        <f t="shared" si="121"/>
        <v>#DIV/0!</v>
      </c>
      <c r="BF92">
        <f t="shared" si="122"/>
        <v>1</v>
      </c>
      <c r="BG92">
        <f t="shared" si="123"/>
        <v>0</v>
      </c>
      <c r="BH92">
        <f t="shared" si="124"/>
        <v>-4.8128468623785201</v>
      </c>
      <c r="BI92">
        <f t="shared" si="125"/>
        <v>0</v>
      </c>
      <c r="BJ92">
        <f t="shared" si="126"/>
        <v>0</v>
      </c>
      <c r="BK92">
        <f t="shared" si="127"/>
        <v>0</v>
      </c>
      <c r="BL92">
        <f t="shared" si="128"/>
        <v>0</v>
      </c>
      <c r="BM92">
        <v>0.70921320927639198</v>
      </c>
      <c r="BN92">
        <v>0.5</v>
      </c>
      <c r="BO92" t="s">
        <v>254</v>
      </c>
      <c r="BP92">
        <v>1685017290.3</v>
      </c>
      <c r="BQ92">
        <v>400.00687096774197</v>
      </c>
      <c r="BR92">
        <v>399.95400000000001</v>
      </c>
      <c r="BS92">
        <v>16.3157483870968</v>
      </c>
      <c r="BT92">
        <v>16.323129032258102</v>
      </c>
      <c r="BU92">
        <v>499.99258064516101</v>
      </c>
      <c r="BV92">
        <v>95.700303225806493</v>
      </c>
      <c r="BW92">
        <v>0.199968741935484</v>
      </c>
      <c r="BX92">
        <v>28.416864516128999</v>
      </c>
      <c r="BY92">
        <v>27.985606451612899</v>
      </c>
      <c r="BZ92">
        <v>999.9</v>
      </c>
      <c r="CA92">
        <v>10002.580645161301</v>
      </c>
      <c r="CB92">
        <v>0</v>
      </c>
      <c r="CC92">
        <v>73.576648387096796</v>
      </c>
      <c r="CD92">
        <v>0</v>
      </c>
      <c r="CE92">
        <v>0</v>
      </c>
      <c r="CF92">
        <v>0</v>
      </c>
      <c r="CG92">
        <v>0</v>
      </c>
      <c r="CH92">
        <v>2.2677806451612899</v>
      </c>
      <c r="CI92">
        <v>0</v>
      </c>
      <c r="CJ92">
        <v>-21.3515612903226</v>
      </c>
      <c r="CK92">
        <v>-2.6586225806451602</v>
      </c>
      <c r="CL92">
        <v>35.883000000000003</v>
      </c>
      <c r="CM92">
        <v>40.433</v>
      </c>
      <c r="CN92">
        <v>38.061999999999998</v>
      </c>
      <c r="CO92">
        <v>39.186999999999998</v>
      </c>
      <c r="CP92">
        <v>36.745935483871001</v>
      </c>
      <c r="CQ92">
        <v>0</v>
      </c>
      <c r="CR92">
        <v>0</v>
      </c>
      <c r="CS92">
        <v>0</v>
      </c>
      <c r="CT92">
        <v>59.400000095367403</v>
      </c>
      <c r="CU92">
        <v>2.3083038461538501</v>
      </c>
      <c r="CV92">
        <v>-0.485487180431322</v>
      </c>
      <c r="CW92">
        <v>1.73302905525342</v>
      </c>
      <c r="CX92">
        <v>-21.3546269230769</v>
      </c>
      <c r="CY92">
        <v>15</v>
      </c>
      <c r="CZ92">
        <v>1685012539.3</v>
      </c>
      <c r="DA92" t="s">
        <v>255</v>
      </c>
      <c r="DB92">
        <v>3</v>
      </c>
      <c r="DC92">
        <v>-3.927</v>
      </c>
      <c r="DD92">
        <v>0.35799999999999998</v>
      </c>
      <c r="DE92">
        <v>402</v>
      </c>
      <c r="DF92">
        <v>15</v>
      </c>
      <c r="DG92">
        <v>1.52</v>
      </c>
      <c r="DH92">
        <v>0.42</v>
      </c>
      <c r="DI92">
        <v>2.77157836538461E-2</v>
      </c>
      <c r="DJ92">
        <v>0.21021722986424901</v>
      </c>
      <c r="DK92">
        <v>0.100535367068727</v>
      </c>
      <c r="DL92">
        <v>1</v>
      </c>
      <c r="DM92">
        <v>2.2689477272727299</v>
      </c>
      <c r="DN92">
        <v>0.15411894638312801</v>
      </c>
      <c r="DO92">
        <v>0.19649882429516</v>
      </c>
      <c r="DP92">
        <v>1</v>
      </c>
      <c r="DQ92">
        <v>-6.4820890961538504E-3</v>
      </c>
      <c r="DR92">
        <v>-7.18614636216119E-3</v>
      </c>
      <c r="DS92">
        <v>2.8556337378610199E-3</v>
      </c>
      <c r="DT92">
        <v>1</v>
      </c>
      <c r="DU92">
        <v>3</v>
      </c>
      <c r="DV92">
        <v>3</v>
      </c>
      <c r="DW92" t="s">
        <v>256</v>
      </c>
      <c r="DX92">
        <v>100</v>
      </c>
      <c r="DY92">
        <v>100</v>
      </c>
      <c r="DZ92">
        <v>-3.927</v>
      </c>
      <c r="EA92">
        <v>0.35799999999999998</v>
      </c>
      <c r="EB92">
        <v>2</v>
      </c>
      <c r="EC92">
        <v>514.66099999999994</v>
      </c>
      <c r="ED92">
        <v>425.322</v>
      </c>
      <c r="EE92">
        <v>28.622299999999999</v>
      </c>
      <c r="EF92">
        <v>29.759</v>
      </c>
      <c r="EG92">
        <v>30.0001</v>
      </c>
      <c r="EH92">
        <v>29.948799999999999</v>
      </c>
      <c r="EI92">
        <v>29.9876</v>
      </c>
      <c r="EJ92">
        <v>20.009899999999998</v>
      </c>
      <c r="EK92">
        <v>23.592300000000002</v>
      </c>
      <c r="EL92">
        <v>0</v>
      </c>
      <c r="EM92">
        <v>28.633800000000001</v>
      </c>
      <c r="EN92">
        <v>399.96499999999997</v>
      </c>
      <c r="EO92">
        <v>16.2178</v>
      </c>
      <c r="EP92">
        <v>100.565</v>
      </c>
      <c r="EQ92">
        <v>90.411500000000004</v>
      </c>
    </row>
    <row r="93" spans="1:147" x14ac:dyDescent="0.3">
      <c r="A93">
        <v>77</v>
      </c>
      <c r="B93">
        <v>1685017358.3</v>
      </c>
      <c r="C93">
        <v>4740.0999999046298</v>
      </c>
      <c r="D93" t="s">
        <v>483</v>
      </c>
      <c r="E93" t="s">
        <v>484</v>
      </c>
      <c r="F93">
        <v>1685017350.3</v>
      </c>
      <c r="G93">
        <f t="shared" si="86"/>
        <v>-3.6133650969272438E-5</v>
      </c>
      <c r="H93">
        <f t="shared" si="87"/>
        <v>0.4317777984628654</v>
      </c>
      <c r="I93">
        <f t="shared" si="88"/>
        <v>400.01229032258101</v>
      </c>
      <c r="J93">
        <f t="shared" si="89"/>
        <v>834.87215137770158</v>
      </c>
      <c r="K93">
        <f t="shared" si="90"/>
        <v>80.0627110701828</v>
      </c>
      <c r="L93">
        <f t="shared" si="91"/>
        <v>38.360446412986278</v>
      </c>
      <c r="M93">
        <f t="shared" si="92"/>
        <v>-1.5062515536094843E-3</v>
      </c>
      <c r="N93">
        <f t="shared" si="93"/>
        <v>3.3668020074063794</v>
      </c>
      <c r="O93">
        <f t="shared" si="94"/>
        <v>-1.5066260274873735E-3</v>
      </c>
      <c r="P93">
        <f t="shared" si="95"/>
        <v>-9.4160761530729547E-4</v>
      </c>
      <c r="Q93">
        <f t="shared" si="96"/>
        <v>0</v>
      </c>
      <c r="R93">
        <f t="shared" si="97"/>
        <v>28.430901176811151</v>
      </c>
      <c r="S93">
        <f t="shared" si="98"/>
        <v>27.997077419354799</v>
      </c>
      <c r="T93">
        <f t="shared" si="99"/>
        <v>3.7941931764040411</v>
      </c>
      <c r="U93">
        <f t="shared" si="100"/>
        <v>40.069347381004178</v>
      </c>
      <c r="V93">
        <f t="shared" si="101"/>
        <v>1.558438677490918</v>
      </c>
      <c r="W93">
        <f t="shared" si="102"/>
        <v>3.8893537812640613</v>
      </c>
      <c r="X93">
        <f t="shared" si="103"/>
        <v>2.2357544989131233</v>
      </c>
      <c r="Y93">
        <f t="shared" si="104"/>
        <v>1.5934940077449145</v>
      </c>
      <c r="Z93">
        <f t="shared" si="105"/>
        <v>77.247581176088957</v>
      </c>
      <c r="AA93">
        <f t="shared" si="106"/>
        <v>5.0117144994820677</v>
      </c>
      <c r="AB93">
        <f t="shared" si="107"/>
        <v>83.852789683315933</v>
      </c>
      <c r="AC93">
        <v>-3.9686491884941402E-2</v>
      </c>
      <c r="AD93">
        <v>4.4551563868487298E-2</v>
      </c>
      <c r="AE93">
        <v>3.3551670954952302</v>
      </c>
      <c r="AF93">
        <v>0</v>
      </c>
      <c r="AG93">
        <v>0</v>
      </c>
      <c r="AH93">
        <f t="shared" si="108"/>
        <v>1</v>
      </c>
      <c r="AI93">
        <f t="shared" si="109"/>
        <v>0</v>
      </c>
      <c r="AJ93">
        <f t="shared" si="110"/>
        <v>50367.555731313587</v>
      </c>
      <c r="AK93" t="s">
        <v>485</v>
      </c>
      <c r="AL93">
        <v>2.2731307692307698</v>
      </c>
      <c r="AM93">
        <v>1.5232000000000001</v>
      </c>
      <c r="AN93">
        <f t="shared" si="111"/>
        <v>-0.74993076923076973</v>
      </c>
      <c r="AO93">
        <f t="shared" si="112"/>
        <v>-0.49233900290885613</v>
      </c>
      <c r="AP93">
        <v>0.15311125907107201</v>
      </c>
      <c r="AQ93" t="s">
        <v>253</v>
      </c>
      <c r="AR93">
        <v>0</v>
      </c>
      <c r="AS93">
        <v>0</v>
      </c>
      <c r="AT93" t="e">
        <f t="shared" si="113"/>
        <v>#DIV/0!</v>
      </c>
      <c r="AU93">
        <v>0.5</v>
      </c>
      <c r="AV93">
        <f t="shared" si="114"/>
        <v>0</v>
      </c>
      <c r="AW93">
        <f t="shared" si="115"/>
        <v>0.4317777984628654</v>
      </c>
      <c r="AX93" t="e">
        <f t="shared" si="116"/>
        <v>#DIV/0!</v>
      </c>
      <c r="AY93" t="e">
        <f t="shared" si="117"/>
        <v>#DIV/0!</v>
      </c>
      <c r="AZ93" t="e">
        <f t="shared" si="118"/>
        <v>#DIV/0!</v>
      </c>
      <c r="BA93" t="e">
        <f t="shared" si="119"/>
        <v>#DIV/0!</v>
      </c>
      <c r="BB93" t="s">
        <v>253</v>
      </c>
      <c r="BC93">
        <v>0</v>
      </c>
      <c r="BD93">
        <f t="shared" si="120"/>
        <v>0</v>
      </c>
      <c r="BE93" t="e">
        <f t="shared" si="121"/>
        <v>#DIV/0!</v>
      </c>
      <c r="BF93">
        <f t="shared" si="122"/>
        <v>1</v>
      </c>
      <c r="BG93">
        <f t="shared" si="123"/>
        <v>0</v>
      </c>
      <c r="BH93">
        <f t="shared" si="124"/>
        <v>-2.0311208214091545</v>
      </c>
      <c r="BI93">
        <f t="shared" si="125"/>
        <v>0</v>
      </c>
      <c r="BJ93">
        <f t="shared" si="126"/>
        <v>0</v>
      </c>
      <c r="BK93">
        <f t="shared" si="127"/>
        <v>0</v>
      </c>
      <c r="BL93">
        <f t="shared" si="128"/>
        <v>0</v>
      </c>
      <c r="BM93">
        <v>0.70921320927639198</v>
      </c>
      <c r="BN93">
        <v>0.5</v>
      </c>
      <c r="BO93" t="s">
        <v>254</v>
      </c>
      <c r="BP93">
        <v>1685017350.3</v>
      </c>
      <c r="BQ93">
        <v>400.01229032258101</v>
      </c>
      <c r="BR93">
        <v>400.071483870968</v>
      </c>
      <c r="BS93">
        <v>16.250974193548402</v>
      </c>
      <c r="BT93">
        <v>16.2560161290323</v>
      </c>
      <c r="BU93">
        <v>500.00654838709698</v>
      </c>
      <c r="BV93">
        <v>95.698187096774205</v>
      </c>
      <c r="BW93">
        <v>0.19998238709677399</v>
      </c>
      <c r="BX93">
        <v>28.422658064516099</v>
      </c>
      <c r="BY93">
        <v>27.997077419354799</v>
      </c>
      <c r="BZ93">
        <v>999.9</v>
      </c>
      <c r="CA93">
        <v>10000.8064516129</v>
      </c>
      <c r="CB93">
        <v>0</v>
      </c>
      <c r="CC93">
        <v>49.198609677419299</v>
      </c>
      <c r="CD93">
        <v>0</v>
      </c>
      <c r="CE93">
        <v>0</v>
      </c>
      <c r="CF93">
        <v>0</v>
      </c>
      <c r="CG93">
        <v>0</v>
      </c>
      <c r="CH93">
        <v>2.2806580645161301</v>
      </c>
      <c r="CI93">
        <v>0</v>
      </c>
      <c r="CJ93">
        <v>-21.8064</v>
      </c>
      <c r="CK93">
        <v>-2.6888290322580599</v>
      </c>
      <c r="CL93">
        <v>35.820129032258102</v>
      </c>
      <c r="CM93">
        <v>40.375</v>
      </c>
      <c r="CN93">
        <v>37.965451612903202</v>
      </c>
      <c r="CO93">
        <v>39.151000000000003</v>
      </c>
      <c r="CP93">
        <v>36.679000000000002</v>
      </c>
      <c r="CQ93">
        <v>0</v>
      </c>
      <c r="CR93">
        <v>0</v>
      </c>
      <c r="CS93">
        <v>0</v>
      </c>
      <c r="CT93">
        <v>59.199999809265101</v>
      </c>
      <c r="CU93">
        <v>2.2731307692307698</v>
      </c>
      <c r="CV93">
        <v>0.442085471587782</v>
      </c>
      <c r="CW93">
        <v>2.3469538461257802</v>
      </c>
      <c r="CX93">
        <v>-21.805953846153798</v>
      </c>
      <c r="CY93">
        <v>15</v>
      </c>
      <c r="CZ93">
        <v>1685012539.3</v>
      </c>
      <c r="DA93" t="s">
        <v>255</v>
      </c>
      <c r="DB93">
        <v>3</v>
      </c>
      <c r="DC93">
        <v>-3.927</v>
      </c>
      <c r="DD93">
        <v>0.35799999999999998</v>
      </c>
      <c r="DE93">
        <v>402</v>
      </c>
      <c r="DF93">
        <v>15</v>
      </c>
      <c r="DG93">
        <v>1.52</v>
      </c>
      <c r="DH93">
        <v>0.42</v>
      </c>
      <c r="DI93">
        <v>1.6393801923076899E-2</v>
      </c>
      <c r="DJ93">
        <v>-0.94769418133701799</v>
      </c>
      <c r="DK93">
        <v>0.27713957661476502</v>
      </c>
      <c r="DL93">
        <v>0</v>
      </c>
      <c r="DM93">
        <v>2.27573409090909</v>
      </c>
      <c r="DN93">
        <v>0.153692472255573</v>
      </c>
      <c r="DO93">
        <v>0.18291339846443699</v>
      </c>
      <c r="DP93">
        <v>1</v>
      </c>
      <c r="DQ93">
        <v>-5.1315014615384603E-3</v>
      </c>
      <c r="DR93">
        <v>-1.4233364637616999E-3</v>
      </c>
      <c r="DS93">
        <v>2.47542506613266E-3</v>
      </c>
      <c r="DT93">
        <v>1</v>
      </c>
      <c r="DU93">
        <v>2</v>
      </c>
      <c r="DV93">
        <v>3</v>
      </c>
      <c r="DW93" t="s">
        <v>272</v>
      </c>
      <c r="DX93">
        <v>100</v>
      </c>
      <c r="DY93">
        <v>100</v>
      </c>
      <c r="DZ93">
        <v>-3.927</v>
      </c>
      <c r="EA93">
        <v>0.35799999999999998</v>
      </c>
      <c r="EB93">
        <v>2</v>
      </c>
      <c r="EC93">
        <v>514.74599999999998</v>
      </c>
      <c r="ED93">
        <v>425.26600000000002</v>
      </c>
      <c r="EE93">
        <v>28.601500000000001</v>
      </c>
      <c r="EF93">
        <v>29.756399999999999</v>
      </c>
      <c r="EG93">
        <v>29.9999</v>
      </c>
      <c r="EH93">
        <v>29.9437</v>
      </c>
      <c r="EI93">
        <v>29.979900000000001</v>
      </c>
      <c r="EJ93">
        <v>20.0015</v>
      </c>
      <c r="EK93">
        <v>23.877600000000001</v>
      </c>
      <c r="EL93">
        <v>0</v>
      </c>
      <c r="EM93">
        <v>28.599299999999999</v>
      </c>
      <c r="EN93">
        <v>399.94400000000002</v>
      </c>
      <c r="EO93">
        <v>16.265000000000001</v>
      </c>
      <c r="EP93">
        <v>100.566</v>
      </c>
      <c r="EQ93">
        <v>90.412999999999997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 Berg</cp:lastModifiedBy>
  <dcterms:created xsi:type="dcterms:W3CDTF">2023-05-25T14:23:14Z</dcterms:created>
  <dcterms:modified xsi:type="dcterms:W3CDTF">2023-05-25T15:20:51Z</dcterms:modified>
</cp:coreProperties>
</file>