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be365-my.sharepoint.com/personal/lea_berg_unibe_ch/Documents/Raissig Lab R/Brachy/PME53-cr/leaf_area_corrected/"/>
    </mc:Choice>
  </mc:AlternateContent>
  <xr:revisionPtr revIDLastSave="4" documentId="11_ACE0710097BB1F85CBBD77E6E54FE61308069A44" xr6:coauthVersionLast="47" xr6:coauthVersionMax="47" xr10:uidLastSave="{D3FA2A0B-5493-4298-B87C-FD763EA58C6A}"/>
  <bookViews>
    <workbookView xWindow="-108" yWindow="-108" windowWidth="23256" windowHeight="12576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94" i="1" l="1"/>
  <c r="BK94" i="1"/>
  <c r="BI94" i="1"/>
  <c r="BJ94" i="1" s="1"/>
  <c r="Q94" i="1" s="1"/>
  <c r="BH94" i="1"/>
  <c r="BG94" i="1"/>
  <c r="BF94" i="1"/>
  <c r="BE94" i="1"/>
  <c r="BD94" i="1"/>
  <c r="AY94" i="1" s="1"/>
  <c r="BA94" i="1"/>
  <c r="AV94" i="1"/>
  <c r="AT94" i="1"/>
  <c r="AX94" i="1" s="1"/>
  <c r="AN94" i="1"/>
  <c r="AO94" i="1" s="1"/>
  <c r="AJ94" i="1"/>
  <c r="AH94" i="1" s="1"/>
  <c r="W94" i="1"/>
  <c r="V94" i="1"/>
  <c r="U94" i="1" s="1"/>
  <c r="N94" i="1"/>
  <c r="L94" i="1"/>
  <c r="BL93" i="1"/>
  <c r="BK93" i="1"/>
  <c r="BI93" i="1"/>
  <c r="BJ93" i="1" s="1"/>
  <c r="BH93" i="1"/>
  <c r="BG93" i="1"/>
  <c r="BF93" i="1"/>
  <c r="BE93" i="1"/>
  <c r="BD93" i="1"/>
  <c r="BA93" i="1"/>
  <c r="AY93" i="1"/>
  <c r="AT93" i="1"/>
  <c r="AN93" i="1"/>
  <c r="AO93" i="1" s="1"/>
  <c r="AJ93" i="1"/>
  <c r="AH93" i="1" s="1"/>
  <c r="AI93" i="1"/>
  <c r="W93" i="1"/>
  <c r="V93" i="1"/>
  <c r="U93" i="1" s="1"/>
  <c r="N93" i="1"/>
  <c r="G93" i="1"/>
  <c r="BL92" i="1"/>
  <c r="Q92" i="1" s="1"/>
  <c r="BK92" i="1"/>
  <c r="BI92" i="1"/>
  <c r="BJ92" i="1" s="1"/>
  <c r="AV92" i="1" s="1"/>
  <c r="BH92" i="1"/>
  <c r="BG92" i="1"/>
  <c r="BF92" i="1"/>
  <c r="BE92" i="1"/>
  <c r="BD92" i="1"/>
  <c r="AY92" i="1" s="1"/>
  <c r="BA92" i="1"/>
  <c r="AT92" i="1"/>
  <c r="AO92" i="1"/>
  <c r="AN92" i="1"/>
  <c r="AJ92" i="1"/>
  <c r="AH92" i="1" s="1"/>
  <c r="W92" i="1"/>
  <c r="V92" i="1"/>
  <c r="U92" i="1" s="1"/>
  <c r="N92" i="1"/>
  <c r="BL91" i="1"/>
  <c r="BK91" i="1"/>
  <c r="BI91" i="1"/>
  <c r="BJ91" i="1" s="1"/>
  <c r="BH91" i="1"/>
  <c r="BG91" i="1"/>
  <c r="BF91" i="1"/>
  <c r="BE91" i="1"/>
  <c r="BD91" i="1"/>
  <c r="AY91" i="1" s="1"/>
  <c r="BA91" i="1"/>
  <c r="AT91" i="1"/>
  <c r="AO91" i="1"/>
  <c r="AN91" i="1"/>
  <c r="AJ91" i="1"/>
  <c r="AH91" i="1"/>
  <c r="W91" i="1"/>
  <c r="V91" i="1"/>
  <c r="U91" i="1"/>
  <c r="N91" i="1"/>
  <c r="L91" i="1"/>
  <c r="BL90" i="1"/>
  <c r="BK90" i="1"/>
  <c r="BJ90" i="1"/>
  <c r="BI90" i="1"/>
  <c r="BH90" i="1"/>
  <c r="BG90" i="1"/>
  <c r="BF90" i="1"/>
  <c r="BE90" i="1"/>
  <c r="BD90" i="1"/>
  <c r="BA90" i="1"/>
  <c r="AY90" i="1"/>
  <c r="AT90" i="1"/>
  <c r="AN90" i="1"/>
  <c r="AO90" i="1" s="1"/>
  <c r="AJ90" i="1"/>
  <c r="AH90" i="1" s="1"/>
  <c r="W90" i="1"/>
  <c r="V90" i="1"/>
  <c r="U90" i="1" s="1"/>
  <c r="N90" i="1"/>
  <c r="G90" i="1"/>
  <c r="BL89" i="1"/>
  <c r="BK89" i="1"/>
  <c r="BJ89" i="1" s="1"/>
  <c r="Q89" i="1" s="1"/>
  <c r="BI89" i="1"/>
  <c r="BH89" i="1"/>
  <c r="BG89" i="1"/>
  <c r="BF89" i="1"/>
  <c r="BE89" i="1"/>
  <c r="BD89" i="1"/>
  <c r="AY89" i="1" s="1"/>
  <c r="BA89" i="1"/>
  <c r="AV89" i="1"/>
  <c r="AT89" i="1"/>
  <c r="AX89" i="1" s="1"/>
  <c r="AO89" i="1"/>
  <c r="AN89" i="1"/>
  <c r="AJ89" i="1"/>
  <c r="AH89" i="1" s="1"/>
  <c r="W89" i="1"/>
  <c r="V89" i="1"/>
  <c r="U89" i="1" s="1"/>
  <c r="N89" i="1"/>
  <c r="BL88" i="1"/>
  <c r="BK88" i="1"/>
  <c r="BI88" i="1"/>
  <c r="BJ88" i="1" s="1"/>
  <c r="BH88" i="1"/>
  <c r="BG88" i="1"/>
  <c r="BF88" i="1"/>
  <c r="BE88" i="1"/>
  <c r="BD88" i="1"/>
  <c r="BA88" i="1"/>
  <c r="AY88" i="1"/>
  <c r="AT88" i="1"/>
  <c r="AO88" i="1"/>
  <c r="AN88" i="1"/>
  <c r="AJ88" i="1"/>
  <c r="AI88" i="1"/>
  <c r="AH88" i="1"/>
  <c r="W88" i="1"/>
  <c r="V88" i="1"/>
  <c r="U88" i="1"/>
  <c r="N88" i="1"/>
  <c r="BL87" i="1"/>
  <c r="BK87" i="1"/>
  <c r="BJ87" i="1" s="1"/>
  <c r="AV87" i="1" s="1"/>
  <c r="AX87" i="1" s="1"/>
  <c r="BI87" i="1"/>
  <c r="BH87" i="1"/>
  <c r="BG87" i="1"/>
  <c r="BF87" i="1"/>
  <c r="BE87" i="1"/>
  <c r="BD87" i="1"/>
  <c r="AY87" i="1" s="1"/>
  <c r="BA87" i="1"/>
  <c r="AT87" i="1"/>
  <c r="AO87" i="1"/>
  <c r="AN87" i="1"/>
  <c r="AJ87" i="1"/>
  <c r="AH87" i="1" s="1"/>
  <c r="W87" i="1"/>
  <c r="V87" i="1"/>
  <c r="U87" i="1" s="1"/>
  <c r="Q87" i="1"/>
  <c r="N87" i="1"/>
  <c r="I87" i="1"/>
  <c r="H87" i="1"/>
  <c r="AW87" i="1" s="1"/>
  <c r="AZ87" i="1" s="1"/>
  <c r="BL86" i="1"/>
  <c r="BK86" i="1"/>
  <c r="BI86" i="1"/>
  <c r="BJ86" i="1" s="1"/>
  <c r="Q86" i="1" s="1"/>
  <c r="BH86" i="1"/>
  <c r="BG86" i="1"/>
  <c r="BF86" i="1"/>
  <c r="BE86" i="1"/>
  <c r="BD86" i="1"/>
  <c r="AY86" i="1" s="1"/>
  <c r="BA86" i="1"/>
  <c r="AV86" i="1"/>
  <c r="AT86" i="1"/>
  <c r="AN86" i="1"/>
  <c r="AO86" i="1" s="1"/>
  <c r="AJ86" i="1"/>
  <c r="AH86" i="1" s="1"/>
  <c r="W86" i="1"/>
  <c r="V86" i="1"/>
  <c r="U86" i="1" s="1"/>
  <c r="N86" i="1"/>
  <c r="L86" i="1"/>
  <c r="BL85" i="1"/>
  <c r="BK85" i="1"/>
  <c r="BI85" i="1"/>
  <c r="BJ85" i="1" s="1"/>
  <c r="BH85" i="1"/>
  <c r="BG85" i="1"/>
  <c r="BF85" i="1"/>
  <c r="BE85" i="1"/>
  <c r="BD85" i="1"/>
  <c r="BA85" i="1"/>
  <c r="AY85" i="1"/>
  <c r="AT85" i="1"/>
  <c r="AO85" i="1"/>
  <c r="AN85" i="1"/>
  <c r="AJ85" i="1"/>
  <c r="AH85" i="1" s="1"/>
  <c r="AI85" i="1"/>
  <c r="W85" i="1"/>
  <c r="V85" i="1"/>
  <c r="N85" i="1"/>
  <c r="G85" i="1"/>
  <c r="BL84" i="1"/>
  <c r="BK84" i="1"/>
  <c r="BI84" i="1"/>
  <c r="BJ84" i="1" s="1"/>
  <c r="AV84" i="1" s="1"/>
  <c r="BH84" i="1"/>
  <c r="BG84" i="1"/>
  <c r="BF84" i="1"/>
  <c r="BE84" i="1"/>
  <c r="BD84" i="1"/>
  <c r="AY84" i="1" s="1"/>
  <c r="BA84" i="1"/>
  <c r="AT84" i="1"/>
  <c r="AO84" i="1"/>
  <c r="AN84" i="1"/>
  <c r="AJ84" i="1"/>
  <c r="AH84" i="1" s="1"/>
  <c r="W84" i="1"/>
  <c r="V84" i="1"/>
  <c r="U84" i="1" s="1"/>
  <c r="Q84" i="1"/>
  <c r="N84" i="1"/>
  <c r="I84" i="1"/>
  <c r="BL83" i="1"/>
  <c r="BK83" i="1"/>
  <c r="BI83" i="1"/>
  <c r="BJ83" i="1" s="1"/>
  <c r="BH83" i="1"/>
  <c r="BG83" i="1"/>
  <c r="BF83" i="1"/>
  <c r="BE83" i="1"/>
  <c r="BD83" i="1"/>
  <c r="AY83" i="1" s="1"/>
  <c r="BA83" i="1"/>
  <c r="AT83" i="1"/>
  <c r="AO83" i="1"/>
  <c r="AN83" i="1"/>
  <c r="AJ83" i="1"/>
  <c r="AH83" i="1"/>
  <c r="W83" i="1"/>
  <c r="V83" i="1"/>
  <c r="U83" i="1"/>
  <c r="N83" i="1"/>
  <c r="L83" i="1"/>
  <c r="BL82" i="1"/>
  <c r="BK82" i="1"/>
  <c r="BJ82" i="1" s="1"/>
  <c r="BI82" i="1"/>
  <c r="BH82" i="1"/>
  <c r="BG82" i="1"/>
  <c r="BF82" i="1"/>
  <c r="BE82" i="1"/>
  <c r="BD82" i="1"/>
  <c r="BA82" i="1"/>
  <c r="AY82" i="1"/>
  <c r="AT82" i="1"/>
  <c r="AN82" i="1"/>
  <c r="AO82" i="1" s="1"/>
  <c r="AJ82" i="1"/>
  <c r="AH82" i="1" s="1"/>
  <c r="W82" i="1"/>
  <c r="V82" i="1"/>
  <c r="N82" i="1"/>
  <c r="H82" i="1"/>
  <c r="AW82" i="1" s="1"/>
  <c r="G82" i="1"/>
  <c r="Y82" i="1" s="1"/>
  <c r="BL81" i="1"/>
  <c r="BK81" i="1"/>
  <c r="BI81" i="1"/>
  <c r="BJ81" i="1" s="1"/>
  <c r="BH81" i="1"/>
  <c r="BG81" i="1"/>
  <c r="BF81" i="1"/>
  <c r="BE81" i="1"/>
  <c r="BD81" i="1"/>
  <c r="AY81" i="1" s="1"/>
  <c r="BA81" i="1"/>
  <c r="AT81" i="1"/>
  <c r="AO81" i="1"/>
  <c r="AN81" i="1"/>
  <c r="AJ81" i="1"/>
  <c r="AH81" i="1" s="1"/>
  <c r="W81" i="1"/>
  <c r="V81" i="1"/>
  <c r="U81" i="1" s="1"/>
  <c r="N81" i="1"/>
  <c r="BL80" i="1"/>
  <c r="BK80" i="1"/>
  <c r="BI80" i="1"/>
  <c r="BJ80" i="1" s="1"/>
  <c r="BH80" i="1"/>
  <c r="BG80" i="1"/>
  <c r="BF80" i="1"/>
  <c r="BE80" i="1"/>
  <c r="BD80" i="1"/>
  <c r="BA80" i="1"/>
  <c r="AY80" i="1"/>
  <c r="AT80" i="1"/>
  <c r="AO80" i="1"/>
  <c r="AN80" i="1"/>
  <c r="AJ80" i="1"/>
  <c r="AI80" i="1"/>
  <c r="AH80" i="1"/>
  <c r="W80" i="1"/>
  <c r="V80" i="1"/>
  <c r="U80" i="1" s="1"/>
  <c r="N80" i="1"/>
  <c r="BL79" i="1"/>
  <c r="BK79" i="1"/>
  <c r="BJ79" i="1" s="1"/>
  <c r="AV79" i="1" s="1"/>
  <c r="AX79" i="1" s="1"/>
  <c r="BI79" i="1"/>
  <c r="BH79" i="1"/>
  <c r="BG79" i="1"/>
  <c r="BF79" i="1"/>
  <c r="BE79" i="1"/>
  <c r="BD79" i="1"/>
  <c r="AY79" i="1" s="1"/>
  <c r="BA79" i="1"/>
  <c r="AT79" i="1"/>
  <c r="AN79" i="1"/>
  <c r="AO79" i="1" s="1"/>
  <c r="AJ79" i="1"/>
  <c r="AH79" i="1" s="1"/>
  <c r="W79" i="1"/>
  <c r="U79" i="1" s="1"/>
  <c r="V79" i="1"/>
  <c r="Q79" i="1"/>
  <c r="N79" i="1"/>
  <c r="I79" i="1"/>
  <c r="H79" i="1"/>
  <c r="AW79" i="1" s="1"/>
  <c r="AZ79" i="1" s="1"/>
  <c r="BL78" i="1"/>
  <c r="BK78" i="1"/>
  <c r="BI78" i="1"/>
  <c r="BJ78" i="1" s="1"/>
  <c r="Q78" i="1" s="1"/>
  <c r="BH78" i="1"/>
  <c r="BG78" i="1"/>
  <c r="BF78" i="1"/>
  <c r="BE78" i="1"/>
  <c r="BD78" i="1"/>
  <c r="AY78" i="1" s="1"/>
  <c r="BA78" i="1"/>
  <c r="AV78" i="1"/>
  <c r="AT78" i="1"/>
  <c r="AN78" i="1"/>
  <c r="AO78" i="1" s="1"/>
  <c r="AJ78" i="1"/>
  <c r="AH78" i="1" s="1"/>
  <c r="W78" i="1"/>
  <c r="V78" i="1"/>
  <c r="U78" i="1" s="1"/>
  <c r="N78" i="1"/>
  <c r="BL77" i="1"/>
  <c r="BK77" i="1"/>
  <c r="BI77" i="1"/>
  <c r="BJ77" i="1" s="1"/>
  <c r="BH77" i="1"/>
  <c r="BG77" i="1"/>
  <c r="BF77" i="1"/>
  <c r="BE77" i="1"/>
  <c r="BD77" i="1"/>
  <c r="BA77" i="1"/>
  <c r="AY77" i="1"/>
  <c r="AT77" i="1"/>
  <c r="AO77" i="1"/>
  <c r="AN77" i="1"/>
  <c r="AJ77" i="1"/>
  <c r="AH77" i="1" s="1"/>
  <c r="AI77" i="1"/>
  <c r="W77" i="1"/>
  <c r="V77" i="1"/>
  <c r="U77" i="1" s="1"/>
  <c r="N77" i="1"/>
  <c r="BL76" i="1"/>
  <c r="Q76" i="1" s="1"/>
  <c r="BK76" i="1"/>
  <c r="BI76" i="1"/>
  <c r="BJ76" i="1" s="1"/>
  <c r="AV76" i="1" s="1"/>
  <c r="BH76" i="1"/>
  <c r="BG76" i="1"/>
  <c r="BF76" i="1"/>
  <c r="BE76" i="1"/>
  <c r="BD76" i="1"/>
  <c r="AY76" i="1" s="1"/>
  <c r="BA76" i="1"/>
  <c r="AT76" i="1"/>
  <c r="AX76" i="1" s="1"/>
  <c r="AO76" i="1"/>
  <c r="AN76" i="1"/>
  <c r="AJ76" i="1"/>
  <c r="AH76" i="1" s="1"/>
  <c r="W76" i="1"/>
  <c r="V76" i="1"/>
  <c r="U76" i="1" s="1"/>
  <c r="N76" i="1"/>
  <c r="I76" i="1"/>
  <c r="BL75" i="1"/>
  <c r="BK75" i="1"/>
  <c r="BI75" i="1"/>
  <c r="BJ75" i="1" s="1"/>
  <c r="BH75" i="1"/>
  <c r="BG75" i="1"/>
  <c r="BF75" i="1"/>
  <c r="BE75" i="1"/>
  <c r="BD75" i="1"/>
  <c r="AY75" i="1" s="1"/>
  <c r="BA75" i="1"/>
  <c r="AT75" i="1"/>
  <c r="AO75" i="1"/>
  <c r="AN75" i="1"/>
  <c r="AJ75" i="1"/>
  <c r="AH75" i="1"/>
  <c r="W75" i="1"/>
  <c r="V75" i="1"/>
  <c r="U75" i="1"/>
  <c r="N75" i="1"/>
  <c r="BL74" i="1"/>
  <c r="BK74" i="1"/>
  <c r="BJ74" i="1"/>
  <c r="BI74" i="1"/>
  <c r="BH74" i="1"/>
  <c r="BG74" i="1"/>
  <c r="BF74" i="1"/>
  <c r="BE74" i="1"/>
  <c r="BD74" i="1"/>
  <c r="BA74" i="1"/>
  <c r="AY74" i="1"/>
  <c r="AT74" i="1"/>
  <c r="AN74" i="1"/>
  <c r="AO74" i="1" s="1"/>
  <c r="AJ74" i="1"/>
  <c r="AH74" i="1" s="1"/>
  <c r="W74" i="1"/>
  <c r="V74" i="1"/>
  <c r="N74" i="1"/>
  <c r="G74" i="1"/>
  <c r="Y74" i="1" s="1"/>
  <c r="BL73" i="1"/>
  <c r="BK73" i="1"/>
  <c r="BJ73" i="1" s="1"/>
  <c r="Q73" i="1" s="1"/>
  <c r="BI73" i="1"/>
  <c r="BH73" i="1"/>
  <c r="BG73" i="1"/>
  <c r="BF73" i="1"/>
  <c r="BE73" i="1"/>
  <c r="BD73" i="1"/>
  <c r="AY73" i="1" s="1"/>
  <c r="BA73" i="1"/>
  <c r="AV73" i="1"/>
  <c r="AT73" i="1"/>
  <c r="AO73" i="1"/>
  <c r="AN73" i="1"/>
  <c r="AJ73" i="1"/>
  <c r="AH73" i="1" s="1"/>
  <c r="W73" i="1"/>
  <c r="V73" i="1"/>
  <c r="U73" i="1" s="1"/>
  <c r="N73" i="1"/>
  <c r="BL72" i="1"/>
  <c r="BK72" i="1"/>
  <c r="BI72" i="1"/>
  <c r="BJ72" i="1" s="1"/>
  <c r="BH72" i="1"/>
  <c r="BG72" i="1"/>
  <c r="BF72" i="1"/>
  <c r="BE72" i="1"/>
  <c r="BD72" i="1"/>
  <c r="BA72" i="1"/>
  <c r="AY72" i="1"/>
  <c r="AT72" i="1"/>
  <c r="AO72" i="1"/>
  <c r="AN72" i="1"/>
  <c r="AJ72" i="1"/>
  <c r="AH72" i="1"/>
  <c r="W72" i="1"/>
  <c r="V72" i="1"/>
  <c r="U72" i="1" s="1"/>
  <c r="N72" i="1"/>
  <c r="BL71" i="1"/>
  <c r="Q71" i="1" s="1"/>
  <c r="BK71" i="1"/>
  <c r="BJ71" i="1" s="1"/>
  <c r="AV71" i="1" s="1"/>
  <c r="AX71" i="1" s="1"/>
  <c r="BI71" i="1"/>
  <c r="BH71" i="1"/>
  <c r="BG71" i="1"/>
  <c r="BF71" i="1"/>
  <c r="BE71" i="1"/>
  <c r="BD71" i="1"/>
  <c r="AY71" i="1" s="1"/>
  <c r="BA71" i="1"/>
  <c r="AT71" i="1"/>
  <c r="AN71" i="1"/>
  <c r="AO71" i="1" s="1"/>
  <c r="AJ71" i="1"/>
  <c r="AH71" i="1" s="1"/>
  <c r="Y71" i="1"/>
  <c r="W71" i="1"/>
  <c r="U71" i="1" s="1"/>
  <c r="V71" i="1"/>
  <c r="N71" i="1"/>
  <c r="I71" i="1"/>
  <c r="H71" i="1"/>
  <c r="AW71" i="1" s="1"/>
  <c r="AZ71" i="1" s="1"/>
  <c r="G71" i="1"/>
  <c r="BL70" i="1"/>
  <c r="BK70" i="1"/>
  <c r="BI70" i="1"/>
  <c r="BJ70" i="1" s="1"/>
  <c r="BH70" i="1"/>
  <c r="BG70" i="1"/>
  <c r="BF70" i="1"/>
  <c r="BE70" i="1"/>
  <c r="BD70" i="1"/>
  <c r="AY70" i="1" s="1"/>
  <c r="BA70" i="1"/>
  <c r="AV70" i="1"/>
  <c r="AT70" i="1"/>
  <c r="AO70" i="1"/>
  <c r="AN70" i="1"/>
  <c r="AJ70" i="1"/>
  <c r="AH70" i="1" s="1"/>
  <c r="G70" i="1" s="1"/>
  <c r="W70" i="1"/>
  <c r="V70" i="1"/>
  <c r="U70" i="1" s="1"/>
  <c r="Q70" i="1"/>
  <c r="N70" i="1"/>
  <c r="H70" i="1"/>
  <c r="AW70" i="1" s="1"/>
  <c r="AZ70" i="1" s="1"/>
  <c r="BL69" i="1"/>
  <c r="BK69" i="1"/>
  <c r="BJ69" i="1"/>
  <c r="Q69" i="1" s="1"/>
  <c r="BI69" i="1"/>
  <c r="BH69" i="1"/>
  <c r="BG69" i="1"/>
  <c r="BF69" i="1"/>
  <c r="BE69" i="1"/>
  <c r="BD69" i="1"/>
  <c r="BA69" i="1"/>
  <c r="AY69" i="1"/>
  <c r="AV69" i="1"/>
  <c r="AT69" i="1"/>
  <c r="AN69" i="1"/>
  <c r="AO69" i="1" s="1"/>
  <c r="AJ69" i="1"/>
  <c r="AH69" i="1" s="1"/>
  <c r="AI69" i="1"/>
  <c r="W69" i="1"/>
  <c r="V69" i="1"/>
  <c r="N69" i="1"/>
  <c r="L69" i="1"/>
  <c r="G69" i="1"/>
  <c r="BL68" i="1"/>
  <c r="BK68" i="1"/>
  <c r="BJ68" i="1"/>
  <c r="AV68" i="1" s="1"/>
  <c r="BI68" i="1"/>
  <c r="BH68" i="1"/>
  <c r="BG68" i="1"/>
  <c r="BF68" i="1"/>
  <c r="BE68" i="1"/>
  <c r="BD68" i="1"/>
  <c r="AY68" i="1" s="1"/>
  <c r="BA68" i="1"/>
  <c r="AX68" i="1"/>
  <c r="AT68" i="1"/>
  <c r="AO68" i="1"/>
  <c r="AN68" i="1"/>
  <c r="AJ68" i="1"/>
  <c r="AH68" i="1" s="1"/>
  <c r="W68" i="1"/>
  <c r="V68" i="1"/>
  <c r="U68" i="1"/>
  <c r="Q68" i="1"/>
  <c r="N68" i="1"/>
  <c r="I68" i="1"/>
  <c r="G68" i="1"/>
  <c r="BL67" i="1"/>
  <c r="BK67" i="1"/>
  <c r="BI67" i="1"/>
  <c r="BH67" i="1"/>
  <c r="BG67" i="1"/>
  <c r="BF67" i="1"/>
  <c r="BE67" i="1"/>
  <c r="BD67" i="1"/>
  <c r="AY67" i="1" s="1"/>
  <c r="BA67" i="1"/>
  <c r="AT67" i="1"/>
  <c r="AO67" i="1"/>
  <c r="AN67" i="1"/>
  <c r="AJ67" i="1"/>
  <c r="AH67" i="1"/>
  <c r="W67" i="1"/>
  <c r="V67" i="1"/>
  <c r="U67" i="1"/>
  <c r="N67" i="1"/>
  <c r="L67" i="1"/>
  <c r="I67" i="1"/>
  <c r="BL66" i="1"/>
  <c r="BK66" i="1"/>
  <c r="BJ66" i="1" s="1"/>
  <c r="Q66" i="1" s="1"/>
  <c r="BI66" i="1"/>
  <c r="BH66" i="1"/>
  <c r="BG66" i="1"/>
  <c r="BF66" i="1"/>
  <c r="BE66" i="1"/>
  <c r="BD66" i="1"/>
  <c r="BA66" i="1"/>
  <c r="AY66" i="1"/>
  <c r="AV66" i="1"/>
  <c r="AX66" i="1" s="1"/>
  <c r="AT66" i="1"/>
  <c r="AN66" i="1"/>
  <c r="AO66" i="1" s="1"/>
  <c r="AJ66" i="1"/>
  <c r="AH66" i="1" s="1"/>
  <c r="W66" i="1"/>
  <c r="U66" i="1" s="1"/>
  <c r="V66" i="1"/>
  <c r="N66" i="1"/>
  <c r="BL65" i="1"/>
  <c r="BK65" i="1"/>
  <c r="BI65" i="1"/>
  <c r="BJ65" i="1" s="1"/>
  <c r="BH65" i="1"/>
  <c r="BG65" i="1"/>
  <c r="BF65" i="1"/>
  <c r="BE65" i="1"/>
  <c r="BD65" i="1"/>
  <c r="BA65" i="1"/>
  <c r="AY65" i="1"/>
  <c r="AT65" i="1"/>
  <c r="AO65" i="1"/>
  <c r="AN65" i="1"/>
  <c r="AJ65" i="1"/>
  <c r="AH65" i="1" s="1"/>
  <c r="W65" i="1"/>
  <c r="V65" i="1"/>
  <c r="N65" i="1"/>
  <c r="BL64" i="1"/>
  <c r="BK64" i="1"/>
  <c r="BI64" i="1"/>
  <c r="BJ64" i="1" s="1"/>
  <c r="AV64" i="1" s="1"/>
  <c r="BH64" i="1"/>
  <c r="BG64" i="1"/>
  <c r="BF64" i="1"/>
  <c r="BE64" i="1"/>
  <c r="BD64" i="1"/>
  <c r="AY64" i="1" s="1"/>
  <c r="BA64" i="1"/>
  <c r="AT64" i="1"/>
  <c r="AO64" i="1"/>
  <c r="AN64" i="1"/>
  <c r="AJ64" i="1"/>
  <c r="AH64" i="1"/>
  <c r="I64" i="1" s="1"/>
  <c r="W64" i="1"/>
  <c r="V64" i="1"/>
  <c r="U64" i="1" s="1"/>
  <c r="Q64" i="1"/>
  <c r="N64" i="1"/>
  <c r="L64" i="1"/>
  <c r="BL63" i="1"/>
  <c r="BK63" i="1"/>
  <c r="BI63" i="1"/>
  <c r="BH63" i="1"/>
  <c r="BG63" i="1"/>
  <c r="BF63" i="1"/>
  <c r="BE63" i="1"/>
  <c r="BD63" i="1"/>
  <c r="BA63" i="1"/>
  <c r="AY63" i="1"/>
  <c r="AT63" i="1"/>
  <c r="AO63" i="1"/>
  <c r="AN63" i="1"/>
  <c r="AJ63" i="1"/>
  <c r="AH63" i="1" s="1"/>
  <c r="AI63" i="1"/>
  <c r="W63" i="1"/>
  <c r="V63" i="1"/>
  <c r="U63" i="1"/>
  <c r="N63" i="1"/>
  <c r="H63" i="1"/>
  <c r="AW63" i="1" s="1"/>
  <c r="BL62" i="1"/>
  <c r="BK62" i="1"/>
  <c r="BJ62" i="1"/>
  <c r="BI62" i="1"/>
  <c r="BH62" i="1"/>
  <c r="BG62" i="1"/>
  <c r="BF62" i="1"/>
  <c r="BE62" i="1"/>
  <c r="BD62" i="1"/>
  <c r="AY62" i="1" s="1"/>
  <c r="BA62" i="1"/>
  <c r="AT62" i="1"/>
  <c r="AO62" i="1"/>
  <c r="AN62" i="1"/>
  <c r="AJ62" i="1"/>
  <c r="AH62" i="1" s="1"/>
  <c r="W62" i="1"/>
  <c r="V62" i="1"/>
  <c r="U62" i="1" s="1"/>
  <c r="N62" i="1"/>
  <c r="BL61" i="1"/>
  <c r="BK61" i="1"/>
  <c r="BI61" i="1"/>
  <c r="BJ61" i="1" s="1"/>
  <c r="BH61" i="1"/>
  <c r="BG61" i="1"/>
  <c r="BF61" i="1"/>
  <c r="BE61" i="1"/>
  <c r="BD61" i="1"/>
  <c r="BA61" i="1"/>
  <c r="AY61" i="1"/>
  <c r="AT61" i="1"/>
  <c r="AN61" i="1"/>
  <c r="AO61" i="1" s="1"/>
  <c r="AJ61" i="1"/>
  <c r="AH61" i="1"/>
  <c r="W61" i="1"/>
  <c r="V61" i="1"/>
  <c r="U61" i="1"/>
  <c r="N61" i="1"/>
  <c r="G61" i="1"/>
  <c r="BL60" i="1"/>
  <c r="BK60" i="1"/>
  <c r="BJ60" i="1" s="1"/>
  <c r="BI60" i="1"/>
  <c r="BH60" i="1"/>
  <c r="BG60" i="1"/>
  <c r="BF60" i="1"/>
  <c r="BE60" i="1"/>
  <c r="BD60" i="1"/>
  <c r="AY60" i="1" s="1"/>
  <c r="BA60" i="1"/>
  <c r="AT60" i="1"/>
  <c r="AN60" i="1"/>
  <c r="AO60" i="1" s="1"/>
  <c r="AJ60" i="1"/>
  <c r="AH60" i="1" s="1"/>
  <c r="W60" i="1"/>
  <c r="V60" i="1"/>
  <c r="U60" i="1" s="1"/>
  <c r="N60" i="1"/>
  <c r="BL59" i="1"/>
  <c r="BK59" i="1"/>
  <c r="BI59" i="1"/>
  <c r="BH59" i="1"/>
  <c r="BG59" i="1"/>
  <c r="BF59" i="1"/>
  <c r="BE59" i="1"/>
  <c r="BD59" i="1"/>
  <c r="AY59" i="1" s="1"/>
  <c r="BA59" i="1"/>
  <c r="AT59" i="1"/>
  <c r="AN59" i="1"/>
  <c r="AO59" i="1" s="1"/>
  <c r="AJ59" i="1"/>
  <c r="AH59" i="1"/>
  <c r="W59" i="1"/>
  <c r="V59" i="1"/>
  <c r="U59" i="1"/>
  <c r="N59" i="1"/>
  <c r="L59" i="1"/>
  <c r="I59" i="1"/>
  <c r="H59" i="1"/>
  <c r="AW59" i="1" s="1"/>
  <c r="BL58" i="1"/>
  <c r="BK58" i="1"/>
  <c r="BI58" i="1"/>
  <c r="BJ58" i="1" s="1"/>
  <c r="BH58" i="1"/>
  <c r="BG58" i="1"/>
  <c r="BF58" i="1"/>
  <c r="BE58" i="1"/>
  <c r="BD58" i="1"/>
  <c r="BA58" i="1"/>
  <c r="AY58" i="1"/>
  <c r="AT58" i="1"/>
  <c r="AN58" i="1"/>
  <c r="AO58" i="1" s="1"/>
  <c r="AJ58" i="1"/>
  <c r="AH58" i="1" s="1"/>
  <c r="W58" i="1"/>
  <c r="U58" i="1" s="1"/>
  <c r="V58" i="1"/>
  <c r="N58" i="1"/>
  <c r="BL57" i="1"/>
  <c r="BK57" i="1"/>
  <c r="BJ57" i="1" s="1"/>
  <c r="BI57" i="1"/>
  <c r="BH57" i="1"/>
  <c r="BG57" i="1"/>
  <c r="BF57" i="1"/>
  <c r="BE57" i="1"/>
  <c r="BD57" i="1"/>
  <c r="AY57" i="1" s="1"/>
  <c r="BA57" i="1"/>
  <c r="AT57" i="1"/>
  <c r="AN57" i="1"/>
  <c r="AO57" i="1" s="1"/>
  <c r="AJ57" i="1"/>
  <c r="AH57" i="1" s="1"/>
  <c r="L57" i="1" s="1"/>
  <c r="AI57" i="1"/>
  <c r="W57" i="1"/>
  <c r="V57" i="1"/>
  <c r="U57" i="1" s="1"/>
  <c r="N57" i="1"/>
  <c r="I57" i="1"/>
  <c r="H57" i="1"/>
  <c r="AW57" i="1" s="1"/>
  <c r="BL56" i="1"/>
  <c r="Q56" i="1" s="1"/>
  <c r="BK56" i="1"/>
  <c r="BI56" i="1"/>
  <c r="BJ56" i="1" s="1"/>
  <c r="AV56" i="1" s="1"/>
  <c r="BH56" i="1"/>
  <c r="BG56" i="1"/>
  <c r="BF56" i="1"/>
  <c r="BE56" i="1"/>
  <c r="BD56" i="1"/>
  <c r="AY56" i="1" s="1"/>
  <c r="BA56" i="1"/>
  <c r="AT56" i="1"/>
  <c r="AX56" i="1" s="1"/>
  <c r="AO56" i="1"/>
  <c r="AN56" i="1"/>
  <c r="AJ56" i="1"/>
  <c r="AH56" i="1"/>
  <c r="I56" i="1" s="1"/>
  <c r="W56" i="1"/>
  <c r="V56" i="1"/>
  <c r="U56" i="1" s="1"/>
  <c r="N56" i="1"/>
  <c r="L56" i="1"/>
  <c r="BL55" i="1"/>
  <c r="BK55" i="1"/>
  <c r="BI55" i="1"/>
  <c r="BJ55" i="1" s="1"/>
  <c r="BH55" i="1"/>
  <c r="BG55" i="1"/>
  <c r="BF55" i="1"/>
  <c r="BE55" i="1"/>
  <c r="BD55" i="1"/>
  <c r="BA55" i="1"/>
  <c r="AY55" i="1"/>
  <c r="AT55" i="1"/>
  <c r="AN55" i="1"/>
  <c r="AO55" i="1" s="1"/>
  <c r="AJ55" i="1"/>
  <c r="AH55" i="1" s="1"/>
  <c r="AI55" i="1" s="1"/>
  <c r="W55" i="1"/>
  <c r="V55" i="1"/>
  <c r="U55" i="1"/>
  <c r="N55" i="1"/>
  <c r="H55" i="1"/>
  <c r="AW55" i="1" s="1"/>
  <c r="BL54" i="1"/>
  <c r="BK54" i="1"/>
  <c r="BJ54" i="1"/>
  <c r="Q54" i="1" s="1"/>
  <c r="BI54" i="1"/>
  <c r="BH54" i="1"/>
  <c r="BG54" i="1"/>
  <c r="BF54" i="1"/>
  <c r="BE54" i="1"/>
  <c r="BD54" i="1"/>
  <c r="AY54" i="1" s="1"/>
  <c r="BA54" i="1"/>
  <c r="AT54" i="1"/>
  <c r="AO54" i="1"/>
  <c r="AN54" i="1"/>
  <c r="AJ54" i="1"/>
  <c r="AH54" i="1" s="1"/>
  <c r="W54" i="1"/>
  <c r="V54" i="1"/>
  <c r="U54" i="1" s="1"/>
  <c r="N54" i="1"/>
  <c r="BL53" i="1"/>
  <c r="BK53" i="1"/>
  <c r="BI53" i="1"/>
  <c r="BJ53" i="1" s="1"/>
  <c r="BH53" i="1"/>
  <c r="BG53" i="1"/>
  <c r="BF53" i="1"/>
  <c r="BE53" i="1"/>
  <c r="BD53" i="1"/>
  <c r="BA53" i="1"/>
  <c r="AY53" i="1"/>
  <c r="AT53" i="1"/>
  <c r="AO53" i="1"/>
  <c r="AN53" i="1"/>
  <c r="AJ53" i="1"/>
  <c r="AH53" i="1" s="1"/>
  <c r="AI53" i="1"/>
  <c r="W53" i="1"/>
  <c r="V53" i="1"/>
  <c r="U53" i="1"/>
  <c r="N53" i="1"/>
  <c r="L53" i="1"/>
  <c r="BL52" i="1"/>
  <c r="BK52" i="1"/>
  <c r="BI52" i="1"/>
  <c r="BJ52" i="1" s="1"/>
  <c r="BH52" i="1"/>
  <c r="BG52" i="1"/>
  <c r="BF52" i="1"/>
  <c r="BE52" i="1"/>
  <c r="BD52" i="1"/>
  <c r="BA52" i="1"/>
  <c r="AY52" i="1"/>
  <c r="AT52" i="1"/>
  <c r="AO52" i="1"/>
  <c r="AN52" i="1"/>
  <c r="AJ52" i="1"/>
  <c r="AI52" i="1"/>
  <c r="AH52" i="1"/>
  <c r="W52" i="1"/>
  <c r="V52" i="1"/>
  <c r="U52" i="1" s="1"/>
  <c r="N52" i="1"/>
  <c r="BL51" i="1"/>
  <c r="BK51" i="1"/>
  <c r="BJ51" i="1"/>
  <c r="AV51" i="1" s="1"/>
  <c r="BI51" i="1"/>
  <c r="BH51" i="1"/>
  <c r="BG51" i="1"/>
  <c r="BF51" i="1"/>
  <c r="BE51" i="1"/>
  <c r="BD51" i="1"/>
  <c r="AY51" i="1" s="1"/>
  <c r="BA51" i="1"/>
  <c r="AT51" i="1"/>
  <c r="AX51" i="1" s="1"/>
  <c r="AO51" i="1"/>
  <c r="AN51" i="1"/>
  <c r="AJ51" i="1"/>
  <c r="AH51" i="1" s="1"/>
  <c r="L51" i="1" s="1"/>
  <c r="AI51" i="1"/>
  <c r="W51" i="1"/>
  <c r="V51" i="1"/>
  <c r="Q51" i="1"/>
  <c r="N51" i="1"/>
  <c r="H51" i="1"/>
  <c r="AW51" i="1" s="1"/>
  <c r="AZ51" i="1" s="1"/>
  <c r="G51" i="1"/>
  <c r="BL50" i="1"/>
  <c r="BK50" i="1"/>
  <c r="BJ50" i="1"/>
  <c r="BI50" i="1"/>
  <c r="BH50" i="1"/>
  <c r="BG50" i="1"/>
  <c r="BF50" i="1"/>
  <c r="BE50" i="1"/>
  <c r="BD50" i="1"/>
  <c r="AY50" i="1" s="1"/>
  <c r="BA50" i="1"/>
  <c r="AV50" i="1"/>
  <c r="AT50" i="1"/>
  <c r="AX50" i="1" s="1"/>
  <c r="AO50" i="1"/>
  <c r="AN50" i="1"/>
  <c r="AJ50" i="1"/>
  <c r="AH50" i="1" s="1"/>
  <c r="W50" i="1"/>
  <c r="U50" i="1" s="1"/>
  <c r="V50" i="1"/>
  <c r="Q50" i="1"/>
  <c r="N50" i="1"/>
  <c r="BL49" i="1"/>
  <c r="BK49" i="1"/>
  <c r="BJ49" i="1"/>
  <c r="BI49" i="1"/>
  <c r="BH49" i="1"/>
  <c r="BG49" i="1"/>
  <c r="BF49" i="1"/>
  <c r="BE49" i="1"/>
  <c r="BD49" i="1"/>
  <c r="BA49" i="1"/>
  <c r="AY49" i="1"/>
  <c r="AT49" i="1"/>
  <c r="AN49" i="1"/>
  <c r="AO49" i="1" s="1"/>
  <c r="AJ49" i="1"/>
  <c r="AH49" i="1" s="1"/>
  <c r="W49" i="1"/>
  <c r="V49" i="1"/>
  <c r="U49" i="1" s="1"/>
  <c r="N49" i="1"/>
  <c r="BL48" i="1"/>
  <c r="BK48" i="1"/>
  <c r="BJ48" i="1"/>
  <c r="AV48" i="1" s="1"/>
  <c r="BI48" i="1"/>
  <c r="BH48" i="1"/>
  <c r="BG48" i="1"/>
  <c r="BF48" i="1"/>
  <c r="BE48" i="1"/>
  <c r="BD48" i="1"/>
  <c r="AY48" i="1" s="1"/>
  <c r="BA48" i="1"/>
  <c r="AT48" i="1"/>
  <c r="AX48" i="1" s="1"/>
  <c r="AN48" i="1"/>
  <c r="AO48" i="1" s="1"/>
  <c r="AJ48" i="1"/>
  <c r="AH48" i="1" s="1"/>
  <c r="W48" i="1"/>
  <c r="V48" i="1"/>
  <c r="R48" i="1"/>
  <c r="S48" i="1" s="1"/>
  <c r="Q48" i="1"/>
  <c r="N48" i="1"/>
  <c r="I48" i="1"/>
  <c r="H48" i="1"/>
  <c r="AW48" i="1" s="1"/>
  <c r="AZ48" i="1" s="1"/>
  <c r="G48" i="1"/>
  <c r="BL47" i="1"/>
  <c r="BK47" i="1"/>
  <c r="BJ47" i="1" s="1"/>
  <c r="Q47" i="1" s="1"/>
  <c r="BI47" i="1"/>
  <c r="BH47" i="1"/>
  <c r="BG47" i="1"/>
  <c r="BF47" i="1"/>
  <c r="BE47" i="1"/>
  <c r="BD47" i="1"/>
  <c r="AY47" i="1" s="1"/>
  <c r="BA47" i="1"/>
  <c r="AV47" i="1"/>
  <c r="AT47" i="1"/>
  <c r="AX47" i="1" s="1"/>
  <c r="AN47" i="1"/>
  <c r="AO47" i="1" s="1"/>
  <c r="AJ47" i="1"/>
  <c r="AH47" i="1"/>
  <c r="W47" i="1"/>
  <c r="V47" i="1"/>
  <c r="U47" i="1"/>
  <c r="N47" i="1"/>
  <c r="BL46" i="1"/>
  <c r="BK46" i="1"/>
  <c r="BJ46" i="1"/>
  <c r="BI46" i="1"/>
  <c r="BH46" i="1"/>
  <c r="BG46" i="1"/>
  <c r="BF46" i="1"/>
  <c r="BE46" i="1"/>
  <c r="BD46" i="1"/>
  <c r="BA46" i="1"/>
  <c r="AY46" i="1"/>
  <c r="AT46" i="1"/>
  <c r="AN46" i="1"/>
  <c r="AO46" i="1" s="1"/>
  <c r="AJ46" i="1"/>
  <c r="AH46" i="1"/>
  <c r="W46" i="1"/>
  <c r="V46" i="1"/>
  <c r="U46" i="1"/>
  <c r="N46" i="1"/>
  <c r="H46" i="1"/>
  <c r="AW46" i="1" s="1"/>
  <c r="BL45" i="1"/>
  <c r="BK45" i="1"/>
  <c r="BI45" i="1"/>
  <c r="BH45" i="1"/>
  <c r="BG45" i="1"/>
  <c r="BF45" i="1"/>
  <c r="BE45" i="1"/>
  <c r="BD45" i="1"/>
  <c r="AY45" i="1" s="1"/>
  <c r="BA45" i="1"/>
  <c r="AT45" i="1"/>
  <c r="AO45" i="1"/>
  <c r="AN45" i="1"/>
  <c r="AJ45" i="1"/>
  <c r="AH45" i="1" s="1"/>
  <c r="H45" i="1" s="1"/>
  <c r="AW45" i="1" s="1"/>
  <c r="W45" i="1"/>
  <c r="U45" i="1" s="1"/>
  <c r="V45" i="1"/>
  <c r="N45" i="1"/>
  <c r="I45" i="1"/>
  <c r="BL44" i="1"/>
  <c r="BK44" i="1"/>
  <c r="BI44" i="1"/>
  <c r="BJ44" i="1" s="1"/>
  <c r="BH44" i="1"/>
  <c r="BG44" i="1"/>
  <c r="BF44" i="1"/>
  <c r="BE44" i="1"/>
  <c r="BD44" i="1"/>
  <c r="BA44" i="1"/>
  <c r="AY44" i="1"/>
  <c r="AV44" i="1"/>
  <c r="AT44" i="1"/>
  <c r="AN44" i="1"/>
  <c r="AO44" i="1" s="1"/>
  <c r="AJ44" i="1"/>
  <c r="AI44" i="1"/>
  <c r="AH44" i="1"/>
  <c r="W44" i="1"/>
  <c r="V44" i="1"/>
  <c r="U44" i="1" s="1"/>
  <c r="Q44" i="1"/>
  <c r="N44" i="1"/>
  <c r="L44" i="1"/>
  <c r="I44" i="1"/>
  <c r="H44" i="1"/>
  <c r="AW44" i="1" s="1"/>
  <c r="G44" i="1"/>
  <c r="Y44" i="1" s="1"/>
  <c r="BL43" i="1"/>
  <c r="BK43" i="1"/>
  <c r="BI43" i="1"/>
  <c r="BJ43" i="1" s="1"/>
  <c r="BH43" i="1"/>
  <c r="BG43" i="1"/>
  <c r="BF43" i="1"/>
  <c r="BE43" i="1"/>
  <c r="BD43" i="1"/>
  <c r="BA43" i="1"/>
  <c r="AY43" i="1"/>
  <c r="AV43" i="1"/>
  <c r="AT43" i="1"/>
  <c r="AO43" i="1"/>
  <c r="AN43" i="1"/>
  <c r="AJ43" i="1"/>
  <c r="AH43" i="1" s="1"/>
  <c r="AI43" i="1"/>
  <c r="W43" i="1"/>
  <c r="V43" i="1"/>
  <c r="U43" i="1" s="1"/>
  <c r="Q43" i="1"/>
  <c r="N43" i="1"/>
  <c r="L43" i="1"/>
  <c r="I43" i="1"/>
  <c r="BL42" i="1"/>
  <c r="BK42" i="1"/>
  <c r="BI42" i="1"/>
  <c r="BJ42" i="1" s="1"/>
  <c r="BH42" i="1"/>
  <c r="BG42" i="1"/>
  <c r="BF42" i="1"/>
  <c r="BE42" i="1"/>
  <c r="BD42" i="1"/>
  <c r="AY42" i="1" s="1"/>
  <c r="BA42" i="1"/>
  <c r="AT42" i="1"/>
  <c r="AO42" i="1"/>
  <c r="AN42" i="1"/>
  <c r="AJ42" i="1"/>
  <c r="AH42" i="1" s="1"/>
  <c r="AI42" i="1"/>
  <c r="W42" i="1"/>
  <c r="V42" i="1"/>
  <c r="U42" i="1"/>
  <c r="N42" i="1"/>
  <c r="BL41" i="1"/>
  <c r="BK41" i="1"/>
  <c r="BJ41" i="1"/>
  <c r="AV41" i="1" s="1"/>
  <c r="BI41" i="1"/>
  <c r="BH41" i="1"/>
  <c r="BG41" i="1"/>
  <c r="BF41" i="1"/>
  <c r="BE41" i="1"/>
  <c r="BD41" i="1"/>
  <c r="AY41" i="1" s="1"/>
  <c r="BA41" i="1"/>
  <c r="AT41" i="1"/>
  <c r="AO41" i="1"/>
  <c r="AN41" i="1"/>
  <c r="AJ41" i="1"/>
  <c r="AH41" i="1" s="1"/>
  <c r="W41" i="1"/>
  <c r="U41" i="1" s="1"/>
  <c r="V41" i="1"/>
  <c r="Q41" i="1"/>
  <c r="N41" i="1"/>
  <c r="BL40" i="1"/>
  <c r="BK40" i="1"/>
  <c r="BJ40" i="1"/>
  <c r="Q40" i="1" s="1"/>
  <c r="BI40" i="1"/>
  <c r="BH40" i="1"/>
  <c r="BG40" i="1"/>
  <c r="BF40" i="1"/>
  <c r="BE40" i="1"/>
  <c r="BD40" i="1"/>
  <c r="AY40" i="1" s="1"/>
  <c r="BA40" i="1"/>
  <c r="AT40" i="1"/>
  <c r="AN40" i="1"/>
  <c r="AO40" i="1" s="1"/>
  <c r="AJ40" i="1"/>
  <c r="AH40" i="1" s="1"/>
  <c r="W40" i="1"/>
  <c r="V40" i="1"/>
  <c r="U40" i="1"/>
  <c r="N40" i="1"/>
  <c r="BL39" i="1"/>
  <c r="BK39" i="1"/>
  <c r="BJ39" i="1" s="1"/>
  <c r="BI39" i="1"/>
  <c r="BH39" i="1"/>
  <c r="BG39" i="1"/>
  <c r="BF39" i="1"/>
  <c r="BE39" i="1"/>
  <c r="BD39" i="1"/>
  <c r="BA39" i="1"/>
  <c r="AY39" i="1"/>
  <c r="AT39" i="1"/>
  <c r="AN39" i="1"/>
  <c r="AO39" i="1" s="1"/>
  <c r="AJ39" i="1"/>
  <c r="AH39" i="1" s="1"/>
  <c r="W39" i="1"/>
  <c r="V39" i="1"/>
  <c r="U39" i="1"/>
  <c r="N39" i="1"/>
  <c r="H39" i="1"/>
  <c r="AW39" i="1" s="1"/>
  <c r="G39" i="1"/>
  <c r="BL38" i="1"/>
  <c r="BK38" i="1"/>
  <c r="BI38" i="1"/>
  <c r="BJ38" i="1" s="1"/>
  <c r="Q38" i="1" s="1"/>
  <c r="BH38" i="1"/>
  <c r="BG38" i="1"/>
  <c r="BF38" i="1"/>
  <c r="BE38" i="1"/>
  <c r="BD38" i="1"/>
  <c r="AY38" i="1" s="1"/>
  <c r="BA38" i="1"/>
  <c r="AV38" i="1"/>
  <c r="AT38" i="1"/>
  <c r="AX38" i="1" s="1"/>
  <c r="AN38" i="1"/>
  <c r="AO38" i="1" s="1"/>
  <c r="AJ38" i="1"/>
  <c r="AH38" i="1"/>
  <c r="W38" i="1"/>
  <c r="V38" i="1"/>
  <c r="U38" i="1"/>
  <c r="N38" i="1"/>
  <c r="BL37" i="1"/>
  <c r="BK37" i="1"/>
  <c r="BI37" i="1"/>
  <c r="BH37" i="1"/>
  <c r="BG37" i="1"/>
  <c r="BF37" i="1"/>
  <c r="BE37" i="1"/>
  <c r="BD37" i="1"/>
  <c r="BA37" i="1"/>
  <c r="AY37" i="1"/>
  <c r="AT37" i="1"/>
  <c r="AN37" i="1"/>
  <c r="AO37" i="1" s="1"/>
  <c r="AJ37" i="1"/>
  <c r="AH37" i="1"/>
  <c r="W37" i="1"/>
  <c r="V37" i="1"/>
  <c r="U37" i="1" s="1"/>
  <c r="N37" i="1"/>
  <c r="L37" i="1"/>
  <c r="H37" i="1"/>
  <c r="AW37" i="1" s="1"/>
  <c r="BL36" i="1"/>
  <c r="BK36" i="1"/>
  <c r="BJ36" i="1" s="1"/>
  <c r="Q36" i="1" s="1"/>
  <c r="BI36" i="1"/>
  <c r="BH36" i="1"/>
  <c r="BG36" i="1"/>
  <c r="BF36" i="1"/>
  <c r="BE36" i="1"/>
  <c r="BD36" i="1"/>
  <c r="AY36" i="1" s="1"/>
  <c r="BA36" i="1"/>
  <c r="AV36" i="1"/>
  <c r="AT36" i="1"/>
  <c r="AN36" i="1"/>
  <c r="AO36" i="1" s="1"/>
  <c r="AJ36" i="1"/>
  <c r="AH36" i="1" s="1"/>
  <c r="L36" i="1" s="1"/>
  <c r="AI36" i="1"/>
  <c r="W36" i="1"/>
  <c r="V36" i="1"/>
  <c r="U36" i="1" s="1"/>
  <c r="N36" i="1"/>
  <c r="I36" i="1"/>
  <c r="H36" i="1"/>
  <c r="AW36" i="1" s="1"/>
  <c r="G36" i="1"/>
  <c r="BL35" i="1"/>
  <c r="BK35" i="1"/>
  <c r="BI35" i="1"/>
  <c r="BJ35" i="1" s="1"/>
  <c r="AV35" i="1" s="1"/>
  <c r="BH35" i="1"/>
  <c r="BG35" i="1"/>
  <c r="BF35" i="1"/>
  <c r="BE35" i="1"/>
  <c r="BD35" i="1"/>
  <c r="AY35" i="1" s="1"/>
  <c r="BA35" i="1"/>
  <c r="AT35" i="1"/>
  <c r="AX35" i="1" s="1"/>
  <c r="AO35" i="1"/>
  <c r="AN35" i="1"/>
  <c r="AJ35" i="1"/>
  <c r="AH35" i="1" s="1"/>
  <c r="W35" i="1"/>
  <c r="V35" i="1"/>
  <c r="U35" i="1" s="1"/>
  <c r="Q35" i="1"/>
  <c r="N35" i="1"/>
  <c r="BL34" i="1"/>
  <c r="BK34" i="1"/>
  <c r="BJ34" i="1"/>
  <c r="AV34" i="1" s="1"/>
  <c r="BI34" i="1"/>
  <c r="BH34" i="1"/>
  <c r="BG34" i="1"/>
  <c r="BF34" i="1"/>
  <c r="BE34" i="1"/>
  <c r="BD34" i="1"/>
  <c r="AY34" i="1" s="1"/>
  <c r="BA34" i="1"/>
  <c r="AX34" i="1"/>
  <c r="AT34" i="1"/>
  <c r="AO34" i="1"/>
  <c r="AN34" i="1"/>
  <c r="AJ34" i="1"/>
  <c r="AH34" i="1" s="1"/>
  <c r="W34" i="1"/>
  <c r="V34" i="1"/>
  <c r="Q34" i="1"/>
  <c r="N34" i="1"/>
  <c r="L34" i="1"/>
  <c r="I34" i="1"/>
  <c r="BL33" i="1"/>
  <c r="BK33" i="1"/>
  <c r="BJ33" i="1" s="1"/>
  <c r="BI33" i="1"/>
  <c r="BH33" i="1"/>
  <c r="BG33" i="1"/>
  <c r="BF33" i="1"/>
  <c r="BE33" i="1"/>
  <c r="BD33" i="1"/>
  <c r="AY33" i="1" s="1"/>
  <c r="BA33" i="1"/>
  <c r="AT33" i="1"/>
  <c r="AN33" i="1"/>
  <c r="AO33" i="1" s="1"/>
  <c r="AJ33" i="1"/>
  <c r="AH33" i="1" s="1"/>
  <c r="AI33" i="1" s="1"/>
  <c r="W33" i="1"/>
  <c r="V33" i="1"/>
  <c r="U33" i="1"/>
  <c r="N33" i="1"/>
  <c r="L33" i="1"/>
  <c r="I33" i="1"/>
  <c r="H33" i="1"/>
  <c r="AW33" i="1" s="1"/>
  <c r="BL32" i="1"/>
  <c r="BK32" i="1"/>
  <c r="BJ32" i="1" s="1"/>
  <c r="BI32" i="1"/>
  <c r="BH32" i="1"/>
  <c r="BG32" i="1"/>
  <c r="BF32" i="1"/>
  <c r="BE32" i="1"/>
  <c r="BD32" i="1"/>
  <c r="AY32" i="1" s="1"/>
  <c r="BA32" i="1"/>
  <c r="AT32" i="1"/>
  <c r="AN32" i="1"/>
  <c r="AO32" i="1" s="1"/>
  <c r="AJ32" i="1"/>
  <c r="AH32" i="1"/>
  <c r="W32" i="1"/>
  <c r="V32" i="1"/>
  <c r="U32" i="1"/>
  <c r="N32" i="1"/>
  <c r="L32" i="1"/>
  <c r="H32" i="1"/>
  <c r="AW32" i="1" s="1"/>
  <c r="BL31" i="1"/>
  <c r="BK31" i="1"/>
  <c r="BI31" i="1"/>
  <c r="BJ31" i="1" s="1"/>
  <c r="Q31" i="1" s="1"/>
  <c r="BH31" i="1"/>
  <c r="BG31" i="1"/>
  <c r="BF31" i="1"/>
  <c r="BE31" i="1"/>
  <c r="BD31" i="1"/>
  <c r="BA31" i="1"/>
  <c r="AY31" i="1"/>
  <c r="AV31" i="1"/>
  <c r="AT31" i="1"/>
  <c r="AX31" i="1" s="1"/>
  <c r="AN31" i="1"/>
  <c r="AO31" i="1" s="1"/>
  <c r="AJ31" i="1"/>
  <c r="AH31" i="1" s="1"/>
  <c r="W31" i="1"/>
  <c r="U31" i="1" s="1"/>
  <c r="V31" i="1"/>
  <c r="N31" i="1"/>
  <c r="BL30" i="1"/>
  <c r="BK30" i="1"/>
  <c r="BI30" i="1"/>
  <c r="BJ30" i="1" s="1"/>
  <c r="BH30" i="1"/>
  <c r="BG30" i="1"/>
  <c r="BF30" i="1"/>
  <c r="BE30" i="1"/>
  <c r="BD30" i="1"/>
  <c r="BA30" i="1"/>
  <c r="AY30" i="1"/>
  <c r="AV30" i="1"/>
  <c r="AX30" i="1" s="1"/>
  <c r="AT30" i="1"/>
  <c r="AN30" i="1"/>
  <c r="AO30" i="1" s="1"/>
  <c r="AJ30" i="1"/>
  <c r="AI30" i="1"/>
  <c r="AH30" i="1"/>
  <c r="W30" i="1"/>
  <c r="V30" i="1"/>
  <c r="U30" i="1"/>
  <c r="N30" i="1"/>
  <c r="L30" i="1"/>
  <c r="BL29" i="1"/>
  <c r="BK29" i="1"/>
  <c r="BJ29" i="1" s="1"/>
  <c r="BI29" i="1"/>
  <c r="BH29" i="1"/>
  <c r="BG29" i="1"/>
  <c r="BF29" i="1"/>
  <c r="BE29" i="1"/>
  <c r="BD29" i="1"/>
  <c r="BA29" i="1"/>
  <c r="AY29" i="1"/>
  <c r="AT29" i="1"/>
  <c r="AN29" i="1"/>
  <c r="AO29" i="1" s="1"/>
  <c r="AJ29" i="1"/>
  <c r="AH29" i="1"/>
  <c r="W29" i="1"/>
  <c r="V29" i="1"/>
  <c r="U29" i="1"/>
  <c r="N29" i="1"/>
  <c r="BL28" i="1"/>
  <c r="BK28" i="1"/>
  <c r="BI28" i="1"/>
  <c r="BJ28" i="1" s="1"/>
  <c r="BH28" i="1"/>
  <c r="BG28" i="1"/>
  <c r="BF28" i="1"/>
  <c r="BE28" i="1"/>
  <c r="BD28" i="1"/>
  <c r="AY28" i="1" s="1"/>
  <c r="BA28" i="1"/>
  <c r="AT28" i="1"/>
  <c r="AN28" i="1"/>
  <c r="AO28" i="1" s="1"/>
  <c r="AJ28" i="1"/>
  <c r="AH28" i="1"/>
  <c r="G28" i="1" s="1"/>
  <c r="Y28" i="1"/>
  <c r="W28" i="1"/>
  <c r="V28" i="1"/>
  <c r="U28" i="1"/>
  <c r="N28" i="1"/>
  <c r="I28" i="1"/>
  <c r="H28" i="1"/>
  <c r="AW28" i="1" s="1"/>
  <c r="BL27" i="1"/>
  <c r="BK27" i="1"/>
  <c r="BI27" i="1"/>
  <c r="BJ27" i="1" s="1"/>
  <c r="Q27" i="1" s="1"/>
  <c r="BH27" i="1"/>
  <c r="BG27" i="1"/>
  <c r="BF27" i="1"/>
  <c r="BE27" i="1"/>
  <c r="BD27" i="1"/>
  <c r="BA27" i="1"/>
  <c r="AY27" i="1"/>
  <c r="AT27" i="1"/>
  <c r="AN27" i="1"/>
  <c r="AO27" i="1" s="1"/>
  <c r="AJ27" i="1"/>
  <c r="AH27" i="1"/>
  <c r="W27" i="1"/>
  <c r="V27" i="1"/>
  <c r="U27" i="1"/>
  <c r="N27" i="1"/>
  <c r="L27" i="1"/>
  <c r="BL26" i="1"/>
  <c r="BK26" i="1"/>
  <c r="BJ26" i="1" s="1"/>
  <c r="BI26" i="1"/>
  <c r="BH26" i="1"/>
  <c r="BG26" i="1"/>
  <c r="BF26" i="1"/>
  <c r="BE26" i="1"/>
  <c r="BD26" i="1"/>
  <c r="AY26" i="1" s="1"/>
  <c r="BA26" i="1"/>
  <c r="AT26" i="1"/>
  <c r="AN26" i="1"/>
  <c r="AO26" i="1" s="1"/>
  <c r="AJ26" i="1"/>
  <c r="AH26" i="1" s="1"/>
  <c r="L26" i="1" s="1"/>
  <c r="AI26" i="1"/>
  <c r="W26" i="1"/>
  <c r="V26" i="1"/>
  <c r="U26" i="1" s="1"/>
  <c r="N26" i="1"/>
  <c r="I26" i="1"/>
  <c r="BL25" i="1"/>
  <c r="BK25" i="1"/>
  <c r="BI25" i="1"/>
  <c r="BJ25" i="1" s="1"/>
  <c r="Q25" i="1" s="1"/>
  <c r="BH25" i="1"/>
  <c r="BG25" i="1"/>
  <c r="BF25" i="1"/>
  <c r="BE25" i="1"/>
  <c r="BD25" i="1"/>
  <c r="AY25" i="1" s="1"/>
  <c r="BA25" i="1"/>
  <c r="AT25" i="1"/>
  <c r="AO25" i="1"/>
  <c r="AN25" i="1"/>
  <c r="AJ25" i="1"/>
  <c r="AH25" i="1" s="1"/>
  <c r="W25" i="1"/>
  <c r="V25" i="1"/>
  <c r="U25" i="1" s="1"/>
  <c r="N25" i="1"/>
  <c r="L25" i="1"/>
  <c r="I25" i="1"/>
  <c r="BL24" i="1"/>
  <c r="BK24" i="1"/>
  <c r="BI24" i="1"/>
  <c r="BJ24" i="1" s="1"/>
  <c r="BH24" i="1"/>
  <c r="BG24" i="1"/>
  <c r="BF24" i="1"/>
  <c r="BE24" i="1"/>
  <c r="BD24" i="1"/>
  <c r="BA24" i="1"/>
  <c r="AY24" i="1"/>
  <c r="AT24" i="1"/>
  <c r="AO24" i="1"/>
  <c r="AN24" i="1"/>
  <c r="AJ24" i="1"/>
  <c r="AH24" i="1"/>
  <c r="G24" i="1" s="1"/>
  <c r="W24" i="1"/>
  <c r="V24" i="1"/>
  <c r="U24" i="1"/>
  <c r="N24" i="1"/>
  <c r="L24" i="1"/>
  <c r="BL23" i="1"/>
  <c r="BK23" i="1"/>
  <c r="BJ23" i="1" s="1"/>
  <c r="BI23" i="1"/>
  <c r="BH23" i="1"/>
  <c r="BG23" i="1"/>
  <c r="BF23" i="1"/>
  <c r="BE23" i="1"/>
  <c r="BD23" i="1"/>
  <c r="AY23" i="1" s="1"/>
  <c r="BA23" i="1"/>
  <c r="AT23" i="1"/>
  <c r="AN23" i="1"/>
  <c r="AO23" i="1" s="1"/>
  <c r="AJ23" i="1"/>
  <c r="AH23" i="1" s="1"/>
  <c r="W23" i="1"/>
  <c r="U23" i="1" s="1"/>
  <c r="V23" i="1"/>
  <c r="N23" i="1"/>
  <c r="BL22" i="1"/>
  <c r="BK22" i="1"/>
  <c r="BJ22" i="1" s="1"/>
  <c r="Q22" i="1" s="1"/>
  <c r="BI22" i="1"/>
  <c r="BH22" i="1"/>
  <c r="BG22" i="1"/>
  <c r="BF22" i="1"/>
  <c r="BE22" i="1"/>
  <c r="BD22" i="1"/>
  <c r="AY22" i="1" s="1"/>
  <c r="BA22" i="1"/>
  <c r="AW22" i="1"/>
  <c r="AV22" i="1"/>
  <c r="AT22" i="1"/>
  <c r="AX22" i="1" s="1"/>
  <c r="AN22" i="1"/>
  <c r="AO22" i="1" s="1"/>
  <c r="AJ22" i="1"/>
  <c r="AH22" i="1"/>
  <c r="W22" i="1"/>
  <c r="V22" i="1"/>
  <c r="U22" i="1"/>
  <c r="N22" i="1"/>
  <c r="L22" i="1"/>
  <c r="H22" i="1"/>
  <c r="BL21" i="1"/>
  <c r="BK21" i="1"/>
  <c r="BI21" i="1"/>
  <c r="BJ21" i="1" s="1"/>
  <c r="BH21" i="1"/>
  <c r="BG21" i="1"/>
  <c r="BF21" i="1"/>
  <c r="BE21" i="1"/>
  <c r="BD21" i="1"/>
  <c r="BA21" i="1"/>
  <c r="AY21" i="1"/>
  <c r="AT21" i="1"/>
  <c r="AN21" i="1"/>
  <c r="AO21" i="1" s="1"/>
  <c r="AJ21" i="1"/>
  <c r="AH21" i="1" s="1"/>
  <c r="W21" i="1"/>
  <c r="V21" i="1"/>
  <c r="U21" i="1"/>
  <c r="N21" i="1"/>
  <c r="BL20" i="1"/>
  <c r="BK20" i="1"/>
  <c r="BI20" i="1"/>
  <c r="BH20" i="1"/>
  <c r="BG20" i="1"/>
  <c r="BF20" i="1"/>
  <c r="BE20" i="1"/>
  <c r="BD20" i="1"/>
  <c r="BA20" i="1"/>
  <c r="AY20" i="1"/>
  <c r="AT20" i="1"/>
  <c r="AN20" i="1"/>
  <c r="AO20" i="1" s="1"/>
  <c r="AJ20" i="1"/>
  <c r="AI20" i="1"/>
  <c r="AH20" i="1"/>
  <c r="W20" i="1"/>
  <c r="V20" i="1"/>
  <c r="U20" i="1"/>
  <c r="N20" i="1"/>
  <c r="I20" i="1"/>
  <c r="BL19" i="1"/>
  <c r="BK19" i="1"/>
  <c r="BI19" i="1"/>
  <c r="BJ19" i="1" s="1"/>
  <c r="AV19" i="1" s="1"/>
  <c r="AX19" i="1" s="1"/>
  <c r="BH19" i="1"/>
  <c r="BG19" i="1"/>
  <c r="BF19" i="1"/>
  <c r="BE19" i="1"/>
  <c r="BD19" i="1"/>
  <c r="AY19" i="1" s="1"/>
  <c r="BA19" i="1"/>
  <c r="AT19" i="1"/>
  <c r="AO19" i="1"/>
  <c r="AN19" i="1"/>
  <c r="AJ19" i="1"/>
  <c r="AH19" i="1"/>
  <c r="G19" i="1" s="1"/>
  <c r="Y19" i="1"/>
  <c r="W19" i="1"/>
  <c r="V19" i="1"/>
  <c r="U19" i="1"/>
  <c r="N19" i="1"/>
  <c r="I19" i="1"/>
  <c r="H19" i="1"/>
  <c r="AW19" i="1" s="1"/>
  <c r="AZ19" i="1" s="1"/>
  <c r="BL18" i="1"/>
  <c r="BK18" i="1"/>
  <c r="BJ18" i="1"/>
  <c r="BI18" i="1"/>
  <c r="BH18" i="1"/>
  <c r="BG18" i="1"/>
  <c r="BF18" i="1"/>
  <c r="BE18" i="1"/>
  <c r="BD18" i="1"/>
  <c r="AY18" i="1" s="1"/>
  <c r="BA18" i="1"/>
  <c r="AT18" i="1"/>
  <c r="AO18" i="1"/>
  <c r="AN18" i="1"/>
  <c r="AJ18" i="1"/>
  <c r="AH18" i="1" s="1"/>
  <c r="G18" i="1" s="1"/>
  <c r="AI18" i="1"/>
  <c r="W18" i="1"/>
  <c r="V18" i="1"/>
  <c r="N18" i="1"/>
  <c r="L18" i="1"/>
  <c r="I18" i="1"/>
  <c r="H18" i="1"/>
  <c r="AW18" i="1" s="1"/>
  <c r="BL17" i="1"/>
  <c r="BK17" i="1"/>
  <c r="BI17" i="1"/>
  <c r="BJ17" i="1" s="1"/>
  <c r="Q17" i="1" s="1"/>
  <c r="BH17" i="1"/>
  <c r="BG17" i="1"/>
  <c r="BF17" i="1"/>
  <c r="BE17" i="1"/>
  <c r="BD17" i="1"/>
  <c r="BA17" i="1"/>
  <c r="AY17" i="1"/>
  <c r="AV17" i="1"/>
  <c r="AT17" i="1"/>
  <c r="AO17" i="1"/>
  <c r="AN17" i="1"/>
  <c r="AJ17" i="1"/>
  <c r="AH17" i="1" s="1"/>
  <c r="H17" i="1" s="1"/>
  <c r="AW17" i="1" s="1"/>
  <c r="AI17" i="1"/>
  <c r="W17" i="1"/>
  <c r="V17" i="1"/>
  <c r="N17" i="1"/>
  <c r="L17" i="1"/>
  <c r="I17" i="1"/>
  <c r="G17" i="1"/>
  <c r="Y17" i="1" s="1"/>
  <c r="AZ17" i="1" l="1"/>
  <c r="R17" i="1"/>
  <c r="S17" i="1" s="1"/>
  <c r="AA17" i="1" s="1"/>
  <c r="AV23" i="1"/>
  <c r="Q23" i="1"/>
  <c r="AX28" i="1"/>
  <c r="L29" i="1"/>
  <c r="I29" i="1"/>
  <c r="H29" i="1"/>
  <c r="AW29" i="1" s="1"/>
  <c r="G29" i="1"/>
  <c r="H35" i="1"/>
  <c r="AW35" i="1" s="1"/>
  <c r="AZ35" i="1" s="1"/>
  <c r="G35" i="1"/>
  <c r="AI35" i="1"/>
  <c r="I35" i="1"/>
  <c r="L35" i="1"/>
  <c r="R36" i="1"/>
  <c r="S36" i="1" s="1"/>
  <c r="Z36" i="1" s="1"/>
  <c r="H42" i="1"/>
  <c r="AW42" i="1" s="1"/>
  <c r="L42" i="1"/>
  <c r="I42" i="1"/>
  <c r="G42" i="1"/>
  <c r="AV55" i="1"/>
  <c r="AX55" i="1" s="1"/>
  <c r="Q55" i="1"/>
  <c r="L21" i="1"/>
  <c r="I21" i="1"/>
  <c r="G21" i="1"/>
  <c r="Q32" i="1"/>
  <c r="AV32" i="1"/>
  <c r="AX32" i="1" s="1"/>
  <c r="Q21" i="1"/>
  <c r="AV21" i="1"/>
  <c r="AX21" i="1" s="1"/>
  <c r="AI29" i="1"/>
  <c r="O17" i="1"/>
  <c r="M17" i="1" s="1"/>
  <c r="P17" i="1" s="1"/>
  <c r="J17" i="1" s="1"/>
  <c r="K17" i="1" s="1"/>
  <c r="AV25" i="1"/>
  <c r="Y18" i="1"/>
  <c r="H21" i="1"/>
  <c r="AW21" i="1" s="1"/>
  <c r="AZ21" i="1" s="1"/>
  <c r="AV24" i="1"/>
  <c r="AX24" i="1" s="1"/>
  <c r="Q24" i="1"/>
  <c r="AX39" i="1"/>
  <c r="Y24" i="1"/>
  <c r="Q18" i="1"/>
  <c r="AV18" i="1"/>
  <c r="AZ18" i="1" s="1"/>
  <c r="Q28" i="1"/>
  <c r="AV28" i="1"/>
  <c r="Q61" i="1"/>
  <c r="AV61" i="1"/>
  <c r="AX61" i="1" s="1"/>
  <c r="I40" i="1"/>
  <c r="H40" i="1"/>
  <c r="AW40" i="1" s="1"/>
  <c r="AI40" i="1"/>
  <c r="L40" i="1"/>
  <c r="G40" i="1"/>
  <c r="AV42" i="1"/>
  <c r="AX42" i="1" s="1"/>
  <c r="Q42" i="1"/>
  <c r="G20" i="1"/>
  <c r="L20" i="1"/>
  <c r="H20" i="1"/>
  <c r="AW20" i="1" s="1"/>
  <c r="AI23" i="1"/>
  <c r="L23" i="1"/>
  <c r="I23" i="1"/>
  <c r="H23" i="1"/>
  <c r="AW23" i="1" s="1"/>
  <c r="AZ23" i="1" s="1"/>
  <c r="G23" i="1"/>
  <c r="AV33" i="1"/>
  <c r="AZ33" i="1" s="1"/>
  <c r="Q33" i="1"/>
  <c r="G38" i="1"/>
  <c r="R38" i="1" s="1"/>
  <c r="S38" i="1" s="1"/>
  <c r="AI38" i="1"/>
  <c r="L38" i="1"/>
  <c r="I38" i="1"/>
  <c r="H38" i="1"/>
  <c r="AW38" i="1" s="1"/>
  <c r="AZ38" i="1" s="1"/>
  <c r="AI41" i="1"/>
  <c r="L41" i="1"/>
  <c r="I41" i="1"/>
  <c r="G41" i="1"/>
  <c r="H41" i="1"/>
  <c r="AW41" i="1" s="1"/>
  <c r="AZ41" i="1" s="1"/>
  <c r="AV49" i="1"/>
  <c r="AX49" i="1" s="1"/>
  <c r="Q49" i="1"/>
  <c r="AX17" i="1"/>
  <c r="AI21" i="1"/>
  <c r="AV26" i="1"/>
  <c r="Q26" i="1"/>
  <c r="AV29" i="1"/>
  <c r="AX29" i="1" s="1"/>
  <c r="Q29" i="1"/>
  <c r="L31" i="1"/>
  <c r="I31" i="1"/>
  <c r="AI31" i="1"/>
  <c r="H31" i="1"/>
  <c r="AW31" i="1" s="1"/>
  <c r="AZ31" i="1" s="1"/>
  <c r="G31" i="1"/>
  <c r="AV57" i="1"/>
  <c r="AZ57" i="1" s="1"/>
  <c r="Q57" i="1"/>
  <c r="Q53" i="1"/>
  <c r="AV53" i="1"/>
  <c r="AX53" i="1" s="1"/>
  <c r="L63" i="1"/>
  <c r="I63" i="1"/>
  <c r="G63" i="1"/>
  <c r="R70" i="1"/>
  <c r="S70" i="1" s="1"/>
  <c r="U18" i="1"/>
  <c r="Q19" i="1"/>
  <c r="AZ22" i="1"/>
  <c r="AX25" i="1"/>
  <c r="AV27" i="1"/>
  <c r="AX27" i="1" s="1"/>
  <c r="AX33" i="1"/>
  <c r="U34" i="1"/>
  <c r="AX36" i="1"/>
  <c r="AV39" i="1"/>
  <c r="Q39" i="1"/>
  <c r="R41" i="1"/>
  <c r="S41" i="1" s="1"/>
  <c r="AV46" i="1"/>
  <c r="Q46" i="1"/>
  <c r="Q58" i="1"/>
  <c r="AV58" i="1"/>
  <c r="AX58" i="1" s="1"/>
  <c r="U82" i="1"/>
  <c r="Y51" i="1"/>
  <c r="L65" i="1"/>
  <c r="AI65" i="1"/>
  <c r="Y70" i="1"/>
  <c r="I78" i="1"/>
  <c r="H78" i="1"/>
  <c r="AW78" i="1" s="1"/>
  <c r="AZ78" i="1" s="1"/>
  <c r="G78" i="1"/>
  <c r="R78" i="1" s="1"/>
  <c r="S78" i="1" s="1"/>
  <c r="AI78" i="1"/>
  <c r="L78" i="1"/>
  <c r="Q81" i="1"/>
  <c r="AV81" i="1"/>
  <c r="Y93" i="1"/>
  <c r="I24" i="1"/>
  <c r="H24" i="1"/>
  <c r="AW24" i="1" s="1"/>
  <c r="AZ24" i="1" s="1"/>
  <c r="AI19" i="1"/>
  <c r="I22" i="1"/>
  <c r="G22" i="1"/>
  <c r="AI22" i="1"/>
  <c r="AI24" i="1"/>
  <c r="AX26" i="1"/>
  <c r="I27" i="1"/>
  <c r="H27" i="1"/>
  <c r="AW27" i="1" s="1"/>
  <c r="G27" i="1"/>
  <c r="R27" i="1" s="1"/>
  <c r="S27" i="1" s="1"/>
  <c r="Z27" i="1" s="1"/>
  <c r="Q30" i="1"/>
  <c r="R31" i="1"/>
  <c r="S31" i="1" s="1"/>
  <c r="Z31" i="1" s="1"/>
  <c r="I32" i="1"/>
  <c r="AI32" i="1"/>
  <c r="G32" i="1"/>
  <c r="Y36" i="1"/>
  <c r="H50" i="1"/>
  <c r="AW50" i="1" s="1"/>
  <c r="AZ50" i="1" s="1"/>
  <c r="G50" i="1"/>
  <c r="AI50" i="1"/>
  <c r="L50" i="1"/>
  <c r="I50" i="1"/>
  <c r="BJ59" i="1"/>
  <c r="L60" i="1"/>
  <c r="I60" i="1"/>
  <c r="AI60" i="1"/>
  <c r="H60" i="1"/>
  <c r="AW60" i="1" s="1"/>
  <c r="AZ60" i="1" s="1"/>
  <c r="G60" i="1"/>
  <c r="G65" i="1"/>
  <c r="AX81" i="1"/>
  <c r="U17" i="1"/>
  <c r="L19" i="1"/>
  <c r="AX23" i="1"/>
  <c r="G26" i="1"/>
  <c r="AI27" i="1"/>
  <c r="H34" i="1"/>
  <c r="AW34" i="1" s="1"/>
  <c r="AZ34" i="1" s="1"/>
  <c r="G34" i="1"/>
  <c r="AI34" i="1"/>
  <c r="AZ36" i="1"/>
  <c r="Y39" i="1"/>
  <c r="L39" i="1"/>
  <c r="I39" i="1"/>
  <c r="AI39" i="1"/>
  <c r="AX44" i="1"/>
  <c r="I49" i="1"/>
  <c r="H49" i="1"/>
  <c r="AW49" i="1" s="1"/>
  <c r="L49" i="1"/>
  <c r="G49" i="1"/>
  <c r="AI49" i="1"/>
  <c r="Z51" i="1"/>
  <c r="H65" i="1"/>
  <c r="AW65" i="1" s="1"/>
  <c r="AX18" i="1"/>
  <c r="I47" i="1"/>
  <c r="H47" i="1"/>
  <c r="AW47" i="1" s="1"/>
  <c r="AZ47" i="1" s="1"/>
  <c r="G47" i="1"/>
  <c r="AI47" i="1"/>
  <c r="L47" i="1"/>
  <c r="BJ20" i="1"/>
  <c r="H25" i="1"/>
  <c r="AW25" i="1" s="1"/>
  <c r="AZ25" i="1" s="1"/>
  <c r="G25" i="1"/>
  <c r="R25" i="1" s="1"/>
  <c r="S25" i="1" s="1"/>
  <c r="AI25" i="1"/>
  <c r="H26" i="1"/>
  <c r="AW26" i="1" s="1"/>
  <c r="AZ26" i="1" s="1"/>
  <c r="AZ28" i="1"/>
  <c r="I30" i="1"/>
  <c r="H30" i="1"/>
  <c r="AW30" i="1" s="1"/>
  <c r="AZ30" i="1" s="1"/>
  <c r="G30" i="1"/>
  <c r="AZ39" i="1"/>
  <c r="T48" i="1"/>
  <c r="X48" i="1" s="1"/>
  <c r="AA48" i="1"/>
  <c r="Z48" i="1"/>
  <c r="R51" i="1"/>
  <c r="S51" i="1" s="1"/>
  <c r="I65" i="1"/>
  <c r="AV65" i="1"/>
  <c r="Q65" i="1"/>
  <c r="AV93" i="1"/>
  <c r="AX93" i="1" s="1"/>
  <c r="Q93" i="1"/>
  <c r="L28" i="1"/>
  <c r="G33" i="1"/>
  <c r="AV40" i="1"/>
  <c r="AX40" i="1" s="1"/>
  <c r="H43" i="1"/>
  <c r="AW43" i="1" s="1"/>
  <c r="AZ43" i="1" s="1"/>
  <c r="G43" i="1"/>
  <c r="R44" i="1"/>
  <c r="S44" i="1" s="1"/>
  <c r="Z44" i="1" s="1"/>
  <c r="U48" i="1"/>
  <c r="U51" i="1"/>
  <c r="AV60" i="1"/>
  <c r="AX60" i="1" s="1"/>
  <c r="Q60" i="1"/>
  <c r="R34" i="1"/>
  <c r="S34" i="1" s="1"/>
  <c r="Z34" i="1" s="1"/>
  <c r="BJ37" i="1"/>
  <c r="AZ44" i="1"/>
  <c r="L46" i="1"/>
  <c r="I46" i="1"/>
  <c r="G46" i="1"/>
  <c r="AZ55" i="1"/>
  <c r="AI70" i="1"/>
  <c r="L70" i="1"/>
  <c r="Y90" i="1"/>
  <c r="AI28" i="1"/>
  <c r="I37" i="1"/>
  <c r="G37" i="1"/>
  <c r="AX41" i="1"/>
  <c r="AI46" i="1"/>
  <c r="O48" i="1"/>
  <c r="M48" i="1" s="1"/>
  <c r="P48" i="1" s="1"/>
  <c r="J48" i="1" s="1"/>
  <c r="K48" i="1" s="1"/>
  <c r="Y48" i="1"/>
  <c r="Q52" i="1"/>
  <c r="AV52" i="1"/>
  <c r="AX52" i="1" s="1"/>
  <c r="L55" i="1"/>
  <c r="I55" i="1"/>
  <c r="G55" i="1"/>
  <c r="Y61" i="1"/>
  <c r="I61" i="1"/>
  <c r="H61" i="1"/>
  <c r="AW61" i="1" s="1"/>
  <c r="AZ61" i="1" s="1"/>
  <c r="AI61" i="1"/>
  <c r="L61" i="1"/>
  <c r="R68" i="1"/>
  <c r="S68" i="1" s="1"/>
  <c r="Y68" i="1"/>
  <c r="I70" i="1"/>
  <c r="AI37" i="1"/>
  <c r="AX43" i="1"/>
  <c r="G45" i="1"/>
  <c r="AI45" i="1"/>
  <c r="L45" i="1"/>
  <c r="I52" i="1"/>
  <c r="H52" i="1"/>
  <c r="AW52" i="1" s="1"/>
  <c r="AZ52" i="1" s="1"/>
  <c r="G52" i="1"/>
  <c r="L52" i="1"/>
  <c r="Q62" i="1"/>
  <c r="BJ63" i="1"/>
  <c r="AX69" i="1"/>
  <c r="Y85" i="1"/>
  <c r="AV85" i="1"/>
  <c r="AX85" i="1" s="1"/>
  <c r="Q85" i="1"/>
  <c r="BJ45" i="1"/>
  <c r="I51" i="1"/>
  <c r="I58" i="1"/>
  <c r="L58" i="1"/>
  <c r="AI58" i="1"/>
  <c r="H58" i="1"/>
  <c r="AW58" i="1" s="1"/>
  <c r="AZ58" i="1" s="1"/>
  <c r="G58" i="1"/>
  <c r="U69" i="1"/>
  <c r="H73" i="1"/>
  <c r="AW73" i="1" s="1"/>
  <c r="AZ73" i="1" s="1"/>
  <c r="G73" i="1"/>
  <c r="AI73" i="1"/>
  <c r="L73" i="1"/>
  <c r="I73" i="1"/>
  <c r="AV74" i="1"/>
  <c r="Q74" i="1"/>
  <c r="I75" i="1"/>
  <c r="H75" i="1"/>
  <c r="AW75" i="1" s="1"/>
  <c r="G75" i="1"/>
  <c r="AI75" i="1"/>
  <c r="L75" i="1"/>
  <c r="AV72" i="1"/>
  <c r="AX72" i="1" s="1"/>
  <c r="Q72" i="1"/>
  <c r="I53" i="1"/>
  <c r="H53" i="1"/>
  <c r="AW53" i="1" s="1"/>
  <c r="AZ53" i="1" s="1"/>
  <c r="G53" i="1"/>
  <c r="AI54" i="1"/>
  <c r="I54" i="1"/>
  <c r="H54" i="1"/>
  <c r="AW54" i="1" s="1"/>
  <c r="G54" i="1"/>
  <c r="R54" i="1" s="1"/>
  <c r="S54" i="1" s="1"/>
  <c r="AI62" i="1"/>
  <c r="I62" i="1"/>
  <c r="H62" i="1"/>
  <c r="AW62" i="1" s="1"/>
  <c r="AZ62" i="1" s="1"/>
  <c r="G62" i="1"/>
  <c r="AX64" i="1"/>
  <c r="I66" i="1"/>
  <c r="AI66" i="1"/>
  <c r="L66" i="1"/>
  <c r="H66" i="1"/>
  <c r="AW66" i="1" s="1"/>
  <c r="AZ66" i="1" s="1"/>
  <c r="G66" i="1"/>
  <c r="R66" i="1" s="1"/>
  <c r="S66" i="1" s="1"/>
  <c r="Y69" i="1"/>
  <c r="R69" i="1"/>
  <c r="S69" i="1" s="1"/>
  <c r="L90" i="1"/>
  <c r="I90" i="1"/>
  <c r="AI90" i="1"/>
  <c r="H90" i="1"/>
  <c r="AW90" i="1" s="1"/>
  <c r="AI48" i="1"/>
  <c r="L48" i="1"/>
  <c r="L54" i="1"/>
  <c r="G57" i="1"/>
  <c r="L62" i="1"/>
  <c r="G67" i="1"/>
  <c r="AI67" i="1"/>
  <c r="H67" i="1"/>
  <c r="AW67" i="1" s="1"/>
  <c r="L68" i="1"/>
  <c r="H68" i="1"/>
  <c r="AW68" i="1" s="1"/>
  <c r="AZ68" i="1" s="1"/>
  <c r="AI68" i="1"/>
  <c r="AV54" i="1"/>
  <c r="AX54" i="1" s="1"/>
  <c r="G59" i="1"/>
  <c r="AI59" i="1"/>
  <c r="AV62" i="1"/>
  <c r="AX62" i="1" s="1"/>
  <c r="U65" i="1"/>
  <c r="L77" i="1"/>
  <c r="I77" i="1"/>
  <c r="H77" i="1"/>
  <c r="AW77" i="1" s="1"/>
  <c r="AZ77" i="1" s="1"/>
  <c r="G77" i="1"/>
  <c r="I88" i="1"/>
  <c r="H88" i="1"/>
  <c r="AW88" i="1" s="1"/>
  <c r="G88" i="1"/>
  <c r="L88" i="1"/>
  <c r="Q91" i="1"/>
  <c r="AV91" i="1"/>
  <c r="AX91" i="1" s="1"/>
  <c r="G92" i="1"/>
  <c r="AI92" i="1"/>
  <c r="L92" i="1"/>
  <c r="H92" i="1"/>
  <c r="AW92" i="1" s="1"/>
  <c r="AZ92" i="1" s="1"/>
  <c r="I92" i="1"/>
  <c r="BJ67" i="1"/>
  <c r="AX78" i="1"/>
  <c r="AV80" i="1"/>
  <c r="AX80" i="1" s="1"/>
  <c r="Q80" i="1"/>
  <c r="H89" i="1"/>
  <c r="AW89" i="1" s="1"/>
  <c r="AZ89" i="1" s="1"/>
  <c r="G89" i="1"/>
  <c r="AI89" i="1"/>
  <c r="L89" i="1"/>
  <c r="I89" i="1"/>
  <c r="AV90" i="1"/>
  <c r="AX90" i="1" s="1"/>
  <c r="Q90" i="1"/>
  <c r="H56" i="1"/>
  <c r="AW56" i="1" s="1"/>
  <c r="AZ56" i="1" s="1"/>
  <c r="G56" i="1"/>
  <c r="H64" i="1"/>
  <c r="AW64" i="1" s="1"/>
  <c r="AZ64" i="1" s="1"/>
  <c r="G64" i="1"/>
  <c r="R64" i="1" s="1"/>
  <c r="S64" i="1" s="1"/>
  <c r="AX65" i="1"/>
  <c r="R71" i="1"/>
  <c r="S71" i="1" s="1"/>
  <c r="Z71" i="1" s="1"/>
  <c r="AV82" i="1"/>
  <c r="AX82" i="1" s="1"/>
  <c r="Q82" i="1"/>
  <c r="AI56" i="1"/>
  <c r="AI64" i="1"/>
  <c r="I69" i="1"/>
  <c r="H69" i="1"/>
  <c r="AW69" i="1" s="1"/>
  <c r="AZ69" i="1" s="1"/>
  <c r="AX74" i="1"/>
  <c r="Q75" i="1"/>
  <c r="AV75" i="1"/>
  <c r="AX75" i="1" s="1"/>
  <c r="AV77" i="1"/>
  <c r="AX77" i="1" s="1"/>
  <c r="Q77" i="1"/>
  <c r="AI79" i="1"/>
  <c r="L79" i="1"/>
  <c r="G79" i="1"/>
  <c r="R79" i="1" s="1"/>
  <c r="S79" i="1" s="1"/>
  <c r="H81" i="1"/>
  <c r="AW81" i="1" s="1"/>
  <c r="AZ81" i="1" s="1"/>
  <c r="G81" i="1"/>
  <c r="AI81" i="1"/>
  <c r="L81" i="1"/>
  <c r="I81" i="1"/>
  <c r="I83" i="1"/>
  <c r="H83" i="1"/>
  <c r="AW83" i="1" s="1"/>
  <c r="AZ83" i="1" s="1"/>
  <c r="G83" i="1"/>
  <c r="AI83" i="1"/>
  <c r="AX86" i="1"/>
  <c r="AX70" i="1"/>
  <c r="AI71" i="1"/>
  <c r="L71" i="1"/>
  <c r="AX73" i="1"/>
  <c r="U74" i="1"/>
  <c r="I80" i="1"/>
  <c r="H80" i="1"/>
  <c r="AW80" i="1" s="1"/>
  <c r="G80" i="1"/>
  <c r="L80" i="1"/>
  <c r="L82" i="1"/>
  <c r="I82" i="1"/>
  <c r="AI82" i="1"/>
  <c r="G84" i="1"/>
  <c r="R84" i="1" s="1"/>
  <c r="S84" i="1" s="1"/>
  <c r="AI84" i="1"/>
  <c r="L84" i="1"/>
  <c r="H84" i="1"/>
  <c r="AW84" i="1" s="1"/>
  <c r="AZ84" i="1" s="1"/>
  <c r="U85" i="1"/>
  <c r="AX92" i="1"/>
  <c r="L93" i="1"/>
  <c r="I93" i="1"/>
  <c r="H93" i="1"/>
  <c r="AW93" i="1" s="1"/>
  <c r="AZ93" i="1" s="1"/>
  <c r="I94" i="1"/>
  <c r="H94" i="1"/>
  <c r="AW94" i="1" s="1"/>
  <c r="AZ94" i="1" s="1"/>
  <c r="G94" i="1"/>
  <c r="AI94" i="1"/>
  <c r="I72" i="1"/>
  <c r="H72" i="1"/>
  <c r="AW72" i="1" s="1"/>
  <c r="AZ72" i="1" s="1"/>
  <c r="G72" i="1"/>
  <c r="L72" i="1"/>
  <c r="L74" i="1"/>
  <c r="I74" i="1"/>
  <c r="AI74" i="1"/>
  <c r="G76" i="1"/>
  <c r="AI76" i="1"/>
  <c r="L76" i="1"/>
  <c r="H76" i="1"/>
  <c r="AW76" i="1" s="1"/>
  <c r="AZ76" i="1" s="1"/>
  <c r="AX84" i="1"/>
  <c r="L85" i="1"/>
  <c r="I85" i="1"/>
  <c r="H85" i="1"/>
  <c r="AW85" i="1" s="1"/>
  <c r="AI87" i="1"/>
  <c r="L87" i="1"/>
  <c r="G87" i="1"/>
  <c r="AV88" i="1"/>
  <c r="AX88" i="1" s="1"/>
  <c r="Q88" i="1"/>
  <c r="R94" i="1"/>
  <c r="S94" i="1" s="1"/>
  <c r="AI72" i="1"/>
  <c r="H74" i="1"/>
  <c r="AW74" i="1" s="1"/>
  <c r="AZ74" i="1" s="1"/>
  <c r="Q83" i="1"/>
  <c r="AV83" i="1"/>
  <c r="AX83" i="1" s="1"/>
  <c r="I86" i="1"/>
  <c r="H86" i="1"/>
  <c r="AW86" i="1" s="1"/>
  <c r="AZ86" i="1" s="1"/>
  <c r="G86" i="1"/>
  <c r="AI86" i="1"/>
  <c r="I91" i="1"/>
  <c r="H91" i="1"/>
  <c r="AW91" i="1" s="1"/>
  <c r="G91" i="1"/>
  <c r="AI91" i="1"/>
  <c r="O36" i="1" l="1"/>
  <c r="M36" i="1" s="1"/>
  <c r="P36" i="1" s="1"/>
  <c r="J36" i="1" s="1"/>
  <c r="K36" i="1" s="1"/>
  <c r="O71" i="1"/>
  <c r="M71" i="1" s="1"/>
  <c r="P71" i="1" s="1"/>
  <c r="J71" i="1" s="1"/>
  <c r="K71" i="1" s="1"/>
  <c r="AB48" i="1"/>
  <c r="T17" i="1"/>
  <c r="X17" i="1" s="1"/>
  <c r="Z17" i="1"/>
  <c r="AB17" i="1" s="1"/>
  <c r="T38" i="1"/>
  <c r="X38" i="1" s="1"/>
  <c r="Z38" i="1"/>
  <c r="AA38" i="1"/>
  <c r="T84" i="1"/>
  <c r="X84" i="1" s="1"/>
  <c r="AA84" i="1"/>
  <c r="Z84" i="1"/>
  <c r="T66" i="1"/>
  <c r="X66" i="1" s="1"/>
  <c r="AA66" i="1"/>
  <c r="Z66" i="1"/>
  <c r="AA69" i="1"/>
  <c r="AB69" i="1" s="1"/>
  <c r="Z69" i="1"/>
  <c r="T69" i="1"/>
  <c r="X69" i="1" s="1"/>
  <c r="Y52" i="1"/>
  <c r="R93" i="1"/>
  <c r="S93" i="1" s="1"/>
  <c r="Y47" i="1"/>
  <c r="R47" i="1"/>
  <c r="S47" i="1" s="1"/>
  <c r="O47" i="1" s="1"/>
  <c r="M47" i="1" s="1"/>
  <c r="P47" i="1" s="1"/>
  <c r="J47" i="1" s="1"/>
  <c r="K47" i="1" s="1"/>
  <c r="Y42" i="1"/>
  <c r="R80" i="1"/>
  <c r="S80" i="1" s="1"/>
  <c r="Y31" i="1"/>
  <c r="O31" i="1"/>
  <c r="M31" i="1" s="1"/>
  <c r="P31" i="1" s="1"/>
  <c r="J31" i="1" s="1"/>
  <c r="K31" i="1" s="1"/>
  <c r="R33" i="1"/>
  <c r="S33" i="1" s="1"/>
  <c r="AZ20" i="1"/>
  <c r="R23" i="1"/>
  <c r="S23" i="1" s="1"/>
  <c r="AZ42" i="1"/>
  <c r="Z94" i="1"/>
  <c r="T94" i="1"/>
  <c r="X94" i="1" s="1"/>
  <c r="AA94" i="1"/>
  <c r="AZ85" i="1"/>
  <c r="Y76" i="1"/>
  <c r="R91" i="1"/>
  <c r="S91" i="1" s="1"/>
  <c r="R76" i="1"/>
  <c r="S76" i="1" s="1"/>
  <c r="AV63" i="1"/>
  <c r="Q63" i="1"/>
  <c r="Y46" i="1"/>
  <c r="Y30" i="1"/>
  <c r="AZ49" i="1"/>
  <c r="Y78" i="1"/>
  <c r="O78" i="1"/>
  <c r="M78" i="1" s="1"/>
  <c r="P78" i="1" s="1"/>
  <c r="J78" i="1" s="1"/>
  <c r="K78" i="1" s="1"/>
  <c r="AZ40" i="1"/>
  <c r="R24" i="1"/>
  <c r="S24" i="1" s="1"/>
  <c r="R21" i="1"/>
  <c r="S21" i="1" s="1"/>
  <c r="T36" i="1"/>
  <c r="X36" i="1" s="1"/>
  <c r="AA36" i="1"/>
  <c r="AB36" i="1" s="1"/>
  <c r="Q37" i="1"/>
  <c r="AV37" i="1"/>
  <c r="Y65" i="1"/>
  <c r="T79" i="1"/>
  <c r="X79" i="1" s="1"/>
  <c r="AA79" i="1"/>
  <c r="Y87" i="1"/>
  <c r="R90" i="1"/>
  <c r="S90" i="1" s="1"/>
  <c r="Y59" i="1"/>
  <c r="Y62" i="1"/>
  <c r="Y55" i="1"/>
  <c r="Y43" i="1"/>
  <c r="AA25" i="1"/>
  <c r="Z25" i="1"/>
  <c r="T25" i="1"/>
  <c r="X25" i="1" s="1"/>
  <c r="R26" i="1"/>
  <c r="S26" i="1" s="1"/>
  <c r="O41" i="1"/>
  <c r="M41" i="1" s="1"/>
  <c r="P41" i="1" s="1"/>
  <c r="J41" i="1" s="1"/>
  <c r="K41" i="1" s="1"/>
  <c r="Y41" i="1"/>
  <c r="R28" i="1"/>
  <c r="S28" i="1" s="1"/>
  <c r="Y86" i="1"/>
  <c r="O79" i="1"/>
  <c r="M79" i="1" s="1"/>
  <c r="P79" i="1" s="1"/>
  <c r="J79" i="1" s="1"/>
  <c r="K79" i="1" s="1"/>
  <c r="Y79" i="1"/>
  <c r="R82" i="1"/>
  <c r="S82" i="1" s="1"/>
  <c r="AZ75" i="1"/>
  <c r="AA54" i="1"/>
  <c r="Z54" i="1"/>
  <c r="T54" i="1"/>
  <c r="X54" i="1" s="1"/>
  <c r="R19" i="1"/>
  <c r="S19" i="1" s="1"/>
  <c r="Y94" i="1"/>
  <c r="O94" i="1"/>
  <c r="M94" i="1" s="1"/>
  <c r="P94" i="1" s="1"/>
  <c r="J94" i="1" s="1"/>
  <c r="K94" i="1" s="1"/>
  <c r="Y80" i="1"/>
  <c r="O80" i="1"/>
  <c r="M80" i="1" s="1"/>
  <c r="P80" i="1" s="1"/>
  <c r="J80" i="1" s="1"/>
  <c r="K80" i="1" s="1"/>
  <c r="AZ82" i="1"/>
  <c r="AX57" i="1"/>
  <c r="AV67" i="1"/>
  <c r="AX67" i="1" s="1"/>
  <c r="Q67" i="1"/>
  <c r="Z79" i="1"/>
  <c r="Y54" i="1"/>
  <c r="O54" i="1"/>
  <c r="M54" i="1" s="1"/>
  <c r="P54" i="1" s="1"/>
  <c r="J54" i="1" s="1"/>
  <c r="K54" i="1" s="1"/>
  <c r="R74" i="1"/>
  <c r="S74" i="1" s="1"/>
  <c r="AV45" i="1"/>
  <c r="Q45" i="1"/>
  <c r="R62" i="1"/>
  <c r="S62" i="1" s="1"/>
  <c r="R52" i="1"/>
  <c r="S52" i="1" s="1"/>
  <c r="O52" i="1" s="1"/>
  <c r="M52" i="1" s="1"/>
  <c r="P52" i="1" s="1"/>
  <c r="J52" i="1" s="1"/>
  <c r="K52" i="1" s="1"/>
  <c r="AV20" i="1"/>
  <c r="AX20" i="1" s="1"/>
  <c r="Q20" i="1"/>
  <c r="R30" i="1"/>
  <c r="S30" i="1" s="1"/>
  <c r="R58" i="1"/>
  <c r="S58" i="1" s="1"/>
  <c r="Y20" i="1"/>
  <c r="R18" i="1"/>
  <c r="S18" i="1" s="1"/>
  <c r="R55" i="1"/>
  <c r="S55" i="1" s="1"/>
  <c r="O55" i="1" s="1"/>
  <c r="M55" i="1" s="1"/>
  <c r="P55" i="1" s="1"/>
  <c r="J55" i="1" s="1"/>
  <c r="K55" i="1" s="1"/>
  <c r="Y29" i="1"/>
  <c r="Y72" i="1"/>
  <c r="Y81" i="1"/>
  <c r="Y77" i="1"/>
  <c r="AA34" i="1"/>
  <c r="T34" i="1"/>
  <c r="X34" i="1" s="1"/>
  <c r="Y60" i="1"/>
  <c r="R57" i="1"/>
  <c r="S57" i="1" s="1"/>
  <c r="R32" i="1"/>
  <c r="S32" i="1" s="1"/>
  <c r="O32" i="1" s="1"/>
  <c r="M32" i="1" s="1"/>
  <c r="P32" i="1" s="1"/>
  <c r="J32" i="1" s="1"/>
  <c r="K32" i="1" s="1"/>
  <c r="O64" i="1"/>
  <c r="M64" i="1" s="1"/>
  <c r="P64" i="1" s="1"/>
  <c r="J64" i="1" s="1"/>
  <c r="K64" i="1" s="1"/>
  <c r="Y64" i="1"/>
  <c r="Y66" i="1"/>
  <c r="O66" i="1"/>
  <c r="M66" i="1" s="1"/>
  <c r="P66" i="1" s="1"/>
  <c r="J66" i="1" s="1"/>
  <c r="K66" i="1" s="1"/>
  <c r="Y75" i="1"/>
  <c r="O26" i="1"/>
  <c r="M26" i="1" s="1"/>
  <c r="P26" i="1" s="1"/>
  <c r="J26" i="1" s="1"/>
  <c r="K26" i="1" s="1"/>
  <c r="Y26" i="1"/>
  <c r="Y21" i="1"/>
  <c r="O21" i="1"/>
  <c r="M21" i="1" s="1"/>
  <c r="P21" i="1" s="1"/>
  <c r="J21" i="1" s="1"/>
  <c r="K21" i="1" s="1"/>
  <c r="Y67" i="1"/>
  <c r="O25" i="1"/>
  <c r="M25" i="1" s="1"/>
  <c r="P25" i="1" s="1"/>
  <c r="J25" i="1" s="1"/>
  <c r="K25" i="1" s="1"/>
  <c r="Y25" i="1"/>
  <c r="Y50" i="1"/>
  <c r="R50" i="1"/>
  <c r="S50" i="1" s="1"/>
  <c r="O50" i="1" s="1"/>
  <c r="M50" i="1" s="1"/>
  <c r="P50" i="1" s="1"/>
  <c r="J50" i="1" s="1"/>
  <c r="K50" i="1" s="1"/>
  <c r="Y91" i="1"/>
  <c r="O91" i="1"/>
  <c r="M91" i="1" s="1"/>
  <c r="P91" i="1" s="1"/>
  <c r="J91" i="1" s="1"/>
  <c r="K91" i="1" s="1"/>
  <c r="AZ80" i="1"/>
  <c r="R77" i="1"/>
  <c r="S77" i="1" s="1"/>
  <c r="O77" i="1" s="1"/>
  <c r="M77" i="1" s="1"/>
  <c r="P77" i="1" s="1"/>
  <c r="J77" i="1" s="1"/>
  <c r="K77" i="1" s="1"/>
  <c r="T71" i="1"/>
  <c r="X71" i="1" s="1"/>
  <c r="AA71" i="1"/>
  <c r="AB71" i="1" s="1"/>
  <c r="Y56" i="1"/>
  <c r="Y88" i="1"/>
  <c r="AZ54" i="1"/>
  <c r="R72" i="1"/>
  <c r="S72" i="1" s="1"/>
  <c r="Y58" i="1"/>
  <c r="O58" i="1"/>
  <c r="M58" i="1" s="1"/>
  <c r="P58" i="1" s="1"/>
  <c r="J58" i="1" s="1"/>
  <c r="K58" i="1" s="1"/>
  <c r="Y33" i="1"/>
  <c r="O33" i="1"/>
  <c r="M33" i="1" s="1"/>
  <c r="P33" i="1" s="1"/>
  <c r="J33" i="1" s="1"/>
  <c r="K33" i="1" s="1"/>
  <c r="T51" i="1"/>
  <c r="X51" i="1" s="1"/>
  <c r="AA51" i="1"/>
  <c r="AB51" i="1" s="1"/>
  <c r="AZ65" i="1"/>
  <c r="AV59" i="1"/>
  <c r="Q59" i="1"/>
  <c r="Y27" i="1"/>
  <c r="O27" i="1"/>
  <c r="M27" i="1" s="1"/>
  <c r="P27" i="1" s="1"/>
  <c r="J27" i="1" s="1"/>
  <c r="K27" i="1" s="1"/>
  <c r="Y22" i="1"/>
  <c r="Z70" i="1"/>
  <c r="AA70" i="1"/>
  <c r="AB70" i="1" s="1"/>
  <c r="T70" i="1"/>
  <c r="X70" i="1" s="1"/>
  <c r="O23" i="1"/>
  <c r="M23" i="1" s="1"/>
  <c r="P23" i="1" s="1"/>
  <c r="J23" i="1" s="1"/>
  <c r="K23" i="1" s="1"/>
  <c r="Y23" i="1"/>
  <c r="R22" i="1"/>
  <c r="S22" i="1" s="1"/>
  <c r="AZ29" i="1"/>
  <c r="O84" i="1"/>
  <c r="M84" i="1" s="1"/>
  <c r="P84" i="1" s="1"/>
  <c r="J84" i="1" s="1"/>
  <c r="K84" i="1" s="1"/>
  <c r="Y84" i="1"/>
  <c r="T68" i="1"/>
  <c r="X68" i="1" s="1"/>
  <c r="AA68" i="1"/>
  <c r="Y32" i="1"/>
  <c r="T27" i="1"/>
  <c r="X27" i="1" s="1"/>
  <c r="AA27" i="1"/>
  <c r="AB27" i="1" s="1"/>
  <c r="AX46" i="1"/>
  <c r="AZ46" i="1"/>
  <c r="R29" i="1"/>
  <c r="S29" i="1" s="1"/>
  <c r="O29" i="1" s="1"/>
  <c r="M29" i="1" s="1"/>
  <c r="P29" i="1" s="1"/>
  <c r="J29" i="1" s="1"/>
  <c r="K29" i="1" s="1"/>
  <c r="R87" i="1"/>
  <c r="S87" i="1" s="1"/>
  <c r="O87" i="1" s="1"/>
  <c r="M87" i="1" s="1"/>
  <c r="P87" i="1" s="1"/>
  <c r="J87" i="1" s="1"/>
  <c r="K87" i="1" s="1"/>
  <c r="AZ67" i="1"/>
  <c r="Y53" i="1"/>
  <c r="O53" i="1"/>
  <c r="M53" i="1" s="1"/>
  <c r="P53" i="1" s="1"/>
  <c r="J53" i="1" s="1"/>
  <c r="K53" i="1" s="1"/>
  <c r="T64" i="1"/>
  <c r="X64" i="1" s="1"/>
  <c r="AA64" i="1"/>
  <c r="Z64" i="1"/>
  <c r="AA41" i="1"/>
  <c r="T41" i="1"/>
  <c r="X41" i="1" s="1"/>
  <c r="Z41" i="1"/>
  <c r="Y40" i="1"/>
  <c r="R40" i="1"/>
  <c r="S40" i="1" s="1"/>
  <c r="O40" i="1" s="1"/>
  <c r="M40" i="1" s="1"/>
  <c r="P40" i="1" s="1"/>
  <c r="J40" i="1" s="1"/>
  <c r="K40" i="1" s="1"/>
  <c r="R35" i="1"/>
  <c r="S35" i="1" s="1"/>
  <c r="Y35" i="1"/>
  <c r="Y83" i="1"/>
  <c r="R75" i="1"/>
  <c r="S75" i="1" s="1"/>
  <c r="Y92" i="1"/>
  <c r="O73" i="1"/>
  <c r="M73" i="1" s="1"/>
  <c r="P73" i="1" s="1"/>
  <c r="J73" i="1" s="1"/>
  <c r="K73" i="1" s="1"/>
  <c r="Y73" i="1"/>
  <c r="R73" i="1"/>
  <c r="S73" i="1" s="1"/>
  <c r="Y37" i="1"/>
  <c r="R60" i="1"/>
  <c r="S60" i="1" s="1"/>
  <c r="R65" i="1"/>
  <c r="S65" i="1" s="1"/>
  <c r="O65" i="1" s="1"/>
  <c r="M65" i="1" s="1"/>
  <c r="P65" i="1" s="1"/>
  <c r="J65" i="1" s="1"/>
  <c r="K65" i="1" s="1"/>
  <c r="Y49" i="1"/>
  <c r="R39" i="1"/>
  <c r="S39" i="1" s="1"/>
  <c r="O38" i="1"/>
  <c r="M38" i="1" s="1"/>
  <c r="P38" i="1" s="1"/>
  <c r="J38" i="1" s="1"/>
  <c r="K38" i="1" s="1"/>
  <c r="Y38" i="1"/>
  <c r="AZ32" i="1"/>
  <c r="Z78" i="1"/>
  <c r="T78" i="1"/>
  <c r="X78" i="1" s="1"/>
  <c r="AA78" i="1"/>
  <c r="AZ90" i="1"/>
  <c r="T31" i="1"/>
  <c r="X31" i="1" s="1"/>
  <c r="AA31" i="1"/>
  <c r="R53" i="1"/>
  <c r="S53" i="1" s="1"/>
  <c r="R92" i="1"/>
  <c r="S92" i="1" s="1"/>
  <c r="AZ91" i="1"/>
  <c r="R83" i="1"/>
  <c r="S83" i="1" s="1"/>
  <c r="O83" i="1" s="1"/>
  <c r="M83" i="1" s="1"/>
  <c r="P83" i="1" s="1"/>
  <c r="J83" i="1" s="1"/>
  <c r="K83" i="1" s="1"/>
  <c r="R88" i="1"/>
  <c r="S88" i="1" s="1"/>
  <c r="R86" i="1"/>
  <c r="S86" i="1" s="1"/>
  <c r="O86" i="1" s="1"/>
  <c r="M86" i="1" s="1"/>
  <c r="P86" i="1" s="1"/>
  <c r="J86" i="1" s="1"/>
  <c r="K86" i="1" s="1"/>
  <c r="Y89" i="1"/>
  <c r="R89" i="1"/>
  <c r="S89" i="1" s="1"/>
  <c r="AZ88" i="1"/>
  <c r="Y57" i="1"/>
  <c r="O57" i="1"/>
  <c r="M57" i="1" s="1"/>
  <c r="P57" i="1" s="1"/>
  <c r="J57" i="1" s="1"/>
  <c r="K57" i="1" s="1"/>
  <c r="O69" i="1"/>
  <c r="M69" i="1" s="1"/>
  <c r="P69" i="1" s="1"/>
  <c r="J69" i="1" s="1"/>
  <c r="K69" i="1" s="1"/>
  <c r="R85" i="1"/>
  <c r="S85" i="1" s="1"/>
  <c r="Y45" i="1"/>
  <c r="O68" i="1"/>
  <c r="M68" i="1" s="1"/>
  <c r="P68" i="1" s="1"/>
  <c r="J68" i="1" s="1"/>
  <c r="K68" i="1" s="1"/>
  <c r="R56" i="1"/>
  <c r="S56" i="1" s="1"/>
  <c r="T44" i="1"/>
  <c r="X44" i="1" s="1"/>
  <c r="O44" i="1"/>
  <c r="M44" i="1" s="1"/>
  <c r="P44" i="1" s="1"/>
  <c r="J44" i="1" s="1"/>
  <c r="K44" i="1" s="1"/>
  <c r="AA44" i="1"/>
  <c r="AB44" i="1" s="1"/>
  <c r="O34" i="1"/>
  <c r="M34" i="1" s="1"/>
  <c r="P34" i="1" s="1"/>
  <c r="J34" i="1" s="1"/>
  <c r="K34" i="1" s="1"/>
  <c r="Y34" i="1"/>
  <c r="Z68" i="1"/>
  <c r="AZ27" i="1"/>
  <c r="R81" i="1"/>
  <c r="S81" i="1" s="1"/>
  <c r="O70" i="1"/>
  <c r="M70" i="1" s="1"/>
  <c r="P70" i="1" s="1"/>
  <c r="J70" i="1" s="1"/>
  <c r="K70" i="1" s="1"/>
  <c r="O51" i="1"/>
  <c r="M51" i="1" s="1"/>
  <c r="P51" i="1" s="1"/>
  <c r="J51" i="1" s="1"/>
  <c r="K51" i="1" s="1"/>
  <c r="R46" i="1"/>
  <c r="S46" i="1" s="1"/>
  <c r="Y63" i="1"/>
  <c r="R49" i="1"/>
  <c r="S49" i="1" s="1"/>
  <c r="R42" i="1"/>
  <c r="S42" i="1" s="1"/>
  <c r="O42" i="1" s="1"/>
  <c r="M42" i="1" s="1"/>
  <c r="P42" i="1" s="1"/>
  <c r="J42" i="1" s="1"/>
  <c r="K42" i="1" s="1"/>
  <c r="R61" i="1"/>
  <c r="S61" i="1" s="1"/>
  <c r="R43" i="1"/>
  <c r="S43" i="1" s="1"/>
  <c r="AB66" i="1" l="1"/>
  <c r="AB41" i="1"/>
  <c r="AB84" i="1"/>
  <c r="AA75" i="1"/>
  <c r="T75" i="1"/>
  <c r="X75" i="1" s="1"/>
  <c r="Z75" i="1"/>
  <c r="T22" i="1"/>
  <c r="X22" i="1" s="1"/>
  <c r="Z22" i="1"/>
  <c r="AA22" i="1"/>
  <c r="AA62" i="1"/>
  <c r="Z62" i="1"/>
  <c r="T62" i="1"/>
  <c r="X62" i="1" s="1"/>
  <c r="AA49" i="1"/>
  <c r="T49" i="1"/>
  <c r="X49" i="1" s="1"/>
  <c r="Z49" i="1"/>
  <c r="T56" i="1"/>
  <c r="X56" i="1" s="1"/>
  <c r="AA56" i="1"/>
  <c r="Z56" i="1"/>
  <c r="O56" i="1"/>
  <c r="M56" i="1" s="1"/>
  <c r="P56" i="1" s="1"/>
  <c r="J56" i="1" s="1"/>
  <c r="K56" i="1" s="1"/>
  <c r="Z50" i="1"/>
  <c r="AA50" i="1"/>
  <c r="AB50" i="1" s="1"/>
  <c r="T50" i="1"/>
  <c r="X50" i="1" s="1"/>
  <c r="AB34" i="1"/>
  <c r="T58" i="1"/>
  <c r="X58" i="1" s="1"/>
  <c r="AA58" i="1"/>
  <c r="Z58" i="1"/>
  <c r="R67" i="1"/>
  <c r="S67" i="1" s="1"/>
  <c r="T26" i="1"/>
  <c r="X26" i="1" s="1"/>
  <c r="AA26" i="1"/>
  <c r="Z26" i="1"/>
  <c r="T29" i="1"/>
  <c r="X29" i="1" s="1"/>
  <c r="AA29" i="1"/>
  <c r="AB29" i="1" s="1"/>
  <c r="Z29" i="1"/>
  <c r="T81" i="1"/>
  <c r="X81" i="1" s="1"/>
  <c r="Z81" i="1"/>
  <c r="AA81" i="1"/>
  <c r="AA88" i="1"/>
  <c r="T88" i="1"/>
  <c r="X88" i="1" s="1"/>
  <c r="Z88" i="1"/>
  <c r="T39" i="1"/>
  <c r="X39" i="1" s="1"/>
  <c r="AA39" i="1"/>
  <c r="O39" i="1"/>
  <c r="M39" i="1" s="1"/>
  <c r="P39" i="1" s="1"/>
  <c r="J39" i="1" s="1"/>
  <c r="K39" i="1" s="1"/>
  <c r="Z39" i="1"/>
  <c r="T76" i="1"/>
  <c r="X76" i="1" s="1"/>
  <c r="AA76" i="1"/>
  <c r="Z76" i="1"/>
  <c r="T93" i="1"/>
  <c r="X93" i="1" s="1"/>
  <c r="AA93" i="1"/>
  <c r="AB93" i="1" s="1"/>
  <c r="Z93" i="1"/>
  <c r="O93" i="1"/>
  <c r="M93" i="1" s="1"/>
  <c r="P93" i="1" s="1"/>
  <c r="J93" i="1" s="1"/>
  <c r="K93" i="1" s="1"/>
  <c r="Z83" i="1"/>
  <c r="AA83" i="1"/>
  <c r="T83" i="1"/>
  <c r="X83" i="1" s="1"/>
  <c r="AB78" i="1"/>
  <c r="O49" i="1"/>
  <c r="M49" i="1" s="1"/>
  <c r="P49" i="1" s="1"/>
  <c r="J49" i="1" s="1"/>
  <c r="K49" i="1" s="1"/>
  <c r="T73" i="1"/>
  <c r="X73" i="1" s="1"/>
  <c r="AA73" i="1"/>
  <c r="Z73" i="1"/>
  <c r="T87" i="1"/>
  <c r="X87" i="1" s="1"/>
  <c r="AA87" i="1"/>
  <c r="Z87" i="1"/>
  <c r="R59" i="1"/>
  <c r="S59" i="1" s="1"/>
  <c r="Z32" i="1"/>
  <c r="T32" i="1"/>
  <c r="X32" i="1" s="1"/>
  <c r="AA32" i="1"/>
  <c r="AA30" i="1"/>
  <c r="Z30" i="1"/>
  <c r="T30" i="1"/>
  <c r="X30" i="1" s="1"/>
  <c r="R45" i="1"/>
  <c r="S45" i="1" s="1"/>
  <c r="T19" i="1"/>
  <c r="X19" i="1" s="1"/>
  <c r="AA19" i="1"/>
  <c r="AB19" i="1" s="1"/>
  <c r="O19" i="1"/>
  <c r="M19" i="1" s="1"/>
  <c r="P19" i="1" s="1"/>
  <c r="J19" i="1" s="1"/>
  <c r="K19" i="1" s="1"/>
  <c r="Z19" i="1"/>
  <c r="O62" i="1"/>
  <c r="M62" i="1" s="1"/>
  <c r="P62" i="1" s="1"/>
  <c r="J62" i="1" s="1"/>
  <c r="K62" i="1" s="1"/>
  <c r="AB79" i="1"/>
  <c r="T21" i="1"/>
  <c r="X21" i="1" s="1"/>
  <c r="AA21" i="1"/>
  <c r="AB21" i="1" s="1"/>
  <c r="Z21" i="1"/>
  <c r="O30" i="1"/>
  <c r="M30" i="1" s="1"/>
  <c r="P30" i="1" s="1"/>
  <c r="J30" i="1" s="1"/>
  <c r="K30" i="1" s="1"/>
  <c r="Z91" i="1"/>
  <c r="AA91" i="1"/>
  <c r="T91" i="1"/>
  <c r="X91" i="1" s="1"/>
  <c r="T23" i="1"/>
  <c r="X23" i="1" s="1"/>
  <c r="AA23" i="1"/>
  <c r="Z23" i="1"/>
  <c r="AA80" i="1"/>
  <c r="T80" i="1"/>
  <c r="X80" i="1" s="1"/>
  <c r="Z80" i="1"/>
  <c r="T43" i="1"/>
  <c r="X43" i="1" s="1"/>
  <c r="AA43" i="1"/>
  <c r="AB43" i="1" s="1"/>
  <c r="Z43" i="1"/>
  <c r="T46" i="1"/>
  <c r="X46" i="1" s="1"/>
  <c r="AA46" i="1"/>
  <c r="AB46" i="1" s="1"/>
  <c r="Z46" i="1"/>
  <c r="AA35" i="1"/>
  <c r="AB35" i="1" s="1"/>
  <c r="T35" i="1"/>
  <c r="X35" i="1" s="1"/>
  <c r="Z35" i="1"/>
  <c r="T74" i="1"/>
  <c r="X74" i="1" s="1"/>
  <c r="AA74" i="1"/>
  <c r="O74" i="1"/>
  <c r="M74" i="1" s="1"/>
  <c r="P74" i="1" s="1"/>
  <c r="J74" i="1" s="1"/>
  <c r="K74" i="1" s="1"/>
  <c r="Z74" i="1"/>
  <c r="O76" i="1"/>
  <c r="M76" i="1" s="1"/>
  <c r="P76" i="1" s="1"/>
  <c r="J76" i="1" s="1"/>
  <c r="K76" i="1" s="1"/>
  <c r="T89" i="1"/>
  <c r="X89" i="1" s="1"/>
  <c r="AA89" i="1"/>
  <c r="AB89" i="1" s="1"/>
  <c r="Z89" i="1"/>
  <c r="AB68" i="1"/>
  <c r="AX59" i="1"/>
  <c r="AZ59" i="1"/>
  <c r="AA72" i="1"/>
  <c r="T72" i="1"/>
  <c r="X72" i="1" s="1"/>
  <c r="Z72" i="1"/>
  <c r="T57" i="1"/>
  <c r="X57" i="1" s="1"/>
  <c r="AA57" i="1"/>
  <c r="Z57" i="1"/>
  <c r="R20" i="1"/>
  <c r="S20" i="1" s="1"/>
  <c r="O46" i="1"/>
  <c r="M46" i="1" s="1"/>
  <c r="P46" i="1" s="1"/>
  <c r="J46" i="1" s="1"/>
  <c r="K46" i="1" s="1"/>
  <c r="T85" i="1"/>
  <c r="X85" i="1" s="1"/>
  <c r="AA85" i="1"/>
  <c r="Z85" i="1"/>
  <c r="O85" i="1"/>
  <c r="M85" i="1" s="1"/>
  <c r="P85" i="1" s="1"/>
  <c r="J85" i="1" s="1"/>
  <c r="K85" i="1" s="1"/>
  <c r="O89" i="1"/>
  <c r="M89" i="1" s="1"/>
  <c r="P89" i="1" s="1"/>
  <c r="J89" i="1" s="1"/>
  <c r="K89" i="1" s="1"/>
  <c r="AA53" i="1"/>
  <c r="T53" i="1"/>
  <c r="X53" i="1" s="1"/>
  <c r="Z53" i="1"/>
  <c r="O35" i="1"/>
  <c r="M35" i="1" s="1"/>
  <c r="P35" i="1" s="1"/>
  <c r="J35" i="1" s="1"/>
  <c r="K35" i="1" s="1"/>
  <c r="AB64" i="1"/>
  <c r="O81" i="1"/>
  <c r="M81" i="1" s="1"/>
  <c r="P81" i="1" s="1"/>
  <c r="J81" i="1" s="1"/>
  <c r="K81" i="1" s="1"/>
  <c r="AA18" i="1"/>
  <c r="T18" i="1"/>
  <c r="X18" i="1" s="1"/>
  <c r="O18" i="1"/>
  <c r="M18" i="1" s="1"/>
  <c r="P18" i="1" s="1"/>
  <c r="J18" i="1" s="1"/>
  <c r="K18" i="1" s="1"/>
  <c r="Z18" i="1"/>
  <c r="AB54" i="1"/>
  <c r="T28" i="1"/>
  <c r="X28" i="1" s="1"/>
  <c r="AA28" i="1"/>
  <c r="Z28" i="1"/>
  <c r="O28" i="1"/>
  <c r="M28" i="1" s="1"/>
  <c r="P28" i="1" s="1"/>
  <c r="J28" i="1" s="1"/>
  <c r="K28" i="1" s="1"/>
  <c r="AB25" i="1"/>
  <c r="AA24" i="1"/>
  <c r="T24" i="1"/>
  <c r="X24" i="1" s="1"/>
  <c r="O24" i="1"/>
  <c r="M24" i="1" s="1"/>
  <c r="P24" i="1" s="1"/>
  <c r="J24" i="1" s="1"/>
  <c r="K24" i="1" s="1"/>
  <c r="Z24" i="1"/>
  <c r="AA33" i="1"/>
  <c r="T33" i="1"/>
  <c r="X33" i="1" s="1"/>
  <c r="Z33" i="1"/>
  <c r="AA47" i="1"/>
  <c r="Z47" i="1"/>
  <c r="T47" i="1"/>
  <c r="X47" i="1" s="1"/>
  <c r="AB38" i="1"/>
  <c r="AA61" i="1"/>
  <c r="T61" i="1"/>
  <c r="X61" i="1" s="1"/>
  <c r="O61" i="1"/>
  <c r="M61" i="1" s="1"/>
  <c r="P61" i="1" s="1"/>
  <c r="J61" i="1" s="1"/>
  <c r="K61" i="1" s="1"/>
  <c r="Z61" i="1"/>
  <c r="T92" i="1"/>
  <c r="X92" i="1" s="1"/>
  <c r="AA92" i="1"/>
  <c r="Z92" i="1"/>
  <c r="T65" i="1"/>
  <c r="X65" i="1" s="1"/>
  <c r="Z65" i="1"/>
  <c r="AA65" i="1"/>
  <c r="T77" i="1"/>
  <c r="X77" i="1" s="1"/>
  <c r="AA77" i="1"/>
  <c r="Z77" i="1"/>
  <c r="O75" i="1"/>
  <c r="M75" i="1" s="1"/>
  <c r="P75" i="1" s="1"/>
  <c r="J75" i="1" s="1"/>
  <c r="K75" i="1" s="1"/>
  <c r="Z86" i="1"/>
  <c r="AA86" i="1"/>
  <c r="AB86" i="1" s="1"/>
  <c r="T86" i="1"/>
  <c r="X86" i="1" s="1"/>
  <c r="T60" i="1"/>
  <c r="X60" i="1" s="1"/>
  <c r="AA60" i="1"/>
  <c r="Z60" i="1"/>
  <c r="O92" i="1"/>
  <c r="M92" i="1" s="1"/>
  <c r="P92" i="1" s="1"/>
  <c r="J92" i="1" s="1"/>
  <c r="K92" i="1" s="1"/>
  <c r="O22" i="1"/>
  <c r="M22" i="1" s="1"/>
  <c r="P22" i="1" s="1"/>
  <c r="J22" i="1" s="1"/>
  <c r="K22" i="1" s="1"/>
  <c r="O88" i="1"/>
  <c r="M88" i="1" s="1"/>
  <c r="P88" i="1" s="1"/>
  <c r="J88" i="1" s="1"/>
  <c r="K88" i="1" s="1"/>
  <c r="O60" i="1"/>
  <c r="M60" i="1" s="1"/>
  <c r="P60" i="1" s="1"/>
  <c r="J60" i="1" s="1"/>
  <c r="K60" i="1" s="1"/>
  <c r="O72" i="1"/>
  <c r="M72" i="1" s="1"/>
  <c r="P72" i="1" s="1"/>
  <c r="J72" i="1" s="1"/>
  <c r="K72" i="1" s="1"/>
  <c r="T90" i="1"/>
  <c r="X90" i="1" s="1"/>
  <c r="AA90" i="1"/>
  <c r="Z90" i="1"/>
  <c r="O90" i="1"/>
  <c r="M90" i="1" s="1"/>
  <c r="P90" i="1" s="1"/>
  <c r="J90" i="1" s="1"/>
  <c r="K90" i="1" s="1"/>
  <c r="AX37" i="1"/>
  <c r="AZ37" i="1"/>
  <c r="R63" i="1"/>
  <c r="S63" i="1" s="1"/>
  <c r="AB94" i="1"/>
  <c r="AA55" i="1"/>
  <c r="T55" i="1"/>
  <c r="X55" i="1" s="1"/>
  <c r="Z55" i="1"/>
  <c r="AX45" i="1"/>
  <c r="AZ45" i="1"/>
  <c r="AA42" i="1"/>
  <c r="T42" i="1"/>
  <c r="X42" i="1" s="1"/>
  <c r="Z42" i="1"/>
  <c r="AB31" i="1"/>
  <c r="AA40" i="1"/>
  <c r="Z40" i="1"/>
  <c r="T40" i="1"/>
  <c r="X40" i="1" s="1"/>
  <c r="AA52" i="1"/>
  <c r="AB52" i="1" s="1"/>
  <c r="T52" i="1"/>
  <c r="X52" i="1" s="1"/>
  <c r="Z52" i="1"/>
  <c r="T82" i="1"/>
  <c r="X82" i="1" s="1"/>
  <c r="AA82" i="1"/>
  <c r="O82" i="1"/>
  <c r="M82" i="1" s="1"/>
  <c r="P82" i="1" s="1"/>
  <c r="J82" i="1" s="1"/>
  <c r="K82" i="1" s="1"/>
  <c r="Z82" i="1"/>
  <c r="O43" i="1"/>
  <c r="M43" i="1" s="1"/>
  <c r="P43" i="1" s="1"/>
  <c r="J43" i="1" s="1"/>
  <c r="K43" i="1" s="1"/>
  <c r="R37" i="1"/>
  <c r="S37" i="1" s="1"/>
  <c r="AX63" i="1"/>
  <c r="AZ63" i="1"/>
  <c r="AB60" i="1" l="1"/>
  <c r="AB82" i="1"/>
  <c r="AB55" i="1"/>
  <c r="AB90" i="1"/>
  <c r="AB61" i="1"/>
  <c r="AB72" i="1"/>
  <c r="AB87" i="1"/>
  <c r="AB83" i="1"/>
  <c r="AB81" i="1"/>
  <c r="AB75" i="1"/>
  <c r="AB42" i="1"/>
  <c r="AB47" i="1"/>
  <c r="AB32" i="1"/>
  <c r="AB58" i="1"/>
  <c r="AB56" i="1"/>
  <c r="AA63" i="1"/>
  <c r="AB63" i="1" s="1"/>
  <c r="T63" i="1"/>
  <c r="X63" i="1" s="1"/>
  <c r="Z63" i="1"/>
  <c r="O63" i="1"/>
  <c r="M63" i="1" s="1"/>
  <c r="P63" i="1" s="1"/>
  <c r="J63" i="1" s="1"/>
  <c r="K63" i="1" s="1"/>
  <c r="AB65" i="1"/>
  <c r="AB33" i="1"/>
  <c r="AB28" i="1"/>
  <c r="AB85" i="1"/>
  <c r="AB73" i="1"/>
  <c r="AB39" i="1"/>
  <c r="AB62" i="1"/>
  <c r="AB80" i="1"/>
  <c r="AB22" i="1"/>
  <c r="T45" i="1"/>
  <c r="X45" i="1" s="1"/>
  <c r="Z45" i="1"/>
  <c r="AA45" i="1"/>
  <c r="AB45" i="1" s="1"/>
  <c r="O45" i="1"/>
  <c r="M45" i="1" s="1"/>
  <c r="P45" i="1" s="1"/>
  <c r="J45" i="1" s="1"/>
  <c r="K45" i="1" s="1"/>
  <c r="T37" i="1"/>
  <c r="X37" i="1" s="1"/>
  <c r="AA37" i="1"/>
  <c r="Z37" i="1"/>
  <c r="O37" i="1"/>
  <c r="M37" i="1" s="1"/>
  <c r="P37" i="1" s="1"/>
  <c r="J37" i="1" s="1"/>
  <c r="K37" i="1" s="1"/>
  <c r="T20" i="1"/>
  <c r="X20" i="1" s="1"/>
  <c r="AA20" i="1"/>
  <c r="Z20" i="1"/>
  <c r="O20" i="1"/>
  <c r="M20" i="1" s="1"/>
  <c r="P20" i="1" s="1"/>
  <c r="J20" i="1" s="1"/>
  <c r="K20" i="1" s="1"/>
  <c r="T59" i="1"/>
  <c r="X59" i="1" s="1"/>
  <c r="Z59" i="1"/>
  <c r="AA59" i="1"/>
  <c r="AB59" i="1" s="1"/>
  <c r="O59" i="1"/>
  <c r="M59" i="1" s="1"/>
  <c r="P59" i="1" s="1"/>
  <c r="J59" i="1" s="1"/>
  <c r="K59" i="1" s="1"/>
  <c r="AB23" i="1"/>
  <c r="AB92" i="1"/>
  <c r="AB24" i="1"/>
  <c r="AB53" i="1"/>
  <c r="AB74" i="1"/>
  <c r="AB76" i="1"/>
  <c r="AB88" i="1"/>
  <c r="AB26" i="1"/>
  <c r="AB49" i="1"/>
  <c r="AB40" i="1"/>
  <c r="AB77" i="1"/>
  <c r="AB18" i="1"/>
  <c r="AB57" i="1"/>
  <c r="AB91" i="1"/>
  <c r="AB30" i="1"/>
  <c r="AA67" i="1"/>
  <c r="Z67" i="1"/>
  <c r="T67" i="1"/>
  <c r="X67" i="1" s="1"/>
  <c r="O67" i="1"/>
  <c r="M67" i="1" s="1"/>
  <c r="P67" i="1" s="1"/>
  <c r="J67" i="1" s="1"/>
  <c r="K67" i="1" s="1"/>
  <c r="AB67" i="1" l="1"/>
  <c r="AB20" i="1"/>
  <c r="AB37" i="1"/>
</calcChain>
</file>

<file path=xl/sharedStrings.xml><?xml version="1.0" encoding="utf-8"?>
<sst xmlns="http://schemas.openxmlformats.org/spreadsheetml/2006/main" count="1094" uniqueCount="489">
  <si>
    <t>File opened</t>
  </si>
  <si>
    <t>2023-05-26 12:56:23</t>
  </si>
  <si>
    <t>Console s/n</t>
  </si>
  <si>
    <t>68C-831546</t>
  </si>
  <si>
    <t>Console ver</t>
  </si>
  <si>
    <t>Bluestem v.1.3.4</t>
  </si>
  <si>
    <t>Scripts ver</t>
  </si>
  <si>
    <t>2018.05  1.3.4, Mar 2018</t>
  </si>
  <si>
    <t>Head s/n</t>
  </si>
  <si>
    <t>68H-891546</t>
  </si>
  <si>
    <t>Head ver</t>
  </si>
  <si>
    <t>1.3.0</t>
  </si>
  <si>
    <t>Head cal</t>
  </si>
  <si>
    <t>{"flowmeterzero": "0.987779", "flowazero": "0.31195", "co2bspanconc1": "2500", "co2aspan1": "0.999297", "h2obspanconc2": "0", "h2oaspanconc1": "12.27", "co2aspan2": "-0.0280352", "h2obspan2b": "0.0691233", "co2aspanconc1": "2500", "h2obzero": "1.10204", "h2obspan2a": "0.0692186", "tazero": "0.200024", "co2azero": "0.956047", "oxygen": "21", "h2obspan2": "0", "ssa_ref": "34202.9", "chamberpressurezero": "2.51199", "co2bspan2b": "0.287104", "co2aspan2b": "0.285496", "h2oazero": "1.09778", "h2obspan1": "0.998622", "flowbzero": "0.28845", "co2bspan1": "0.999307", "co2bspan2": "-0.0282607", "co2bzero": "0.956083", "h2oaspan1": "1.00238", "ssb_ref": "34260.8", "h2oaspan2": "0", "co2aspanconc2": "301.5", "h2oaspan2a": "0.0688822", "co2bspanconc2": "301.5", "tbzero": "0.305447", "co2bspan2a": "0.289677", "h2obspanconc1": "12.27", "h2oaspan2b": "0.0690461", "co2aspan2a": "0.288024", "h2oaspanconc2": "0"}</t>
  </si>
  <si>
    <t>Chamber type</t>
  </si>
  <si>
    <t>6800-01A</t>
  </si>
  <si>
    <t>Chamber s/n</t>
  </si>
  <si>
    <t>MPF-651423</t>
  </si>
  <si>
    <t>Chamber rev</t>
  </si>
  <si>
    <t>0</t>
  </si>
  <si>
    <t>Chamber cal</t>
  </si>
  <si>
    <t>Fluorometer</t>
  </si>
  <si>
    <t>Flr. Version</t>
  </si>
  <si>
    <t>1.3.1</t>
  </si>
  <si>
    <t>12:56:23</t>
  </si>
  <si>
    <t>Stability Definition:	ΔH2O (Meas2): Slp&lt;0.1	ΔCO2 (Meas2): Slp&lt;0.5	F (FlrLS): Slp&lt;1</t>
  </si>
  <si>
    <t>SysConst</t>
  </si>
  <si>
    <t>AvgTime</t>
  </si>
  <si>
    <t>Oxygen</t>
  </si>
  <si>
    <t>21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</si>
  <si>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</si>
  <si>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</si>
  <si>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</si>
  <si>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</si>
  <si>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</si>
  <si>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</si>
  <si>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</si>
  <si>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</si>
  <si>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</si>
  <si>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</si>
  <si>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</si>
  <si>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</si>
  <si>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</si>
  <si>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</si>
  <si>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</si>
  <si>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</si>
  <si>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</si>
  <si>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</si>
  <si>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</si>
  <si>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</si>
  <si>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</si>
  <si>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</si>
  <si>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</si>
  <si>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</si>
  <si>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</si>
  <si>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</si>
  <si>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</si>
  <si>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</si>
  <si>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</si>
  <si>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</si>
  <si>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</si>
  <si>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</si>
  <si>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</si>
  <si>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</si>
  <si>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</si>
  <si>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</si>
  <si>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</si>
  <si>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</si>
  <si>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</si>
  <si>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</si>
  <si>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1.93077 83.7712 382.632 623.229 865.287 1064.44 1254.53 1425.21</t>
  </si>
  <si>
    <t>Fs_true</t>
  </si>
  <si>
    <t>0.406176 101.51 401.807 601.197 800.511 1001.43 1201.05 1400.92</t>
  </si>
  <si>
    <t>leak_wt</t>
  </si>
  <si>
    <t>Sys</t>
  </si>
  <si>
    <t>GasEx</t>
  </si>
  <si>
    <t>Leak</t>
  </si>
  <si>
    <t>FLR</t>
  </si>
  <si>
    <t>LeafQ</t>
  </si>
  <si>
    <t>Meas</t>
  </si>
  <si>
    <t>FlrLS</t>
  </si>
  <si>
    <t>FlrStats</t>
  </si>
  <si>
    <t>Match</t>
  </si>
  <si>
    <t>Stability</t>
  </si>
  <si>
    <t>Status</t>
  </si>
  <si>
    <t>obs</t>
  </si>
  <si>
    <t>time</t>
  </si>
  <si>
    <t>elapsed</t>
  </si>
  <si>
    <t>date</t>
  </si>
  <si>
    <t>hhmmss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</si>
  <si>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</si>
  <si>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</si>
  <si>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</si>
  <si>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</si>
  <si>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</si>
  <si>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</si>
  <si>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</si>
  <si>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</si>
  <si>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</si>
  <si>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</si>
  <si>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</si>
  <si>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</si>
  <si>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</si>
  <si>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</si>
  <si>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</si>
  <si>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</si>
  <si>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</si>
  <si>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</si>
  <si>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</si>
  <si>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</si>
  <si>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</si>
  <si>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</si>
  <si>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</si>
  <si>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</si>
  <si>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</si>
  <si>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</si>
  <si>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</si>
  <si>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</si>
  <si>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</si>
  <si>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</si>
  <si>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</si>
  <si>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</si>
  <si>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</si>
  <si>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</si>
  <si>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</si>
  <si>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</si>
  <si>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</si>
  <si>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</si>
  <si>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</si>
  <si>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</si>
  <si>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</si>
  <si>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</si>
  <si>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</si>
  <si>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</si>
  <si>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</si>
  <si>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</si>
  <si>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</si>
  <si>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</si>
  <si>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</si>
  <si>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</si>
  <si>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</si>
  <si>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</si>
  <si>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</si>
  <si>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</si>
  <si>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</si>
  <si>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</si>
  <si>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</si>
  <si>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</si>
  <si>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</si>
  <si>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</si>
  <si>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</si>
  <si>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</si>
  <si>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</si>
  <si>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</si>
  <si>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</si>
  <si>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</si>
  <si>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</si>
  <si>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</si>
  <si>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</si>
  <si>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</si>
  <si>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</si>
  <si>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</si>
  <si>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</si>
  <si>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</si>
  <si>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</si>
  <si>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</si>
  <si>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</si>
  <si>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</si>
  <si>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</si>
  <si>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</si>
  <si>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</si>
  <si>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</si>
  <si>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</si>
  <si>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</si>
  <si>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</si>
  <si>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</si>
  <si>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</si>
  <si>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</si>
  <si>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</si>
  <si>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</si>
  <si>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</si>
  <si>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</si>
  <si>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</si>
  <si>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</si>
  <si>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</si>
  <si>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</si>
  <si>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</si>
  <si>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</si>
  <si>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</si>
  <si>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</si>
  <si>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</si>
  <si>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</si>
  <si>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</si>
  <si>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</si>
  <si>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</si>
  <si>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</si>
  <si>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</si>
  <si>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</si>
  <si>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</si>
  <si>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</si>
  <si>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</si>
  <si>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</si>
  <si>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</si>
  <si>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</si>
  <si>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</si>
  <si>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</si>
  <si>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</si>
  <si>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</si>
  <si>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</si>
  <si>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</si>
  <si>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</si>
  <si>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</si>
  <si>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</si>
  <si>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</si>
  <si>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</si>
  <si>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</si>
  <si>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</si>
  <si>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</si>
  <si>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</si>
  <si>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</si>
  <si>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</si>
  <si>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</si>
  <si>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</si>
  <si>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</si>
  <si>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</si>
  <si>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</si>
  <si>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</si>
  <si>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</si>
  <si>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</si>
  <si>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</si>
  <si>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</si>
  <si>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</si>
  <si>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</si>
  <si>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</si>
  <si>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</si>
  <si>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</si>
  <si>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</si>
  <si>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</si>
  <si>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</si>
  <si>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</si>
  <si>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</si>
  <si>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</si>
  <si>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</si>
  <si>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</si>
  <si>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</si>
  <si>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</si>
  <si>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</si>
  <si>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</si>
  <si>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</si>
  <si>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20230526 12:58:16</t>
  </si>
  <si>
    <t>12:58:16</t>
  </si>
  <si>
    <t>MPF-12835-20230526-12_52_08</t>
  </si>
  <si>
    <t>MPF-12836-20230526-12_58_17</t>
  </si>
  <si>
    <t>-</t>
  </si>
  <si>
    <t>0: Broadleaf</t>
  </si>
  <si>
    <t>12:57:00</t>
  </si>
  <si>
    <t>2/3</t>
  </si>
  <si>
    <t>20230526 12:59:16</t>
  </si>
  <si>
    <t>12:59:16</t>
  </si>
  <si>
    <t>MPF-12837-20230526-12_59_17</t>
  </si>
  <si>
    <t>20230526 13:00:16</t>
  </si>
  <si>
    <t>13:00:16</t>
  </si>
  <si>
    <t>MPF-12838-20230526-13_00_17</t>
  </si>
  <si>
    <t>3/3</t>
  </si>
  <si>
    <t>20230526 13:01:16</t>
  </si>
  <si>
    <t>13:01:16</t>
  </si>
  <si>
    <t>MPF-12839-20230526-13_01_17</t>
  </si>
  <si>
    <t>20230526 13:02:16</t>
  </si>
  <si>
    <t>13:02:16</t>
  </si>
  <si>
    <t>MPF-12840-20230526-13_02_17</t>
  </si>
  <si>
    <t>20230526 13:03:16</t>
  </si>
  <si>
    <t>13:03:16</t>
  </si>
  <si>
    <t>MPF-12841-20230526-13_03_17</t>
  </si>
  <si>
    <t>20230526 13:04:16</t>
  </si>
  <si>
    <t>13:04:16</t>
  </si>
  <si>
    <t>MPF-12842-20230526-13_04_17</t>
  </si>
  <si>
    <t>20230526 13:05:16</t>
  </si>
  <si>
    <t>13:05:16</t>
  </si>
  <si>
    <t>MPF-12843-20230526-13_05_17</t>
  </si>
  <si>
    <t>20230526 13:06:16</t>
  </si>
  <si>
    <t>13:06:16</t>
  </si>
  <si>
    <t>MPF-12844-20230526-13_06_17</t>
  </si>
  <si>
    <t>20230526 13:07:16</t>
  </si>
  <si>
    <t>13:07:16</t>
  </si>
  <si>
    <t>MPF-12845-20230526-13_07_17</t>
  </si>
  <si>
    <t>20230526 13:08:16</t>
  </si>
  <si>
    <t>13:08:16</t>
  </si>
  <si>
    <t>MPF-12846-20230526-13_08_17</t>
  </si>
  <si>
    <t>20230526 13:09:16</t>
  </si>
  <si>
    <t>13:09:16</t>
  </si>
  <si>
    <t>MPF-12847-20230526-13_09_17</t>
  </si>
  <si>
    <t>20230526 13:10:16</t>
  </si>
  <si>
    <t>13:10:16</t>
  </si>
  <si>
    <t>MPF-12848-20230526-13_10_17</t>
  </si>
  <si>
    <t>20230526 13:11:16</t>
  </si>
  <si>
    <t>13:11:16</t>
  </si>
  <si>
    <t>MPF-12849-20230526-13_11_17</t>
  </si>
  <si>
    <t>20230526 13:12:16</t>
  </si>
  <si>
    <t>13:12:16</t>
  </si>
  <si>
    <t>MPF-12850-20230526-13_12_17</t>
  </si>
  <si>
    <t>20230526 13:13:16</t>
  </si>
  <si>
    <t>13:13:16</t>
  </si>
  <si>
    <t>MPF-12851-20230526-13_13_17</t>
  </si>
  <si>
    <t>20230526 13:14:16</t>
  </si>
  <si>
    <t>13:14:16</t>
  </si>
  <si>
    <t>MPF-12852-20230526-13_14_18</t>
  </si>
  <si>
    <t>20230526 13:15:16</t>
  </si>
  <si>
    <t>13:15:16</t>
  </si>
  <si>
    <t>MPF-12853-20230526-13_15_18</t>
  </si>
  <si>
    <t>20230526 13:16:16</t>
  </si>
  <si>
    <t>13:16:16</t>
  </si>
  <si>
    <t>MPF-12854-20230526-13_16_18</t>
  </si>
  <si>
    <t>20230526 13:18:16</t>
  </si>
  <si>
    <t>13:18:16</t>
  </si>
  <si>
    <t>MPF-12855-20230526-13_18_17</t>
  </si>
  <si>
    <t>20230526 13:19:16</t>
  </si>
  <si>
    <t>13:19:16</t>
  </si>
  <si>
    <t>MPF-12856-20230526-13_19_17</t>
  </si>
  <si>
    <t>20230526 13:20:16</t>
  </si>
  <si>
    <t>13:20:16</t>
  </si>
  <si>
    <t>MPF-12857-20230526-13_20_17</t>
  </si>
  <si>
    <t>20230526 13:21:16</t>
  </si>
  <si>
    <t>13:21:16</t>
  </si>
  <si>
    <t>MPF-12858-20230526-13_21_18</t>
  </si>
  <si>
    <t>20230526 13:22:16</t>
  </si>
  <si>
    <t>13:22:16</t>
  </si>
  <si>
    <t>MPF-12859-20230526-13_22_18</t>
  </si>
  <si>
    <t>20230526 13:23:16</t>
  </si>
  <si>
    <t>13:23:16</t>
  </si>
  <si>
    <t>MPF-12860-20230526-13_23_18</t>
  </si>
  <si>
    <t>20230526 13:24:16</t>
  </si>
  <si>
    <t>13:24:16</t>
  </si>
  <si>
    <t>MPF-12861-20230526-13_24_18</t>
  </si>
  <si>
    <t>20230526 13:25:16</t>
  </si>
  <si>
    <t>13:25:16</t>
  </si>
  <si>
    <t>MPF-12862-20230526-13_25_18</t>
  </si>
  <si>
    <t>20230526 13:26:16</t>
  </si>
  <si>
    <t>13:26:16</t>
  </si>
  <si>
    <t>MPF-12863-20230526-13_26_18</t>
  </si>
  <si>
    <t>20230526 13:27:16</t>
  </si>
  <si>
    <t>13:27:16</t>
  </si>
  <si>
    <t>MPF-12864-20230526-13_27_18</t>
  </si>
  <si>
    <t>20230526 13:28:16</t>
  </si>
  <si>
    <t>13:28:16</t>
  </si>
  <si>
    <t>MPF-12865-20230526-13_28_18</t>
  </si>
  <si>
    <t>20230526 13:29:16</t>
  </si>
  <si>
    <t>13:29:16</t>
  </si>
  <si>
    <t>MPF-12866-20230526-13_29_18</t>
  </si>
  <si>
    <t>20230526 13:30:16</t>
  </si>
  <si>
    <t>13:30:16</t>
  </si>
  <si>
    <t>MPF-12867-20230526-13_30_18</t>
  </si>
  <si>
    <t>20230526 13:31:16</t>
  </si>
  <si>
    <t>13:31:16</t>
  </si>
  <si>
    <t>MPF-12868-20230526-13_31_18</t>
  </si>
  <si>
    <t>20230526 13:32:16</t>
  </si>
  <si>
    <t>13:32:16</t>
  </si>
  <si>
    <t>MPF-12869-20230526-13_32_18</t>
  </si>
  <si>
    <t>20230526 13:33:16</t>
  </si>
  <si>
    <t>13:33:16</t>
  </si>
  <si>
    <t>MPF-12870-20230526-13_33_18</t>
  </si>
  <si>
    <t>20230526 13:34:16</t>
  </si>
  <si>
    <t>13:34:16</t>
  </si>
  <si>
    <t>MPF-12871-20230526-13_34_18</t>
  </si>
  <si>
    <t>20230526 13:35:16</t>
  </si>
  <si>
    <t>13:35:16</t>
  </si>
  <si>
    <t>MPF-12872-20230526-13_35_18</t>
  </si>
  <si>
    <t>20230526 13:36:16</t>
  </si>
  <si>
    <t>13:36:16</t>
  </si>
  <si>
    <t>MPF-12873-20230526-13_36_18</t>
  </si>
  <si>
    <t>20230526 13:37:16</t>
  </si>
  <si>
    <t>13:37:16</t>
  </si>
  <si>
    <t>MPF-12874-20230526-13_37_18</t>
  </si>
  <si>
    <t>20230526 13:38:16</t>
  </si>
  <si>
    <t>13:38:16</t>
  </si>
  <si>
    <t>MPF-12875-20230526-13_38_18</t>
  </si>
  <si>
    <t>20230526 13:39:16</t>
  </si>
  <si>
    <t>13:39:16</t>
  </si>
  <si>
    <t>MPF-12876-20230526-13_39_18</t>
  </si>
  <si>
    <t>20230526 13:40:16</t>
  </si>
  <si>
    <t>13:40:16</t>
  </si>
  <si>
    <t>MPF-12877-20230526-13_40_18</t>
  </si>
  <si>
    <t>20230526 13:41:16</t>
  </si>
  <si>
    <t>13:41:16</t>
  </si>
  <si>
    <t>MPF-12878-20230526-13_41_18</t>
  </si>
  <si>
    <t>20230526 13:42:16</t>
  </si>
  <si>
    <t>13:42:16</t>
  </si>
  <si>
    <t>MPF-12879-20230526-13_42_18</t>
  </si>
  <si>
    <t>20230526 13:43:16</t>
  </si>
  <si>
    <t>13:43:16</t>
  </si>
  <si>
    <t>MPF-12880-20230526-13_43_18</t>
  </si>
  <si>
    <t>20230526 13:44:16</t>
  </si>
  <si>
    <t>13:44:16</t>
  </si>
  <si>
    <t>MPF-12881-20230526-13_44_18</t>
  </si>
  <si>
    <t>20230526 13:45:16</t>
  </si>
  <si>
    <t>13:45:16</t>
  </si>
  <si>
    <t>MPF-12882-20230526-13_45_18</t>
  </si>
  <si>
    <t>20230526 13:46:16</t>
  </si>
  <si>
    <t>13:46:16</t>
  </si>
  <si>
    <t>MPF-12883-20230526-13_46_18</t>
  </si>
  <si>
    <t>20230526 13:47:16</t>
  </si>
  <si>
    <t>13:47:16</t>
  </si>
  <si>
    <t>MPF-12884-20230526-13_47_18</t>
  </si>
  <si>
    <t>20230526 13:48:16</t>
  </si>
  <si>
    <t>13:48:16</t>
  </si>
  <si>
    <t>MPF-12885-20230526-13_48_18</t>
  </si>
  <si>
    <t>20230526 13:49:16</t>
  </si>
  <si>
    <t>13:49:16</t>
  </si>
  <si>
    <t>MPF-12886-20230526-13_49_18</t>
  </si>
  <si>
    <t>20230526 13:50:16</t>
  </si>
  <si>
    <t>13:50:16</t>
  </si>
  <si>
    <t>MPF-12887-20230526-13_50_18</t>
  </si>
  <si>
    <t>20230526 13:51:16</t>
  </si>
  <si>
    <t>13:51:16</t>
  </si>
  <si>
    <t>MPF-12888-20230526-13_51_18</t>
  </si>
  <si>
    <t>20230526 13:52:16</t>
  </si>
  <si>
    <t>13:52:16</t>
  </si>
  <si>
    <t>MPF-12889-20230526-13_52_18</t>
  </si>
  <si>
    <t>20230526 13:53:16</t>
  </si>
  <si>
    <t>13:53:16</t>
  </si>
  <si>
    <t>MPF-12890-20230526-13_53_18</t>
  </si>
  <si>
    <t>20230526 13:54:16</t>
  </si>
  <si>
    <t>13:54:16</t>
  </si>
  <si>
    <t>MPF-12891-20230526-13_54_18</t>
  </si>
  <si>
    <t>20230526 13:55:17</t>
  </si>
  <si>
    <t>13:55:17</t>
  </si>
  <si>
    <t>MPF-12892-20230526-13_55_18</t>
  </si>
  <si>
    <t>20230526 13:56:17</t>
  </si>
  <si>
    <t>13:56:17</t>
  </si>
  <si>
    <t>MPF-12893-20230526-13_56_18</t>
  </si>
  <si>
    <t>20230526 13:58:16</t>
  </si>
  <si>
    <t>13:58:16</t>
  </si>
  <si>
    <t>MPF-12894-20230526-13_58_18</t>
  </si>
  <si>
    <t>20230526 13:59:16</t>
  </si>
  <si>
    <t>13:59:16</t>
  </si>
  <si>
    <t>MPF-12895-20230526-13_59_18</t>
  </si>
  <si>
    <t>20230526 14:00:16</t>
  </si>
  <si>
    <t>14:00:16</t>
  </si>
  <si>
    <t>MPF-12896-20230526-14_00_18</t>
  </si>
  <si>
    <t>20230526 14:01:16</t>
  </si>
  <si>
    <t>14:01:16</t>
  </si>
  <si>
    <t>MPF-12897-20230526-14_01_18</t>
  </si>
  <si>
    <t>20230526 14:02:16</t>
  </si>
  <si>
    <t>14:02:16</t>
  </si>
  <si>
    <t>MPF-12898-20230526-14_02_18</t>
  </si>
  <si>
    <t>20230526 14:03:16</t>
  </si>
  <si>
    <t>14:03:16</t>
  </si>
  <si>
    <t>MPF-12899-20230526-14_03_18</t>
  </si>
  <si>
    <t>20230526 14:04:16</t>
  </si>
  <si>
    <t>14:04:16</t>
  </si>
  <si>
    <t>MPF-12900-20230526-14_04_18</t>
  </si>
  <si>
    <t>20230526 14:05:16</t>
  </si>
  <si>
    <t>14:05:16</t>
  </si>
  <si>
    <t>MPF-12901-20230526-14_05_18</t>
  </si>
  <si>
    <t>20230526 14:06:16</t>
  </si>
  <si>
    <t>14:06:16</t>
  </si>
  <si>
    <t>MPF-12902-20230526-14_06_18</t>
  </si>
  <si>
    <t>20230526 14:07:16</t>
  </si>
  <si>
    <t>14:07:16</t>
  </si>
  <si>
    <t>MPF-12903-20230526-14_07_18</t>
  </si>
  <si>
    <t>20230526 14:08:16</t>
  </si>
  <si>
    <t>14:08:16</t>
  </si>
  <si>
    <t>MPF-12904-20230526-14_08_18</t>
  </si>
  <si>
    <t>20230526 14:09:16</t>
  </si>
  <si>
    <t>14:09:16</t>
  </si>
  <si>
    <t>MPF-12905-20230526-14_09_18</t>
  </si>
  <si>
    <t>20230526 14:10:16</t>
  </si>
  <si>
    <t>14:10:16</t>
  </si>
  <si>
    <t>MPF-12906-20230526-14_10_18</t>
  </si>
  <si>
    <t>20230526 14:11:16</t>
  </si>
  <si>
    <t>14:11:16</t>
  </si>
  <si>
    <t>MPF-12907-20230526-14_11_18</t>
  </si>
  <si>
    <t>20230526 14:12:16</t>
  </si>
  <si>
    <t>14:12:16</t>
  </si>
  <si>
    <t>MPF-12908-20230526-14_12_18</t>
  </si>
  <si>
    <t>20230526 14:13:16</t>
  </si>
  <si>
    <t>14:13:16</t>
  </si>
  <si>
    <t>MPF-12909-20230526-14_13_18</t>
  </si>
  <si>
    <t>20230526 14:14:16</t>
  </si>
  <si>
    <t>14:14:16</t>
  </si>
  <si>
    <t>MPF-12910-20230526-14_14_18</t>
  </si>
  <si>
    <t>20230526 14:15:16</t>
  </si>
  <si>
    <t>14:15:16</t>
  </si>
  <si>
    <t>MPF-12911-20230526-14_15_18</t>
  </si>
  <si>
    <t>20230526 14:16:16</t>
  </si>
  <si>
    <t>14:16:16</t>
  </si>
  <si>
    <t>MPF-12912-20230526-14_16_18</t>
  </si>
  <si>
    <t>20230526 14:17:16</t>
  </si>
  <si>
    <t>14:17:16</t>
  </si>
  <si>
    <t>MPF-12913-20230526-14_17_18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</si>
</sst>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Q94"/>
  <sheetViews>
    <sheetView tabSelected="1" topLeftCell="BA68" workbookViewId="0">
      <selection activeCell="BM17" sqref="BM17:BM94"/>
    </sheetView>
  </sheetViews>
  <sheetFormatPr baseColWidth="10" defaultColWidth="8.88671875" defaultRowHeight="14.4" x14ac:dyDescent="0.3"/>
  <sheetData>
    <row r="2" spans="1:147" x14ac:dyDescent="0.3">
      <c r="A2" t="s">
        <v>26</v>
      </c>
      <c r="B2" t="s">
        <v>27</v>
      </c>
      <c r="C2" t="s">
        <v>28</v>
      </c>
      <c r="D2" t="s">
        <v>30</v>
      </c>
    </row>
    <row r="3" spans="1:147" x14ac:dyDescent="0.3">
      <c r="B3" t="s">
        <v>19</v>
      </c>
      <c r="C3" t="s">
        <v>29</v>
      </c>
      <c r="D3" t="s">
        <v>31</v>
      </c>
    </row>
    <row r="4" spans="1:147" x14ac:dyDescent="0.3">
      <c r="A4" t="s">
        <v>32</v>
      </c>
      <c r="B4" t="s">
        <v>33</v>
      </c>
    </row>
    <row r="5" spans="1:147" x14ac:dyDescent="0.3">
      <c r="B5">
        <v>2</v>
      </c>
    </row>
    <row r="6" spans="1:147" x14ac:dyDescent="0.3">
      <c r="A6" t="s">
        <v>34</v>
      </c>
      <c r="B6" t="s">
        <v>35</v>
      </c>
      <c r="C6" t="s">
        <v>36</v>
      </c>
      <c r="D6" t="s">
        <v>37</v>
      </c>
      <c r="E6" t="s">
        <v>38</v>
      </c>
    </row>
    <row r="7" spans="1:147" x14ac:dyDescent="0.3">
      <c r="B7">
        <v>0</v>
      </c>
      <c r="C7">
        <v>1</v>
      </c>
      <c r="D7">
        <v>0</v>
      </c>
      <c r="E7">
        <v>0</v>
      </c>
    </row>
    <row r="8" spans="1:147" x14ac:dyDescent="0.3">
      <c r="A8" t="s">
        <v>39</v>
      </c>
      <c r="B8" t="s">
        <v>40</v>
      </c>
      <c r="C8" t="s">
        <v>42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  <c r="J8" t="s">
        <v>50</v>
      </c>
      <c r="K8" t="s">
        <v>51</v>
      </c>
      <c r="L8" t="s">
        <v>52</v>
      </c>
      <c r="M8" t="s">
        <v>53</v>
      </c>
      <c r="N8" t="s">
        <v>54</v>
      </c>
      <c r="O8" t="s">
        <v>55</v>
      </c>
      <c r="P8" t="s">
        <v>56</v>
      </c>
      <c r="Q8" t="s">
        <v>57</v>
      </c>
    </row>
    <row r="9" spans="1:147" x14ac:dyDescent="0.3">
      <c r="B9" t="s">
        <v>41</v>
      </c>
      <c r="C9" t="s">
        <v>43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7" x14ac:dyDescent="0.3">
      <c r="A10" t="s">
        <v>58</v>
      </c>
      <c r="B10" t="s">
        <v>59</v>
      </c>
      <c r="C10" t="s">
        <v>60</v>
      </c>
      <c r="D10" t="s">
        <v>61</v>
      </c>
      <c r="E10" t="s">
        <v>62</v>
      </c>
      <c r="F10" t="s">
        <v>63</v>
      </c>
    </row>
    <row r="11" spans="1:147" x14ac:dyDescent="0.3">
      <c r="B11">
        <v>0</v>
      </c>
      <c r="C11">
        <v>0</v>
      </c>
      <c r="D11">
        <v>0</v>
      </c>
      <c r="E11">
        <v>0</v>
      </c>
      <c r="F11">
        <v>1</v>
      </c>
    </row>
    <row r="12" spans="1:147" x14ac:dyDescent="0.3">
      <c r="A12" t="s">
        <v>64</v>
      </c>
      <c r="B12" t="s">
        <v>65</v>
      </c>
      <c r="C12" t="s">
        <v>66</v>
      </c>
      <c r="D12" t="s">
        <v>67</v>
      </c>
      <c r="E12" t="s">
        <v>68</v>
      </c>
      <c r="F12" t="s">
        <v>69</v>
      </c>
      <c r="G12" t="s">
        <v>71</v>
      </c>
      <c r="H12" t="s">
        <v>73</v>
      </c>
    </row>
    <row r="13" spans="1:147" x14ac:dyDescent="0.3">
      <c r="B13">
        <v>-6276</v>
      </c>
      <c r="C13">
        <v>6.6</v>
      </c>
      <c r="D13">
        <v>1.7090000000000001E-5</v>
      </c>
      <c r="E13">
        <v>3.11</v>
      </c>
      <c r="F13" t="s">
        <v>70</v>
      </c>
      <c r="G13" t="s">
        <v>72</v>
      </c>
      <c r="H13">
        <v>0</v>
      </c>
    </row>
    <row r="14" spans="1:147" x14ac:dyDescent="0.3">
      <c r="A14" t="s">
        <v>74</v>
      </c>
      <c r="B14" t="s">
        <v>74</v>
      </c>
      <c r="C14" t="s">
        <v>74</v>
      </c>
      <c r="D14" t="s">
        <v>74</v>
      </c>
      <c r="E14" t="s">
        <v>74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76</v>
      </c>
      <c r="AG14" t="s">
        <v>76</v>
      </c>
      <c r="AH14" t="s">
        <v>76</v>
      </c>
      <c r="AI14" t="s">
        <v>76</v>
      </c>
      <c r="AJ14" t="s">
        <v>76</v>
      </c>
      <c r="AK14" t="s">
        <v>77</v>
      </c>
      <c r="AL14" t="s">
        <v>77</v>
      </c>
      <c r="AM14" t="s">
        <v>77</v>
      </c>
      <c r="AN14" t="s">
        <v>77</v>
      </c>
      <c r="AO14" t="s">
        <v>77</v>
      </c>
      <c r="AP14" t="s">
        <v>77</v>
      </c>
      <c r="AQ14" t="s">
        <v>77</v>
      </c>
      <c r="AR14" t="s">
        <v>77</v>
      </c>
      <c r="AS14" t="s">
        <v>77</v>
      </c>
      <c r="AT14" t="s">
        <v>77</v>
      </c>
      <c r="AU14" t="s">
        <v>77</v>
      </c>
      <c r="AV14" t="s">
        <v>77</v>
      </c>
      <c r="AW14" t="s">
        <v>77</v>
      </c>
      <c r="AX14" t="s">
        <v>77</v>
      </c>
      <c r="AY14" t="s">
        <v>77</v>
      </c>
      <c r="AZ14" t="s">
        <v>77</v>
      </c>
      <c r="BA14" t="s">
        <v>77</v>
      </c>
      <c r="BB14" t="s">
        <v>77</v>
      </c>
      <c r="BC14" t="s">
        <v>77</v>
      </c>
      <c r="BD14" t="s">
        <v>77</v>
      </c>
      <c r="BE14" t="s">
        <v>77</v>
      </c>
      <c r="BF14" t="s">
        <v>77</v>
      </c>
      <c r="BG14" t="s">
        <v>77</v>
      </c>
      <c r="BH14" t="s">
        <v>77</v>
      </c>
      <c r="BI14" t="s">
        <v>78</v>
      </c>
      <c r="BJ14" t="s">
        <v>78</v>
      </c>
      <c r="BK14" t="s">
        <v>78</v>
      </c>
      <c r="BL14" t="s">
        <v>78</v>
      </c>
      <c r="BM14" t="s">
        <v>32</v>
      </c>
      <c r="BN14" t="s">
        <v>32</v>
      </c>
      <c r="BO14" t="s">
        <v>32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79</v>
      </c>
      <c r="CB14" t="s">
        <v>79</v>
      </c>
      <c r="CC14" t="s">
        <v>79</v>
      </c>
      <c r="CD14" t="s">
        <v>80</v>
      </c>
      <c r="CE14" t="s">
        <v>80</v>
      </c>
      <c r="CF14" t="s">
        <v>80</v>
      </c>
      <c r="CG14" t="s">
        <v>80</v>
      </c>
      <c r="CH14" t="s">
        <v>80</v>
      </c>
      <c r="CI14" t="s">
        <v>80</v>
      </c>
      <c r="CJ14" t="s">
        <v>80</v>
      </c>
      <c r="CK14" t="s">
        <v>80</v>
      </c>
      <c r="CL14" t="s">
        <v>80</v>
      </c>
      <c r="CM14" t="s">
        <v>80</v>
      </c>
      <c r="CN14" t="s">
        <v>80</v>
      </c>
      <c r="CO14" t="s">
        <v>80</v>
      </c>
      <c r="CP14" t="s">
        <v>80</v>
      </c>
      <c r="CQ14" t="s">
        <v>80</v>
      </c>
      <c r="CR14" t="s">
        <v>80</v>
      </c>
      <c r="CS14" t="s">
        <v>80</v>
      </c>
      <c r="CT14" t="s">
        <v>80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82</v>
      </c>
      <c r="DA14" t="s">
        <v>82</v>
      </c>
      <c r="DB14" t="s">
        <v>82</v>
      </c>
      <c r="DC14" t="s">
        <v>82</v>
      </c>
      <c r="DD14" t="s">
        <v>82</v>
      </c>
      <c r="DE14" t="s">
        <v>82</v>
      </c>
      <c r="DF14" t="s">
        <v>82</v>
      </c>
      <c r="DG14" t="s">
        <v>82</v>
      </c>
      <c r="DH14" t="s">
        <v>82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83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  <c r="EQ14" t="s">
        <v>84</v>
      </c>
    </row>
    <row r="15" spans="1:147" x14ac:dyDescent="0.3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76</v>
      </c>
      <c r="AG15" t="s">
        <v>116</v>
      </c>
      <c r="AH15" t="s">
        <v>117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129</v>
      </c>
      <c r="AU15" t="s">
        <v>130</v>
      </c>
      <c r="AV15" t="s">
        <v>131</v>
      </c>
      <c r="AW15" t="s">
        <v>132</v>
      </c>
      <c r="AX15" t="s">
        <v>133</v>
      </c>
      <c r="AY15" t="s">
        <v>134</v>
      </c>
      <c r="AZ15" t="s">
        <v>135</v>
      </c>
      <c r="BA15" t="s">
        <v>136</v>
      </c>
      <c r="BB15" t="s">
        <v>137</v>
      </c>
      <c r="BC15" t="s">
        <v>138</v>
      </c>
      <c r="BD15" t="s">
        <v>139</v>
      </c>
      <c r="BE15" t="s">
        <v>140</v>
      </c>
      <c r="BF15" t="s">
        <v>141</v>
      </c>
      <c r="BG15" t="s">
        <v>142</v>
      </c>
      <c r="BH15" t="s">
        <v>143</v>
      </c>
      <c r="BI15" t="s">
        <v>144</v>
      </c>
      <c r="BJ15" t="s">
        <v>145</v>
      </c>
      <c r="BK15" t="s">
        <v>146</v>
      </c>
      <c r="BL15" t="s">
        <v>147</v>
      </c>
      <c r="BM15" t="s">
        <v>148</v>
      </c>
      <c r="BN15" t="s">
        <v>149</v>
      </c>
      <c r="BO15" t="s">
        <v>150</v>
      </c>
      <c r="BP15" t="s">
        <v>90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166</v>
      </c>
      <c r="CG15" t="s">
        <v>167</v>
      </c>
      <c r="CH15" t="s">
        <v>168</v>
      </c>
      <c r="CI15" t="s">
        <v>169</v>
      </c>
      <c r="CJ15" t="s">
        <v>170</v>
      </c>
      <c r="CK15" t="s">
        <v>171</v>
      </c>
      <c r="CL15" t="s">
        <v>172</v>
      </c>
      <c r="CM15" t="s">
        <v>173</v>
      </c>
      <c r="CN15" t="s">
        <v>174</v>
      </c>
      <c r="CO15" t="s">
        <v>175</v>
      </c>
      <c r="CP15" t="s">
        <v>176</v>
      </c>
      <c r="CQ15" t="s">
        <v>177</v>
      </c>
      <c r="CR15" t="s">
        <v>178</v>
      </c>
      <c r="CS15" t="s">
        <v>179</v>
      </c>
      <c r="CT15" t="s">
        <v>180</v>
      </c>
      <c r="CU15" t="s">
        <v>181</v>
      </c>
      <c r="CV15" t="s">
        <v>182</v>
      </c>
      <c r="CW15" t="s">
        <v>183</v>
      </c>
      <c r="CX15" t="s">
        <v>184</v>
      </c>
      <c r="CY15" t="s">
        <v>185</v>
      </c>
      <c r="CZ15" t="s">
        <v>86</v>
      </c>
      <c r="DA15" t="s">
        <v>89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  <c r="EQ15" t="s">
        <v>227</v>
      </c>
    </row>
    <row r="16" spans="1:147" x14ac:dyDescent="0.3">
      <c r="B16" t="s">
        <v>228</v>
      </c>
      <c r="C16" t="s">
        <v>228</v>
      </c>
      <c r="F16" t="s">
        <v>228</v>
      </c>
      <c r="G16" t="s">
        <v>229</v>
      </c>
      <c r="H16" t="s">
        <v>230</v>
      </c>
      <c r="I16" t="s">
        <v>231</v>
      </c>
      <c r="J16" t="s">
        <v>231</v>
      </c>
      <c r="K16" t="s">
        <v>156</v>
      </c>
      <c r="L16" t="s">
        <v>156</v>
      </c>
      <c r="M16" t="s">
        <v>229</v>
      </c>
      <c r="N16" t="s">
        <v>229</v>
      </c>
      <c r="O16" t="s">
        <v>229</v>
      </c>
      <c r="P16" t="s">
        <v>229</v>
      </c>
      <c r="Q16" t="s">
        <v>232</v>
      </c>
      <c r="R16" t="s">
        <v>233</v>
      </c>
      <c r="S16" t="s">
        <v>233</v>
      </c>
      <c r="T16" t="s">
        <v>234</v>
      </c>
      <c r="U16" t="s">
        <v>235</v>
      </c>
      <c r="V16" t="s">
        <v>234</v>
      </c>
      <c r="W16" t="s">
        <v>234</v>
      </c>
      <c r="X16" t="s">
        <v>234</v>
      </c>
      <c r="Y16" t="s">
        <v>232</v>
      </c>
      <c r="Z16" t="s">
        <v>232</v>
      </c>
      <c r="AA16" t="s">
        <v>232</v>
      </c>
      <c r="AB16" t="s">
        <v>232</v>
      </c>
      <c r="AF16" t="s">
        <v>236</v>
      </c>
      <c r="AG16" t="s">
        <v>235</v>
      </c>
      <c r="AI16" t="s">
        <v>235</v>
      </c>
      <c r="AJ16" t="s">
        <v>236</v>
      </c>
      <c r="AP16" t="s">
        <v>230</v>
      </c>
      <c r="AV16" t="s">
        <v>230</v>
      </c>
      <c r="AW16" t="s">
        <v>230</v>
      </c>
      <c r="AX16" t="s">
        <v>230</v>
      </c>
      <c r="AZ16" t="s">
        <v>237</v>
      </c>
      <c r="BI16" t="s">
        <v>230</v>
      </c>
      <c r="BJ16" t="s">
        <v>230</v>
      </c>
      <c r="BL16" t="s">
        <v>238</v>
      </c>
      <c r="BM16" t="s">
        <v>239</v>
      </c>
      <c r="BP16" t="s">
        <v>228</v>
      </c>
      <c r="BQ16" t="s">
        <v>231</v>
      </c>
      <c r="BR16" t="s">
        <v>231</v>
      </c>
      <c r="BS16" t="s">
        <v>240</v>
      </c>
      <c r="BT16" t="s">
        <v>240</v>
      </c>
      <c r="BU16" t="s">
        <v>236</v>
      </c>
      <c r="BV16" t="s">
        <v>234</v>
      </c>
      <c r="BW16" t="s">
        <v>234</v>
      </c>
      <c r="BX16" t="s">
        <v>233</v>
      </c>
      <c r="BY16" t="s">
        <v>233</v>
      </c>
      <c r="BZ16" t="s">
        <v>233</v>
      </c>
      <c r="CA16" t="s">
        <v>241</v>
      </c>
      <c r="CB16" t="s">
        <v>230</v>
      </c>
      <c r="CC16" t="s">
        <v>230</v>
      </c>
      <c r="CD16" t="s">
        <v>230</v>
      </c>
      <c r="CI16" t="s">
        <v>230</v>
      </c>
      <c r="CL16" t="s">
        <v>233</v>
      </c>
      <c r="CM16" t="s">
        <v>233</v>
      </c>
      <c r="CN16" t="s">
        <v>233</v>
      </c>
      <c r="CO16" t="s">
        <v>233</v>
      </c>
      <c r="CP16" t="s">
        <v>233</v>
      </c>
      <c r="CQ16" t="s">
        <v>230</v>
      </c>
      <c r="CR16" t="s">
        <v>230</v>
      </c>
      <c r="CS16" t="s">
        <v>230</v>
      </c>
      <c r="CT16" t="s">
        <v>228</v>
      </c>
      <c r="CV16" t="s">
        <v>242</v>
      </c>
      <c r="CW16" t="s">
        <v>242</v>
      </c>
      <c r="CY16" t="s">
        <v>228</v>
      </c>
      <c r="CZ16" t="s">
        <v>243</v>
      </c>
      <c r="DC16" t="s">
        <v>244</v>
      </c>
      <c r="DD16" t="s">
        <v>245</v>
      </c>
      <c r="DE16" t="s">
        <v>244</v>
      </c>
      <c r="DF16" t="s">
        <v>245</v>
      </c>
      <c r="DG16" t="s">
        <v>235</v>
      </c>
      <c r="DH16" t="s">
        <v>235</v>
      </c>
      <c r="DI16" t="s">
        <v>231</v>
      </c>
      <c r="DJ16" t="s">
        <v>246</v>
      </c>
      <c r="DK16" t="s">
        <v>231</v>
      </c>
      <c r="DN16" t="s">
        <v>247</v>
      </c>
      <c r="DQ16" t="s">
        <v>240</v>
      </c>
      <c r="DR16" t="s">
        <v>248</v>
      </c>
      <c r="DS16" t="s">
        <v>240</v>
      </c>
      <c r="DX16" t="s">
        <v>235</v>
      </c>
      <c r="DY16" t="s">
        <v>235</v>
      </c>
      <c r="DZ16" t="s">
        <v>244</v>
      </c>
      <c r="EA16" t="s">
        <v>245</v>
      </c>
      <c r="EC16" t="s">
        <v>236</v>
      </c>
      <c r="ED16" t="s">
        <v>236</v>
      </c>
      <c r="EE16" t="s">
        <v>233</v>
      </c>
      <c r="EF16" t="s">
        <v>233</v>
      </c>
      <c r="EG16" t="s">
        <v>233</v>
      </c>
      <c r="EH16" t="s">
        <v>233</v>
      </c>
      <c r="EI16" t="s">
        <v>233</v>
      </c>
      <c r="EJ16" t="s">
        <v>235</v>
      </c>
      <c r="EK16" t="s">
        <v>235</v>
      </c>
      <c r="EL16" t="s">
        <v>235</v>
      </c>
      <c r="EM16" t="s">
        <v>233</v>
      </c>
      <c r="EN16" t="s">
        <v>231</v>
      </c>
      <c r="EO16" t="s">
        <v>240</v>
      </c>
      <c r="EP16" t="s">
        <v>235</v>
      </c>
      <c r="EQ16" t="s">
        <v>235</v>
      </c>
    </row>
    <row r="17" spans="1:147" x14ac:dyDescent="0.3">
      <c r="A17">
        <v>1</v>
      </c>
      <c r="B17">
        <v>1685098696.3</v>
      </c>
      <c r="C17">
        <v>0</v>
      </c>
      <c r="D17" t="s">
        <v>249</v>
      </c>
      <c r="E17" t="s">
        <v>250</v>
      </c>
      <c r="F17">
        <v>1685098688.2967701</v>
      </c>
      <c r="G17">
        <f t="shared" ref="G17:G48" si="0">BU17*AH17*(BS17-BT17)/(100*BM17*(1000-AH17*BS17))</f>
        <v>5.0303991152505969E-3</v>
      </c>
      <c r="H17">
        <f t="shared" ref="H17:H48" si="1">BU17*AH17*(BR17-BQ17*(1000-AH17*BT17)/(1000-AH17*BS17))/(100*BM17)</f>
        <v>15.286577658971453</v>
      </c>
      <c r="I17">
        <f t="shared" ref="I17:I48" si="2">BQ17 - IF(AH17&gt;1, H17*BM17*100/(AJ17*CA17), 0)</f>
        <v>400.03125806451601</v>
      </c>
      <c r="J17">
        <f t="shared" ref="J17:J48" si="3">((P17-G17/2)*I17-H17)/(P17+G17/2)</f>
        <v>269.6854255381117</v>
      </c>
      <c r="K17">
        <f t="shared" ref="K17:K48" si="4">J17*(BV17+BW17)/1000</f>
        <v>25.910827363034464</v>
      </c>
      <c r="L17">
        <f t="shared" ref="L17:L48" si="5">(BQ17 - IF(AH17&gt;1, H17*BM17*100/(AJ17*CA17), 0))*(BV17+BW17)/1000</f>
        <v>38.434189933865632</v>
      </c>
      <c r="M17">
        <f t="shared" ref="M17:M48" si="6">2/((1/O17-1/N17)+SIGN(O17)*SQRT((1/O17-1/N17)*(1/O17-1/N17) + 4*BN17/((BN17+1)*(BN17+1))*(2*1/O17*1/N17-1/N17*1/N17)))</f>
        <v>0.214612212881339</v>
      </c>
      <c r="N17">
        <f t="shared" ref="N17:N48" si="7">AE17+AD17*BM17+AC17*BM17*BM17</f>
        <v>3.3721006244916785</v>
      </c>
      <c r="O17">
        <f t="shared" ref="O17:O48" si="8">G17*(1000-(1000*0.61365*EXP(17.502*S17/(240.97+S17))/(BV17+BW17)+BS17)/2)/(1000*0.61365*EXP(17.502*S17/(240.97+S17))/(BV17+BW17)-BS17)</f>
        <v>0.20730267357286203</v>
      </c>
      <c r="P17">
        <f t="shared" ref="P17:P48" si="9">1/((BN17+1)/(M17/1.6)+1/(N17/1.37)) + BN17/((BN17+1)/(M17/1.6) + BN17/(N17/1.37))</f>
        <v>0.1302001639512734</v>
      </c>
      <c r="Q17">
        <f t="shared" ref="Q17:Q48" si="10">(BJ17*BL17)</f>
        <v>161.84708107393556</v>
      </c>
      <c r="R17">
        <f t="shared" ref="R17:R48" si="11">(BX17+(Q17+2*0.95*0.0000000567*(((BX17+$B$7)+273)^4-(BX17+273)^4)-44100*G17)/(1.84*29.3*N17+8*0.95*0.0000000567*(BX17+273)^3))</f>
        <v>27.800766962305929</v>
      </c>
      <c r="S17">
        <f t="shared" ref="S17:S48" si="12">($C$7*BY17+$D$7*BZ17+$E$7*R17)</f>
        <v>27.985996774193499</v>
      </c>
      <c r="T17">
        <f t="shared" ref="T17:T48" si="13">0.61365*EXP(17.502*S17/(240.97+S17))</f>
        <v>3.7917429031644447</v>
      </c>
      <c r="U17">
        <f t="shared" ref="U17:U48" si="14">(V17/W17*100)</f>
        <v>39.923122628046528</v>
      </c>
      <c r="V17">
        <f t="shared" ref="V17:V48" si="15">BS17*(BV17+BW17)/1000</f>
        <v>1.5248242778662306</v>
      </c>
      <c r="W17">
        <f t="shared" ref="W17:W48" si="16">0.61365*EXP(17.502*BX17/(240.97+BX17))</f>
        <v>3.8194013330886629</v>
      </c>
      <c r="X17">
        <f t="shared" ref="X17:X48" si="17">(T17-BS17*(BV17+BW17)/1000)</f>
        <v>2.2669186252982141</v>
      </c>
      <c r="Y17">
        <f t="shared" ref="Y17:Y48" si="18">(-G17*44100)</f>
        <v>-221.84060098255134</v>
      </c>
      <c r="Z17">
        <f t="shared" ref="Z17:Z48" si="19">2*29.3*N17*0.92*(BX17-S17)</f>
        <v>22.672979306456043</v>
      </c>
      <c r="AA17">
        <f t="shared" ref="AA17:AA48" si="20">2*0.95*0.0000000567*(((BX17+$B$7)+273)^4-(S17+273)^4)</f>
        <v>1.4663176667608393</v>
      </c>
      <c r="AB17">
        <f t="shared" ref="AB17:AB48" si="21">Q17+AA17+Y17+Z17</f>
        <v>-35.854222935398909</v>
      </c>
      <c r="AC17">
        <v>-3.97636087793138E-2</v>
      </c>
      <c r="AD17">
        <v>4.46381343382313E-2</v>
      </c>
      <c r="AE17">
        <v>3.3603507699190698</v>
      </c>
      <c r="AF17">
        <v>0</v>
      </c>
      <c r="AG17">
        <v>0</v>
      </c>
      <c r="AH17">
        <f t="shared" ref="AH17:AH48" si="22">IF(AF17*$H$13&gt;=AJ17,1,(AJ17/(AJ17-AF17*$H$13)))</f>
        <v>1</v>
      </c>
      <c r="AI17">
        <f t="shared" ref="AI17:AI48" si="23">(AH17-1)*100</f>
        <v>0</v>
      </c>
      <c r="AJ17">
        <f t="shared" ref="AJ17:AJ48" si="24">MAX(0,($B$13+$C$13*CA17)/(1+$D$13*CA17)*BV17/(BX17+273)*$E$13)</f>
        <v>50517.575527388159</v>
      </c>
      <c r="AK17" t="s">
        <v>251</v>
      </c>
      <c r="AL17">
        <v>2.2718269230769201</v>
      </c>
      <c r="AM17">
        <v>1.4632000000000001</v>
      </c>
      <c r="AN17">
        <f t="shared" ref="AN17:AN48" si="25">AM17-AL17</f>
        <v>-0.80862692307692008</v>
      </c>
      <c r="AO17">
        <f t="shared" ref="AO17:AO48" si="26">AN17/AM17</f>
        <v>-0.55264278504436859</v>
      </c>
      <c r="AP17">
        <v>-0.17583760534965001</v>
      </c>
      <c r="AQ17" t="s">
        <v>252</v>
      </c>
      <c r="AR17">
        <v>2.2910461538461502</v>
      </c>
      <c r="AS17">
        <v>1.45</v>
      </c>
      <c r="AT17">
        <f t="shared" ref="AT17:AT48" si="27">1-AR17/AS17</f>
        <v>-0.5800318302387244</v>
      </c>
      <c r="AU17">
        <v>0.5</v>
      </c>
      <c r="AV17">
        <f t="shared" ref="AV17:AV48" si="28">BJ17</f>
        <v>841.19823224498464</v>
      </c>
      <c r="AW17">
        <f t="shared" ref="AW17:AW48" si="29">H17</f>
        <v>15.286577658971453</v>
      </c>
      <c r="AX17">
        <f t="shared" ref="AX17:AX48" si="30">AT17*AU17*AV17</f>
        <v>-243.96087512131899</v>
      </c>
      <c r="AY17">
        <f t="shared" ref="AY17:AY48" si="31">BD17/AS17</f>
        <v>1</v>
      </c>
      <c r="AZ17">
        <f t="shared" ref="AZ17:AZ48" si="32">(AW17-AP17)/AV17</f>
        <v>1.8381416735809234E-2</v>
      </c>
      <c r="BA17">
        <f t="shared" ref="BA17:BA48" si="33">(AM17-AS17)/AS17</f>
        <v>9.1034482758621388E-3</v>
      </c>
      <c r="BB17" t="s">
        <v>253</v>
      </c>
      <c r="BC17">
        <v>0</v>
      </c>
      <c r="BD17">
        <f t="shared" ref="BD17:BD48" si="34">AS17-BC17</f>
        <v>1.45</v>
      </c>
      <c r="BE17">
        <f t="shared" ref="BE17:BE48" si="35">(AS17-AR17)/(AS17-BC17)</f>
        <v>-0.58003183023872429</v>
      </c>
      <c r="BF17">
        <f t="shared" ref="BF17:BF48" si="36">(AM17-AS17)/(AM17-BC17)</f>
        <v>9.021323127392086E-3</v>
      </c>
      <c r="BG17">
        <f t="shared" ref="BG17:BG48" si="37">(AS17-AR17)/(AS17-AL17)</f>
        <v>1.0233859833859826</v>
      </c>
      <c r="BH17">
        <f t="shared" ref="BH17:BH48" si="38">(AM17-AS17)/(AM17-AL17)</f>
        <v>-1.6323967979909149E-2</v>
      </c>
      <c r="BI17">
        <f t="shared" ref="BI17:BI48" si="39">$B$11*CB17+$C$11*CC17+$F$11*CD17</f>
        <v>999.99751612903196</v>
      </c>
      <c r="BJ17">
        <f t="shared" ref="BJ17:BJ48" si="40">BI17*BK17</f>
        <v>841.19823224498464</v>
      </c>
      <c r="BK17">
        <f t="shared" ref="BK17:BK48" si="41">($B$11*$D$9+$C$11*$D$9+$F$11*((CQ17+CI17)/MAX(CQ17+CI17+CR17, 0.1)*$I$9+CR17/MAX(CQ17+CI17+CR17, 0.1)*$J$9))/($B$11+$C$11+$F$11)</f>
        <v>0.84120032167804193</v>
      </c>
      <c r="BL17">
        <f t="shared" ref="BL17:BL48" si="42">($B$11*$K$9+$C$11*$K$9+$F$11*((CQ17+CI17)/MAX(CQ17+CI17+CR17, 0.1)*$P$9+CR17/MAX(CQ17+CI17+CR17, 0.1)*$Q$9))/($B$11+$C$11+$F$11)</f>
        <v>0.19240064335608392</v>
      </c>
      <c r="BM17">
        <v>0.70114397770928505</v>
      </c>
      <c r="BN17">
        <v>0.5</v>
      </c>
      <c r="BO17" t="s">
        <v>254</v>
      </c>
      <c r="BP17">
        <v>1685098688.2967701</v>
      </c>
      <c r="BQ17">
        <v>400.03125806451601</v>
      </c>
      <c r="BR17">
        <v>402.45703225806398</v>
      </c>
      <c r="BS17">
        <v>15.8706967741936</v>
      </c>
      <c r="BT17">
        <v>15.1764935483871</v>
      </c>
      <c r="BU17">
        <v>500.00596774193502</v>
      </c>
      <c r="BV17">
        <v>95.877958064516093</v>
      </c>
      <c r="BW17">
        <v>0.20000874193548401</v>
      </c>
      <c r="BX17">
        <v>28.110712903225799</v>
      </c>
      <c r="BY17">
        <v>27.985996774193499</v>
      </c>
      <c r="BZ17">
        <v>999.9</v>
      </c>
      <c r="CA17">
        <v>10001.4516129032</v>
      </c>
      <c r="CB17">
        <v>0</v>
      </c>
      <c r="CC17">
        <v>70.124170967741904</v>
      </c>
      <c r="CD17">
        <v>999.99751612903196</v>
      </c>
      <c r="CE17">
        <v>0.95999154838709699</v>
      </c>
      <c r="CF17">
        <v>4.0008725806451602E-2</v>
      </c>
      <c r="CG17">
        <v>0</v>
      </c>
      <c r="CH17">
        <v>2.2870612903225802</v>
      </c>
      <c r="CI17">
        <v>0</v>
      </c>
      <c r="CJ17">
        <v>678.14906451612899</v>
      </c>
      <c r="CK17">
        <v>8120.8129032258103</v>
      </c>
      <c r="CL17">
        <v>37.524000000000001</v>
      </c>
      <c r="CM17">
        <v>40.686999999999998</v>
      </c>
      <c r="CN17">
        <v>38.811999999999998</v>
      </c>
      <c r="CO17">
        <v>39.4491935483871</v>
      </c>
      <c r="CP17">
        <v>37.774000000000001</v>
      </c>
      <c r="CQ17">
        <v>959.98741935483804</v>
      </c>
      <c r="CR17">
        <v>40.010645161290299</v>
      </c>
      <c r="CS17">
        <v>0</v>
      </c>
      <c r="CT17">
        <v>369</v>
      </c>
      <c r="CU17">
        <v>2.2910461538461502</v>
      </c>
      <c r="CV17">
        <v>-0.49835214209362</v>
      </c>
      <c r="CW17">
        <v>-11.647555530178501</v>
      </c>
      <c r="CX17">
        <v>678.04319230769204</v>
      </c>
      <c r="CY17">
        <v>15</v>
      </c>
      <c r="CZ17">
        <v>1685098620.7</v>
      </c>
      <c r="DA17" t="s">
        <v>255</v>
      </c>
      <c r="DB17">
        <v>3</v>
      </c>
      <c r="DC17">
        <v>-3.831</v>
      </c>
      <c r="DD17">
        <v>0.36</v>
      </c>
      <c r="DE17">
        <v>402</v>
      </c>
      <c r="DF17">
        <v>15</v>
      </c>
      <c r="DG17">
        <v>1.2</v>
      </c>
      <c r="DH17">
        <v>0.35</v>
      </c>
      <c r="DI17">
        <v>-2.34795209615385</v>
      </c>
      <c r="DJ17">
        <v>-1.25918731766739</v>
      </c>
      <c r="DK17">
        <v>0.73925467519497301</v>
      </c>
      <c r="DL17">
        <v>0</v>
      </c>
      <c r="DM17">
        <v>2.2857604651162799</v>
      </c>
      <c r="DN17">
        <v>1.08815314056249E-2</v>
      </c>
      <c r="DO17">
        <v>0.203879102501931</v>
      </c>
      <c r="DP17">
        <v>1</v>
      </c>
      <c r="DQ17">
        <v>0.69594153846153906</v>
      </c>
      <c r="DR17">
        <v>-1.2122260191386E-2</v>
      </c>
      <c r="DS17">
        <v>1.12834959214802E-2</v>
      </c>
      <c r="DT17">
        <v>1</v>
      </c>
      <c r="DU17">
        <v>2</v>
      </c>
      <c r="DV17">
        <v>3</v>
      </c>
      <c r="DW17" t="s">
        <v>256</v>
      </c>
      <c r="DX17">
        <v>100</v>
      </c>
      <c r="DY17">
        <v>100</v>
      </c>
      <c r="DZ17">
        <v>-3.831</v>
      </c>
      <c r="EA17">
        <v>0.36</v>
      </c>
      <c r="EB17">
        <v>2</v>
      </c>
      <c r="EC17">
        <v>515.63900000000001</v>
      </c>
      <c r="ED17">
        <v>421.19900000000001</v>
      </c>
      <c r="EE17">
        <v>27.3445</v>
      </c>
      <c r="EF17">
        <v>30.0352</v>
      </c>
      <c r="EG17">
        <v>29.9999</v>
      </c>
      <c r="EH17">
        <v>30.227399999999999</v>
      </c>
      <c r="EI17">
        <v>30.262899999999998</v>
      </c>
      <c r="EJ17">
        <v>19.900700000000001</v>
      </c>
      <c r="EK17">
        <v>29.841799999999999</v>
      </c>
      <c r="EL17">
        <v>0</v>
      </c>
      <c r="EM17">
        <v>27.34</v>
      </c>
      <c r="EN17">
        <v>401.65800000000002</v>
      </c>
      <c r="EO17">
        <v>15.2087</v>
      </c>
      <c r="EP17">
        <v>100.491</v>
      </c>
      <c r="EQ17">
        <v>90.322800000000001</v>
      </c>
    </row>
    <row r="18" spans="1:147" x14ac:dyDescent="0.3">
      <c r="A18">
        <v>2</v>
      </c>
      <c r="B18">
        <v>1685098756.3</v>
      </c>
      <c r="C18">
        <v>60</v>
      </c>
      <c r="D18" t="s">
        <v>257</v>
      </c>
      <c r="E18" t="s">
        <v>258</v>
      </c>
      <c r="F18">
        <v>1685098748.3</v>
      </c>
      <c r="G18">
        <f t="shared" si="0"/>
        <v>4.4478448296047671E-3</v>
      </c>
      <c r="H18">
        <f t="shared" si="1"/>
        <v>14.818330285572003</v>
      </c>
      <c r="I18">
        <f t="shared" si="2"/>
        <v>399.97464516129003</v>
      </c>
      <c r="J18">
        <f t="shared" si="3"/>
        <v>258.3804200789366</v>
      </c>
      <c r="K18">
        <f t="shared" si="4"/>
        <v>24.809752647772434</v>
      </c>
      <c r="L18">
        <f t="shared" si="5"/>
        <v>38.405665602682056</v>
      </c>
      <c r="M18">
        <f t="shared" si="6"/>
        <v>0.18887849606714832</v>
      </c>
      <c r="N18">
        <f t="shared" si="7"/>
        <v>3.3746840958643163</v>
      </c>
      <c r="O18">
        <f t="shared" si="8"/>
        <v>0.1831960209168991</v>
      </c>
      <c r="P18">
        <f t="shared" si="9"/>
        <v>0.11499382028178266</v>
      </c>
      <c r="Q18">
        <f t="shared" si="10"/>
        <v>161.84773499230948</v>
      </c>
      <c r="R18">
        <f t="shared" si="11"/>
        <v>27.960088075716076</v>
      </c>
      <c r="S18">
        <f t="shared" si="12"/>
        <v>28.013338709677399</v>
      </c>
      <c r="T18">
        <f t="shared" si="13"/>
        <v>3.7977915516833178</v>
      </c>
      <c r="U18">
        <f t="shared" si="14"/>
        <v>40.028117959511</v>
      </c>
      <c r="V18">
        <f t="shared" si="15"/>
        <v>1.5311924991960228</v>
      </c>
      <c r="W18">
        <f t="shared" si="16"/>
        <v>3.8252922626660726</v>
      </c>
      <c r="X18">
        <f t="shared" si="17"/>
        <v>2.2665990524872948</v>
      </c>
      <c r="Y18">
        <f t="shared" si="18"/>
        <v>-196.14995698557024</v>
      </c>
      <c r="Z18">
        <f t="shared" si="19"/>
        <v>22.530128751711853</v>
      </c>
      <c r="AA18">
        <f t="shared" si="20"/>
        <v>1.4563540565433191</v>
      </c>
      <c r="AB18">
        <f t="shared" si="21"/>
        <v>-10.315739185005587</v>
      </c>
      <c r="AC18">
        <v>-3.9801892694304501E-2</v>
      </c>
      <c r="AD18">
        <v>4.4681111386663599E-2</v>
      </c>
      <c r="AE18">
        <v>3.3629229286757898</v>
      </c>
      <c r="AF18">
        <v>0</v>
      </c>
      <c r="AG18">
        <v>0</v>
      </c>
      <c r="AH18">
        <f t="shared" si="22"/>
        <v>1</v>
      </c>
      <c r="AI18">
        <f t="shared" si="23"/>
        <v>0</v>
      </c>
      <c r="AJ18">
        <f t="shared" si="24"/>
        <v>50558.52215829026</v>
      </c>
      <c r="AK18" t="s">
        <v>251</v>
      </c>
      <c r="AL18">
        <v>2.2718269230769201</v>
      </c>
      <c r="AM18">
        <v>1.4632000000000001</v>
      </c>
      <c r="AN18">
        <f t="shared" si="25"/>
        <v>-0.80862692307692008</v>
      </c>
      <c r="AO18">
        <f t="shared" si="26"/>
        <v>-0.55264278504436859</v>
      </c>
      <c r="AP18">
        <v>-0.17583760534965001</v>
      </c>
      <c r="AQ18" t="s">
        <v>259</v>
      </c>
      <c r="AR18">
        <v>2.3039653846153798</v>
      </c>
      <c r="AS18">
        <v>1.6252</v>
      </c>
      <c r="AT18">
        <f t="shared" si="27"/>
        <v>-0.41765037202521516</v>
      </c>
      <c r="AU18">
        <v>0.5</v>
      </c>
      <c r="AV18">
        <f t="shared" si="28"/>
        <v>841.20160052847439</v>
      </c>
      <c r="AW18">
        <f t="shared" si="29"/>
        <v>14.818330285572003</v>
      </c>
      <c r="AX18">
        <f t="shared" si="30"/>
        <v>-175.66408070446187</v>
      </c>
      <c r="AY18">
        <f t="shared" si="31"/>
        <v>1</v>
      </c>
      <c r="AZ18">
        <f t="shared" si="32"/>
        <v>1.7824702047050025E-2</v>
      </c>
      <c r="BA18">
        <f t="shared" si="33"/>
        <v>-9.9680039379768604E-2</v>
      </c>
      <c r="BB18" t="s">
        <v>253</v>
      </c>
      <c r="BC18">
        <v>0</v>
      </c>
      <c r="BD18">
        <f t="shared" si="34"/>
        <v>1.6252</v>
      </c>
      <c r="BE18">
        <f t="shared" si="35"/>
        <v>-0.41765037202521527</v>
      </c>
      <c r="BF18">
        <f t="shared" si="36"/>
        <v>-0.11071623838162925</v>
      </c>
      <c r="BG18">
        <f t="shared" si="37"/>
        <v>1.0497017064886991</v>
      </c>
      <c r="BH18">
        <f t="shared" si="38"/>
        <v>0.20033960702615611</v>
      </c>
      <c r="BI18">
        <f t="shared" si="39"/>
        <v>1000.0015161290301</v>
      </c>
      <c r="BJ18">
        <f t="shared" si="40"/>
        <v>841.20160052847439</v>
      </c>
      <c r="BK18">
        <f t="shared" si="41"/>
        <v>0.84120032516024135</v>
      </c>
      <c r="BL18">
        <f t="shared" si="42"/>
        <v>0.19240065032048284</v>
      </c>
      <c r="BM18">
        <v>0.70114397770928505</v>
      </c>
      <c r="BN18">
        <v>0.5</v>
      </c>
      <c r="BO18" t="s">
        <v>254</v>
      </c>
      <c r="BP18">
        <v>1685098748.3</v>
      </c>
      <c r="BQ18">
        <v>399.97464516129003</v>
      </c>
      <c r="BR18">
        <v>402.30206451612901</v>
      </c>
      <c r="BS18">
        <v>15.9465580645161</v>
      </c>
      <c r="BT18">
        <v>15.3327903225806</v>
      </c>
      <c r="BU18">
        <v>500.00167741935502</v>
      </c>
      <c r="BV18">
        <v>95.820377419354799</v>
      </c>
      <c r="BW18">
        <v>0.19987303225806499</v>
      </c>
      <c r="BX18">
        <v>28.1371741935484</v>
      </c>
      <c r="BY18">
        <v>28.013338709677399</v>
      </c>
      <c r="BZ18">
        <v>999.9</v>
      </c>
      <c r="CA18">
        <v>10017.0967741935</v>
      </c>
      <c r="CB18">
        <v>0</v>
      </c>
      <c r="CC18">
        <v>75.078400000000002</v>
      </c>
      <c r="CD18">
        <v>1000.0015161290301</v>
      </c>
      <c r="CE18">
        <v>0.95999332258064496</v>
      </c>
      <c r="CF18">
        <v>4.0006838709677403E-2</v>
      </c>
      <c r="CG18">
        <v>0</v>
      </c>
      <c r="CH18">
        <v>2.3110193548387099</v>
      </c>
      <c r="CI18">
        <v>0</v>
      </c>
      <c r="CJ18">
        <v>668.63832258064497</v>
      </c>
      <c r="CK18">
        <v>8120.84741935484</v>
      </c>
      <c r="CL18">
        <v>37.781999999999996</v>
      </c>
      <c r="CM18">
        <v>40.811999999999998</v>
      </c>
      <c r="CN18">
        <v>39.001967741935502</v>
      </c>
      <c r="CO18">
        <v>39.561999999999998</v>
      </c>
      <c r="CP18">
        <v>38</v>
      </c>
      <c r="CQ18">
        <v>959.99225806451602</v>
      </c>
      <c r="CR18">
        <v>40.010967741935502</v>
      </c>
      <c r="CS18">
        <v>0</v>
      </c>
      <c r="CT18">
        <v>59.400000095367403</v>
      </c>
      <c r="CU18">
        <v>2.3039653846153798</v>
      </c>
      <c r="CV18">
        <v>-0.294314530333117</v>
      </c>
      <c r="CW18">
        <v>-2.11661537723641</v>
      </c>
      <c r="CX18">
        <v>668.649038461538</v>
      </c>
      <c r="CY18">
        <v>15</v>
      </c>
      <c r="CZ18">
        <v>1685098620.7</v>
      </c>
      <c r="DA18" t="s">
        <v>255</v>
      </c>
      <c r="DB18">
        <v>3</v>
      </c>
      <c r="DC18">
        <v>-3.831</v>
      </c>
      <c r="DD18">
        <v>0.36</v>
      </c>
      <c r="DE18">
        <v>402</v>
      </c>
      <c r="DF18">
        <v>15</v>
      </c>
      <c r="DG18">
        <v>1.2</v>
      </c>
      <c r="DH18">
        <v>0.35</v>
      </c>
      <c r="DI18">
        <v>-2.2938611538461502</v>
      </c>
      <c r="DJ18">
        <v>-0.372419533851375</v>
      </c>
      <c r="DK18">
        <v>0.112137290470446</v>
      </c>
      <c r="DL18">
        <v>1</v>
      </c>
      <c r="DM18">
        <v>2.3036093023255799</v>
      </c>
      <c r="DN18">
        <v>0.118465336456804</v>
      </c>
      <c r="DO18">
        <v>0.177697715384868</v>
      </c>
      <c r="DP18">
        <v>1</v>
      </c>
      <c r="DQ18">
        <v>0.62827890384615404</v>
      </c>
      <c r="DR18">
        <v>-0.117055799538981</v>
      </c>
      <c r="DS18">
        <v>2.0339453434396498E-2</v>
      </c>
      <c r="DT18">
        <v>0</v>
      </c>
      <c r="DU18">
        <v>2</v>
      </c>
      <c r="DV18">
        <v>3</v>
      </c>
      <c r="DW18" t="s">
        <v>256</v>
      </c>
      <c r="DX18">
        <v>100</v>
      </c>
      <c r="DY18">
        <v>100</v>
      </c>
      <c r="DZ18">
        <v>-3.831</v>
      </c>
      <c r="EA18">
        <v>0.36</v>
      </c>
      <c r="EB18">
        <v>2</v>
      </c>
      <c r="EC18">
        <v>515.00599999999997</v>
      </c>
      <c r="ED18">
        <v>421.23</v>
      </c>
      <c r="EE18">
        <v>27.043900000000001</v>
      </c>
      <c r="EF18">
        <v>30.019600000000001</v>
      </c>
      <c r="EG18">
        <v>30.0001</v>
      </c>
      <c r="EH18">
        <v>30.2118</v>
      </c>
      <c r="EI18">
        <v>30.2499</v>
      </c>
      <c r="EJ18">
        <v>19.9268</v>
      </c>
      <c r="EK18">
        <v>28.981999999999999</v>
      </c>
      <c r="EL18">
        <v>0</v>
      </c>
      <c r="EM18">
        <v>27.043399999999998</v>
      </c>
      <c r="EN18">
        <v>402.209</v>
      </c>
      <c r="EO18">
        <v>15.3428</v>
      </c>
      <c r="EP18">
        <v>100.495</v>
      </c>
      <c r="EQ18">
        <v>90.326499999999996</v>
      </c>
    </row>
    <row r="19" spans="1:147" x14ac:dyDescent="0.3">
      <c r="A19">
        <v>3</v>
      </c>
      <c r="B19">
        <v>1685098816.3</v>
      </c>
      <c r="C19">
        <v>120</v>
      </c>
      <c r="D19" t="s">
        <v>260</v>
      </c>
      <c r="E19" t="s">
        <v>261</v>
      </c>
      <c r="F19">
        <v>1685098808.3</v>
      </c>
      <c r="G19">
        <f t="shared" si="0"/>
        <v>4.432541320581922E-3</v>
      </c>
      <c r="H19">
        <f t="shared" si="1"/>
        <v>14.227954418013155</v>
      </c>
      <c r="I19">
        <f t="shared" si="2"/>
        <v>400.00867741935502</v>
      </c>
      <c r="J19">
        <f t="shared" si="3"/>
        <v>263.2915880892208</v>
      </c>
      <c r="K19">
        <f t="shared" si="4"/>
        <v>25.281965939676279</v>
      </c>
      <c r="L19">
        <f t="shared" si="5"/>
        <v>38.409908312999832</v>
      </c>
      <c r="M19">
        <f t="shared" si="6"/>
        <v>0.18859296893764482</v>
      </c>
      <c r="N19">
        <f t="shared" si="7"/>
        <v>3.3708568427668193</v>
      </c>
      <c r="O19">
        <f t="shared" si="8"/>
        <v>0.18292115936532358</v>
      </c>
      <c r="P19">
        <f t="shared" si="9"/>
        <v>0.11482110548387005</v>
      </c>
      <c r="Q19">
        <f t="shared" si="10"/>
        <v>161.83946460472885</v>
      </c>
      <c r="R19">
        <f t="shared" si="11"/>
        <v>27.935331697536601</v>
      </c>
      <c r="S19">
        <f t="shared" si="12"/>
        <v>27.995461290322599</v>
      </c>
      <c r="T19">
        <f t="shared" si="13"/>
        <v>3.793835714280902</v>
      </c>
      <c r="U19">
        <f t="shared" si="14"/>
        <v>40.102527410326935</v>
      </c>
      <c r="V19">
        <f t="shared" si="15"/>
        <v>1.5315383279233383</v>
      </c>
      <c r="W19">
        <f t="shared" si="16"/>
        <v>3.8190568695402143</v>
      </c>
      <c r="X19">
        <f t="shared" si="17"/>
        <v>2.2622973863575639</v>
      </c>
      <c r="Y19">
        <f t="shared" si="18"/>
        <v>-195.47507223766277</v>
      </c>
      <c r="Z19">
        <f t="shared" si="19"/>
        <v>20.663245622610567</v>
      </c>
      <c r="AA19">
        <f t="shared" si="20"/>
        <v>1.3368890218502589</v>
      </c>
      <c r="AB19">
        <f t="shared" si="21"/>
        <v>-11.635472988473104</v>
      </c>
      <c r="AC19">
        <v>-3.9745181734696801E-2</v>
      </c>
      <c r="AD19">
        <v>4.4617448366351002E-2</v>
      </c>
      <c r="AE19">
        <v>3.3591124332506599</v>
      </c>
      <c r="AF19">
        <v>0</v>
      </c>
      <c r="AG19">
        <v>0</v>
      </c>
      <c r="AH19">
        <f t="shared" si="22"/>
        <v>1</v>
      </c>
      <c r="AI19">
        <f t="shared" si="23"/>
        <v>0</v>
      </c>
      <c r="AJ19">
        <f t="shared" si="24"/>
        <v>50494.191346677631</v>
      </c>
      <c r="AK19" t="s">
        <v>251</v>
      </c>
      <c r="AL19">
        <v>2.2718269230769201</v>
      </c>
      <c r="AM19">
        <v>1.4632000000000001</v>
      </c>
      <c r="AN19">
        <f t="shared" si="25"/>
        <v>-0.80862692307692008</v>
      </c>
      <c r="AO19">
        <f t="shared" si="26"/>
        <v>-0.55264278504436859</v>
      </c>
      <c r="AP19">
        <v>-0.17583760534965001</v>
      </c>
      <c r="AQ19" t="s">
        <v>262</v>
      </c>
      <c r="AR19">
        <v>2.29899230769231</v>
      </c>
      <c r="AS19">
        <v>1.1992</v>
      </c>
      <c r="AT19">
        <f t="shared" si="27"/>
        <v>-0.91710499307230653</v>
      </c>
      <c r="AU19">
        <v>0.5</v>
      </c>
      <c r="AV19">
        <f t="shared" si="28"/>
        <v>841.16078485171749</v>
      </c>
      <c r="AW19">
        <f t="shared" si="29"/>
        <v>14.227954418013155</v>
      </c>
      <c r="AX19">
        <f t="shared" si="30"/>
        <v>-385.71637788206516</v>
      </c>
      <c r="AY19">
        <f t="shared" si="31"/>
        <v>1</v>
      </c>
      <c r="AZ19">
        <f t="shared" si="32"/>
        <v>1.7123708430965376E-2</v>
      </c>
      <c r="BA19">
        <f t="shared" si="33"/>
        <v>0.2201467645096731</v>
      </c>
      <c r="BB19" t="s">
        <v>253</v>
      </c>
      <c r="BC19">
        <v>0</v>
      </c>
      <c r="BD19">
        <f t="shared" si="34"/>
        <v>1.1992</v>
      </c>
      <c r="BE19">
        <f t="shared" si="35"/>
        <v>-0.91710499307230642</v>
      </c>
      <c r="BF19">
        <f t="shared" si="36"/>
        <v>0.18042646254784034</v>
      </c>
      <c r="BG19">
        <f t="shared" si="37"/>
        <v>1.0253260327807767</v>
      </c>
      <c r="BH19">
        <f t="shared" si="38"/>
        <v>-0.32647935959818047</v>
      </c>
      <c r="BI19">
        <f t="shared" si="39"/>
        <v>999.95329032258098</v>
      </c>
      <c r="BJ19">
        <f t="shared" si="40"/>
        <v>841.16078485171749</v>
      </c>
      <c r="BK19">
        <f t="shared" si="41"/>
        <v>0.84120007703596067</v>
      </c>
      <c r="BL19">
        <f t="shared" si="42"/>
        <v>0.19240015407192149</v>
      </c>
      <c r="BM19">
        <v>0.70114397770928505</v>
      </c>
      <c r="BN19">
        <v>0.5</v>
      </c>
      <c r="BO19" t="s">
        <v>254</v>
      </c>
      <c r="BP19">
        <v>1685098808.3</v>
      </c>
      <c r="BQ19">
        <v>400.00867741935502</v>
      </c>
      <c r="BR19">
        <v>402.25245161290297</v>
      </c>
      <c r="BS19">
        <v>15.949754838709699</v>
      </c>
      <c r="BT19">
        <v>15.3381064516129</v>
      </c>
      <c r="BU19">
        <v>500.00625806451598</v>
      </c>
      <c r="BV19">
        <v>95.822709677419397</v>
      </c>
      <c r="BW19">
        <v>0.19997803225806399</v>
      </c>
      <c r="BX19">
        <v>28.109164516128999</v>
      </c>
      <c r="BY19">
        <v>27.995461290322599</v>
      </c>
      <c r="BZ19">
        <v>999.9</v>
      </c>
      <c r="CA19">
        <v>10002.580645161301</v>
      </c>
      <c r="CB19">
        <v>0</v>
      </c>
      <c r="CC19">
        <v>75.078400000000002</v>
      </c>
      <c r="CD19">
        <v>999.95329032258098</v>
      </c>
      <c r="CE19">
        <v>0.95999403225806401</v>
      </c>
      <c r="CF19">
        <v>4.0006083870967803E-2</v>
      </c>
      <c r="CG19">
        <v>0</v>
      </c>
      <c r="CH19">
        <v>2.3192193548387099</v>
      </c>
      <c r="CI19">
        <v>0</v>
      </c>
      <c r="CJ19">
        <v>665.964612903226</v>
      </c>
      <c r="CK19">
        <v>8120.47</v>
      </c>
      <c r="CL19">
        <v>38</v>
      </c>
      <c r="CM19">
        <v>40.936999999999998</v>
      </c>
      <c r="CN19">
        <v>39.1991935483871</v>
      </c>
      <c r="CO19">
        <v>39.686999999999998</v>
      </c>
      <c r="CP19">
        <v>38.186999999999998</v>
      </c>
      <c r="CQ19">
        <v>959.95129032258103</v>
      </c>
      <c r="CR19">
        <v>40.000645161290301</v>
      </c>
      <c r="CS19">
        <v>0</v>
      </c>
      <c r="CT19">
        <v>59.400000095367403</v>
      </c>
      <c r="CU19">
        <v>2.29899230769231</v>
      </c>
      <c r="CV19">
        <v>-0.39998633421319602</v>
      </c>
      <c r="CW19">
        <v>3.44123080776534</v>
      </c>
      <c r="CX19">
        <v>666.07684615384596</v>
      </c>
      <c r="CY19">
        <v>15</v>
      </c>
      <c r="CZ19">
        <v>1685098620.7</v>
      </c>
      <c r="DA19" t="s">
        <v>255</v>
      </c>
      <c r="DB19">
        <v>3</v>
      </c>
      <c r="DC19">
        <v>-3.831</v>
      </c>
      <c r="DD19">
        <v>0.36</v>
      </c>
      <c r="DE19">
        <v>402</v>
      </c>
      <c r="DF19">
        <v>15</v>
      </c>
      <c r="DG19">
        <v>1.2</v>
      </c>
      <c r="DH19">
        <v>0.35</v>
      </c>
      <c r="DI19">
        <v>-2.2646919230769198</v>
      </c>
      <c r="DJ19">
        <v>4.4670468710020797E-2</v>
      </c>
      <c r="DK19">
        <v>9.46881863933174E-2</v>
      </c>
      <c r="DL19">
        <v>1</v>
      </c>
      <c r="DM19">
        <v>2.3183023255813899</v>
      </c>
      <c r="DN19">
        <v>-7.3428298698202304E-2</v>
      </c>
      <c r="DO19">
        <v>0.209734989471345</v>
      </c>
      <c r="DP19">
        <v>1</v>
      </c>
      <c r="DQ19">
        <v>0.61380992307692295</v>
      </c>
      <c r="DR19">
        <v>-1.94254623068413E-2</v>
      </c>
      <c r="DS19">
        <v>3.8506193300366699E-3</v>
      </c>
      <c r="DT19">
        <v>1</v>
      </c>
      <c r="DU19">
        <v>3</v>
      </c>
      <c r="DV19">
        <v>3</v>
      </c>
      <c r="DW19" t="s">
        <v>263</v>
      </c>
      <c r="DX19">
        <v>100</v>
      </c>
      <c r="DY19">
        <v>100</v>
      </c>
      <c r="DZ19">
        <v>-3.831</v>
      </c>
      <c r="EA19">
        <v>0.36</v>
      </c>
      <c r="EB19">
        <v>2</v>
      </c>
      <c r="EC19">
        <v>515.15499999999997</v>
      </c>
      <c r="ED19">
        <v>421.012</v>
      </c>
      <c r="EE19">
        <v>26.966999999999999</v>
      </c>
      <c r="EF19">
        <v>30.004000000000001</v>
      </c>
      <c r="EG19">
        <v>30</v>
      </c>
      <c r="EH19">
        <v>30.198899999999998</v>
      </c>
      <c r="EI19">
        <v>30.236999999999998</v>
      </c>
      <c r="EJ19">
        <v>19.9251</v>
      </c>
      <c r="EK19">
        <v>28.981999999999999</v>
      </c>
      <c r="EL19">
        <v>0</v>
      </c>
      <c r="EM19">
        <v>26.957899999999999</v>
      </c>
      <c r="EN19">
        <v>402.15899999999999</v>
      </c>
      <c r="EO19">
        <v>15.3507</v>
      </c>
      <c r="EP19">
        <v>100.5</v>
      </c>
      <c r="EQ19">
        <v>90.330399999999997</v>
      </c>
    </row>
    <row r="20" spans="1:147" x14ac:dyDescent="0.3">
      <c r="A20">
        <v>4</v>
      </c>
      <c r="B20">
        <v>1685098876.3</v>
      </c>
      <c r="C20">
        <v>180</v>
      </c>
      <c r="D20" t="s">
        <v>264</v>
      </c>
      <c r="E20" t="s">
        <v>265</v>
      </c>
      <c r="F20">
        <v>1685098868.3</v>
      </c>
      <c r="G20">
        <f t="shared" si="0"/>
        <v>4.3062389720595062E-3</v>
      </c>
      <c r="H20">
        <f t="shared" si="1"/>
        <v>14.682761202855852</v>
      </c>
      <c r="I20">
        <f t="shared" si="2"/>
        <v>399.98461290322598</v>
      </c>
      <c r="J20">
        <f t="shared" si="3"/>
        <v>255.74984583999324</v>
      </c>
      <c r="K20">
        <f t="shared" si="4"/>
        <v>24.55778447689368</v>
      </c>
      <c r="L20">
        <f t="shared" si="5"/>
        <v>38.407592722056407</v>
      </c>
      <c r="M20">
        <f t="shared" si="6"/>
        <v>0.18314375065803259</v>
      </c>
      <c r="N20">
        <f t="shared" si="7"/>
        <v>3.3704673892714632</v>
      </c>
      <c r="O20">
        <f t="shared" si="8"/>
        <v>0.17778936146504221</v>
      </c>
      <c r="P20">
        <f t="shared" si="9"/>
        <v>0.11158638219716568</v>
      </c>
      <c r="Q20">
        <f t="shared" si="10"/>
        <v>161.84805092568723</v>
      </c>
      <c r="R20">
        <f t="shared" si="11"/>
        <v>27.94711266104472</v>
      </c>
      <c r="S20">
        <f t="shared" si="12"/>
        <v>27.9799774193548</v>
      </c>
      <c r="T20">
        <f t="shared" si="13"/>
        <v>3.7904124164718067</v>
      </c>
      <c r="U20">
        <f t="shared" si="14"/>
        <v>40.077568061748572</v>
      </c>
      <c r="V20">
        <f t="shared" si="15"/>
        <v>1.5290672542001618</v>
      </c>
      <c r="W20">
        <f t="shared" si="16"/>
        <v>3.8152695588821341</v>
      </c>
      <c r="X20">
        <f t="shared" si="17"/>
        <v>2.2613451622716449</v>
      </c>
      <c r="Y20">
        <f t="shared" si="18"/>
        <v>-189.90513866782422</v>
      </c>
      <c r="Z20">
        <f t="shared" si="19"/>
        <v>20.379502974757326</v>
      </c>
      <c r="AA20">
        <f t="shared" si="20"/>
        <v>1.3184699099090342</v>
      </c>
      <c r="AB20">
        <f t="shared" si="21"/>
        <v>-6.3591148574706331</v>
      </c>
      <c r="AC20">
        <v>-3.9739412423540899E-2</v>
      </c>
      <c r="AD20">
        <v>4.46109718091591E-2</v>
      </c>
      <c r="AE20">
        <v>3.3587246845444101</v>
      </c>
      <c r="AF20">
        <v>0</v>
      </c>
      <c r="AG20">
        <v>0</v>
      </c>
      <c r="AH20">
        <f t="shared" si="22"/>
        <v>1</v>
      </c>
      <c r="AI20">
        <f t="shared" si="23"/>
        <v>0</v>
      </c>
      <c r="AJ20">
        <f t="shared" si="24"/>
        <v>50490.017525053408</v>
      </c>
      <c r="AK20" t="s">
        <v>251</v>
      </c>
      <c r="AL20">
        <v>2.2718269230769201</v>
      </c>
      <c r="AM20">
        <v>1.4632000000000001</v>
      </c>
      <c r="AN20">
        <f t="shared" si="25"/>
        <v>-0.80862692307692008</v>
      </c>
      <c r="AO20">
        <f t="shared" si="26"/>
        <v>-0.55264278504436859</v>
      </c>
      <c r="AP20">
        <v>-0.17583760534965001</v>
      </c>
      <c r="AQ20" t="s">
        <v>266</v>
      </c>
      <c r="AR20">
        <v>2.3203730769230799</v>
      </c>
      <c r="AS20">
        <v>1.8163400000000001</v>
      </c>
      <c r="AT20">
        <f t="shared" si="27"/>
        <v>-0.2774992990976799</v>
      </c>
      <c r="AU20">
        <v>0.5</v>
      </c>
      <c r="AV20">
        <f t="shared" si="28"/>
        <v>841.20607912257924</v>
      </c>
      <c r="AW20">
        <f t="shared" si="29"/>
        <v>14.682761202855852</v>
      </c>
      <c r="AX20">
        <f t="shared" si="30"/>
        <v>-116.7170486766116</v>
      </c>
      <c r="AY20">
        <f t="shared" si="31"/>
        <v>1</v>
      </c>
      <c r="AZ20">
        <f t="shared" si="32"/>
        <v>1.7663446778349221E-2</v>
      </c>
      <c r="BA20">
        <f t="shared" si="33"/>
        <v>-0.19442395146283184</v>
      </c>
      <c r="BB20" t="s">
        <v>253</v>
      </c>
      <c r="BC20">
        <v>0</v>
      </c>
      <c r="BD20">
        <f t="shared" si="34"/>
        <v>1.8163400000000001</v>
      </c>
      <c r="BE20">
        <f t="shared" si="35"/>
        <v>-0.27749929909767984</v>
      </c>
      <c r="BF20">
        <f t="shared" si="36"/>
        <v>-0.24134773100054674</v>
      </c>
      <c r="BG20">
        <f t="shared" si="37"/>
        <v>1.106580785060127</v>
      </c>
      <c r="BH20">
        <f t="shared" si="38"/>
        <v>0.43671561003220244</v>
      </c>
      <c r="BI20">
        <f t="shared" si="39"/>
        <v>1000.00722580645</v>
      </c>
      <c r="BJ20">
        <f t="shared" si="40"/>
        <v>841.20607912257924</v>
      </c>
      <c r="BK20">
        <f t="shared" si="41"/>
        <v>0.84120000077418788</v>
      </c>
      <c r="BL20">
        <f t="shared" si="42"/>
        <v>0.19240000154837561</v>
      </c>
      <c r="BM20">
        <v>0.70114397770928505</v>
      </c>
      <c r="BN20">
        <v>0.5</v>
      </c>
      <c r="BO20" t="s">
        <v>254</v>
      </c>
      <c r="BP20">
        <v>1685098868.3</v>
      </c>
      <c r="BQ20">
        <v>399.98461290322598</v>
      </c>
      <c r="BR20">
        <v>402.28506451612901</v>
      </c>
      <c r="BS20">
        <v>15.9240225806452</v>
      </c>
      <c r="BT20">
        <v>15.329787096774201</v>
      </c>
      <c r="BU20">
        <v>500.00619354838699</v>
      </c>
      <c r="BV20">
        <v>95.822706451612902</v>
      </c>
      <c r="BW20">
        <v>0.199969129032258</v>
      </c>
      <c r="BX20">
        <v>28.092132258064499</v>
      </c>
      <c r="BY20">
        <v>27.9799774193548</v>
      </c>
      <c r="BZ20">
        <v>999.9</v>
      </c>
      <c r="CA20">
        <v>10001.129032258101</v>
      </c>
      <c r="CB20">
        <v>0</v>
      </c>
      <c r="CC20">
        <v>75.065629032258101</v>
      </c>
      <c r="CD20">
        <v>1000.00722580645</v>
      </c>
      <c r="CE20">
        <v>0.95999758064516105</v>
      </c>
      <c r="CF20">
        <v>4.0002309677419398E-2</v>
      </c>
      <c r="CG20">
        <v>0</v>
      </c>
      <c r="CH20">
        <v>2.3125580645161299</v>
      </c>
      <c r="CI20">
        <v>0</v>
      </c>
      <c r="CJ20">
        <v>666.76035483870999</v>
      </c>
      <c r="CK20">
        <v>8120.9158064516096</v>
      </c>
      <c r="CL20">
        <v>38.186999999999998</v>
      </c>
      <c r="CM20">
        <v>41.088419354838699</v>
      </c>
      <c r="CN20">
        <v>39.375</v>
      </c>
      <c r="CO20">
        <v>39.811999999999998</v>
      </c>
      <c r="CP20">
        <v>38.3343548387097</v>
      </c>
      <c r="CQ20">
        <v>960.00709677419297</v>
      </c>
      <c r="CR20">
        <v>40.000322580645197</v>
      </c>
      <c r="CS20">
        <v>0</v>
      </c>
      <c r="CT20">
        <v>59.299999952316298</v>
      </c>
      <c r="CU20">
        <v>2.3203730769230799</v>
      </c>
      <c r="CV20">
        <v>-0.61649572429996402</v>
      </c>
      <c r="CW20">
        <v>3.3757948733085898</v>
      </c>
      <c r="CX20">
        <v>666.76753846153804</v>
      </c>
      <c r="CY20">
        <v>15</v>
      </c>
      <c r="CZ20">
        <v>1685098620.7</v>
      </c>
      <c r="DA20" t="s">
        <v>255</v>
      </c>
      <c r="DB20">
        <v>3</v>
      </c>
      <c r="DC20">
        <v>-3.831</v>
      </c>
      <c r="DD20">
        <v>0.36</v>
      </c>
      <c r="DE20">
        <v>402</v>
      </c>
      <c r="DF20">
        <v>15</v>
      </c>
      <c r="DG20">
        <v>1.2</v>
      </c>
      <c r="DH20">
        <v>0.35</v>
      </c>
      <c r="DI20">
        <v>-2.2988659615384601</v>
      </c>
      <c r="DJ20">
        <v>-0.19844847605222801</v>
      </c>
      <c r="DK20">
        <v>0.11136886549210499</v>
      </c>
      <c r="DL20">
        <v>1</v>
      </c>
      <c r="DM20">
        <v>2.2795813953488402</v>
      </c>
      <c r="DN20">
        <v>0.15528194963248701</v>
      </c>
      <c r="DO20">
        <v>0.200791843223349</v>
      </c>
      <c r="DP20">
        <v>1</v>
      </c>
      <c r="DQ20">
        <v>0.59575092307692301</v>
      </c>
      <c r="DR20">
        <v>-1.1051566635363301E-2</v>
      </c>
      <c r="DS20">
        <v>2.9432949540252498E-3</v>
      </c>
      <c r="DT20">
        <v>1</v>
      </c>
      <c r="DU20">
        <v>3</v>
      </c>
      <c r="DV20">
        <v>3</v>
      </c>
      <c r="DW20" t="s">
        <v>263</v>
      </c>
      <c r="DX20">
        <v>100</v>
      </c>
      <c r="DY20">
        <v>100</v>
      </c>
      <c r="DZ20">
        <v>-3.831</v>
      </c>
      <c r="EA20">
        <v>0.36</v>
      </c>
      <c r="EB20">
        <v>2</v>
      </c>
      <c r="EC20">
        <v>515.05100000000004</v>
      </c>
      <c r="ED20">
        <v>421.18599999999998</v>
      </c>
      <c r="EE20">
        <v>26.957799999999999</v>
      </c>
      <c r="EF20">
        <v>29.991099999999999</v>
      </c>
      <c r="EG20">
        <v>30.0001</v>
      </c>
      <c r="EH20">
        <v>30.1859</v>
      </c>
      <c r="EI20">
        <v>30.226700000000001</v>
      </c>
      <c r="EJ20">
        <v>19.918900000000001</v>
      </c>
      <c r="EK20">
        <v>28.981999999999999</v>
      </c>
      <c r="EL20">
        <v>0</v>
      </c>
      <c r="EM20">
        <v>26.970700000000001</v>
      </c>
      <c r="EN20">
        <v>402.26799999999997</v>
      </c>
      <c r="EO20">
        <v>15.373200000000001</v>
      </c>
      <c r="EP20">
        <v>100.501</v>
      </c>
      <c r="EQ20">
        <v>90.334900000000005</v>
      </c>
    </row>
    <row r="21" spans="1:147" x14ac:dyDescent="0.3">
      <c r="A21">
        <v>5</v>
      </c>
      <c r="B21">
        <v>1685098936.3</v>
      </c>
      <c r="C21">
        <v>240</v>
      </c>
      <c r="D21" t="s">
        <v>267</v>
      </c>
      <c r="E21" t="s">
        <v>268</v>
      </c>
      <c r="F21">
        <v>1685098928.3</v>
      </c>
      <c r="G21">
        <f t="shared" si="0"/>
        <v>4.2763926224005308E-3</v>
      </c>
      <c r="H21">
        <f t="shared" si="1"/>
        <v>14.375437050752549</v>
      </c>
      <c r="I21">
        <f t="shared" si="2"/>
        <v>400.02329032258098</v>
      </c>
      <c r="J21">
        <f t="shared" si="3"/>
        <v>257.49531653604845</v>
      </c>
      <c r="K21">
        <f t="shared" si="4"/>
        <v>24.725147604687695</v>
      </c>
      <c r="L21">
        <f t="shared" si="5"/>
        <v>38.410931241749402</v>
      </c>
      <c r="M21">
        <f t="shared" si="6"/>
        <v>0.18169620378254489</v>
      </c>
      <c r="N21">
        <f t="shared" si="7"/>
        <v>3.3681893939991951</v>
      </c>
      <c r="O21">
        <f t="shared" si="8"/>
        <v>0.17642135581867083</v>
      </c>
      <c r="P21">
        <f t="shared" si="9"/>
        <v>0.11072451597550449</v>
      </c>
      <c r="Q21">
        <f t="shared" si="10"/>
        <v>161.84889321826785</v>
      </c>
      <c r="R21">
        <f t="shared" si="11"/>
        <v>27.963742943620421</v>
      </c>
      <c r="S21">
        <f t="shared" si="12"/>
        <v>27.984300000000001</v>
      </c>
      <c r="T21">
        <f t="shared" si="13"/>
        <v>3.7913678158431017</v>
      </c>
      <c r="U21">
        <f t="shared" si="14"/>
        <v>40.034541260799692</v>
      </c>
      <c r="V21">
        <f t="shared" si="15"/>
        <v>1.5283076777048543</v>
      </c>
      <c r="W21">
        <f t="shared" si="16"/>
        <v>3.8174726862708317</v>
      </c>
      <c r="X21">
        <f t="shared" si="17"/>
        <v>2.2630601381382474</v>
      </c>
      <c r="Y21">
        <f t="shared" si="18"/>
        <v>-188.58891464786342</v>
      </c>
      <c r="Z21">
        <f t="shared" si="19"/>
        <v>21.380266681420839</v>
      </c>
      <c r="AA21">
        <f t="shared" si="20"/>
        <v>1.3842488711857053</v>
      </c>
      <c r="AB21">
        <f t="shared" si="21"/>
        <v>-3.9755058769890148</v>
      </c>
      <c r="AC21">
        <v>-3.9705671986058198E-2</v>
      </c>
      <c r="AD21">
        <v>4.4573095212260203E-2</v>
      </c>
      <c r="AE21">
        <v>3.3564566593238001</v>
      </c>
      <c r="AF21">
        <v>0</v>
      </c>
      <c r="AG21">
        <v>0</v>
      </c>
      <c r="AH21">
        <f t="shared" si="22"/>
        <v>1</v>
      </c>
      <c r="AI21">
        <f t="shared" si="23"/>
        <v>0</v>
      </c>
      <c r="AJ21">
        <f t="shared" si="24"/>
        <v>50447.215810239904</v>
      </c>
      <c r="AK21" t="s">
        <v>251</v>
      </c>
      <c r="AL21">
        <v>2.2718269230769201</v>
      </c>
      <c r="AM21">
        <v>1.4632000000000001</v>
      </c>
      <c r="AN21">
        <f t="shared" si="25"/>
        <v>-0.80862692307692008</v>
      </c>
      <c r="AO21">
        <f t="shared" si="26"/>
        <v>-0.55264278504436859</v>
      </c>
      <c r="AP21">
        <v>-0.17583760534965001</v>
      </c>
      <c r="AQ21" t="s">
        <v>269</v>
      </c>
      <c r="AR21">
        <v>2.34355</v>
      </c>
      <c r="AS21">
        <v>1.5471999999999999</v>
      </c>
      <c r="AT21">
        <f t="shared" si="27"/>
        <v>-0.51470398138572926</v>
      </c>
      <c r="AU21">
        <v>0.5</v>
      </c>
      <c r="AV21">
        <f t="shared" si="28"/>
        <v>841.21049756128753</v>
      </c>
      <c r="AW21">
        <f t="shared" si="29"/>
        <v>14.375437050752549</v>
      </c>
      <c r="AX21">
        <f t="shared" si="30"/>
        <v>-216.48719613913249</v>
      </c>
      <c r="AY21">
        <f t="shared" si="31"/>
        <v>1</v>
      </c>
      <c r="AZ21">
        <f t="shared" si="32"/>
        <v>1.7298018389317646E-2</v>
      </c>
      <c r="BA21">
        <f t="shared" si="33"/>
        <v>-5.4291623578076431E-2</v>
      </c>
      <c r="BB21" t="s">
        <v>253</v>
      </c>
      <c r="BC21">
        <v>0</v>
      </c>
      <c r="BD21">
        <f t="shared" si="34"/>
        <v>1.5471999999999999</v>
      </c>
      <c r="BE21">
        <f t="shared" si="35"/>
        <v>-0.51470398138572915</v>
      </c>
      <c r="BF21">
        <f t="shared" si="36"/>
        <v>-5.7408419901585461E-2</v>
      </c>
      <c r="BG21">
        <f t="shared" si="37"/>
        <v>1.0989793156159979</v>
      </c>
      <c r="BH21">
        <f t="shared" si="38"/>
        <v>0.10387979623578451</v>
      </c>
      <c r="BI21">
        <f t="shared" si="39"/>
        <v>1000.01248387097</v>
      </c>
      <c r="BJ21">
        <f t="shared" si="40"/>
        <v>841.21049756128753</v>
      </c>
      <c r="BK21">
        <f t="shared" si="41"/>
        <v>0.84119999612907592</v>
      </c>
      <c r="BL21">
        <f t="shared" si="42"/>
        <v>0.19239999225815194</v>
      </c>
      <c r="BM21">
        <v>0.70114397770928505</v>
      </c>
      <c r="BN21">
        <v>0.5</v>
      </c>
      <c r="BO21" t="s">
        <v>254</v>
      </c>
      <c r="BP21">
        <v>1685098928.3</v>
      </c>
      <c r="BQ21">
        <v>400.02329032258098</v>
      </c>
      <c r="BR21">
        <v>402.279</v>
      </c>
      <c r="BS21">
        <v>15.916267741935499</v>
      </c>
      <c r="BT21">
        <v>15.326145161290301</v>
      </c>
      <c r="BU21">
        <v>500.005290322581</v>
      </c>
      <c r="BV21">
        <v>95.821706451612897</v>
      </c>
      <c r="BW21">
        <v>0.20003070967741901</v>
      </c>
      <c r="BX21">
        <v>28.1020419354839</v>
      </c>
      <c r="BY21">
        <v>27.984300000000001</v>
      </c>
      <c r="BZ21">
        <v>999.9</v>
      </c>
      <c r="CA21">
        <v>9992.7419354838694</v>
      </c>
      <c r="CB21">
        <v>0</v>
      </c>
      <c r="CC21">
        <v>75.078400000000002</v>
      </c>
      <c r="CD21">
        <v>1000.01248387097</v>
      </c>
      <c r="CE21">
        <v>0.95999977419354798</v>
      </c>
      <c r="CF21">
        <v>4.0000038709677402E-2</v>
      </c>
      <c r="CG21">
        <v>0</v>
      </c>
      <c r="CH21">
        <v>2.33595483870968</v>
      </c>
      <c r="CI21">
        <v>0</v>
      </c>
      <c r="CJ21">
        <v>668.79277419354798</v>
      </c>
      <c r="CK21">
        <v>8120.9635483870998</v>
      </c>
      <c r="CL21">
        <v>38.370935483871001</v>
      </c>
      <c r="CM21">
        <v>41.223580645161299</v>
      </c>
      <c r="CN21">
        <v>39.561999999999998</v>
      </c>
      <c r="CO21">
        <v>39.930999999999997</v>
      </c>
      <c r="CP21">
        <v>38.5</v>
      </c>
      <c r="CQ21">
        <v>960.01096774193502</v>
      </c>
      <c r="CR21">
        <v>40.000322580645197</v>
      </c>
      <c r="CS21">
        <v>0</v>
      </c>
      <c r="CT21">
        <v>59.299999952316298</v>
      </c>
      <c r="CU21">
        <v>2.34355</v>
      </c>
      <c r="CV21">
        <v>-6.2745302066787606E-2</v>
      </c>
      <c r="CW21">
        <v>4.4573333455586797</v>
      </c>
      <c r="CX21">
        <v>668.80650000000003</v>
      </c>
      <c r="CY21">
        <v>15</v>
      </c>
      <c r="CZ21">
        <v>1685098620.7</v>
      </c>
      <c r="DA21" t="s">
        <v>255</v>
      </c>
      <c r="DB21">
        <v>3</v>
      </c>
      <c r="DC21">
        <v>-3.831</v>
      </c>
      <c r="DD21">
        <v>0.36</v>
      </c>
      <c r="DE21">
        <v>402</v>
      </c>
      <c r="DF21">
        <v>15</v>
      </c>
      <c r="DG21">
        <v>1.2</v>
      </c>
      <c r="DH21">
        <v>0.35</v>
      </c>
      <c r="DI21">
        <v>-2.28669923076923</v>
      </c>
      <c r="DJ21">
        <v>0.34040915222408102</v>
      </c>
      <c r="DK21">
        <v>0.112443150334294</v>
      </c>
      <c r="DL21">
        <v>1</v>
      </c>
      <c r="DM21">
        <v>2.32684651162791</v>
      </c>
      <c r="DN21">
        <v>-0.12895025105813801</v>
      </c>
      <c r="DO21">
        <v>0.153661121179854</v>
      </c>
      <c r="DP21">
        <v>1</v>
      </c>
      <c r="DQ21">
        <v>0.59118861538461498</v>
      </c>
      <c r="DR21">
        <v>-8.6276342525396198E-3</v>
      </c>
      <c r="DS21">
        <v>2.7849056547605299E-3</v>
      </c>
      <c r="DT21">
        <v>1</v>
      </c>
      <c r="DU21">
        <v>3</v>
      </c>
      <c r="DV21">
        <v>3</v>
      </c>
      <c r="DW21" t="s">
        <v>263</v>
      </c>
      <c r="DX21">
        <v>100</v>
      </c>
      <c r="DY21">
        <v>100</v>
      </c>
      <c r="DZ21">
        <v>-3.831</v>
      </c>
      <c r="EA21">
        <v>0.36</v>
      </c>
      <c r="EB21">
        <v>2</v>
      </c>
      <c r="EC21">
        <v>514.96799999999996</v>
      </c>
      <c r="ED21">
        <v>420.471</v>
      </c>
      <c r="EE21">
        <v>26.986499999999999</v>
      </c>
      <c r="EF21">
        <v>29.980699999999999</v>
      </c>
      <c r="EG21">
        <v>30.0001</v>
      </c>
      <c r="EH21">
        <v>30.175599999999999</v>
      </c>
      <c r="EI21">
        <v>30.213699999999999</v>
      </c>
      <c r="EJ21">
        <v>19.9133</v>
      </c>
      <c r="EK21">
        <v>28.981999999999999</v>
      </c>
      <c r="EL21">
        <v>0</v>
      </c>
      <c r="EM21">
        <v>26.996300000000002</v>
      </c>
      <c r="EN21">
        <v>402.30500000000001</v>
      </c>
      <c r="EO21">
        <v>15.3584</v>
      </c>
      <c r="EP21">
        <v>100.504</v>
      </c>
      <c r="EQ21">
        <v>90.3399</v>
      </c>
    </row>
    <row r="22" spans="1:147" x14ac:dyDescent="0.3">
      <c r="A22">
        <v>6</v>
      </c>
      <c r="B22">
        <v>1685098996.3</v>
      </c>
      <c r="C22">
        <v>300</v>
      </c>
      <c r="D22" t="s">
        <v>270</v>
      </c>
      <c r="E22" t="s">
        <v>271</v>
      </c>
      <c r="F22">
        <v>1685098988.3</v>
      </c>
      <c r="G22">
        <f t="shared" si="0"/>
        <v>4.2650417781026628E-3</v>
      </c>
      <c r="H22">
        <f t="shared" si="1"/>
        <v>14.987804089027488</v>
      </c>
      <c r="I22">
        <f t="shared" si="2"/>
        <v>400.00309677419398</v>
      </c>
      <c r="J22">
        <f t="shared" si="3"/>
        <v>251.84036319378433</v>
      </c>
      <c r="K22">
        <f t="shared" si="4"/>
        <v>24.182133214015749</v>
      </c>
      <c r="L22">
        <f t="shared" si="5"/>
        <v>38.408966892925484</v>
      </c>
      <c r="M22">
        <f t="shared" si="6"/>
        <v>0.18138708496280267</v>
      </c>
      <c r="N22">
        <f t="shared" si="7"/>
        <v>3.3668895936979144</v>
      </c>
      <c r="O22">
        <f t="shared" si="8"/>
        <v>0.17612792411125577</v>
      </c>
      <c r="P22">
        <f t="shared" si="9"/>
        <v>0.11053976589134834</v>
      </c>
      <c r="Q22">
        <f t="shared" si="10"/>
        <v>161.85079115518437</v>
      </c>
      <c r="R22">
        <f t="shared" si="11"/>
        <v>27.981855084085741</v>
      </c>
      <c r="S22">
        <f t="shared" si="12"/>
        <v>27.990770967741899</v>
      </c>
      <c r="T22">
        <f t="shared" si="13"/>
        <v>3.7927984556462677</v>
      </c>
      <c r="U22">
        <f t="shared" si="14"/>
        <v>40.09618660805593</v>
      </c>
      <c r="V22">
        <f t="shared" si="15"/>
        <v>1.5320490371467383</v>
      </c>
      <c r="W22">
        <f t="shared" si="16"/>
        <v>3.8209345245787696</v>
      </c>
      <c r="X22">
        <f t="shared" si="17"/>
        <v>2.2607494184995294</v>
      </c>
      <c r="Y22">
        <f t="shared" si="18"/>
        <v>-188.08834241432743</v>
      </c>
      <c r="Z22">
        <f t="shared" si="19"/>
        <v>23.022052671973253</v>
      </c>
      <c r="AA22">
        <f t="shared" si="20"/>
        <v>1.4912841786484625</v>
      </c>
      <c r="AB22">
        <f t="shared" si="21"/>
        <v>-1.7242144085213376</v>
      </c>
      <c r="AC22">
        <v>-3.9686424233001699E-2</v>
      </c>
      <c r="AD22">
        <v>4.4551487923258401E-2</v>
      </c>
      <c r="AE22">
        <v>3.3551625465922901</v>
      </c>
      <c r="AF22">
        <v>0</v>
      </c>
      <c r="AG22">
        <v>0</v>
      </c>
      <c r="AH22">
        <f t="shared" si="22"/>
        <v>1</v>
      </c>
      <c r="AI22">
        <f t="shared" si="23"/>
        <v>0</v>
      </c>
      <c r="AJ22">
        <f t="shared" si="24"/>
        <v>50421.147655335153</v>
      </c>
      <c r="AK22" t="s">
        <v>251</v>
      </c>
      <c r="AL22">
        <v>2.2718269230769201</v>
      </c>
      <c r="AM22">
        <v>1.4632000000000001</v>
      </c>
      <c r="AN22">
        <f t="shared" si="25"/>
        <v>-0.80862692307692008</v>
      </c>
      <c r="AO22">
        <f t="shared" si="26"/>
        <v>-0.55264278504436859</v>
      </c>
      <c r="AP22">
        <v>-0.17583760534965001</v>
      </c>
      <c r="AQ22" t="s">
        <v>272</v>
      </c>
      <c r="AR22">
        <v>2.3673115384615402</v>
      </c>
      <c r="AS22">
        <v>1.8692</v>
      </c>
      <c r="AT22">
        <f t="shared" si="27"/>
        <v>-0.26648381043309444</v>
      </c>
      <c r="AU22">
        <v>0.5</v>
      </c>
      <c r="AV22">
        <f t="shared" si="28"/>
        <v>841.22032486451417</v>
      </c>
      <c r="AW22">
        <f t="shared" si="29"/>
        <v>14.987804089027488</v>
      </c>
      <c r="AX22">
        <f t="shared" si="30"/>
        <v>-112.08579879183065</v>
      </c>
      <c r="AY22">
        <f t="shared" si="31"/>
        <v>1</v>
      </c>
      <c r="AZ22">
        <f t="shared" si="32"/>
        <v>1.8025767145865592E-2</v>
      </c>
      <c r="BA22">
        <f t="shared" si="33"/>
        <v>-0.21720522148512728</v>
      </c>
      <c r="BB22" t="s">
        <v>253</v>
      </c>
      <c r="BC22">
        <v>0</v>
      </c>
      <c r="BD22">
        <f t="shared" si="34"/>
        <v>1.8692</v>
      </c>
      <c r="BE22">
        <f t="shared" si="35"/>
        <v>-0.26648381043309449</v>
      </c>
      <c r="BF22">
        <f t="shared" si="36"/>
        <v>-0.27747402952433015</v>
      </c>
      <c r="BG22">
        <f t="shared" si="37"/>
        <v>1.2371540746826266</v>
      </c>
      <c r="BH22">
        <f t="shared" si="38"/>
        <v>0.50208568180629254</v>
      </c>
      <c r="BI22">
        <f t="shared" si="39"/>
        <v>1000.02416129032</v>
      </c>
      <c r="BJ22">
        <f t="shared" si="40"/>
        <v>841.22032486451417</v>
      </c>
      <c r="BK22">
        <f t="shared" si="41"/>
        <v>0.84120000038708764</v>
      </c>
      <c r="BL22">
        <f t="shared" si="42"/>
        <v>0.1924000007741751</v>
      </c>
      <c r="BM22">
        <v>0.70114397770928505</v>
      </c>
      <c r="BN22">
        <v>0.5</v>
      </c>
      <c r="BO22" t="s">
        <v>254</v>
      </c>
      <c r="BP22">
        <v>1685098988.3</v>
      </c>
      <c r="BQ22">
        <v>400.00309677419398</v>
      </c>
      <c r="BR22">
        <v>402.34399999999999</v>
      </c>
      <c r="BS22">
        <v>15.955241935483899</v>
      </c>
      <c r="BT22">
        <v>15.3667161290323</v>
      </c>
      <c r="BU22">
        <v>500.01132258064501</v>
      </c>
      <c r="BV22">
        <v>95.821654838709705</v>
      </c>
      <c r="BW22">
        <v>0.200019</v>
      </c>
      <c r="BX22">
        <v>28.117603225806501</v>
      </c>
      <c r="BY22">
        <v>27.990770967741899</v>
      </c>
      <c r="BZ22">
        <v>999.9</v>
      </c>
      <c r="CA22">
        <v>9987.9032258064508</v>
      </c>
      <c r="CB22">
        <v>0</v>
      </c>
      <c r="CC22">
        <v>75.078400000000002</v>
      </c>
      <c r="CD22">
        <v>1000.02416129032</v>
      </c>
      <c r="CE22">
        <v>0.960000935483871</v>
      </c>
      <c r="CF22">
        <v>3.9998896774193597E-2</v>
      </c>
      <c r="CG22">
        <v>0</v>
      </c>
      <c r="CH22">
        <v>2.38587419354839</v>
      </c>
      <c r="CI22">
        <v>0</v>
      </c>
      <c r="CJ22">
        <v>670.85406451612903</v>
      </c>
      <c r="CK22">
        <v>8121.0606451612903</v>
      </c>
      <c r="CL22">
        <v>38.5</v>
      </c>
      <c r="CM22">
        <v>41.360774193548401</v>
      </c>
      <c r="CN22">
        <v>39.6991935483871</v>
      </c>
      <c r="CO22">
        <v>40.055999999999997</v>
      </c>
      <c r="CP22">
        <v>38.625</v>
      </c>
      <c r="CQ22">
        <v>960.02290322580598</v>
      </c>
      <c r="CR22">
        <v>40.000967741935497</v>
      </c>
      <c r="CS22">
        <v>0</v>
      </c>
      <c r="CT22">
        <v>59.099999904632597</v>
      </c>
      <c r="CU22">
        <v>2.3673115384615402</v>
      </c>
      <c r="CV22">
        <v>-0.43555897392103499</v>
      </c>
      <c r="CW22">
        <v>4.3032820571536403</v>
      </c>
      <c r="CX22">
        <v>670.89826923076896</v>
      </c>
      <c r="CY22">
        <v>15</v>
      </c>
      <c r="CZ22">
        <v>1685098620.7</v>
      </c>
      <c r="DA22" t="s">
        <v>255</v>
      </c>
      <c r="DB22">
        <v>3</v>
      </c>
      <c r="DC22">
        <v>-3.831</v>
      </c>
      <c r="DD22">
        <v>0.36</v>
      </c>
      <c r="DE22">
        <v>402</v>
      </c>
      <c r="DF22">
        <v>15</v>
      </c>
      <c r="DG22">
        <v>1.2</v>
      </c>
      <c r="DH22">
        <v>0.35</v>
      </c>
      <c r="DI22">
        <v>-2.3444786538461502</v>
      </c>
      <c r="DJ22">
        <v>8.4116742081445095E-2</v>
      </c>
      <c r="DK22">
        <v>0.10326636050355099</v>
      </c>
      <c r="DL22">
        <v>1</v>
      </c>
      <c r="DM22">
        <v>2.33603953488372</v>
      </c>
      <c r="DN22">
        <v>0.16450355603496999</v>
      </c>
      <c r="DO22">
        <v>0.197194628375747</v>
      </c>
      <c r="DP22">
        <v>1</v>
      </c>
      <c r="DQ22">
        <v>0.584644134615385</v>
      </c>
      <c r="DR22">
        <v>4.0299402373430701E-2</v>
      </c>
      <c r="DS22">
        <v>5.8144898447719104E-3</v>
      </c>
      <c r="DT22">
        <v>1</v>
      </c>
      <c r="DU22">
        <v>3</v>
      </c>
      <c r="DV22">
        <v>3</v>
      </c>
      <c r="DW22" t="s">
        <v>263</v>
      </c>
      <c r="DX22">
        <v>100</v>
      </c>
      <c r="DY22">
        <v>100</v>
      </c>
      <c r="DZ22">
        <v>-3.831</v>
      </c>
      <c r="EA22">
        <v>0.36</v>
      </c>
      <c r="EB22">
        <v>2</v>
      </c>
      <c r="EC22">
        <v>515.39300000000003</v>
      </c>
      <c r="ED22">
        <v>420.41500000000002</v>
      </c>
      <c r="EE22">
        <v>26.962</v>
      </c>
      <c r="EF22">
        <v>29.970400000000001</v>
      </c>
      <c r="EG22">
        <v>30.0002</v>
      </c>
      <c r="EH22">
        <v>30.165199999999999</v>
      </c>
      <c r="EI22">
        <v>30.206</v>
      </c>
      <c r="EJ22">
        <v>19.9102</v>
      </c>
      <c r="EK22">
        <v>28.702999999999999</v>
      </c>
      <c r="EL22">
        <v>0</v>
      </c>
      <c r="EM22">
        <v>26.959599999999998</v>
      </c>
      <c r="EN22">
        <v>402.291</v>
      </c>
      <c r="EO22">
        <v>15.4101</v>
      </c>
      <c r="EP22">
        <v>100.505</v>
      </c>
      <c r="EQ22">
        <v>90.34</v>
      </c>
    </row>
    <row r="23" spans="1:147" x14ac:dyDescent="0.3">
      <c r="A23">
        <v>7</v>
      </c>
      <c r="B23">
        <v>1685099056.3</v>
      </c>
      <c r="C23">
        <v>360</v>
      </c>
      <c r="D23" t="s">
        <v>273</v>
      </c>
      <c r="E23" t="s">
        <v>274</v>
      </c>
      <c r="F23">
        <v>1685099048.3</v>
      </c>
      <c r="G23">
        <f t="shared" si="0"/>
        <v>4.3520511510262332E-3</v>
      </c>
      <c r="H23">
        <f t="shared" si="1"/>
        <v>15.245938827371333</v>
      </c>
      <c r="I23">
        <f t="shared" si="2"/>
        <v>399.98932258064502</v>
      </c>
      <c r="J23">
        <f t="shared" si="3"/>
        <v>252.2310379585569</v>
      </c>
      <c r="K23">
        <f t="shared" si="4"/>
        <v>24.21879265679226</v>
      </c>
      <c r="L23">
        <f t="shared" si="5"/>
        <v>38.40629030794819</v>
      </c>
      <c r="M23">
        <f t="shared" si="6"/>
        <v>0.1851688576314898</v>
      </c>
      <c r="N23">
        <f t="shared" si="7"/>
        <v>3.3679642568957777</v>
      </c>
      <c r="O23">
        <f t="shared" si="8"/>
        <v>0.17969336899050187</v>
      </c>
      <c r="P23">
        <f t="shared" si="9"/>
        <v>0.11278681974008092</v>
      </c>
      <c r="Q23">
        <f t="shared" si="10"/>
        <v>161.84425425094256</v>
      </c>
      <c r="R23">
        <f t="shared" si="11"/>
        <v>27.967974027602729</v>
      </c>
      <c r="S23">
        <f t="shared" si="12"/>
        <v>27.998680645161301</v>
      </c>
      <c r="T23">
        <f t="shared" si="13"/>
        <v>3.7945478135716417</v>
      </c>
      <c r="U23">
        <f t="shared" si="14"/>
        <v>40.122116559568695</v>
      </c>
      <c r="V23">
        <f t="shared" si="15"/>
        <v>1.5335718967446443</v>
      </c>
      <c r="W23">
        <f t="shared" si="16"/>
        <v>3.8222607086736646</v>
      </c>
      <c r="X23">
        <f t="shared" si="17"/>
        <v>2.2609759168269976</v>
      </c>
      <c r="Y23">
        <f t="shared" si="18"/>
        <v>-191.92545576025688</v>
      </c>
      <c r="Z23">
        <f t="shared" si="19"/>
        <v>22.675039428855374</v>
      </c>
      <c r="AA23">
        <f t="shared" si="20"/>
        <v>1.468438716934062</v>
      </c>
      <c r="AB23">
        <f t="shared" si="21"/>
        <v>-5.9377233635248921</v>
      </c>
      <c r="AC23">
        <v>-3.9702337884278099E-2</v>
      </c>
      <c r="AD23">
        <v>4.4569352390928497E-2</v>
      </c>
      <c r="AE23">
        <v>3.3562325074229902</v>
      </c>
      <c r="AF23">
        <v>0</v>
      </c>
      <c r="AG23">
        <v>0</v>
      </c>
      <c r="AH23">
        <f t="shared" si="22"/>
        <v>1</v>
      </c>
      <c r="AI23">
        <f t="shared" si="23"/>
        <v>0</v>
      </c>
      <c r="AJ23">
        <f t="shared" si="24"/>
        <v>50439.474291066646</v>
      </c>
      <c r="AK23" t="s">
        <v>251</v>
      </c>
      <c r="AL23">
        <v>2.2718269230769201</v>
      </c>
      <c r="AM23">
        <v>1.4632000000000001</v>
      </c>
      <c r="AN23">
        <f t="shared" si="25"/>
        <v>-0.80862692307692008</v>
      </c>
      <c r="AO23">
        <f t="shared" si="26"/>
        <v>-0.55264278504436859</v>
      </c>
      <c r="AP23">
        <v>-0.17583760534965001</v>
      </c>
      <c r="AQ23" t="s">
        <v>275</v>
      </c>
      <c r="AR23">
        <v>2.33228846153846</v>
      </c>
      <c r="AS23">
        <v>1.2827999999999999</v>
      </c>
      <c r="AT23">
        <f t="shared" si="27"/>
        <v>-0.81812321604183058</v>
      </c>
      <c r="AU23">
        <v>0.5</v>
      </c>
      <c r="AV23">
        <f t="shared" si="28"/>
        <v>841.1860344773304</v>
      </c>
      <c r="AW23">
        <f t="shared" si="29"/>
        <v>15.245938827371333</v>
      </c>
      <c r="AX23">
        <f t="shared" si="30"/>
        <v>-344.09691190803386</v>
      </c>
      <c r="AY23">
        <f t="shared" si="31"/>
        <v>1</v>
      </c>
      <c r="AZ23">
        <f t="shared" si="32"/>
        <v>1.8333371930387882E-2</v>
      </c>
      <c r="BA23">
        <f t="shared" si="33"/>
        <v>0.14062987215466177</v>
      </c>
      <c r="BB23" t="s">
        <v>253</v>
      </c>
      <c r="BC23">
        <v>0</v>
      </c>
      <c r="BD23">
        <f t="shared" si="34"/>
        <v>1.2827999999999999</v>
      </c>
      <c r="BE23">
        <f t="shared" si="35"/>
        <v>-0.81812321604183047</v>
      </c>
      <c r="BF23">
        <f t="shared" si="36"/>
        <v>0.12329141607435765</v>
      </c>
      <c r="BG23">
        <f t="shared" si="37"/>
        <v>1.0611323484232771</v>
      </c>
      <c r="BH23">
        <f t="shared" si="38"/>
        <v>-0.22309422905875678</v>
      </c>
      <c r="BI23">
        <f t="shared" si="39"/>
        <v>999.98335483871006</v>
      </c>
      <c r="BJ23">
        <f t="shared" si="40"/>
        <v>841.1860344773304</v>
      </c>
      <c r="BK23">
        <f t="shared" si="41"/>
        <v>0.8412000363876132</v>
      </c>
      <c r="BL23">
        <f t="shared" si="42"/>
        <v>0.1924000727752265</v>
      </c>
      <c r="BM23">
        <v>0.70114397770928505</v>
      </c>
      <c r="BN23">
        <v>0.5</v>
      </c>
      <c r="BO23" t="s">
        <v>254</v>
      </c>
      <c r="BP23">
        <v>1685099048.3</v>
      </c>
      <c r="BQ23">
        <v>399.98932258064502</v>
      </c>
      <c r="BR23">
        <v>402.37132258064503</v>
      </c>
      <c r="BS23">
        <v>15.971664516129</v>
      </c>
      <c r="BT23">
        <v>15.371135483871001</v>
      </c>
      <c r="BU23">
        <v>500.005516129032</v>
      </c>
      <c r="BV23">
        <v>95.818299999999994</v>
      </c>
      <c r="BW23">
        <v>0.19998883870967701</v>
      </c>
      <c r="BX23">
        <v>28.123561290322598</v>
      </c>
      <c r="BY23">
        <v>27.998680645161301</v>
      </c>
      <c r="BZ23">
        <v>999.9</v>
      </c>
      <c r="CA23">
        <v>9992.2580645161306</v>
      </c>
      <c r="CB23">
        <v>0</v>
      </c>
      <c r="CC23">
        <v>75.074948387096796</v>
      </c>
      <c r="CD23">
        <v>999.98335483871006</v>
      </c>
      <c r="CE23">
        <v>0.960000935483871</v>
      </c>
      <c r="CF23">
        <v>3.9998896774193597E-2</v>
      </c>
      <c r="CG23">
        <v>0</v>
      </c>
      <c r="CH23">
        <v>2.3378290322580599</v>
      </c>
      <c r="CI23">
        <v>0</v>
      </c>
      <c r="CJ23">
        <v>671.74293548387095</v>
      </c>
      <c r="CK23">
        <v>8120.7306451612903</v>
      </c>
      <c r="CL23">
        <v>38.683</v>
      </c>
      <c r="CM23">
        <v>41.5</v>
      </c>
      <c r="CN23">
        <v>39.868903225806498</v>
      </c>
      <c r="CO23">
        <v>40.161000000000001</v>
      </c>
      <c r="CP23">
        <v>38.765999999999998</v>
      </c>
      <c r="CQ23">
        <v>959.98516129032203</v>
      </c>
      <c r="CR23">
        <v>40.000645161290301</v>
      </c>
      <c r="CS23">
        <v>0</v>
      </c>
      <c r="CT23">
        <v>59.599999904632597</v>
      </c>
      <c r="CU23">
        <v>2.33228846153846</v>
      </c>
      <c r="CV23">
        <v>0.514540165904947</v>
      </c>
      <c r="CW23">
        <v>-1.04160681506746</v>
      </c>
      <c r="CX23">
        <v>671.77750000000003</v>
      </c>
      <c r="CY23">
        <v>15</v>
      </c>
      <c r="CZ23">
        <v>1685098620.7</v>
      </c>
      <c r="DA23" t="s">
        <v>255</v>
      </c>
      <c r="DB23">
        <v>3</v>
      </c>
      <c r="DC23">
        <v>-3.831</v>
      </c>
      <c r="DD23">
        <v>0.36</v>
      </c>
      <c r="DE23">
        <v>402</v>
      </c>
      <c r="DF23">
        <v>15</v>
      </c>
      <c r="DG23">
        <v>1.2</v>
      </c>
      <c r="DH23">
        <v>0.35</v>
      </c>
      <c r="DI23">
        <v>-2.3696819230769202</v>
      </c>
      <c r="DJ23">
        <v>-2.5207683770182499E-2</v>
      </c>
      <c r="DK23">
        <v>7.6237030776955095E-2</v>
      </c>
      <c r="DL23">
        <v>1</v>
      </c>
      <c r="DM23">
        <v>2.2745395348837198</v>
      </c>
      <c r="DN23">
        <v>0.54131828121416403</v>
      </c>
      <c r="DO23">
        <v>0.17902962485725099</v>
      </c>
      <c r="DP23">
        <v>1</v>
      </c>
      <c r="DQ23">
        <v>0.59974198076923102</v>
      </c>
      <c r="DR23">
        <v>8.5079774609418506E-3</v>
      </c>
      <c r="DS23">
        <v>2.72488542095305E-3</v>
      </c>
      <c r="DT23">
        <v>1</v>
      </c>
      <c r="DU23">
        <v>3</v>
      </c>
      <c r="DV23">
        <v>3</v>
      </c>
      <c r="DW23" t="s">
        <v>263</v>
      </c>
      <c r="DX23">
        <v>100</v>
      </c>
      <c r="DY23">
        <v>100</v>
      </c>
      <c r="DZ23">
        <v>-3.831</v>
      </c>
      <c r="EA23">
        <v>0.36</v>
      </c>
      <c r="EB23">
        <v>2</v>
      </c>
      <c r="EC23">
        <v>515.09699999999998</v>
      </c>
      <c r="ED23">
        <v>420.23500000000001</v>
      </c>
      <c r="EE23">
        <v>26.8977</v>
      </c>
      <c r="EF23">
        <v>29.965199999999999</v>
      </c>
      <c r="EG23">
        <v>30.0001</v>
      </c>
      <c r="EH23">
        <v>30.16</v>
      </c>
      <c r="EI23">
        <v>30.1983</v>
      </c>
      <c r="EJ23">
        <v>19.9069</v>
      </c>
      <c r="EK23">
        <v>28.702999999999999</v>
      </c>
      <c r="EL23">
        <v>0</v>
      </c>
      <c r="EM23">
        <v>26.895199999999999</v>
      </c>
      <c r="EN23">
        <v>402.375</v>
      </c>
      <c r="EO23">
        <v>15.4101</v>
      </c>
      <c r="EP23">
        <v>100.505</v>
      </c>
      <c r="EQ23">
        <v>90.341899999999995</v>
      </c>
    </row>
    <row r="24" spans="1:147" x14ac:dyDescent="0.3">
      <c r="A24">
        <v>8</v>
      </c>
      <c r="B24">
        <v>1685099116.3</v>
      </c>
      <c r="C24">
        <v>420</v>
      </c>
      <c r="D24" t="s">
        <v>276</v>
      </c>
      <c r="E24" t="s">
        <v>277</v>
      </c>
      <c r="F24">
        <v>1685099108.3</v>
      </c>
      <c r="G24">
        <f t="shared" si="0"/>
        <v>4.4512160124109889E-3</v>
      </c>
      <c r="H24">
        <f t="shared" si="1"/>
        <v>15.160227520590803</v>
      </c>
      <c r="I24">
        <f t="shared" si="2"/>
        <v>400.004032258064</v>
      </c>
      <c r="J24">
        <f t="shared" si="3"/>
        <v>256.09777090332284</v>
      </c>
      <c r="K24">
        <f t="shared" si="4"/>
        <v>24.590907639884048</v>
      </c>
      <c r="L24">
        <f t="shared" si="5"/>
        <v>38.409011441776762</v>
      </c>
      <c r="M24">
        <f t="shared" si="6"/>
        <v>0.18972925549408132</v>
      </c>
      <c r="N24">
        <f t="shared" si="7"/>
        <v>3.3709131080745482</v>
      </c>
      <c r="O24">
        <f t="shared" si="8"/>
        <v>0.18399010609524205</v>
      </c>
      <c r="P24">
        <f t="shared" si="9"/>
        <v>0.11549499507614762</v>
      </c>
      <c r="Q24">
        <f t="shared" si="10"/>
        <v>161.84863423320408</v>
      </c>
      <c r="R24">
        <f t="shared" si="11"/>
        <v>27.947127379471219</v>
      </c>
      <c r="S24">
        <f t="shared" si="12"/>
        <v>27.996009677419401</v>
      </c>
      <c r="T24">
        <f t="shared" si="13"/>
        <v>3.7939570055201064</v>
      </c>
      <c r="U24">
        <f t="shared" si="14"/>
        <v>40.166264776054732</v>
      </c>
      <c r="V24">
        <f t="shared" si="15"/>
        <v>1.5354027200403799</v>
      </c>
      <c r="W24">
        <f t="shared" si="16"/>
        <v>3.8226176334816073</v>
      </c>
      <c r="X24">
        <f t="shared" si="17"/>
        <v>2.2585542854797263</v>
      </c>
      <c r="Y24">
        <f t="shared" si="18"/>
        <v>-196.29862614732463</v>
      </c>
      <c r="Z24">
        <f t="shared" si="19"/>
        <v>23.471653356969476</v>
      </c>
      <c r="AA24">
        <f t="shared" si="20"/>
        <v>1.5186897618605331</v>
      </c>
      <c r="AB24">
        <f t="shared" si="21"/>
        <v>-9.4596487952905264</v>
      </c>
      <c r="AC24">
        <v>-3.9746015263922803E-2</v>
      </c>
      <c r="AD24">
        <v>4.46183840759284E-2</v>
      </c>
      <c r="AE24">
        <v>3.3591684522566201</v>
      </c>
      <c r="AF24">
        <v>0</v>
      </c>
      <c r="AG24">
        <v>0</v>
      </c>
      <c r="AH24">
        <f t="shared" si="22"/>
        <v>1</v>
      </c>
      <c r="AI24">
        <f t="shared" si="23"/>
        <v>0</v>
      </c>
      <c r="AJ24">
        <f t="shared" si="24"/>
        <v>50492.500622714746</v>
      </c>
      <c r="AK24" t="s">
        <v>251</v>
      </c>
      <c r="AL24">
        <v>2.2718269230769201</v>
      </c>
      <c r="AM24">
        <v>1.4632000000000001</v>
      </c>
      <c r="AN24">
        <f t="shared" si="25"/>
        <v>-0.80862692307692008</v>
      </c>
      <c r="AO24">
        <f t="shared" si="26"/>
        <v>-0.55264278504436859</v>
      </c>
      <c r="AP24">
        <v>-0.17583760534965001</v>
      </c>
      <c r="AQ24" t="s">
        <v>278</v>
      </c>
      <c r="AR24">
        <v>2.3159961538461502</v>
      </c>
      <c r="AS24">
        <v>1.8893899999999999</v>
      </c>
      <c r="AT24">
        <f t="shared" si="27"/>
        <v>-0.22579041587292736</v>
      </c>
      <c r="AU24">
        <v>0.5</v>
      </c>
      <c r="AV24">
        <f t="shared" si="28"/>
        <v>841.2089957806146</v>
      </c>
      <c r="AW24">
        <f t="shared" si="29"/>
        <v>15.160227520590803</v>
      </c>
      <c r="AX24">
        <f t="shared" si="30"/>
        <v>-94.96846449667629</v>
      </c>
      <c r="AY24">
        <f t="shared" si="31"/>
        <v>1</v>
      </c>
      <c r="AZ24">
        <f t="shared" si="32"/>
        <v>1.8230980889248675E-2</v>
      </c>
      <c r="BA24">
        <f t="shared" si="33"/>
        <v>-0.22557015756408147</v>
      </c>
      <c r="BB24" t="s">
        <v>253</v>
      </c>
      <c r="BC24">
        <v>0</v>
      </c>
      <c r="BD24">
        <f t="shared" si="34"/>
        <v>1.8893899999999999</v>
      </c>
      <c r="BE24">
        <f t="shared" si="35"/>
        <v>-0.22579041587292742</v>
      </c>
      <c r="BF24">
        <f t="shared" si="36"/>
        <v>-0.29127255330781837</v>
      </c>
      <c r="BG24">
        <f t="shared" si="37"/>
        <v>1.1154941589160998</v>
      </c>
      <c r="BH24">
        <f t="shared" si="38"/>
        <v>0.52705393283010793</v>
      </c>
      <c r="BI24">
        <f t="shared" si="39"/>
        <v>1000.01067741935</v>
      </c>
      <c r="BJ24">
        <f t="shared" si="40"/>
        <v>841.2089957806146</v>
      </c>
      <c r="BK24">
        <f t="shared" si="41"/>
        <v>0.84120001393530852</v>
      </c>
      <c r="BL24">
        <f t="shared" si="42"/>
        <v>0.19240002787061711</v>
      </c>
      <c r="BM24">
        <v>0.70114397770928505</v>
      </c>
      <c r="BN24">
        <v>0.5</v>
      </c>
      <c r="BO24" t="s">
        <v>254</v>
      </c>
      <c r="BP24">
        <v>1685099108.3</v>
      </c>
      <c r="BQ24">
        <v>400.004032258064</v>
      </c>
      <c r="BR24">
        <v>402.37958064516101</v>
      </c>
      <c r="BS24">
        <v>15.9901870967742</v>
      </c>
      <c r="BT24">
        <v>15.3759870967742</v>
      </c>
      <c r="BU24">
        <v>500.00632258064502</v>
      </c>
      <c r="BV24">
        <v>95.821629032258102</v>
      </c>
      <c r="BW24">
        <v>0.199931612903226</v>
      </c>
      <c r="BX24">
        <v>28.125164516129001</v>
      </c>
      <c r="BY24">
        <v>27.996009677419401</v>
      </c>
      <c r="BZ24">
        <v>999.9</v>
      </c>
      <c r="CA24">
        <v>10002.9032258065</v>
      </c>
      <c r="CB24">
        <v>0</v>
      </c>
      <c r="CC24">
        <v>75.064593548387094</v>
      </c>
      <c r="CD24">
        <v>1000.01067741935</v>
      </c>
      <c r="CE24">
        <v>0.96000287096774195</v>
      </c>
      <c r="CF24">
        <v>3.9996993548387101E-2</v>
      </c>
      <c r="CG24">
        <v>0</v>
      </c>
      <c r="CH24">
        <v>2.3009838709677402</v>
      </c>
      <c r="CI24">
        <v>0</v>
      </c>
      <c r="CJ24">
        <v>671.70451612903196</v>
      </c>
      <c r="CK24">
        <v>8120.9587096774203</v>
      </c>
      <c r="CL24">
        <v>38.811999999999998</v>
      </c>
      <c r="CM24">
        <v>41.6148387096774</v>
      </c>
      <c r="CN24">
        <v>40.001967741935502</v>
      </c>
      <c r="CO24">
        <v>40.274000000000001</v>
      </c>
      <c r="CP24">
        <v>38.875</v>
      </c>
      <c r="CQ24">
        <v>960.01161290322602</v>
      </c>
      <c r="CR24">
        <v>40.000967741935497</v>
      </c>
      <c r="CS24">
        <v>0</v>
      </c>
      <c r="CT24">
        <v>59.299999952316298</v>
      </c>
      <c r="CU24">
        <v>2.3159961538461502</v>
      </c>
      <c r="CV24">
        <v>-4.9856411663743598E-2</v>
      </c>
      <c r="CW24">
        <v>2.26988033271178</v>
      </c>
      <c r="CX24">
        <v>671.69923076923101</v>
      </c>
      <c r="CY24">
        <v>15</v>
      </c>
      <c r="CZ24">
        <v>1685098620.7</v>
      </c>
      <c r="DA24" t="s">
        <v>255</v>
      </c>
      <c r="DB24">
        <v>3</v>
      </c>
      <c r="DC24">
        <v>-3.831</v>
      </c>
      <c r="DD24">
        <v>0.36</v>
      </c>
      <c r="DE24">
        <v>402</v>
      </c>
      <c r="DF24">
        <v>15</v>
      </c>
      <c r="DG24">
        <v>1.2</v>
      </c>
      <c r="DH24">
        <v>0.35</v>
      </c>
      <c r="DI24">
        <v>-2.3857551923076898</v>
      </c>
      <c r="DJ24">
        <v>0.16224378041500301</v>
      </c>
      <c r="DK24">
        <v>9.8532697706247299E-2</v>
      </c>
      <c r="DL24">
        <v>1</v>
      </c>
      <c r="DM24">
        <v>2.2982976744185999</v>
      </c>
      <c r="DN24">
        <v>0.123829547658853</v>
      </c>
      <c r="DO24">
        <v>0.17421690902418299</v>
      </c>
      <c r="DP24">
        <v>1</v>
      </c>
      <c r="DQ24">
        <v>0.61295234615384597</v>
      </c>
      <c r="DR24">
        <v>1.07837104072441E-2</v>
      </c>
      <c r="DS24">
        <v>2.9961851699261198E-3</v>
      </c>
      <c r="DT24">
        <v>1</v>
      </c>
      <c r="DU24">
        <v>3</v>
      </c>
      <c r="DV24">
        <v>3</v>
      </c>
      <c r="DW24" t="s">
        <v>263</v>
      </c>
      <c r="DX24">
        <v>100</v>
      </c>
      <c r="DY24">
        <v>100</v>
      </c>
      <c r="DZ24">
        <v>-3.831</v>
      </c>
      <c r="EA24">
        <v>0.36</v>
      </c>
      <c r="EB24">
        <v>2</v>
      </c>
      <c r="EC24">
        <v>515.69000000000005</v>
      </c>
      <c r="ED24">
        <v>419.55700000000002</v>
      </c>
      <c r="EE24">
        <v>26.875299999999999</v>
      </c>
      <c r="EF24">
        <v>29.962599999999998</v>
      </c>
      <c r="EG24">
        <v>30.0001</v>
      </c>
      <c r="EH24">
        <v>30.154900000000001</v>
      </c>
      <c r="EI24">
        <v>30.1905</v>
      </c>
      <c r="EJ24">
        <v>19.9055</v>
      </c>
      <c r="EK24">
        <v>28.702999999999999</v>
      </c>
      <c r="EL24">
        <v>0</v>
      </c>
      <c r="EM24">
        <v>26.8736</v>
      </c>
      <c r="EN24">
        <v>402.42500000000001</v>
      </c>
      <c r="EO24">
        <v>15.4101</v>
      </c>
      <c r="EP24">
        <v>100.504</v>
      </c>
      <c r="EQ24">
        <v>90.3416</v>
      </c>
    </row>
    <row r="25" spans="1:147" x14ac:dyDescent="0.3">
      <c r="A25">
        <v>9</v>
      </c>
      <c r="B25">
        <v>1685099176.3</v>
      </c>
      <c r="C25">
        <v>480</v>
      </c>
      <c r="D25" t="s">
        <v>279</v>
      </c>
      <c r="E25" t="s">
        <v>280</v>
      </c>
      <c r="F25">
        <v>1685099168.30323</v>
      </c>
      <c r="G25">
        <f t="shared" si="0"/>
        <v>4.5539149417282787E-3</v>
      </c>
      <c r="H25">
        <f t="shared" si="1"/>
        <v>15.786109738428328</v>
      </c>
      <c r="I25">
        <f t="shared" si="2"/>
        <v>399.98912903225801</v>
      </c>
      <c r="J25">
        <f t="shared" si="3"/>
        <v>254.1300191115312</v>
      </c>
      <c r="K25">
        <f t="shared" si="4"/>
        <v>24.401772510190671</v>
      </c>
      <c r="L25">
        <f t="shared" si="5"/>
        <v>38.40728367045395</v>
      </c>
      <c r="M25">
        <f t="shared" si="6"/>
        <v>0.19469920409634223</v>
      </c>
      <c r="N25">
        <f t="shared" si="7"/>
        <v>3.3708046386303128</v>
      </c>
      <c r="O25">
        <f t="shared" si="8"/>
        <v>0.18866040607688406</v>
      </c>
      <c r="P25">
        <f t="shared" si="9"/>
        <v>0.11843971370056153</v>
      </c>
      <c r="Q25">
        <f t="shared" si="10"/>
        <v>161.84349550184464</v>
      </c>
      <c r="R25">
        <f t="shared" si="11"/>
        <v>27.923775906779092</v>
      </c>
      <c r="S25">
        <f t="shared" si="12"/>
        <v>27.981558064516101</v>
      </c>
      <c r="T25">
        <f t="shared" si="13"/>
        <v>3.7907617545646812</v>
      </c>
      <c r="U25">
        <f t="shared" si="14"/>
        <v>40.215713198856562</v>
      </c>
      <c r="V25">
        <f t="shared" si="15"/>
        <v>1.537300742444675</v>
      </c>
      <c r="W25">
        <f t="shared" si="16"/>
        <v>3.8226370245956112</v>
      </c>
      <c r="X25">
        <f t="shared" si="17"/>
        <v>2.253461012120006</v>
      </c>
      <c r="Y25">
        <f t="shared" si="18"/>
        <v>-200.82764893021709</v>
      </c>
      <c r="Z25">
        <f t="shared" si="19"/>
        <v>26.112971556610809</v>
      </c>
      <c r="AA25">
        <f t="shared" si="20"/>
        <v>1.6895248167883794</v>
      </c>
      <c r="AB25">
        <f t="shared" si="21"/>
        <v>-11.181657054973265</v>
      </c>
      <c r="AC25">
        <v>-3.97444083738447E-2</v>
      </c>
      <c r="AD25">
        <v>4.4616580201044503E-2</v>
      </c>
      <c r="AE25">
        <v>3.3590604576366099</v>
      </c>
      <c r="AF25">
        <v>0</v>
      </c>
      <c r="AG25">
        <v>0</v>
      </c>
      <c r="AH25">
        <f t="shared" si="22"/>
        <v>1</v>
      </c>
      <c r="AI25">
        <f t="shared" si="23"/>
        <v>0</v>
      </c>
      <c r="AJ25">
        <f t="shared" si="24"/>
        <v>50490.511319316407</v>
      </c>
      <c r="AK25" t="s">
        <v>251</v>
      </c>
      <c r="AL25">
        <v>2.2718269230769201</v>
      </c>
      <c r="AM25">
        <v>1.4632000000000001</v>
      </c>
      <c r="AN25">
        <f t="shared" si="25"/>
        <v>-0.80862692307692008</v>
      </c>
      <c r="AO25">
        <f t="shared" si="26"/>
        <v>-0.55264278504436859</v>
      </c>
      <c r="AP25">
        <v>-0.17583760534965001</v>
      </c>
      <c r="AQ25" t="s">
        <v>281</v>
      </c>
      <c r="AR25">
        <v>2.3072307692307699</v>
      </c>
      <c r="AS25">
        <v>2.9099900000000001</v>
      </c>
      <c r="AT25">
        <f t="shared" si="27"/>
        <v>0.20713446808038183</v>
      </c>
      <c r="AU25">
        <v>0.5</v>
      </c>
      <c r="AV25">
        <f t="shared" si="28"/>
        <v>841.18280508394707</v>
      </c>
      <c r="AW25">
        <f t="shared" si="29"/>
        <v>15.786109738428328</v>
      </c>
      <c r="AX25">
        <f t="shared" si="30"/>
        <v>87.118976444713439</v>
      </c>
      <c r="AY25">
        <f t="shared" si="31"/>
        <v>1</v>
      </c>
      <c r="AZ25">
        <f t="shared" si="32"/>
        <v>1.8975598701384572E-2</v>
      </c>
      <c r="BA25">
        <f t="shared" si="33"/>
        <v>-0.49718040268179614</v>
      </c>
      <c r="BB25" t="s">
        <v>253</v>
      </c>
      <c r="BC25">
        <v>0</v>
      </c>
      <c r="BD25">
        <f t="shared" si="34"/>
        <v>2.9099900000000001</v>
      </c>
      <c r="BE25">
        <f t="shared" si="35"/>
        <v>0.2071344680803818</v>
      </c>
      <c r="BF25">
        <f t="shared" si="36"/>
        <v>-0.98878485511208303</v>
      </c>
      <c r="BG25">
        <f t="shared" si="37"/>
        <v>0.94452225859798988</v>
      </c>
      <c r="BH25">
        <f t="shared" si="38"/>
        <v>1.7891934570948922</v>
      </c>
      <c r="BI25">
        <f t="shared" si="39"/>
        <v>999.97961290322598</v>
      </c>
      <c r="BJ25">
        <f t="shared" si="40"/>
        <v>841.18280508394707</v>
      </c>
      <c r="BK25">
        <f t="shared" si="41"/>
        <v>0.84119995470883002</v>
      </c>
      <c r="BL25">
        <f t="shared" si="42"/>
        <v>0.19239990941766008</v>
      </c>
      <c r="BM25">
        <v>0.70114397770928505</v>
      </c>
      <c r="BN25">
        <v>0.5</v>
      </c>
      <c r="BO25" t="s">
        <v>254</v>
      </c>
      <c r="BP25">
        <v>1685099168.30323</v>
      </c>
      <c r="BQ25">
        <v>399.98912903225801</v>
      </c>
      <c r="BR25">
        <v>402.45819354838699</v>
      </c>
      <c r="BS25">
        <v>16.010077419354801</v>
      </c>
      <c r="BT25">
        <v>15.381719354838699</v>
      </c>
      <c r="BU25">
        <v>500.00641935483901</v>
      </c>
      <c r="BV25">
        <v>95.820845161290293</v>
      </c>
      <c r="BW25">
        <v>0.19997361290322599</v>
      </c>
      <c r="BX25">
        <v>28.125251612903199</v>
      </c>
      <c r="BY25">
        <v>27.981558064516101</v>
      </c>
      <c r="BZ25">
        <v>999.9</v>
      </c>
      <c r="CA25">
        <v>10002.580645161301</v>
      </c>
      <c r="CB25">
        <v>0</v>
      </c>
      <c r="CC25">
        <v>75.064593548387094</v>
      </c>
      <c r="CD25">
        <v>999.97961290322598</v>
      </c>
      <c r="CE25">
        <v>0.96000248387096798</v>
      </c>
      <c r="CF25">
        <v>3.9997374193548402E-2</v>
      </c>
      <c r="CG25">
        <v>0</v>
      </c>
      <c r="CH25">
        <v>2.2718129032258099</v>
      </c>
      <c r="CI25">
        <v>0</v>
      </c>
      <c r="CJ25">
        <v>670.25448387096799</v>
      </c>
      <c r="CK25">
        <v>8120.7106451612899</v>
      </c>
      <c r="CL25">
        <v>38.936999999999998</v>
      </c>
      <c r="CM25">
        <v>41.737806451612897</v>
      </c>
      <c r="CN25">
        <v>40.125</v>
      </c>
      <c r="CO25">
        <v>40.375</v>
      </c>
      <c r="CP25">
        <v>39</v>
      </c>
      <c r="CQ25">
        <v>959.98354838709702</v>
      </c>
      <c r="CR25">
        <v>39.997741935483901</v>
      </c>
      <c r="CS25">
        <v>0</v>
      </c>
      <c r="CT25">
        <v>59.399999856948902</v>
      </c>
      <c r="CU25">
        <v>2.3072307692307699</v>
      </c>
      <c r="CV25">
        <v>-0.53487862713579004</v>
      </c>
      <c r="CW25">
        <v>-1.18731622661716</v>
      </c>
      <c r="CX25">
        <v>670.23680769230702</v>
      </c>
      <c r="CY25">
        <v>15</v>
      </c>
      <c r="CZ25">
        <v>1685098620.7</v>
      </c>
      <c r="DA25" t="s">
        <v>255</v>
      </c>
      <c r="DB25">
        <v>3</v>
      </c>
      <c r="DC25">
        <v>-3.831</v>
      </c>
      <c r="DD25">
        <v>0.36</v>
      </c>
      <c r="DE25">
        <v>402</v>
      </c>
      <c r="DF25">
        <v>15</v>
      </c>
      <c r="DG25">
        <v>1.2</v>
      </c>
      <c r="DH25">
        <v>0.35</v>
      </c>
      <c r="DI25">
        <v>-2.4137878846153802</v>
      </c>
      <c r="DJ25">
        <v>-0.43029315797851397</v>
      </c>
      <c r="DK25">
        <v>0.115781847310703</v>
      </c>
      <c r="DL25">
        <v>1</v>
      </c>
      <c r="DM25">
        <v>2.3005860465116301</v>
      </c>
      <c r="DN25">
        <v>1.4553521133606501E-2</v>
      </c>
      <c r="DO25">
        <v>0.19116346783108701</v>
      </c>
      <c r="DP25">
        <v>1</v>
      </c>
      <c r="DQ25">
        <v>0.6266235</v>
      </c>
      <c r="DR25">
        <v>1.6517854392485501E-2</v>
      </c>
      <c r="DS25">
        <v>2.93912007043972E-3</v>
      </c>
      <c r="DT25">
        <v>1</v>
      </c>
      <c r="DU25">
        <v>3</v>
      </c>
      <c r="DV25">
        <v>3</v>
      </c>
      <c r="DW25" t="s">
        <v>263</v>
      </c>
      <c r="DX25">
        <v>100</v>
      </c>
      <c r="DY25">
        <v>100</v>
      </c>
      <c r="DZ25">
        <v>-3.831</v>
      </c>
      <c r="EA25">
        <v>0.36</v>
      </c>
      <c r="EB25">
        <v>2</v>
      </c>
      <c r="EC25">
        <v>515.64800000000002</v>
      </c>
      <c r="ED25">
        <v>419.166</v>
      </c>
      <c r="EE25">
        <v>26.867100000000001</v>
      </c>
      <c r="EF25">
        <v>29.962599999999998</v>
      </c>
      <c r="EG25">
        <v>30</v>
      </c>
      <c r="EH25">
        <v>30.149699999999999</v>
      </c>
      <c r="EI25">
        <v>30.187899999999999</v>
      </c>
      <c r="EJ25">
        <v>19.899699999999999</v>
      </c>
      <c r="EK25">
        <v>28.702999999999999</v>
      </c>
      <c r="EL25">
        <v>0</v>
      </c>
      <c r="EM25">
        <v>26.8766</v>
      </c>
      <c r="EN25">
        <v>402.44400000000002</v>
      </c>
      <c r="EO25">
        <v>15.402900000000001</v>
      </c>
      <c r="EP25">
        <v>100.504</v>
      </c>
      <c r="EQ25">
        <v>90.342799999999997</v>
      </c>
    </row>
    <row r="26" spans="1:147" x14ac:dyDescent="0.3">
      <c r="A26">
        <v>10</v>
      </c>
      <c r="B26">
        <v>1685099236.3</v>
      </c>
      <c r="C26">
        <v>540</v>
      </c>
      <c r="D26" t="s">
        <v>282</v>
      </c>
      <c r="E26" t="s">
        <v>283</v>
      </c>
      <c r="F26">
        <v>1685099228.30323</v>
      </c>
      <c r="G26">
        <f t="shared" si="0"/>
        <v>4.6585534587196961E-3</v>
      </c>
      <c r="H26">
        <f t="shared" si="1"/>
        <v>15.511622181869978</v>
      </c>
      <c r="I26">
        <f t="shared" si="2"/>
        <v>399.99338709677397</v>
      </c>
      <c r="J26">
        <f t="shared" si="3"/>
        <v>259.24236469833022</v>
      </c>
      <c r="K26">
        <f t="shared" si="4"/>
        <v>24.892480358268465</v>
      </c>
      <c r="L26">
        <f t="shared" si="5"/>
        <v>38.407409002498781</v>
      </c>
      <c r="M26">
        <f t="shared" si="6"/>
        <v>0.1992200509816611</v>
      </c>
      <c r="N26">
        <f t="shared" si="7"/>
        <v>3.3716078563446685</v>
      </c>
      <c r="O26">
        <f t="shared" si="8"/>
        <v>0.19290391065315449</v>
      </c>
      <c r="P26">
        <f t="shared" si="9"/>
        <v>0.12111574315553142</v>
      </c>
      <c r="Q26">
        <f t="shared" si="10"/>
        <v>161.85079565568714</v>
      </c>
      <c r="R26">
        <f t="shared" si="11"/>
        <v>27.914720572003528</v>
      </c>
      <c r="S26">
        <f t="shared" si="12"/>
        <v>27.994499999999999</v>
      </c>
      <c r="T26">
        <f t="shared" si="13"/>
        <v>3.7936231060362013</v>
      </c>
      <c r="U26">
        <f t="shared" si="14"/>
        <v>40.230088062687457</v>
      </c>
      <c r="V26">
        <f t="shared" si="15"/>
        <v>1.5391676711293114</v>
      </c>
      <c r="W26">
        <f t="shared" si="16"/>
        <v>3.8259117621888987</v>
      </c>
      <c r="X26">
        <f t="shared" si="17"/>
        <v>2.2544554349068902</v>
      </c>
      <c r="Y26">
        <f t="shared" si="18"/>
        <v>-205.44220752953859</v>
      </c>
      <c r="Z26">
        <f t="shared" si="19"/>
        <v>26.439343887025966</v>
      </c>
      <c r="AA26">
        <f t="shared" si="20"/>
        <v>1.7104693596236555</v>
      </c>
      <c r="AB26">
        <f t="shared" si="21"/>
        <v>-15.441598627201831</v>
      </c>
      <c r="AC26">
        <v>-3.9756307919820502E-2</v>
      </c>
      <c r="AD26">
        <v>4.4629938483859703E-2</v>
      </c>
      <c r="AE26">
        <v>3.3598601591224599</v>
      </c>
      <c r="AF26">
        <v>0</v>
      </c>
      <c r="AG26">
        <v>0</v>
      </c>
      <c r="AH26">
        <f t="shared" si="22"/>
        <v>1</v>
      </c>
      <c r="AI26">
        <f t="shared" si="23"/>
        <v>0</v>
      </c>
      <c r="AJ26">
        <f t="shared" si="24"/>
        <v>50502.528473389495</v>
      </c>
      <c r="AK26" t="s">
        <v>251</v>
      </c>
      <c r="AL26">
        <v>2.2718269230769201</v>
      </c>
      <c r="AM26">
        <v>1.4632000000000001</v>
      </c>
      <c r="AN26">
        <f t="shared" si="25"/>
        <v>-0.80862692307692008</v>
      </c>
      <c r="AO26">
        <f t="shared" si="26"/>
        <v>-0.55264278504436859</v>
      </c>
      <c r="AP26">
        <v>-0.17583760534965001</v>
      </c>
      <c r="AQ26" t="s">
        <v>284</v>
      </c>
      <c r="AR26">
        <v>2.2840153846153801</v>
      </c>
      <c r="AS26">
        <v>1.2183999999999999</v>
      </c>
      <c r="AT26">
        <f t="shared" si="27"/>
        <v>-0.8746022526390187</v>
      </c>
      <c r="AU26">
        <v>0.5</v>
      </c>
      <c r="AV26">
        <f t="shared" si="28"/>
        <v>841.22273798667447</v>
      </c>
      <c r="AW26">
        <f t="shared" si="29"/>
        <v>15.511622181869978</v>
      </c>
      <c r="AX26">
        <f t="shared" si="30"/>
        <v>-367.86765080715423</v>
      </c>
      <c r="AY26">
        <f t="shared" si="31"/>
        <v>1</v>
      </c>
      <c r="AZ26">
        <f t="shared" si="32"/>
        <v>1.8648401997269987E-2</v>
      </c>
      <c r="BA26">
        <f t="shared" si="33"/>
        <v>0.20091923834537109</v>
      </c>
      <c r="BB26" t="s">
        <v>253</v>
      </c>
      <c r="BC26">
        <v>0</v>
      </c>
      <c r="BD26">
        <f t="shared" si="34"/>
        <v>1.2183999999999999</v>
      </c>
      <c r="BE26">
        <f t="shared" si="35"/>
        <v>-0.87460225263901858</v>
      </c>
      <c r="BF26">
        <f t="shared" si="36"/>
        <v>0.1673045379989066</v>
      </c>
      <c r="BG26">
        <f t="shared" si="37"/>
        <v>1.0115702962127255</v>
      </c>
      <c r="BH26">
        <f t="shared" si="38"/>
        <v>-0.30273540617285838</v>
      </c>
      <c r="BI26">
        <f t="shared" si="39"/>
        <v>1000.02735483871</v>
      </c>
      <c r="BJ26">
        <f t="shared" si="40"/>
        <v>841.22273798667447</v>
      </c>
      <c r="BK26">
        <f t="shared" si="41"/>
        <v>0.84119972710381663</v>
      </c>
      <c r="BL26">
        <f t="shared" si="42"/>
        <v>0.19239945420763335</v>
      </c>
      <c r="BM26">
        <v>0.70114397770928505</v>
      </c>
      <c r="BN26">
        <v>0.5</v>
      </c>
      <c r="BO26" t="s">
        <v>254</v>
      </c>
      <c r="BP26">
        <v>1685099228.30323</v>
      </c>
      <c r="BQ26">
        <v>399.99338709677397</v>
      </c>
      <c r="BR26">
        <v>402.42987096774198</v>
      </c>
      <c r="BS26">
        <v>16.0296387096774</v>
      </c>
      <c r="BT26">
        <v>15.386845161290299</v>
      </c>
      <c r="BU26">
        <v>499.99861290322599</v>
      </c>
      <c r="BV26">
        <v>95.820177419354806</v>
      </c>
      <c r="BW26">
        <v>0.19993251612903201</v>
      </c>
      <c r="BX26">
        <v>28.139954838709698</v>
      </c>
      <c r="BY26">
        <v>27.994499999999999</v>
      </c>
      <c r="BZ26">
        <v>999.9</v>
      </c>
      <c r="CA26">
        <v>10005.6451612903</v>
      </c>
      <c r="CB26">
        <v>0</v>
      </c>
      <c r="CC26">
        <v>75.061141935483803</v>
      </c>
      <c r="CD26">
        <v>1000.02735483871</v>
      </c>
      <c r="CE26">
        <v>0.96000596774193603</v>
      </c>
      <c r="CF26">
        <v>3.99939483870968E-2</v>
      </c>
      <c r="CG26">
        <v>0</v>
      </c>
      <c r="CH26">
        <v>2.2980935483870999</v>
      </c>
      <c r="CI26">
        <v>0</v>
      </c>
      <c r="CJ26">
        <v>668.28706451612902</v>
      </c>
      <c r="CK26">
        <v>8121.10419354839</v>
      </c>
      <c r="CL26">
        <v>39.012</v>
      </c>
      <c r="CM26">
        <v>41.820129032258002</v>
      </c>
      <c r="CN26">
        <v>40.25</v>
      </c>
      <c r="CO26">
        <v>40.483741935483899</v>
      </c>
      <c r="CP26">
        <v>39.120935483871001</v>
      </c>
      <c r="CQ26">
        <v>960.03387096774202</v>
      </c>
      <c r="CR26">
        <v>39.991935483871003</v>
      </c>
      <c r="CS26">
        <v>0</v>
      </c>
      <c r="CT26">
        <v>59.200000047683702</v>
      </c>
      <c r="CU26">
        <v>2.2840153846153801</v>
      </c>
      <c r="CV26">
        <v>-1.10244786661796</v>
      </c>
      <c r="CW26">
        <v>2.5265299353506099</v>
      </c>
      <c r="CX26">
        <v>668.30203846153802</v>
      </c>
      <c r="CY26">
        <v>15</v>
      </c>
      <c r="CZ26">
        <v>1685098620.7</v>
      </c>
      <c r="DA26" t="s">
        <v>255</v>
      </c>
      <c r="DB26">
        <v>3</v>
      </c>
      <c r="DC26">
        <v>-3.831</v>
      </c>
      <c r="DD26">
        <v>0.36</v>
      </c>
      <c r="DE26">
        <v>402</v>
      </c>
      <c r="DF26">
        <v>15</v>
      </c>
      <c r="DG26">
        <v>1.2</v>
      </c>
      <c r="DH26">
        <v>0.35</v>
      </c>
      <c r="DI26">
        <v>-2.4250578846153799</v>
      </c>
      <c r="DJ26">
        <v>-4.9382254388040399E-2</v>
      </c>
      <c r="DK26">
        <v>9.4331507305487006E-2</v>
      </c>
      <c r="DL26">
        <v>1</v>
      </c>
      <c r="DM26">
        <v>2.3334162790697701</v>
      </c>
      <c r="DN26">
        <v>-0.53015813780542698</v>
      </c>
      <c r="DO26">
        <v>0.18598460292639701</v>
      </c>
      <c r="DP26">
        <v>1</v>
      </c>
      <c r="DQ26">
        <v>0.64169182692307702</v>
      </c>
      <c r="DR26">
        <v>1.1142895449390299E-2</v>
      </c>
      <c r="DS26">
        <v>3.1057260498903302E-3</v>
      </c>
      <c r="DT26">
        <v>1</v>
      </c>
      <c r="DU26">
        <v>3</v>
      </c>
      <c r="DV26">
        <v>3</v>
      </c>
      <c r="DW26" t="s">
        <v>263</v>
      </c>
      <c r="DX26">
        <v>100</v>
      </c>
      <c r="DY26">
        <v>100</v>
      </c>
      <c r="DZ26">
        <v>-3.831</v>
      </c>
      <c r="EA26">
        <v>0.36</v>
      </c>
      <c r="EB26">
        <v>2</v>
      </c>
      <c r="EC26">
        <v>515.52099999999996</v>
      </c>
      <c r="ED26">
        <v>419.27199999999999</v>
      </c>
      <c r="EE26">
        <v>26.855499999999999</v>
      </c>
      <c r="EF26">
        <v>29.962599999999998</v>
      </c>
      <c r="EG26">
        <v>30.0002</v>
      </c>
      <c r="EH26">
        <v>30.149699999999999</v>
      </c>
      <c r="EI26">
        <v>30.185400000000001</v>
      </c>
      <c r="EJ26">
        <v>19.8992</v>
      </c>
      <c r="EK26">
        <v>28.702999999999999</v>
      </c>
      <c r="EL26">
        <v>0</v>
      </c>
      <c r="EM26">
        <v>26.856300000000001</v>
      </c>
      <c r="EN26">
        <v>402.48</v>
      </c>
      <c r="EO26">
        <v>15.3161</v>
      </c>
      <c r="EP26">
        <v>100.503</v>
      </c>
      <c r="EQ26">
        <v>90.342500000000001</v>
      </c>
    </row>
    <row r="27" spans="1:147" x14ac:dyDescent="0.3">
      <c r="A27">
        <v>11</v>
      </c>
      <c r="B27">
        <v>1685099296.3</v>
      </c>
      <c r="C27">
        <v>600</v>
      </c>
      <c r="D27" t="s">
        <v>285</v>
      </c>
      <c r="E27" t="s">
        <v>286</v>
      </c>
      <c r="F27">
        <v>1685099288.3</v>
      </c>
      <c r="G27">
        <f t="shared" si="0"/>
        <v>4.7928834363079893E-3</v>
      </c>
      <c r="H27">
        <f t="shared" si="1"/>
        <v>15.438349532156854</v>
      </c>
      <c r="I27">
        <f t="shared" si="2"/>
        <v>400.02354838709698</v>
      </c>
      <c r="J27">
        <f t="shared" si="3"/>
        <v>263.338842505804</v>
      </c>
      <c r="K27">
        <f t="shared" si="4"/>
        <v>25.287003040515788</v>
      </c>
      <c r="L27">
        <f t="shared" si="5"/>
        <v>38.412095185386455</v>
      </c>
      <c r="M27">
        <f t="shared" si="6"/>
        <v>0.20508050095270536</v>
      </c>
      <c r="N27">
        <f t="shared" si="7"/>
        <v>3.3718614807731111</v>
      </c>
      <c r="O27">
        <f t="shared" si="8"/>
        <v>0.19839448872387835</v>
      </c>
      <c r="P27">
        <f t="shared" si="9"/>
        <v>0.12457910876097139</v>
      </c>
      <c r="Q27">
        <f t="shared" si="10"/>
        <v>161.83996139289695</v>
      </c>
      <c r="R27">
        <f t="shared" si="11"/>
        <v>27.888332682009921</v>
      </c>
      <c r="S27">
        <f t="shared" si="12"/>
        <v>27.9832741935484</v>
      </c>
      <c r="T27">
        <f t="shared" si="13"/>
        <v>3.791141067726981</v>
      </c>
      <c r="U27">
        <f t="shared" si="14"/>
        <v>40.129219425455112</v>
      </c>
      <c r="V27">
        <f t="shared" si="15"/>
        <v>1.535689281414566</v>
      </c>
      <c r="W27">
        <f t="shared" si="16"/>
        <v>3.8268605853829154</v>
      </c>
      <c r="X27">
        <f t="shared" si="17"/>
        <v>2.2554517863124151</v>
      </c>
      <c r="Y27">
        <f t="shared" si="18"/>
        <v>-211.36615954118233</v>
      </c>
      <c r="Z27">
        <f t="shared" si="19"/>
        <v>29.256049592872138</v>
      </c>
      <c r="AA27">
        <f t="shared" si="20"/>
        <v>1.8924855398846556</v>
      </c>
      <c r="AB27">
        <f t="shared" si="21"/>
        <v>-18.377663015528576</v>
      </c>
      <c r="AC27">
        <v>-3.9760065568074397E-2</v>
      </c>
      <c r="AD27">
        <v>4.4634156773212801E-2</v>
      </c>
      <c r="AE27">
        <v>3.3601126731934201</v>
      </c>
      <c r="AF27">
        <v>0</v>
      </c>
      <c r="AG27">
        <v>0</v>
      </c>
      <c r="AH27">
        <f t="shared" si="22"/>
        <v>1</v>
      </c>
      <c r="AI27">
        <f t="shared" si="23"/>
        <v>0</v>
      </c>
      <c r="AJ27">
        <f t="shared" si="24"/>
        <v>50506.487493792541</v>
      </c>
      <c r="AK27" t="s">
        <v>251</v>
      </c>
      <c r="AL27">
        <v>2.2718269230769201</v>
      </c>
      <c r="AM27">
        <v>1.4632000000000001</v>
      </c>
      <c r="AN27">
        <f t="shared" si="25"/>
        <v>-0.80862692307692008</v>
      </c>
      <c r="AO27">
        <f t="shared" si="26"/>
        <v>-0.55264278504436859</v>
      </c>
      <c r="AP27">
        <v>-0.17583760534965001</v>
      </c>
      <c r="AQ27" t="s">
        <v>287</v>
      </c>
      <c r="AR27">
        <v>2.2933192307692298</v>
      </c>
      <c r="AS27">
        <v>1.5287999999999999</v>
      </c>
      <c r="AT27">
        <f t="shared" si="27"/>
        <v>-0.50007798977579143</v>
      </c>
      <c r="AU27">
        <v>0.5</v>
      </c>
      <c r="AV27">
        <f t="shared" si="28"/>
        <v>841.16613913501203</v>
      </c>
      <c r="AW27">
        <f t="shared" si="29"/>
        <v>15.438349532156854</v>
      </c>
      <c r="AX27">
        <f t="shared" si="30"/>
        <v>-210.32433596305026</v>
      </c>
      <c r="AY27">
        <f t="shared" si="31"/>
        <v>1</v>
      </c>
      <c r="AZ27">
        <f t="shared" si="32"/>
        <v>1.8562548361210646E-2</v>
      </c>
      <c r="BA27">
        <f t="shared" si="33"/>
        <v>-4.2909471480899977E-2</v>
      </c>
      <c r="BB27" t="s">
        <v>253</v>
      </c>
      <c r="BC27">
        <v>0</v>
      </c>
      <c r="BD27">
        <f t="shared" si="34"/>
        <v>1.5287999999999999</v>
      </c>
      <c r="BE27">
        <f t="shared" si="35"/>
        <v>-0.50007798977579143</v>
      </c>
      <c r="BF27">
        <f t="shared" si="36"/>
        <v>-4.4833242208857219E-2</v>
      </c>
      <c r="BG27">
        <f t="shared" si="37"/>
        <v>1.0289253417673061</v>
      </c>
      <c r="BH27">
        <f t="shared" si="38"/>
        <v>8.1125174203184089E-2</v>
      </c>
      <c r="BI27">
        <f t="shared" si="39"/>
        <v>999.96003225806498</v>
      </c>
      <c r="BJ27">
        <f t="shared" si="40"/>
        <v>841.16613913501203</v>
      </c>
      <c r="BK27">
        <f t="shared" si="41"/>
        <v>0.84119975998993513</v>
      </c>
      <c r="BL27">
        <f t="shared" si="42"/>
        <v>0.19239951997987012</v>
      </c>
      <c r="BM27">
        <v>0.70114397770928505</v>
      </c>
      <c r="BN27">
        <v>0.5</v>
      </c>
      <c r="BO27" t="s">
        <v>254</v>
      </c>
      <c r="BP27">
        <v>1685099288.3</v>
      </c>
      <c r="BQ27">
        <v>400.02354838709698</v>
      </c>
      <c r="BR27">
        <v>402.457258064516</v>
      </c>
      <c r="BS27">
        <v>15.992667741935501</v>
      </c>
      <c r="BT27">
        <v>15.3313290322581</v>
      </c>
      <c r="BU27">
        <v>500.00974193548399</v>
      </c>
      <c r="BV27">
        <v>95.824600000000004</v>
      </c>
      <c r="BW27">
        <v>0.199984903225807</v>
      </c>
      <c r="BX27">
        <v>28.144212903225799</v>
      </c>
      <c r="BY27">
        <v>27.9832741935484</v>
      </c>
      <c r="BZ27">
        <v>999.9</v>
      </c>
      <c r="CA27">
        <v>10006.129032258101</v>
      </c>
      <c r="CB27">
        <v>0</v>
      </c>
      <c r="CC27">
        <v>75.078400000000002</v>
      </c>
      <c r="CD27">
        <v>999.96003225806498</v>
      </c>
      <c r="CE27">
        <v>0.96000519354838698</v>
      </c>
      <c r="CF27">
        <v>3.9994709677419402E-2</v>
      </c>
      <c r="CG27">
        <v>0</v>
      </c>
      <c r="CH27">
        <v>2.2821032258064502</v>
      </c>
      <c r="CI27">
        <v>0</v>
      </c>
      <c r="CJ27">
        <v>665.79658064516104</v>
      </c>
      <c r="CK27">
        <v>8120.5509677419304</v>
      </c>
      <c r="CL27">
        <v>39.125</v>
      </c>
      <c r="CM27">
        <v>41.936999999999998</v>
      </c>
      <c r="CN27">
        <v>40.366870967741903</v>
      </c>
      <c r="CO27">
        <v>40.561999999999998</v>
      </c>
      <c r="CP27">
        <v>39.186999999999998</v>
      </c>
      <c r="CQ27">
        <v>959.96774193548401</v>
      </c>
      <c r="CR27">
        <v>39.990322580645199</v>
      </c>
      <c r="CS27">
        <v>0</v>
      </c>
      <c r="CT27">
        <v>59.5</v>
      </c>
      <c r="CU27">
        <v>2.2933192307692298</v>
      </c>
      <c r="CV27">
        <v>-0.76678632592832696</v>
      </c>
      <c r="CW27">
        <v>-1.2639999967993401</v>
      </c>
      <c r="CX27">
        <v>665.76984615384595</v>
      </c>
      <c r="CY27">
        <v>15</v>
      </c>
      <c r="CZ27">
        <v>1685098620.7</v>
      </c>
      <c r="DA27" t="s">
        <v>255</v>
      </c>
      <c r="DB27">
        <v>3</v>
      </c>
      <c r="DC27">
        <v>-3.831</v>
      </c>
      <c r="DD27">
        <v>0.36</v>
      </c>
      <c r="DE27">
        <v>402</v>
      </c>
      <c r="DF27">
        <v>15</v>
      </c>
      <c r="DG27">
        <v>1.2</v>
      </c>
      <c r="DH27">
        <v>0.35</v>
      </c>
      <c r="DI27">
        <v>-2.44219288461538</v>
      </c>
      <c r="DJ27">
        <v>0.19259836079567899</v>
      </c>
      <c r="DK27">
        <v>9.7706945669504996E-2</v>
      </c>
      <c r="DL27">
        <v>1</v>
      </c>
      <c r="DM27">
        <v>2.2566069767441901</v>
      </c>
      <c r="DN27">
        <v>0.25115724166891501</v>
      </c>
      <c r="DO27">
        <v>0.19188345953820099</v>
      </c>
      <c r="DP27">
        <v>1</v>
      </c>
      <c r="DQ27">
        <v>0.66176673076923098</v>
      </c>
      <c r="DR27">
        <v>-2.6846478271973602E-3</v>
      </c>
      <c r="DS27">
        <v>2.3070648861818399E-3</v>
      </c>
      <c r="DT27">
        <v>1</v>
      </c>
      <c r="DU27">
        <v>3</v>
      </c>
      <c r="DV27">
        <v>3</v>
      </c>
      <c r="DW27" t="s">
        <v>263</v>
      </c>
      <c r="DX27">
        <v>100</v>
      </c>
      <c r="DY27">
        <v>100</v>
      </c>
      <c r="DZ27">
        <v>-3.831</v>
      </c>
      <c r="EA27">
        <v>0.36</v>
      </c>
      <c r="EB27">
        <v>2</v>
      </c>
      <c r="EC27">
        <v>515.64800000000002</v>
      </c>
      <c r="ED27">
        <v>418.899</v>
      </c>
      <c r="EE27">
        <v>26.859100000000002</v>
      </c>
      <c r="EF27">
        <v>29.965199999999999</v>
      </c>
      <c r="EG27">
        <v>30.0001</v>
      </c>
      <c r="EH27">
        <v>30.149699999999999</v>
      </c>
      <c r="EI27">
        <v>30.185400000000001</v>
      </c>
      <c r="EJ27">
        <v>19.892099999999999</v>
      </c>
      <c r="EK27">
        <v>29.557700000000001</v>
      </c>
      <c r="EL27">
        <v>0</v>
      </c>
      <c r="EM27">
        <v>26.863499999999998</v>
      </c>
      <c r="EN27">
        <v>402.36</v>
      </c>
      <c r="EO27">
        <v>15.2807</v>
      </c>
      <c r="EP27">
        <v>100.506</v>
      </c>
      <c r="EQ27">
        <v>90.346599999999995</v>
      </c>
    </row>
    <row r="28" spans="1:147" x14ac:dyDescent="0.3">
      <c r="A28">
        <v>12</v>
      </c>
      <c r="B28">
        <v>1685099356.3</v>
      </c>
      <c r="C28">
        <v>660</v>
      </c>
      <c r="D28" t="s">
        <v>288</v>
      </c>
      <c r="E28" t="s">
        <v>289</v>
      </c>
      <c r="F28">
        <v>1685099348.30323</v>
      </c>
      <c r="G28">
        <f t="shared" si="0"/>
        <v>4.9023403012709325E-3</v>
      </c>
      <c r="H28">
        <f t="shared" si="1"/>
        <v>15.714103718878583</v>
      </c>
      <c r="I28">
        <f t="shared" si="2"/>
        <v>399.99883870967699</v>
      </c>
      <c r="J28">
        <f t="shared" si="3"/>
        <v>263.61738161325303</v>
      </c>
      <c r="K28">
        <f t="shared" si="4"/>
        <v>25.312830817059965</v>
      </c>
      <c r="L28">
        <f t="shared" si="5"/>
        <v>38.408328272271568</v>
      </c>
      <c r="M28">
        <f t="shared" si="6"/>
        <v>0.20944290310682301</v>
      </c>
      <c r="N28">
        <f t="shared" si="7"/>
        <v>3.3676091097281033</v>
      </c>
      <c r="O28">
        <f t="shared" si="8"/>
        <v>0.20246613758123325</v>
      </c>
      <c r="P28">
        <f t="shared" si="9"/>
        <v>0.12714881010071249</v>
      </c>
      <c r="Q28">
        <f t="shared" si="10"/>
        <v>161.84839574663468</v>
      </c>
      <c r="R28">
        <f t="shared" si="11"/>
        <v>27.879442320684472</v>
      </c>
      <c r="S28">
        <f t="shared" si="12"/>
        <v>27.998206451612901</v>
      </c>
      <c r="T28">
        <f t="shared" si="13"/>
        <v>3.7944429178765509</v>
      </c>
      <c r="U28">
        <f t="shared" si="14"/>
        <v>40.046437778853949</v>
      </c>
      <c r="V28">
        <f t="shared" si="15"/>
        <v>1.5339798086160443</v>
      </c>
      <c r="W28">
        <f t="shared" si="16"/>
        <v>3.8305025208160819</v>
      </c>
      <c r="X28">
        <f t="shared" si="17"/>
        <v>2.2604631092605065</v>
      </c>
      <c r="Y28">
        <f t="shared" si="18"/>
        <v>-216.19320728604814</v>
      </c>
      <c r="Z28">
        <f t="shared" si="19"/>
        <v>29.473915796716479</v>
      </c>
      <c r="AA28">
        <f t="shared" si="20"/>
        <v>1.9092835471252361</v>
      </c>
      <c r="AB28">
        <f t="shared" si="21"/>
        <v>-22.96161219557175</v>
      </c>
      <c r="AC28">
        <v>-3.9697078622208101E-2</v>
      </c>
      <c r="AD28">
        <v>4.4563448408518301E-2</v>
      </c>
      <c r="AE28">
        <v>3.35587891432866</v>
      </c>
      <c r="AF28">
        <v>0</v>
      </c>
      <c r="AG28">
        <v>0</v>
      </c>
      <c r="AH28">
        <f t="shared" si="22"/>
        <v>1</v>
      </c>
      <c r="AI28">
        <f t="shared" si="23"/>
        <v>0</v>
      </c>
      <c r="AJ28">
        <f t="shared" si="24"/>
        <v>50426.92983534879</v>
      </c>
      <c r="AK28" t="s">
        <v>251</v>
      </c>
      <c r="AL28">
        <v>2.2718269230769201</v>
      </c>
      <c r="AM28">
        <v>1.4632000000000001</v>
      </c>
      <c r="AN28">
        <f t="shared" si="25"/>
        <v>-0.80862692307692008</v>
      </c>
      <c r="AO28">
        <f t="shared" si="26"/>
        <v>-0.55264278504436859</v>
      </c>
      <c r="AP28">
        <v>-0.17583760534965001</v>
      </c>
      <c r="AQ28" t="s">
        <v>290</v>
      </c>
      <c r="AR28">
        <v>2.3122307692307702</v>
      </c>
      <c r="AS28">
        <v>1.61134</v>
      </c>
      <c r="AT28">
        <f t="shared" si="27"/>
        <v>-0.43497385358196916</v>
      </c>
      <c r="AU28">
        <v>0.5</v>
      </c>
      <c r="AV28">
        <f t="shared" si="28"/>
        <v>841.2105487740979</v>
      </c>
      <c r="AW28">
        <f t="shared" si="29"/>
        <v>15.714103718878583</v>
      </c>
      <c r="AX28">
        <f t="shared" si="30"/>
        <v>-182.9522970370362</v>
      </c>
      <c r="AY28">
        <f t="shared" si="31"/>
        <v>1</v>
      </c>
      <c r="AZ28">
        <f t="shared" si="32"/>
        <v>1.8889374779458911E-2</v>
      </c>
      <c r="BA28">
        <f t="shared" si="33"/>
        <v>-9.1935904278426614E-2</v>
      </c>
      <c r="BB28" t="s">
        <v>253</v>
      </c>
      <c r="BC28">
        <v>0</v>
      </c>
      <c r="BD28">
        <f t="shared" si="34"/>
        <v>1.61134</v>
      </c>
      <c r="BE28">
        <f t="shared" si="35"/>
        <v>-0.43497385358196916</v>
      </c>
      <c r="BF28">
        <f t="shared" si="36"/>
        <v>-0.10124384909786764</v>
      </c>
      <c r="BG28">
        <f t="shared" si="37"/>
        <v>1.0611728177230613</v>
      </c>
      <c r="BH28">
        <f t="shared" si="38"/>
        <v>0.18319944064725163</v>
      </c>
      <c r="BI28">
        <f t="shared" si="39"/>
        <v>1000.01290322581</v>
      </c>
      <c r="BJ28">
        <f t="shared" si="40"/>
        <v>841.2105487740979</v>
      </c>
      <c r="BK28">
        <f t="shared" si="41"/>
        <v>0.8411996945844874</v>
      </c>
      <c r="BL28">
        <f t="shared" si="42"/>
        <v>0.19239938916897498</v>
      </c>
      <c r="BM28">
        <v>0.70114397770928505</v>
      </c>
      <c r="BN28">
        <v>0.5</v>
      </c>
      <c r="BO28" t="s">
        <v>254</v>
      </c>
      <c r="BP28">
        <v>1685099348.30323</v>
      </c>
      <c r="BQ28">
        <v>399.99883870967699</v>
      </c>
      <c r="BR28">
        <v>402.47735483871003</v>
      </c>
      <c r="BS28">
        <v>15.975445161290301</v>
      </c>
      <c r="BT28">
        <v>15.2989870967742</v>
      </c>
      <c r="BU28">
        <v>500.00658064516102</v>
      </c>
      <c r="BV28">
        <v>95.821074193548398</v>
      </c>
      <c r="BW28">
        <v>0.20002525806451599</v>
      </c>
      <c r="BX28">
        <v>28.160548387096799</v>
      </c>
      <c r="BY28">
        <v>27.998206451612901</v>
      </c>
      <c r="BZ28">
        <v>999.9</v>
      </c>
      <c r="CA28">
        <v>9990.6451612903202</v>
      </c>
      <c r="CB28">
        <v>0</v>
      </c>
      <c r="CC28">
        <v>75.024900000000002</v>
      </c>
      <c r="CD28">
        <v>1000.01290322581</v>
      </c>
      <c r="CE28">
        <v>0.96000829032258095</v>
      </c>
      <c r="CF28">
        <v>3.9991664516128997E-2</v>
      </c>
      <c r="CG28">
        <v>0</v>
      </c>
      <c r="CH28">
        <v>2.3307225806451601</v>
      </c>
      <c r="CI28">
        <v>0</v>
      </c>
      <c r="CJ28">
        <v>662.92016129032299</v>
      </c>
      <c r="CK28">
        <v>8120.9958064516104</v>
      </c>
      <c r="CL28">
        <v>39.25</v>
      </c>
      <c r="CM28">
        <v>42.042000000000002</v>
      </c>
      <c r="CN28">
        <v>40.445129032258102</v>
      </c>
      <c r="CO28">
        <v>40.674999999999997</v>
      </c>
      <c r="CP28">
        <v>39.311999999999998</v>
      </c>
      <c r="CQ28">
        <v>960.022258064516</v>
      </c>
      <c r="CR28">
        <v>39.990322580645199</v>
      </c>
      <c r="CS28">
        <v>0</v>
      </c>
      <c r="CT28">
        <v>59.399999856948902</v>
      </c>
      <c r="CU28">
        <v>2.3122307692307702</v>
      </c>
      <c r="CV28">
        <v>0.131459832582973</v>
      </c>
      <c r="CW28">
        <v>-0.76560685121110295</v>
      </c>
      <c r="CX28">
        <v>662.90584615384603</v>
      </c>
      <c r="CY28">
        <v>15</v>
      </c>
      <c r="CZ28">
        <v>1685098620.7</v>
      </c>
      <c r="DA28" t="s">
        <v>255</v>
      </c>
      <c r="DB28">
        <v>3</v>
      </c>
      <c r="DC28">
        <v>-3.831</v>
      </c>
      <c r="DD28">
        <v>0.36</v>
      </c>
      <c r="DE28">
        <v>402</v>
      </c>
      <c r="DF28">
        <v>15</v>
      </c>
      <c r="DG28">
        <v>1.2</v>
      </c>
      <c r="DH28">
        <v>0.35</v>
      </c>
      <c r="DI28">
        <v>-2.4601375000000001</v>
      </c>
      <c r="DJ28">
        <v>-8.7914296480176096E-2</v>
      </c>
      <c r="DK28">
        <v>0.101244641679202</v>
      </c>
      <c r="DL28">
        <v>1</v>
      </c>
      <c r="DM28">
        <v>2.3117930232558099</v>
      </c>
      <c r="DN28">
        <v>0.13693236434588399</v>
      </c>
      <c r="DO28">
        <v>0.19643352671181499</v>
      </c>
      <c r="DP28">
        <v>1</v>
      </c>
      <c r="DQ28">
        <v>0.67578365384615402</v>
      </c>
      <c r="DR28">
        <v>4.9586914624534899E-3</v>
      </c>
      <c r="DS28">
        <v>2.65310757476104E-3</v>
      </c>
      <c r="DT28">
        <v>1</v>
      </c>
      <c r="DU28">
        <v>3</v>
      </c>
      <c r="DV28">
        <v>3</v>
      </c>
      <c r="DW28" t="s">
        <v>263</v>
      </c>
      <c r="DX28">
        <v>100</v>
      </c>
      <c r="DY28">
        <v>100</v>
      </c>
      <c r="DZ28">
        <v>-3.831</v>
      </c>
      <c r="EA28">
        <v>0.36</v>
      </c>
      <c r="EB28">
        <v>2</v>
      </c>
      <c r="EC28">
        <v>515.26700000000005</v>
      </c>
      <c r="ED28">
        <v>418.52699999999999</v>
      </c>
      <c r="EE28">
        <v>26.816199999999998</v>
      </c>
      <c r="EF28">
        <v>29.970400000000001</v>
      </c>
      <c r="EG28">
        <v>30.0001</v>
      </c>
      <c r="EH28">
        <v>30.149699999999999</v>
      </c>
      <c r="EI28">
        <v>30.185400000000001</v>
      </c>
      <c r="EJ28">
        <v>19.890499999999999</v>
      </c>
      <c r="EK28">
        <v>29.836500000000001</v>
      </c>
      <c r="EL28">
        <v>0</v>
      </c>
      <c r="EM28">
        <v>26.8157</v>
      </c>
      <c r="EN28">
        <v>402.49099999999999</v>
      </c>
      <c r="EO28">
        <v>15.2676</v>
      </c>
      <c r="EP28">
        <v>100.504</v>
      </c>
      <c r="EQ28">
        <v>90.3459</v>
      </c>
    </row>
    <row r="29" spans="1:147" x14ac:dyDescent="0.3">
      <c r="A29">
        <v>13</v>
      </c>
      <c r="B29">
        <v>1685099416.3</v>
      </c>
      <c r="C29">
        <v>720</v>
      </c>
      <c r="D29" t="s">
        <v>291</v>
      </c>
      <c r="E29" t="s">
        <v>292</v>
      </c>
      <c r="F29">
        <v>1685099408.3064499</v>
      </c>
      <c r="G29">
        <f t="shared" si="0"/>
        <v>4.9214644264660989E-3</v>
      </c>
      <c r="H29">
        <f t="shared" si="1"/>
        <v>15.701968802228361</v>
      </c>
      <c r="I29">
        <f t="shared" si="2"/>
        <v>400.02441935483898</v>
      </c>
      <c r="J29">
        <f t="shared" si="3"/>
        <v>264.27017730161913</v>
      </c>
      <c r="K29">
        <f t="shared" si="4"/>
        <v>25.375748415927585</v>
      </c>
      <c r="L29">
        <f t="shared" si="5"/>
        <v>38.4111409369903</v>
      </c>
      <c r="M29">
        <f t="shared" si="6"/>
        <v>0.21038136870230867</v>
      </c>
      <c r="N29">
        <f t="shared" si="7"/>
        <v>3.3710545410780948</v>
      </c>
      <c r="O29">
        <f t="shared" si="8"/>
        <v>0.20335000591925784</v>
      </c>
      <c r="P29">
        <f t="shared" si="9"/>
        <v>0.12770591661143868</v>
      </c>
      <c r="Q29">
        <f t="shared" si="10"/>
        <v>161.84880037469529</v>
      </c>
      <c r="R29">
        <f t="shared" si="11"/>
        <v>27.873884741350796</v>
      </c>
      <c r="S29">
        <f t="shared" si="12"/>
        <v>27.9974903225806</v>
      </c>
      <c r="T29">
        <f t="shared" si="13"/>
        <v>3.7942845087649157</v>
      </c>
      <c r="U29">
        <f t="shared" si="14"/>
        <v>40.07268918390308</v>
      </c>
      <c r="V29">
        <f t="shared" si="15"/>
        <v>1.5348539026278836</v>
      </c>
      <c r="W29">
        <f t="shared" si="16"/>
        <v>3.830174450194932</v>
      </c>
      <c r="X29">
        <f t="shared" si="17"/>
        <v>2.2594306061370322</v>
      </c>
      <c r="Y29">
        <f t="shared" si="18"/>
        <v>-217.03658120715497</v>
      </c>
      <c r="Z29">
        <f t="shared" si="19"/>
        <v>29.366886218816436</v>
      </c>
      <c r="AA29">
        <f t="shared" si="20"/>
        <v>1.9003852732890041</v>
      </c>
      <c r="AB29">
        <f t="shared" si="21"/>
        <v>-23.92050934035424</v>
      </c>
      <c r="AC29">
        <v>-3.9748110515238397E-2</v>
      </c>
      <c r="AD29">
        <v>4.46207361790842E-2</v>
      </c>
      <c r="AE29">
        <v>3.35930926612878</v>
      </c>
      <c r="AF29">
        <v>0</v>
      </c>
      <c r="AG29">
        <v>0</v>
      </c>
      <c r="AH29">
        <f t="shared" si="22"/>
        <v>1</v>
      </c>
      <c r="AI29">
        <f t="shared" si="23"/>
        <v>0</v>
      </c>
      <c r="AJ29">
        <f t="shared" si="24"/>
        <v>50489.376222580708</v>
      </c>
      <c r="AK29" t="s">
        <v>251</v>
      </c>
      <c r="AL29">
        <v>2.2718269230769201</v>
      </c>
      <c r="AM29">
        <v>1.4632000000000001</v>
      </c>
      <c r="AN29">
        <f t="shared" si="25"/>
        <v>-0.80862692307692008</v>
      </c>
      <c r="AO29">
        <f t="shared" si="26"/>
        <v>-0.55264278504436859</v>
      </c>
      <c r="AP29">
        <v>-0.17583760534965001</v>
      </c>
      <c r="AQ29" t="s">
        <v>293</v>
      </c>
      <c r="AR29">
        <v>2.30199615384615</v>
      </c>
      <c r="AS29">
        <v>1.4723999999999999</v>
      </c>
      <c r="AT29">
        <f t="shared" si="27"/>
        <v>-0.56343123733099021</v>
      </c>
      <c r="AU29">
        <v>0.5</v>
      </c>
      <c r="AV29">
        <f t="shared" si="28"/>
        <v>841.21259090308547</v>
      </c>
      <c r="AW29">
        <f t="shared" si="29"/>
        <v>15.701968802228361</v>
      </c>
      <c r="AX29">
        <f t="shared" si="30"/>
        <v>-236.98272547546676</v>
      </c>
      <c r="AY29">
        <f t="shared" si="31"/>
        <v>1</v>
      </c>
      <c r="AZ29">
        <f t="shared" si="32"/>
        <v>1.8874903418328964E-2</v>
      </c>
      <c r="BA29">
        <f t="shared" si="33"/>
        <v>-6.2483020918227897E-3</v>
      </c>
      <c r="BB29" t="s">
        <v>253</v>
      </c>
      <c r="BC29">
        <v>0</v>
      </c>
      <c r="BD29">
        <f t="shared" si="34"/>
        <v>1.4723999999999999</v>
      </c>
      <c r="BE29">
        <f t="shared" si="35"/>
        <v>-0.56343123733099032</v>
      </c>
      <c r="BF29">
        <f t="shared" si="36"/>
        <v>-6.2875888463640476E-3</v>
      </c>
      <c r="BG29">
        <f t="shared" si="37"/>
        <v>1.0377385723426868</v>
      </c>
      <c r="BH29">
        <f t="shared" si="38"/>
        <v>1.1377311016300073E-2</v>
      </c>
      <c r="BI29">
        <f t="shared" si="39"/>
        <v>1000.01532258065</v>
      </c>
      <c r="BJ29">
        <f t="shared" si="40"/>
        <v>841.21259090308547</v>
      </c>
      <c r="BK29">
        <f t="shared" si="41"/>
        <v>0.84119970155281565</v>
      </c>
      <c r="BL29">
        <f t="shared" si="42"/>
        <v>0.19239940310563133</v>
      </c>
      <c r="BM29">
        <v>0.70114397770928505</v>
      </c>
      <c r="BN29">
        <v>0.5</v>
      </c>
      <c r="BO29" t="s">
        <v>254</v>
      </c>
      <c r="BP29">
        <v>1685099408.3064499</v>
      </c>
      <c r="BQ29">
        <v>400.02441935483898</v>
      </c>
      <c r="BR29">
        <v>402.502322580645</v>
      </c>
      <c r="BS29">
        <v>15.984400000000001</v>
      </c>
      <c r="BT29">
        <v>15.3053096774194</v>
      </c>
      <c r="BU29">
        <v>500.00690322580601</v>
      </c>
      <c r="BV29">
        <v>95.822045161290305</v>
      </c>
      <c r="BW29">
        <v>0.199945193548387</v>
      </c>
      <c r="BX29">
        <v>28.159077419354801</v>
      </c>
      <c r="BY29">
        <v>27.9974903225806</v>
      </c>
      <c r="BZ29">
        <v>999.9</v>
      </c>
      <c r="CA29">
        <v>10003.3870967742</v>
      </c>
      <c r="CB29">
        <v>0</v>
      </c>
      <c r="CC29">
        <v>75.024900000000002</v>
      </c>
      <c r="CD29">
        <v>1000.01532258065</v>
      </c>
      <c r="CE29">
        <v>0.96000867741935503</v>
      </c>
      <c r="CF29">
        <v>3.99912838709678E-2</v>
      </c>
      <c r="CG29">
        <v>0</v>
      </c>
      <c r="CH29">
        <v>2.2882032258064502</v>
      </c>
      <c r="CI29">
        <v>0</v>
      </c>
      <c r="CJ29">
        <v>660.09045161290305</v>
      </c>
      <c r="CK29">
        <v>8121.0070967741904</v>
      </c>
      <c r="CL29">
        <v>39.316064516129003</v>
      </c>
      <c r="CM29">
        <v>42.128999999999998</v>
      </c>
      <c r="CN29">
        <v>40.561999999999998</v>
      </c>
      <c r="CO29">
        <v>40.747967741935497</v>
      </c>
      <c r="CP29">
        <v>39.375</v>
      </c>
      <c r="CQ29">
        <v>960.02419354838696</v>
      </c>
      <c r="CR29">
        <v>39.990645161290303</v>
      </c>
      <c r="CS29">
        <v>0</v>
      </c>
      <c r="CT29">
        <v>59.399999856948902</v>
      </c>
      <c r="CU29">
        <v>2.30199615384615</v>
      </c>
      <c r="CV29">
        <v>0.26713505055290199</v>
      </c>
      <c r="CW29">
        <v>1.06868374517777</v>
      </c>
      <c r="CX29">
        <v>660.11326923076899</v>
      </c>
      <c r="CY29">
        <v>15</v>
      </c>
      <c r="CZ29">
        <v>1685098620.7</v>
      </c>
      <c r="DA29" t="s">
        <v>255</v>
      </c>
      <c r="DB29">
        <v>3</v>
      </c>
      <c r="DC29">
        <v>-3.831</v>
      </c>
      <c r="DD29">
        <v>0.36</v>
      </c>
      <c r="DE29">
        <v>402</v>
      </c>
      <c r="DF29">
        <v>15</v>
      </c>
      <c r="DG29">
        <v>1.2</v>
      </c>
      <c r="DH29">
        <v>0.35</v>
      </c>
      <c r="DI29">
        <v>-2.4964617307692301</v>
      </c>
      <c r="DJ29">
        <v>0.28584172370500899</v>
      </c>
      <c r="DK29">
        <v>0.10584742887254001</v>
      </c>
      <c r="DL29">
        <v>1</v>
      </c>
      <c r="DM29">
        <v>2.30172325581395</v>
      </c>
      <c r="DN29">
        <v>3.7247563789222497E-2</v>
      </c>
      <c r="DO29">
        <v>0.14821662781716699</v>
      </c>
      <c r="DP29">
        <v>1</v>
      </c>
      <c r="DQ29">
        <v>0.67860563461538503</v>
      </c>
      <c r="DR29">
        <v>3.93829776159502E-3</v>
      </c>
      <c r="DS29">
        <v>3.07474270361231E-3</v>
      </c>
      <c r="DT29">
        <v>1</v>
      </c>
      <c r="DU29">
        <v>3</v>
      </c>
      <c r="DV29">
        <v>3</v>
      </c>
      <c r="DW29" t="s">
        <v>263</v>
      </c>
      <c r="DX29">
        <v>100</v>
      </c>
      <c r="DY29">
        <v>100</v>
      </c>
      <c r="DZ29">
        <v>-3.831</v>
      </c>
      <c r="EA29">
        <v>0.36</v>
      </c>
      <c r="EB29">
        <v>2</v>
      </c>
      <c r="EC29">
        <v>515.05499999999995</v>
      </c>
      <c r="ED29">
        <v>418.44</v>
      </c>
      <c r="EE29">
        <v>26.738700000000001</v>
      </c>
      <c r="EF29">
        <v>29.978100000000001</v>
      </c>
      <c r="EG29">
        <v>30.000599999999999</v>
      </c>
      <c r="EH29">
        <v>30.154900000000001</v>
      </c>
      <c r="EI29">
        <v>30.1905</v>
      </c>
      <c r="EJ29">
        <v>19.886700000000001</v>
      </c>
      <c r="EK29">
        <v>29.836500000000001</v>
      </c>
      <c r="EL29">
        <v>0</v>
      </c>
      <c r="EM29">
        <v>26.732900000000001</v>
      </c>
      <c r="EN29">
        <v>402.459</v>
      </c>
      <c r="EO29">
        <v>15.2662</v>
      </c>
      <c r="EP29">
        <v>100.506</v>
      </c>
      <c r="EQ29">
        <v>90.346199999999996</v>
      </c>
    </row>
    <row r="30" spans="1:147" x14ac:dyDescent="0.3">
      <c r="A30">
        <v>14</v>
      </c>
      <c r="B30">
        <v>1685099476.3</v>
      </c>
      <c r="C30">
        <v>780</v>
      </c>
      <c r="D30" t="s">
        <v>294</v>
      </c>
      <c r="E30" t="s">
        <v>295</v>
      </c>
      <c r="F30">
        <v>1685099468.30323</v>
      </c>
      <c r="G30">
        <f t="shared" si="0"/>
        <v>4.9567307990083208E-3</v>
      </c>
      <c r="H30">
        <f t="shared" si="1"/>
        <v>15.693436893184456</v>
      </c>
      <c r="I30">
        <f t="shared" si="2"/>
        <v>399.999161290323</v>
      </c>
      <c r="J30">
        <f t="shared" si="3"/>
        <v>265.3622093663638</v>
      </c>
      <c r="K30">
        <f t="shared" si="4"/>
        <v>25.480042851774424</v>
      </c>
      <c r="L30">
        <f t="shared" si="5"/>
        <v>38.407864460760528</v>
      </c>
      <c r="M30">
        <f t="shared" si="6"/>
        <v>0.21225393277790136</v>
      </c>
      <c r="N30">
        <f t="shared" si="7"/>
        <v>3.3703865619067592</v>
      </c>
      <c r="O30">
        <f t="shared" si="8"/>
        <v>0.20509776723331519</v>
      </c>
      <c r="P30">
        <f t="shared" si="9"/>
        <v>0.128808958050249</v>
      </c>
      <c r="Q30">
        <f t="shared" si="10"/>
        <v>161.84813760637815</v>
      </c>
      <c r="R30">
        <f t="shared" si="11"/>
        <v>27.857814109249816</v>
      </c>
      <c r="S30">
        <f t="shared" si="12"/>
        <v>27.987496774193499</v>
      </c>
      <c r="T30">
        <f t="shared" si="13"/>
        <v>3.7920745187266944</v>
      </c>
      <c r="U30">
        <f t="shared" si="14"/>
        <v>40.118162992402787</v>
      </c>
      <c r="V30">
        <f t="shared" si="15"/>
        <v>1.535882303204344</v>
      </c>
      <c r="W30">
        <f t="shared" si="16"/>
        <v>3.8283963886761101</v>
      </c>
      <c r="X30">
        <f t="shared" si="17"/>
        <v>2.2561922155223506</v>
      </c>
      <c r="Y30">
        <f t="shared" si="18"/>
        <v>-218.59182823626693</v>
      </c>
      <c r="Z30">
        <f t="shared" si="19"/>
        <v>29.727992546933486</v>
      </c>
      <c r="AA30">
        <f t="shared" si="20"/>
        <v>1.9239621644889997</v>
      </c>
      <c r="AB30">
        <f t="shared" si="21"/>
        <v>-25.091735918466291</v>
      </c>
      <c r="AC30">
        <v>-3.9738215092202003E-2</v>
      </c>
      <c r="AD30">
        <v>4.4609627699839199E-2</v>
      </c>
      <c r="AE30">
        <v>3.3586442109823298</v>
      </c>
      <c r="AF30">
        <v>0</v>
      </c>
      <c r="AG30">
        <v>0</v>
      </c>
      <c r="AH30">
        <f t="shared" si="22"/>
        <v>1</v>
      </c>
      <c r="AI30">
        <f t="shared" si="23"/>
        <v>0</v>
      </c>
      <c r="AJ30">
        <f t="shared" si="24"/>
        <v>50478.609699265566</v>
      </c>
      <c r="AK30" t="s">
        <v>251</v>
      </c>
      <c r="AL30">
        <v>2.2718269230769201</v>
      </c>
      <c r="AM30">
        <v>1.4632000000000001</v>
      </c>
      <c r="AN30">
        <f t="shared" si="25"/>
        <v>-0.80862692307692008</v>
      </c>
      <c r="AO30">
        <f t="shared" si="26"/>
        <v>-0.55264278504436859</v>
      </c>
      <c r="AP30">
        <v>-0.17583760534965001</v>
      </c>
      <c r="AQ30" t="s">
        <v>296</v>
      </c>
      <c r="AR30">
        <v>2.2622807692307698</v>
      </c>
      <c r="AS30">
        <v>1.2744</v>
      </c>
      <c r="AT30">
        <f t="shared" si="27"/>
        <v>-0.77517323385967507</v>
      </c>
      <c r="AU30">
        <v>0.5</v>
      </c>
      <c r="AV30">
        <f t="shared" si="28"/>
        <v>841.20919354838657</v>
      </c>
      <c r="AW30">
        <f t="shared" si="29"/>
        <v>15.693436893184456</v>
      </c>
      <c r="AX30">
        <f t="shared" si="30"/>
        <v>-326.04142545769605</v>
      </c>
      <c r="AY30">
        <f t="shared" si="31"/>
        <v>1</v>
      </c>
      <c r="AZ30">
        <f t="shared" si="32"/>
        <v>1.886483721319589E-2</v>
      </c>
      <c r="BA30">
        <f t="shared" si="33"/>
        <v>0.14814814814814822</v>
      </c>
      <c r="BB30" t="s">
        <v>253</v>
      </c>
      <c r="BC30">
        <v>0</v>
      </c>
      <c r="BD30">
        <f t="shared" si="34"/>
        <v>1.2744</v>
      </c>
      <c r="BE30">
        <f t="shared" si="35"/>
        <v>-0.77517323385967507</v>
      </c>
      <c r="BF30">
        <f t="shared" si="36"/>
        <v>0.12903225806451618</v>
      </c>
      <c r="BG30">
        <f t="shared" si="37"/>
        <v>0.99042921980018161</v>
      </c>
      <c r="BH30">
        <f t="shared" si="38"/>
        <v>-0.23348220868233521</v>
      </c>
      <c r="BI30">
        <f t="shared" si="39"/>
        <v>1000.01129032258</v>
      </c>
      <c r="BJ30">
        <f t="shared" si="40"/>
        <v>841.20919354838657</v>
      </c>
      <c r="BK30">
        <f t="shared" si="41"/>
        <v>0.84119969613246304</v>
      </c>
      <c r="BL30">
        <f t="shared" si="42"/>
        <v>0.19239939226492606</v>
      </c>
      <c r="BM30">
        <v>0.70114397770928505</v>
      </c>
      <c r="BN30">
        <v>0.5</v>
      </c>
      <c r="BO30" t="s">
        <v>254</v>
      </c>
      <c r="BP30">
        <v>1685099468.30323</v>
      </c>
      <c r="BQ30">
        <v>399.999161290323</v>
      </c>
      <c r="BR30">
        <v>402.47783870967697</v>
      </c>
      <c r="BS30">
        <v>15.995464516128999</v>
      </c>
      <c r="BT30">
        <v>15.3115129032258</v>
      </c>
      <c r="BU30">
        <v>500.004903225806</v>
      </c>
      <c r="BV30">
        <v>95.8198193548387</v>
      </c>
      <c r="BW30">
        <v>0.20004312903225799</v>
      </c>
      <c r="BX30">
        <v>28.151103225806398</v>
      </c>
      <c r="BY30">
        <v>27.987496774193499</v>
      </c>
      <c r="BZ30">
        <v>999.9</v>
      </c>
      <c r="CA30">
        <v>10001.129032258101</v>
      </c>
      <c r="CB30">
        <v>0</v>
      </c>
      <c r="CC30">
        <v>74.971400000000003</v>
      </c>
      <c r="CD30">
        <v>1000.01129032258</v>
      </c>
      <c r="CE30">
        <v>0.96000983870967804</v>
      </c>
      <c r="CF30">
        <v>3.9990141935483899E-2</v>
      </c>
      <c r="CG30">
        <v>0</v>
      </c>
      <c r="CH30">
        <v>2.2443967741935502</v>
      </c>
      <c r="CI30">
        <v>0</v>
      </c>
      <c r="CJ30">
        <v>657.49338709677397</v>
      </c>
      <c r="CK30">
        <v>8120.9822580645196</v>
      </c>
      <c r="CL30">
        <v>39.433</v>
      </c>
      <c r="CM30">
        <v>42.203258064516099</v>
      </c>
      <c r="CN30">
        <v>40.628999999999998</v>
      </c>
      <c r="CO30">
        <v>40.811999999999998</v>
      </c>
      <c r="CP30">
        <v>39.453258064516099</v>
      </c>
      <c r="CQ30">
        <v>960.02096774193603</v>
      </c>
      <c r="CR30">
        <v>39.990322580645199</v>
      </c>
      <c r="CS30">
        <v>0</v>
      </c>
      <c r="CT30">
        <v>59.099999904632597</v>
      </c>
      <c r="CU30">
        <v>2.2622807692307698</v>
      </c>
      <c r="CV30">
        <v>-0.114670093340816</v>
      </c>
      <c r="CW30">
        <v>-2.7743589746702502</v>
      </c>
      <c r="CX30">
        <v>657.43884615384604</v>
      </c>
      <c r="CY30">
        <v>15</v>
      </c>
      <c r="CZ30">
        <v>1685098620.7</v>
      </c>
      <c r="DA30" t="s">
        <v>255</v>
      </c>
      <c r="DB30">
        <v>3</v>
      </c>
      <c r="DC30">
        <v>-3.831</v>
      </c>
      <c r="DD30">
        <v>0.36</v>
      </c>
      <c r="DE30">
        <v>402</v>
      </c>
      <c r="DF30">
        <v>15</v>
      </c>
      <c r="DG30">
        <v>1.2</v>
      </c>
      <c r="DH30">
        <v>0.35</v>
      </c>
      <c r="DI30">
        <v>-2.4687953846153801</v>
      </c>
      <c r="DJ30">
        <v>-6.6274754753710002E-2</v>
      </c>
      <c r="DK30">
        <v>9.9320486353357398E-2</v>
      </c>
      <c r="DL30">
        <v>1</v>
      </c>
      <c r="DM30">
        <v>2.2778720930232601</v>
      </c>
      <c r="DN30">
        <v>-6.5527776693235895E-2</v>
      </c>
      <c r="DO30">
        <v>0.185928030994718</v>
      </c>
      <c r="DP30">
        <v>1</v>
      </c>
      <c r="DQ30">
        <v>0.68302386538461501</v>
      </c>
      <c r="DR30">
        <v>6.0335872853306801E-3</v>
      </c>
      <c r="DS30">
        <v>3.1950494279843799E-3</v>
      </c>
      <c r="DT30">
        <v>1</v>
      </c>
      <c r="DU30">
        <v>3</v>
      </c>
      <c r="DV30">
        <v>3</v>
      </c>
      <c r="DW30" t="s">
        <v>263</v>
      </c>
      <c r="DX30">
        <v>100</v>
      </c>
      <c r="DY30">
        <v>100</v>
      </c>
      <c r="DZ30">
        <v>-3.831</v>
      </c>
      <c r="EA30">
        <v>0.36</v>
      </c>
      <c r="EB30">
        <v>2</v>
      </c>
      <c r="EC30">
        <v>515.49400000000003</v>
      </c>
      <c r="ED30">
        <v>417.858</v>
      </c>
      <c r="EE30">
        <v>26.733899999999998</v>
      </c>
      <c r="EF30">
        <v>29.988499999999998</v>
      </c>
      <c r="EG30">
        <v>30.0001</v>
      </c>
      <c r="EH30">
        <v>30.162600000000001</v>
      </c>
      <c r="EI30">
        <v>30.195699999999999</v>
      </c>
      <c r="EJ30">
        <v>19.8842</v>
      </c>
      <c r="EK30">
        <v>29.836500000000001</v>
      </c>
      <c r="EL30">
        <v>0</v>
      </c>
      <c r="EM30">
        <v>26.7378</v>
      </c>
      <c r="EN30">
        <v>402.49599999999998</v>
      </c>
      <c r="EO30">
        <v>15.2591</v>
      </c>
      <c r="EP30">
        <v>100.502</v>
      </c>
      <c r="EQ30">
        <v>90.343199999999996</v>
      </c>
    </row>
    <row r="31" spans="1:147" x14ac:dyDescent="0.3">
      <c r="A31">
        <v>15</v>
      </c>
      <c r="B31">
        <v>1685099536.3</v>
      </c>
      <c r="C31">
        <v>840</v>
      </c>
      <c r="D31" t="s">
        <v>297</v>
      </c>
      <c r="E31" t="s">
        <v>298</v>
      </c>
      <c r="F31">
        <v>1685099528.30323</v>
      </c>
      <c r="G31">
        <f t="shared" si="0"/>
        <v>4.9781007111626288E-3</v>
      </c>
      <c r="H31">
        <f t="shared" si="1"/>
        <v>15.855391328275074</v>
      </c>
      <c r="I31">
        <f t="shared" si="2"/>
        <v>399.974774193548</v>
      </c>
      <c r="J31">
        <f t="shared" si="3"/>
        <v>264.51179264664546</v>
      </c>
      <c r="K31">
        <f t="shared" si="4"/>
        <v>25.397509789844175</v>
      </c>
      <c r="L31">
        <f t="shared" si="5"/>
        <v>38.404197943800739</v>
      </c>
      <c r="M31">
        <f t="shared" si="6"/>
        <v>0.21301525617161388</v>
      </c>
      <c r="N31">
        <f t="shared" si="7"/>
        <v>3.3685213353072996</v>
      </c>
      <c r="O31">
        <f t="shared" si="8"/>
        <v>0.20580475505668427</v>
      </c>
      <c r="P31">
        <f t="shared" si="9"/>
        <v>0.1292554737375631</v>
      </c>
      <c r="Q31">
        <f t="shared" si="10"/>
        <v>161.84708184328346</v>
      </c>
      <c r="R31">
        <f t="shared" si="11"/>
        <v>27.859286984415881</v>
      </c>
      <c r="S31">
        <f t="shared" si="12"/>
        <v>27.999600000000001</v>
      </c>
      <c r="T31">
        <f t="shared" si="13"/>
        <v>3.7947511899837059</v>
      </c>
      <c r="U31">
        <f t="shared" si="14"/>
        <v>40.12533474039914</v>
      </c>
      <c r="V31">
        <f t="shared" si="15"/>
        <v>1.5367386896827386</v>
      </c>
      <c r="W31">
        <f t="shared" si="16"/>
        <v>3.8298464040862279</v>
      </c>
      <c r="X31">
        <f t="shared" si="17"/>
        <v>2.2580125003009672</v>
      </c>
      <c r="Y31">
        <f t="shared" si="18"/>
        <v>-219.53424136227193</v>
      </c>
      <c r="Z31">
        <f t="shared" si="19"/>
        <v>28.694559749112518</v>
      </c>
      <c r="AA31">
        <f t="shared" si="20"/>
        <v>1.8582801119640879</v>
      </c>
      <c r="AB31">
        <f t="shared" si="21"/>
        <v>-27.134319657911856</v>
      </c>
      <c r="AC31">
        <v>-3.9710587939838997E-2</v>
      </c>
      <c r="AD31">
        <v>4.45786138010403E-2</v>
      </c>
      <c r="AE31">
        <v>3.3567871480036402</v>
      </c>
      <c r="AF31">
        <v>0</v>
      </c>
      <c r="AG31">
        <v>0</v>
      </c>
      <c r="AH31">
        <f t="shared" si="22"/>
        <v>1</v>
      </c>
      <c r="AI31">
        <f t="shared" si="23"/>
        <v>0</v>
      </c>
      <c r="AJ31">
        <f t="shared" si="24"/>
        <v>50443.788193334993</v>
      </c>
      <c r="AK31" t="s">
        <v>251</v>
      </c>
      <c r="AL31">
        <v>2.2718269230769201</v>
      </c>
      <c r="AM31">
        <v>1.4632000000000001</v>
      </c>
      <c r="AN31">
        <f t="shared" si="25"/>
        <v>-0.80862692307692008</v>
      </c>
      <c r="AO31">
        <f t="shared" si="26"/>
        <v>-0.55264278504436859</v>
      </c>
      <c r="AP31">
        <v>-0.17583760534965001</v>
      </c>
      <c r="AQ31" t="s">
        <v>299</v>
      </c>
      <c r="AR31">
        <v>2.25513076923077</v>
      </c>
      <c r="AS31">
        <v>1.5551999999999999</v>
      </c>
      <c r="AT31">
        <f t="shared" si="27"/>
        <v>-0.45005836498892116</v>
      </c>
      <c r="AU31">
        <v>0.5</v>
      </c>
      <c r="AV31">
        <f t="shared" si="28"/>
        <v>841.20363851617253</v>
      </c>
      <c r="AW31">
        <f t="shared" si="29"/>
        <v>15.855391328275074</v>
      </c>
      <c r="AX31">
        <f t="shared" si="30"/>
        <v>-189.29536708666004</v>
      </c>
      <c r="AY31">
        <f t="shared" si="31"/>
        <v>1</v>
      </c>
      <c r="AZ31">
        <f t="shared" si="32"/>
        <v>1.9057488816742102E-2</v>
      </c>
      <c r="BA31">
        <f t="shared" si="33"/>
        <v>-5.9156378600822956E-2</v>
      </c>
      <c r="BB31" t="s">
        <v>253</v>
      </c>
      <c r="BC31">
        <v>0</v>
      </c>
      <c r="BD31">
        <f t="shared" si="34"/>
        <v>1.5551999999999999</v>
      </c>
      <c r="BE31">
        <f t="shared" si="35"/>
        <v>-0.45005836498892116</v>
      </c>
      <c r="BF31">
        <f t="shared" si="36"/>
        <v>-6.2875888463641241E-2</v>
      </c>
      <c r="BG31">
        <f t="shared" si="37"/>
        <v>0.97670174911310448</v>
      </c>
      <c r="BH31">
        <f t="shared" si="38"/>
        <v>0.11377311016300211</v>
      </c>
      <c r="BI31">
        <f t="shared" si="39"/>
        <v>1000.0046774193499</v>
      </c>
      <c r="BJ31">
        <f t="shared" si="40"/>
        <v>841.20363851617253</v>
      </c>
      <c r="BK31">
        <f t="shared" si="41"/>
        <v>0.84119970387240051</v>
      </c>
      <c r="BL31">
        <f t="shared" si="42"/>
        <v>0.19239940774480124</v>
      </c>
      <c r="BM31">
        <v>0.70114397770928505</v>
      </c>
      <c r="BN31">
        <v>0.5</v>
      </c>
      <c r="BO31" t="s">
        <v>254</v>
      </c>
      <c r="BP31">
        <v>1685099528.30323</v>
      </c>
      <c r="BQ31">
        <v>399.974774193548</v>
      </c>
      <c r="BR31">
        <v>402.47735483871003</v>
      </c>
      <c r="BS31">
        <v>16.004935483871002</v>
      </c>
      <c r="BT31">
        <v>15.318038709677401</v>
      </c>
      <c r="BU31">
        <v>500.002677419355</v>
      </c>
      <c r="BV31">
        <v>95.816558064516101</v>
      </c>
      <c r="BW31">
        <v>0.199992032258064</v>
      </c>
      <c r="BX31">
        <v>28.157606451612899</v>
      </c>
      <c r="BY31">
        <v>27.999600000000001</v>
      </c>
      <c r="BZ31">
        <v>999.9</v>
      </c>
      <c r="CA31">
        <v>9994.5161290322594</v>
      </c>
      <c r="CB31">
        <v>0</v>
      </c>
      <c r="CC31">
        <v>74.981754838709605</v>
      </c>
      <c r="CD31">
        <v>1000.0046774193499</v>
      </c>
      <c r="CE31">
        <v>0.96001022580645201</v>
      </c>
      <c r="CF31">
        <v>3.9989761290322598E-2</v>
      </c>
      <c r="CG31">
        <v>0</v>
      </c>
      <c r="CH31">
        <v>2.2376290322580701</v>
      </c>
      <c r="CI31">
        <v>0</v>
      </c>
      <c r="CJ31">
        <v>654.65461290322605</v>
      </c>
      <c r="CK31">
        <v>8120.9219354838697</v>
      </c>
      <c r="CL31">
        <v>39.5</v>
      </c>
      <c r="CM31">
        <v>42.287999999999997</v>
      </c>
      <c r="CN31">
        <v>40.725612903225802</v>
      </c>
      <c r="CO31">
        <v>40.875</v>
      </c>
      <c r="CP31">
        <v>39.558</v>
      </c>
      <c r="CQ31">
        <v>960.01451612903202</v>
      </c>
      <c r="CR31">
        <v>39.990322580645199</v>
      </c>
      <c r="CS31">
        <v>0</v>
      </c>
      <c r="CT31">
        <v>59.5</v>
      </c>
      <c r="CU31">
        <v>2.25513076923077</v>
      </c>
      <c r="CV31">
        <v>3.6287184461745399E-2</v>
      </c>
      <c r="CW31">
        <v>-3.50560683960724</v>
      </c>
      <c r="CX31">
        <v>654.645653846154</v>
      </c>
      <c r="CY31">
        <v>15</v>
      </c>
      <c r="CZ31">
        <v>1685098620.7</v>
      </c>
      <c r="DA31" t="s">
        <v>255</v>
      </c>
      <c r="DB31">
        <v>3</v>
      </c>
      <c r="DC31">
        <v>-3.831</v>
      </c>
      <c r="DD31">
        <v>0.36</v>
      </c>
      <c r="DE31">
        <v>402</v>
      </c>
      <c r="DF31">
        <v>15</v>
      </c>
      <c r="DG31">
        <v>1.2</v>
      </c>
      <c r="DH31">
        <v>0.35</v>
      </c>
      <c r="DI31">
        <v>-2.4830592307692299</v>
      </c>
      <c r="DJ31">
        <v>-0.27451731099493498</v>
      </c>
      <c r="DK31">
        <v>9.34003750578484E-2</v>
      </c>
      <c r="DL31">
        <v>1</v>
      </c>
      <c r="DM31">
        <v>2.2683767441860501</v>
      </c>
      <c r="DN31">
        <v>-0.25907021912484002</v>
      </c>
      <c r="DO31">
        <v>0.19531699795902399</v>
      </c>
      <c r="DP31">
        <v>1</v>
      </c>
      <c r="DQ31">
        <v>0.68736688461538498</v>
      </c>
      <c r="DR31">
        <v>-4.4057352121006999E-3</v>
      </c>
      <c r="DS31">
        <v>2.6881747929507101E-3</v>
      </c>
      <c r="DT31">
        <v>1</v>
      </c>
      <c r="DU31">
        <v>3</v>
      </c>
      <c r="DV31">
        <v>3</v>
      </c>
      <c r="DW31" t="s">
        <v>263</v>
      </c>
      <c r="DX31">
        <v>100</v>
      </c>
      <c r="DY31">
        <v>100</v>
      </c>
      <c r="DZ31">
        <v>-3.831</v>
      </c>
      <c r="EA31">
        <v>0.36</v>
      </c>
      <c r="EB31">
        <v>2</v>
      </c>
      <c r="EC31">
        <v>515.66700000000003</v>
      </c>
      <c r="ED31">
        <v>417.77100000000002</v>
      </c>
      <c r="EE31">
        <v>26.604700000000001</v>
      </c>
      <c r="EF31">
        <v>29.998899999999999</v>
      </c>
      <c r="EG31">
        <v>29.9999</v>
      </c>
      <c r="EH31">
        <v>30.1678</v>
      </c>
      <c r="EI31">
        <v>30.200900000000001</v>
      </c>
      <c r="EJ31">
        <v>19.8826</v>
      </c>
      <c r="EK31">
        <v>29.836500000000001</v>
      </c>
      <c r="EL31">
        <v>0</v>
      </c>
      <c r="EM31">
        <v>26.6677</v>
      </c>
      <c r="EN31">
        <v>402.483</v>
      </c>
      <c r="EO31">
        <v>15.2705</v>
      </c>
      <c r="EP31">
        <v>100.5</v>
      </c>
      <c r="EQ31">
        <v>90.342699999999994</v>
      </c>
    </row>
    <row r="32" spans="1:147" x14ac:dyDescent="0.3">
      <c r="A32">
        <v>16</v>
      </c>
      <c r="B32">
        <v>1685099596.4000001</v>
      </c>
      <c r="C32">
        <v>900.10000014305103</v>
      </c>
      <c r="D32" t="s">
        <v>300</v>
      </c>
      <c r="E32" t="s">
        <v>301</v>
      </c>
      <c r="F32">
        <v>1685099588.3322599</v>
      </c>
      <c r="G32">
        <f t="shared" si="0"/>
        <v>5.0518470405818061E-3</v>
      </c>
      <c r="H32">
        <f t="shared" si="1"/>
        <v>15.587273625255154</v>
      </c>
      <c r="I32">
        <f t="shared" si="2"/>
        <v>400.004161290323</v>
      </c>
      <c r="J32">
        <f t="shared" si="3"/>
        <v>268.30768468173846</v>
      </c>
      <c r="K32">
        <f t="shared" si="4"/>
        <v>25.762690448704905</v>
      </c>
      <c r="L32">
        <f t="shared" si="5"/>
        <v>38.408081370238193</v>
      </c>
      <c r="M32">
        <f t="shared" si="6"/>
        <v>0.2162733494521569</v>
      </c>
      <c r="N32">
        <f t="shared" si="7"/>
        <v>3.3698927788552679</v>
      </c>
      <c r="O32">
        <f t="shared" si="8"/>
        <v>0.20884764075393278</v>
      </c>
      <c r="P32">
        <f t="shared" si="9"/>
        <v>0.13117570553712851</v>
      </c>
      <c r="Q32">
        <f t="shared" si="10"/>
        <v>161.84510894135062</v>
      </c>
      <c r="R32">
        <f t="shared" si="11"/>
        <v>27.826008054205698</v>
      </c>
      <c r="S32">
        <f t="shared" si="12"/>
        <v>27.980487096774201</v>
      </c>
      <c r="T32">
        <f t="shared" si="13"/>
        <v>3.790525057115071</v>
      </c>
      <c r="U32">
        <f t="shared" si="14"/>
        <v>40.047510047194308</v>
      </c>
      <c r="V32">
        <f t="shared" si="15"/>
        <v>1.5322791117589309</v>
      </c>
      <c r="W32">
        <f t="shared" si="16"/>
        <v>3.8261532613468465</v>
      </c>
      <c r="X32">
        <f t="shared" si="17"/>
        <v>2.2582459453561401</v>
      </c>
      <c r="Y32">
        <f t="shared" si="18"/>
        <v>-222.78645448965764</v>
      </c>
      <c r="Z32">
        <f t="shared" si="19"/>
        <v>29.168641260182795</v>
      </c>
      <c r="AA32">
        <f t="shared" si="20"/>
        <v>1.8878775776058545</v>
      </c>
      <c r="AB32">
        <f t="shared" si="21"/>
        <v>-29.884826710518382</v>
      </c>
      <c r="AC32">
        <v>-3.9730900722148202E-2</v>
      </c>
      <c r="AD32">
        <v>4.4601416678679798E-2</v>
      </c>
      <c r="AE32">
        <v>3.35815258927351</v>
      </c>
      <c r="AF32">
        <v>0</v>
      </c>
      <c r="AG32">
        <v>0</v>
      </c>
      <c r="AH32">
        <f t="shared" si="22"/>
        <v>1</v>
      </c>
      <c r="AI32">
        <f t="shared" si="23"/>
        <v>0</v>
      </c>
      <c r="AJ32">
        <f t="shared" si="24"/>
        <v>50471.371199992638</v>
      </c>
      <c r="AK32" t="s">
        <v>251</v>
      </c>
      <c r="AL32">
        <v>2.2718269230769201</v>
      </c>
      <c r="AM32">
        <v>1.4632000000000001</v>
      </c>
      <c r="AN32">
        <f t="shared" si="25"/>
        <v>-0.80862692307692008</v>
      </c>
      <c r="AO32">
        <f t="shared" si="26"/>
        <v>-0.55264278504436859</v>
      </c>
      <c r="AP32">
        <v>-0.17583760534965001</v>
      </c>
      <c r="AQ32" t="s">
        <v>302</v>
      </c>
      <c r="AR32">
        <v>2.2656269230769199</v>
      </c>
      <c r="AS32">
        <v>1.67578</v>
      </c>
      <c r="AT32">
        <f t="shared" si="27"/>
        <v>-0.35198350802427525</v>
      </c>
      <c r="AU32">
        <v>0.5</v>
      </c>
      <c r="AV32">
        <f t="shared" si="28"/>
        <v>841.19335726502629</v>
      </c>
      <c r="AW32">
        <f t="shared" si="29"/>
        <v>15.587273625255154</v>
      </c>
      <c r="AX32">
        <f t="shared" si="30"/>
        <v>-148.0430944084307</v>
      </c>
      <c r="AY32">
        <f t="shared" si="31"/>
        <v>1</v>
      </c>
      <c r="AZ32">
        <f t="shared" si="32"/>
        <v>1.8738986814940434E-2</v>
      </c>
      <c r="BA32">
        <f t="shared" si="33"/>
        <v>-0.12685436035756484</v>
      </c>
      <c r="BB32" t="s">
        <v>253</v>
      </c>
      <c r="BC32">
        <v>0</v>
      </c>
      <c r="BD32">
        <f t="shared" si="34"/>
        <v>1.67578</v>
      </c>
      <c r="BE32">
        <f t="shared" si="35"/>
        <v>-0.35198350802427519</v>
      </c>
      <c r="BF32">
        <f t="shared" si="36"/>
        <v>-0.14528430836522688</v>
      </c>
      <c r="BG32">
        <f t="shared" si="37"/>
        <v>0.98959813437506816</v>
      </c>
      <c r="BH32">
        <f t="shared" si="38"/>
        <v>0.26289008433098937</v>
      </c>
      <c r="BI32">
        <f t="shared" si="39"/>
        <v>999.99245161290298</v>
      </c>
      <c r="BJ32">
        <f t="shared" si="40"/>
        <v>841.19335726502629</v>
      </c>
      <c r="BK32">
        <f t="shared" si="41"/>
        <v>0.84119970696604041</v>
      </c>
      <c r="BL32">
        <f t="shared" si="42"/>
        <v>0.1923994139320809</v>
      </c>
      <c r="BM32">
        <v>0.70114397770928505</v>
      </c>
      <c r="BN32">
        <v>0.5</v>
      </c>
      <c r="BO32" t="s">
        <v>254</v>
      </c>
      <c r="BP32">
        <v>1685099588.3322599</v>
      </c>
      <c r="BQ32">
        <v>400.004161290323</v>
      </c>
      <c r="BR32">
        <v>402.47325806451602</v>
      </c>
      <c r="BS32">
        <v>15.958048387096801</v>
      </c>
      <c r="BT32">
        <v>15.260954838709701</v>
      </c>
      <c r="BU32">
        <v>500.01145161290299</v>
      </c>
      <c r="BV32">
        <v>95.819180645161296</v>
      </c>
      <c r="BW32">
        <v>0.20002387096774199</v>
      </c>
      <c r="BX32">
        <v>28.1410387096774</v>
      </c>
      <c r="BY32">
        <v>27.980487096774201</v>
      </c>
      <c r="BZ32">
        <v>999.9</v>
      </c>
      <c r="CA32">
        <v>9999.3548387096798</v>
      </c>
      <c r="CB32">
        <v>0</v>
      </c>
      <c r="CC32">
        <v>75.008677419354797</v>
      </c>
      <c r="CD32">
        <v>999.99245161290298</v>
      </c>
      <c r="CE32">
        <v>0.96001138709677403</v>
      </c>
      <c r="CF32">
        <v>3.99886225806452E-2</v>
      </c>
      <c r="CG32">
        <v>0</v>
      </c>
      <c r="CH32">
        <v>2.2516258064516101</v>
      </c>
      <c r="CI32">
        <v>0</v>
      </c>
      <c r="CJ32">
        <v>652.64412903225798</v>
      </c>
      <c r="CK32">
        <v>8120.83</v>
      </c>
      <c r="CL32">
        <v>39.561999999999998</v>
      </c>
      <c r="CM32">
        <v>42.370935483871001</v>
      </c>
      <c r="CN32">
        <v>40.811999999999998</v>
      </c>
      <c r="CO32">
        <v>40.939032258064501</v>
      </c>
      <c r="CP32">
        <v>39.620935483871001</v>
      </c>
      <c r="CQ32">
        <v>960.00419354838698</v>
      </c>
      <c r="CR32">
        <v>39.99</v>
      </c>
      <c r="CS32">
        <v>0</v>
      </c>
      <c r="CT32">
        <v>59.299999952316298</v>
      </c>
      <c r="CU32">
        <v>2.2656269230769199</v>
      </c>
      <c r="CV32">
        <v>0.37149059738647</v>
      </c>
      <c r="CW32">
        <v>-0.35798289011475398</v>
      </c>
      <c r="CX32">
        <v>652.61265384615399</v>
      </c>
      <c r="CY32">
        <v>15</v>
      </c>
      <c r="CZ32">
        <v>1685098620.7</v>
      </c>
      <c r="DA32" t="s">
        <v>255</v>
      </c>
      <c r="DB32">
        <v>3</v>
      </c>
      <c r="DC32">
        <v>-3.831</v>
      </c>
      <c r="DD32">
        <v>0.36</v>
      </c>
      <c r="DE32">
        <v>402</v>
      </c>
      <c r="DF32">
        <v>15</v>
      </c>
      <c r="DG32">
        <v>1.2</v>
      </c>
      <c r="DH32">
        <v>0.35</v>
      </c>
      <c r="DI32">
        <v>-2.4643292307692302</v>
      </c>
      <c r="DJ32">
        <v>-3.1275257174602097E-2</v>
      </c>
      <c r="DK32">
        <v>9.5317510132555502E-2</v>
      </c>
      <c r="DL32">
        <v>1</v>
      </c>
      <c r="DM32">
        <v>2.24750697674419</v>
      </c>
      <c r="DN32">
        <v>0.149930337139624</v>
      </c>
      <c r="DO32">
        <v>0.18644317470260299</v>
      </c>
      <c r="DP32">
        <v>1</v>
      </c>
      <c r="DQ32">
        <v>0.69796621153846194</v>
      </c>
      <c r="DR32">
        <v>-9.8547126606151406E-3</v>
      </c>
      <c r="DS32">
        <v>3.0856756730248901E-3</v>
      </c>
      <c r="DT32">
        <v>1</v>
      </c>
      <c r="DU32">
        <v>3</v>
      </c>
      <c r="DV32">
        <v>3</v>
      </c>
      <c r="DW32" t="s">
        <v>263</v>
      </c>
      <c r="DX32">
        <v>100</v>
      </c>
      <c r="DY32">
        <v>100</v>
      </c>
      <c r="DZ32">
        <v>-3.831</v>
      </c>
      <c r="EA32">
        <v>0.36</v>
      </c>
      <c r="EB32">
        <v>2</v>
      </c>
      <c r="EC32">
        <v>515.87800000000004</v>
      </c>
      <c r="ED32">
        <v>417.35</v>
      </c>
      <c r="EE32">
        <v>26.6083</v>
      </c>
      <c r="EF32">
        <v>30.0092</v>
      </c>
      <c r="EG32">
        <v>30.0001</v>
      </c>
      <c r="EH32">
        <v>30.1782</v>
      </c>
      <c r="EI32">
        <v>30.211200000000002</v>
      </c>
      <c r="EJ32">
        <v>19.8749</v>
      </c>
      <c r="EK32">
        <v>30.119499999999999</v>
      </c>
      <c r="EL32">
        <v>0</v>
      </c>
      <c r="EM32">
        <v>26.6267</v>
      </c>
      <c r="EN32">
        <v>402.26299999999998</v>
      </c>
      <c r="EO32">
        <v>15.2506</v>
      </c>
      <c r="EP32">
        <v>100.501</v>
      </c>
      <c r="EQ32">
        <v>90.344300000000004</v>
      </c>
    </row>
    <row r="33" spans="1:147" x14ac:dyDescent="0.3">
      <c r="A33">
        <v>17</v>
      </c>
      <c r="B33">
        <v>1685099656.9000001</v>
      </c>
      <c r="C33">
        <v>960.60000014305103</v>
      </c>
      <c r="D33" t="s">
        <v>303</v>
      </c>
      <c r="E33" t="s">
        <v>304</v>
      </c>
      <c r="F33">
        <v>1685099648.84516</v>
      </c>
      <c r="G33">
        <f t="shared" si="0"/>
        <v>5.0539351158921933E-3</v>
      </c>
      <c r="H33">
        <f t="shared" si="1"/>
        <v>15.477007905454778</v>
      </c>
      <c r="I33">
        <f t="shared" si="2"/>
        <v>400.022774193548</v>
      </c>
      <c r="J33">
        <f t="shared" si="3"/>
        <v>269.13699127550206</v>
      </c>
      <c r="K33">
        <f t="shared" si="4"/>
        <v>25.841573951398715</v>
      </c>
      <c r="L33">
        <f t="shared" si="5"/>
        <v>38.408759987156678</v>
      </c>
      <c r="M33">
        <f t="shared" si="6"/>
        <v>0.21626587752213983</v>
      </c>
      <c r="N33">
        <f t="shared" si="7"/>
        <v>3.3665255726763808</v>
      </c>
      <c r="O33">
        <f t="shared" si="8"/>
        <v>0.20883352036659636</v>
      </c>
      <c r="P33">
        <f t="shared" si="9"/>
        <v>0.13116743882433424</v>
      </c>
      <c r="Q33">
        <f t="shared" si="10"/>
        <v>161.84584391401614</v>
      </c>
      <c r="R33">
        <f t="shared" si="11"/>
        <v>27.831511650878014</v>
      </c>
      <c r="S33">
        <f t="shared" si="12"/>
        <v>27.987025806451602</v>
      </c>
      <c r="T33">
        <f t="shared" si="13"/>
        <v>3.7919703958466853</v>
      </c>
      <c r="U33">
        <f t="shared" si="14"/>
        <v>40.044623338390991</v>
      </c>
      <c r="V33">
        <f t="shared" si="15"/>
        <v>1.532728287948476</v>
      </c>
      <c r="W33">
        <f t="shared" si="16"/>
        <v>3.8275507675434706</v>
      </c>
      <c r="X33">
        <f t="shared" si="17"/>
        <v>2.259242107898209</v>
      </c>
      <c r="Y33">
        <f t="shared" si="18"/>
        <v>-222.87853861084571</v>
      </c>
      <c r="Z33">
        <f t="shared" si="19"/>
        <v>29.090901748991392</v>
      </c>
      <c r="AA33">
        <f t="shared" si="20"/>
        <v>1.8848495722849388</v>
      </c>
      <c r="AB33">
        <f t="shared" si="21"/>
        <v>-30.056943375553239</v>
      </c>
      <c r="AC33">
        <v>-3.9681034268026702E-2</v>
      </c>
      <c r="AD33">
        <v>4.4545437215387201E-2</v>
      </c>
      <c r="AE33">
        <v>3.35480011826585</v>
      </c>
      <c r="AF33">
        <v>0</v>
      </c>
      <c r="AG33">
        <v>0</v>
      </c>
      <c r="AH33">
        <f t="shared" si="22"/>
        <v>1</v>
      </c>
      <c r="AI33">
        <f t="shared" si="23"/>
        <v>0</v>
      </c>
      <c r="AJ33">
        <f t="shared" si="24"/>
        <v>50409.491826355341</v>
      </c>
      <c r="AK33" t="s">
        <v>251</v>
      </c>
      <c r="AL33">
        <v>2.2718269230769201</v>
      </c>
      <c r="AM33">
        <v>1.4632000000000001</v>
      </c>
      <c r="AN33">
        <f t="shared" si="25"/>
        <v>-0.80862692307692008</v>
      </c>
      <c r="AO33">
        <f t="shared" si="26"/>
        <v>-0.55264278504436859</v>
      </c>
      <c r="AP33">
        <v>-0.17583760534965001</v>
      </c>
      <c r="AQ33" t="s">
        <v>305</v>
      </c>
      <c r="AR33">
        <v>2.3260653846153798</v>
      </c>
      <c r="AS33">
        <v>1.5864</v>
      </c>
      <c r="AT33">
        <f t="shared" si="27"/>
        <v>-0.46625402459365839</v>
      </c>
      <c r="AU33">
        <v>0.5</v>
      </c>
      <c r="AV33">
        <f t="shared" si="28"/>
        <v>841.19723144584646</v>
      </c>
      <c r="AW33">
        <f t="shared" si="29"/>
        <v>15.477007905454778</v>
      </c>
      <c r="AX33">
        <f t="shared" si="30"/>
        <v>-196.10579731933453</v>
      </c>
      <c r="AY33">
        <f t="shared" si="31"/>
        <v>1</v>
      </c>
      <c r="AZ33">
        <f t="shared" si="32"/>
        <v>1.8607818625247234E-2</v>
      </c>
      <c r="BA33">
        <f t="shared" si="33"/>
        <v>-7.7660110943015614E-2</v>
      </c>
      <c r="BB33" t="s">
        <v>253</v>
      </c>
      <c r="BC33">
        <v>0</v>
      </c>
      <c r="BD33">
        <f t="shared" si="34"/>
        <v>1.5864</v>
      </c>
      <c r="BE33">
        <f t="shared" si="35"/>
        <v>-0.46625402459365844</v>
      </c>
      <c r="BF33">
        <f t="shared" si="36"/>
        <v>-8.419901585565881E-2</v>
      </c>
      <c r="BG33">
        <f t="shared" si="37"/>
        <v>1.0791309178445752</v>
      </c>
      <c r="BH33">
        <f t="shared" si="38"/>
        <v>0.15235703447915086</v>
      </c>
      <c r="BI33">
        <f t="shared" si="39"/>
        <v>999.99706451612894</v>
      </c>
      <c r="BJ33">
        <f t="shared" si="40"/>
        <v>841.19723144584646</v>
      </c>
      <c r="BK33">
        <f t="shared" si="41"/>
        <v>0.84119970077400041</v>
      </c>
      <c r="BL33">
        <f t="shared" si="42"/>
        <v>0.192399401548001</v>
      </c>
      <c r="BM33">
        <v>0.70114397770928505</v>
      </c>
      <c r="BN33">
        <v>0.5</v>
      </c>
      <c r="BO33" t="s">
        <v>254</v>
      </c>
      <c r="BP33">
        <v>1685099648.84516</v>
      </c>
      <c r="BQ33">
        <v>400.022774193548</v>
      </c>
      <c r="BR33">
        <v>402.47654838709701</v>
      </c>
      <c r="BS33">
        <v>15.963187096774201</v>
      </c>
      <c r="BT33">
        <v>15.2658064516129</v>
      </c>
      <c r="BU33">
        <v>500.00958064516101</v>
      </c>
      <c r="BV33">
        <v>95.816377419354893</v>
      </c>
      <c r="BW33">
        <v>0.200055806451613</v>
      </c>
      <c r="BX33">
        <v>28.1473096774194</v>
      </c>
      <c r="BY33">
        <v>27.987025806451602</v>
      </c>
      <c r="BZ33">
        <v>999.9</v>
      </c>
      <c r="CA33">
        <v>9987.0967741935492</v>
      </c>
      <c r="CB33">
        <v>0</v>
      </c>
      <c r="CC33">
        <v>74.992109677419293</v>
      </c>
      <c r="CD33">
        <v>999.99706451612894</v>
      </c>
      <c r="CE33">
        <v>0.96001216129032296</v>
      </c>
      <c r="CF33">
        <v>3.9987867741935502E-2</v>
      </c>
      <c r="CG33">
        <v>0</v>
      </c>
      <c r="CH33">
        <v>2.34108064516129</v>
      </c>
      <c r="CI33">
        <v>0</v>
      </c>
      <c r="CJ33">
        <v>650.10048387096799</v>
      </c>
      <c r="CK33">
        <v>8120.8741935483904</v>
      </c>
      <c r="CL33">
        <v>39.658999999999999</v>
      </c>
      <c r="CM33">
        <v>42.436999999999998</v>
      </c>
      <c r="CN33">
        <v>40.875</v>
      </c>
      <c r="CO33">
        <v>41.02</v>
      </c>
      <c r="CP33">
        <v>39.686999999999998</v>
      </c>
      <c r="CQ33">
        <v>960.00935483871001</v>
      </c>
      <c r="CR33">
        <v>39.99</v>
      </c>
      <c r="CS33">
        <v>0</v>
      </c>
      <c r="CT33">
        <v>60</v>
      </c>
      <c r="CU33">
        <v>2.3260653846153798</v>
      </c>
      <c r="CV33">
        <v>-0.31734359537876899</v>
      </c>
      <c r="CW33">
        <v>-2.3394529989253599</v>
      </c>
      <c r="CX33">
        <v>650.09111538461502</v>
      </c>
      <c r="CY33">
        <v>15</v>
      </c>
      <c r="CZ33">
        <v>1685098620.7</v>
      </c>
      <c r="DA33" t="s">
        <v>255</v>
      </c>
      <c r="DB33">
        <v>3</v>
      </c>
      <c r="DC33">
        <v>-3.831</v>
      </c>
      <c r="DD33">
        <v>0.36</v>
      </c>
      <c r="DE33">
        <v>402</v>
      </c>
      <c r="DF33">
        <v>15</v>
      </c>
      <c r="DG33">
        <v>1.2</v>
      </c>
      <c r="DH33">
        <v>0.35</v>
      </c>
      <c r="DI33">
        <v>-2.46296134615385</v>
      </c>
      <c r="DJ33">
        <v>4.0580683017652002E-3</v>
      </c>
      <c r="DK33">
        <v>9.65606402938438E-2</v>
      </c>
      <c r="DL33">
        <v>1</v>
      </c>
      <c r="DM33">
        <v>2.3603348837209301</v>
      </c>
      <c r="DN33">
        <v>-0.16309974641970801</v>
      </c>
      <c r="DO33">
        <v>0.17477965381524599</v>
      </c>
      <c r="DP33">
        <v>1</v>
      </c>
      <c r="DQ33">
        <v>0.69829548076923098</v>
      </c>
      <c r="DR33">
        <v>-6.8238961201704902E-3</v>
      </c>
      <c r="DS33">
        <v>2.7950429781364999E-3</v>
      </c>
      <c r="DT33">
        <v>1</v>
      </c>
      <c r="DU33">
        <v>3</v>
      </c>
      <c r="DV33">
        <v>3</v>
      </c>
      <c r="DW33" t="s">
        <v>263</v>
      </c>
      <c r="DX33">
        <v>100</v>
      </c>
      <c r="DY33">
        <v>100</v>
      </c>
      <c r="DZ33">
        <v>-3.831</v>
      </c>
      <c r="EA33">
        <v>0.36</v>
      </c>
      <c r="EB33">
        <v>2</v>
      </c>
      <c r="EC33">
        <v>515.58000000000004</v>
      </c>
      <c r="ED33">
        <v>417.17599999999999</v>
      </c>
      <c r="EE33">
        <v>26.673400000000001</v>
      </c>
      <c r="EF33">
        <v>30.022200000000002</v>
      </c>
      <c r="EG33">
        <v>30.0001</v>
      </c>
      <c r="EH33">
        <v>30.188500000000001</v>
      </c>
      <c r="EI33">
        <v>30.221499999999999</v>
      </c>
      <c r="EJ33">
        <v>19.8766</v>
      </c>
      <c r="EK33">
        <v>30.119499999999999</v>
      </c>
      <c r="EL33">
        <v>0</v>
      </c>
      <c r="EM33">
        <v>26.6799</v>
      </c>
      <c r="EN33">
        <v>402.53500000000003</v>
      </c>
      <c r="EO33">
        <v>15.2506</v>
      </c>
      <c r="EP33">
        <v>100.5</v>
      </c>
      <c r="EQ33">
        <v>90.343800000000002</v>
      </c>
    </row>
    <row r="34" spans="1:147" x14ac:dyDescent="0.3">
      <c r="A34">
        <v>18</v>
      </c>
      <c r="B34">
        <v>1685099716.8</v>
      </c>
      <c r="C34">
        <v>1020.5</v>
      </c>
      <c r="D34" t="s">
        <v>306</v>
      </c>
      <c r="E34" t="s">
        <v>307</v>
      </c>
      <c r="F34">
        <v>1685099708.8225801</v>
      </c>
      <c r="G34">
        <f t="shared" si="0"/>
        <v>5.0726440928982744E-3</v>
      </c>
      <c r="H34">
        <f t="shared" si="1"/>
        <v>15.724469861833786</v>
      </c>
      <c r="I34">
        <f t="shared" si="2"/>
        <v>399.99822580645201</v>
      </c>
      <c r="J34">
        <f t="shared" si="3"/>
        <v>267.52143532156703</v>
      </c>
      <c r="K34">
        <f t="shared" si="4"/>
        <v>25.687642430278615</v>
      </c>
      <c r="L34">
        <f t="shared" si="5"/>
        <v>38.40817983393061</v>
      </c>
      <c r="M34">
        <f t="shared" si="6"/>
        <v>0.21678474718766003</v>
      </c>
      <c r="N34">
        <f t="shared" si="7"/>
        <v>3.36924781788839</v>
      </c>
      <c r="O34">
        <f t="shared" si="8"/>
        <v>0.20932315600946211</v>
      </c>
      <c r="P34">
        <f t="shared" si="9"/>
        <v>0.131475971232699</v>
      </c>
      <c r="Q34">
        <f t="shared" si="10"/>
        <v>161.84523279063529</v>
      </c>
      <c r="R34">
        <f t="shared" si="11"/>
        <v>27.846918293282318</v>
      </c>
      <c r="S34">
        <f t="shared" si="12"/>
        <v>28.003619354838701</v>
      </c>
      <c r="T34">
        <f t="shared" si="13"/>
        <v>3.7956404490641442</v>
      </c>
      <c r="U34">
        <f t="shared" si="14"/>
        <v>40.013806686364305</v>
      </c>
      <c r="V34">
        <f t="shared" si="15"/>
        <v>1.5332827121148689</v>
      </c>
      <c r="W34">
        <f t="shared" si="16"/>
        <v>3.8318841397246337</v>
      </c>
      <c r="X34">
        <f t="shared" si="17"/>
        <v>2.2623577369492756</v>
      </c>
      <c r="Y34">
        <f t="shared" si="18"/>
        <v>-223.70360449681391</v>
      </c>
      <c r="Z34">
        <f t="shared" si="19"/>
        <v>29.630056704804232</v>
      </c>
      <c r="AA34">
        <f t="shared" si="20"/>
        <v>1.9185755560852351</v>
      </c>
      <c r="AB34">
        <f t="shared" si="21"/>
        <v>-30.309739445289139</v>
      </c>
      <c r="AC34">
        <v>-3.97213476270981E-2</v>
      </c>
      <c r="AD34">
        <v>4.4590692492588999E-2</v>
      </c>
      <c r="AE34">
        <v>3.3575104511761098</v>
      </c>
      <c r="AF34">
        <v>0</v>
      </c>
      <c r="AG34">
        <v>0</v>
      </c>
      <c r="AH34">
        <f t="shared" si="22"/>
        <v>1</v>
      </c>
      <c r="AI34">
        <f t="shared" si="23"/>
        <v>0</v>
      </c>
      <c r="AJ34">
        <f t="shared" si="24"/>
        <v>50455.460831496261</v>
      </c>
      <c r="AK34" t="s">
        <v>251</v>
      </c>
      <c r="AL34">
        <v>2.2718269230769201</v>
      </c>
      <c r="AM34">
        <v>1.4632000000000001</v>
      </c>
      <c r="AN34">
        <f t="shared" si="25"/>
        <v>-0.80862692307692008</v>
      </c>
      <c r="AO34">
        <f t="shared" si="26"/>
        <v>-0.55264278504436859</v>
      </c>
      <c r="AP34">
        <v>-0.17583760534965001</v>
      </c>
      <c r="AQ34" t="s">
        <v>308</v>
      </c>
      <c r="AR34">
        <v>2.43238461538462</v>
      </c>
      <c r="AS34">
        <v>1.87958</v>
      </c>
      <c r="AT34">
        <f t="shared" si="27"/>
        <v>-0.29411071376829923</v>
      </c>
      <c r="AU34">
        <v>0.5</v>
      </c>
      <c r="AV34">
        <f t="shared" si="28"/>
        <v>841.19400774240955</v>
      </c>
      <c r="AW34">
        <f t="shared" si="29"/>
        <v>15.724469861833786</v>
      </c>
      <c r="AX34">
        <f t="shared" si="30"/>
        <v>-123.70208501736815</v>
      </c>
      <c r="AY34">
        <f t="shared" si="31"/>
        <v>1</v>
      </c>
      <c r="AZ34">
        <f t="shared" si="32"/>
        <v>1.8902069345282865E-2</v>
      </c>
      <c r="BA34">
        <f t="shared" si="33"/>
        <v>-0.22152821374988027</v>
      </c>
      <c r="BB34" t="s">
        <v>253</v>
      </c>
      <c r="BC34">
        <v>0</v>
      </c>
      <c r="BD34">
        <f t="shared" si="34"/>
        <v>1.87958</v>
      </c>
      <c r="BE34">
        <f t="shared" si="35"/>
        <v>-0.29411071376829928</v>
      </c>
      <c r="BF34">
        <f t="shared" si="36"/>
        <v>-0.28456806998359757</v>
      </c>
      <c r="BG34">
        <f t="shared" si="37"/>
        <v>1.4093281116094678</v>
      </c>
      <c r="BH34">
        <f t="shared" si="38"/>
        <v>0.51492225662685742</v>
      </c>
      <c r="BI34">
        <f t="shared" si="39"/>
        <v>999.99322580645196</v>
      </c>
      <c r="BJ34">
        <f t="shared" si="40"/>
        <v>841.19400774240955</v>
      </c>
      <c r="BK34">
        <f t="shared" si="41"/>
        <v>0.84119970619203188</v>
      </c>
      <c r="BL34">
        <f t="shared" si="42"/>
        <v>0.19239941238406391</v>
      </c>
      <c r="BM34">
        <v>0.70114397770928505</v>
      </c>
      <c r="BN34">
        <v>0.5</v>
      </c>
      <c r="BO34" t="s">
        <v>254</v>
      </c>
      <c r="BP34">
        <v>1685099708.8225801</v>
      </c>
      <c r="BQ34">
        <v>399.99822580645201</v>
      </c>
      <c r="BR34">
        <v>402.487741935484</v>
      </c>
      <c r="BS34">
        <v>15.9682225806452</v>
      </c>
      <c r="BT34">
        <v>15.2682612903226</v>
      </c>
      <c r="BU34">
        <v>500.00770967741897</v>
      </c>
      <c r="BV34">
        <v>95.820870967741897</v>
      </c>
      <c r="BW34">
        <v>0.200004516129032</v>
      </c>
      <c r="BX34">
        <v>28.166741935483898</v>
      </c>
      <c r="BY34">
        <v>28.003619354838701</v>
      </c>
      <c r="BZ34">
        <v>999.9</v>
      </c>
      <c r="CA34">
        <v>9996.77419354839</v>
      </c>
      <c r="CB34">
        <v>0</v>
      </c>
      <c r="CC34">
        <v>74.971400000000003</v>
      </c>
      <c r="CD34">
        <v>999.99322580645196</v>
      </c>
      <c r="CE34">
        <v>0.96001254838709704</v>
      </c>
      <c r="CF34">
        <v>3.9987490322580699E-2</v>
      </c>
      <c r="CG34">
        <v>0</v>
      </c>
      <c r="CH34">
        <v>2.4363677419354799</v>
      </c>
      <c r="CI34">
        <v>0</v>
      </c>
      <c r="CJ34">
        <v>647.87099999999998</v>
      </c>
      <c r="CK34">
        <v>8120.8393548387103</v>
      </c>
      <c r="CL34">
        <v>39.703258064516099</v>
      </c>
      <c r="CM34">
        <v>42.5</v>
      </c>
      <c r="CN34">
        <v>40.953258064516099</v>
      </c>
      <c r="CO34">
        <v>41.0741935483871</v>
      </c>
      <c r="CP34">
        <v>39.745935483871001</v>
      </c>
      <c r="CQ34">
        <v>960.00483870967696</v>
      </c>
      <c r="CR34">
        <v>39.99</v>
      </c>
      <c r="CS34">
        <v>0</v>
      </c>
      <c r="CT34">
        <v>59.399999856948902</v>
      </c>
      <c r="CU34">
        <v>2.43238461538462</v>
      </c>
      <c r="CV34">
        <v>-0.29874872330879199</v>
      </c>
      <c r="CW34">
        <v>-2.2910085408388801</v>
      </c>
      <c r="CX34">
        <v>647.862153846154</v>
      </c>
      <c r="CY34">
        <v>15</v>
      </c>
      <c r="CZ34">
        <v>1685098620.7</v>
      </c>
      <c r="DA34" t="s">
        <v>255</v>
      </c>
      <c r="DB34">
        <v>3</v>
      </c>
      <c r="DC34">
        <v>-3.831</v>
      </c>
      <c r="DD34">
        <v>0.36</v>
      </c>
      <c r="DE34">
        <v>402</v>
      </c>
      <c r="DF34">
        <v>15</v>
      </c>
      <c r="DG34">
        <v>1.2</v>
      </c>
      <c r="DH34">
        <v>0.35</v>
      </c>
      <c r="DI34">
        <v>-2.4896130769230802</v>
      </c>
      <c r="DJ34">
        <v>1.4946652595925701E-2</v>
      </c>
      <c r="DK34">
        <v>9.1537820820317403E-2</v>
      </c>
      <c r="DL34">
        <v>1</v>
      </c>
      <c r="DM34">
        <v>2.3761883720930199</v>
      </c>
      <c r="DN34">
        <v>0.49327045853666002</v>
      </c>
      <c r="DO34">
        <v>0.203191987583862</v>
      </c>
      <c r="DP34">
        <v>1</v>
      </c>
      <c r="DQ34">
        <v>0.70003665384615399</v>
      </c>
      <c r="DR34">
        <v>-3.5980540541043801E-3</v>
      </c>
      <c r="DS34">
        <v>2.0489052694681702E-3</v>
      </c>
      <c r="DT34">
        <v>1</v>
      </c>
      <c r="DU34">
        <v>3</v>
      </c>
      <c r="DV34">
        <v>3</v>
      </c>
      <c r="DW34" t="s">
        <v>263</v>
      </c>
      <c r="DX34">
        <v>100</v>
      </c>
      <c r="DY34">
        <v>100</v>
      </c>
      <c r="DZ34">
        <v>-3.831</v>
      </c>
      <c r="EA34">
        <v>0.36</v>
      </c>
      <c r="EB34">
        <v>2</v>
      </c>
      <c r="EC34">
        <v>515.40899999999999</v>
      </c>
      <c r="ED34">
        <v>417.25</v>
      </c>
      <c r="EE34">
        <v>26.621600000000001</v>
      </c>
      <c r="EF34">
        <v>30.0352</v>
      </c>
      <c r="EG34">
        <v>30.000299999999999</v>
      </c>
      <c r="EH34">
        <v>30.198899999999998</v>
      </c>
      <c r="EI34">
        <v>30.2318</v>
      </c>
      <c r="EJ34">
        <v>19.8735</v>
      </c>
      <c r="EK34">
        <v>30.119499999999999</v>
      </c>
      <c r="EL34">
        <v>0</v>
      </c>
      <c r="EM34">
        <v>26.6218</v>
      </c>
      <c r="EN34">
        <v>402.58600000000001</v>
      </c>
      <c r="EO34">
        <v>15.2758</v>
      </c>
      <c r="EP34">
        <v>100.497</v>
      </c>
      <c r="EQ34">
        <v>90.342399999999998</v>
      </c>
    </row>
    <row r="35" spans="1:147" x14ac:dyDescent="0.3">
      <c r="A35">
        <v>19</v>
      </c>
      <c r="B35">
        <v>1685099776.8</v>
      </c>
      <c r="C35">
        <v>1080.5</v>
      </c>
      <c r="D35" t="s">
        <v>309</v>
      </c>
      <c r="E35" t="s">
        <v>310</v>
      </c>
      <c r="F35">
        <v>1685099768.83548</v>
      </c>
      <c r="G35">
        <f t="shared" si="0"/>
        <v>5.0551567514474909E-3</v>
      </c>
      <c r="H35">
        <f t="shared" si="1"/>
        <v>15.579850297114398</v>
      </c>
      <c r="I35">
        <f t="shared" si="2"/>
        <v>400.01693548387101</v>
      </c>
      <c r="J35">
        <f t="shared" si="3"/>
        <v>268.43106329453343</v>
      </c>
      <c r="K35">
        <f t="shared" si="4"/>
        <v>25.775283628451469</v>
      </c>
      <c r="L35">
        <f t="shared" si="5"/>
        <v>38.410420320719716</v>
      </c>
      <c r="M35">
        <f t="shared" si="6"/>
        <v>0.21638398592944924</v>
      </c>
      <c r="N35">
        <f t="shared" si="7"/>
        <v>3.3696674792675134</v>
      </c>
      <c r="O35">
        <f t="shared" si="8"/>
        <v>0.2089503397874484</v>
      </c>
      <c r="P35">
        <f t="shared" si="9"/>
        <v>0.13124057101870118</v>
      </c>
      <c r="Q35">
        <f t="shared" si="10"/>
        <v>161.84872442499972</v>
      </c>
      <c r="R35">
        <f t="shared" si="11"/>
        <v>27.838571076082019</v>
      </c>
      <c r="S35">
        <f t="shared" si="12"/>
        <v>27.987870967741902</v>
      </c>
      <c r="T35">
        <f t="shared" si="13"/>
        <v>3.7921572482726291</v>
      </c>
      <c r="U35">
        <f t="shared" si="14"/>
        <v>40.048608803273801</v>
      </c>
      <c r="V35">
        <f t="shared" si="15"/>
        <v>1.5335098246592604</v>
      </c>
      <c r="W35">
        <f t="shared" si="16"/>
        <v>3.82912133650421</v>
      </c>
      <c r="X35">
        <f t="shared" si="17"/>
        <v>2.2586474236133687</v>
      </c>
      <c r="Y35">
        <f t="shared" si="18"/>
        <v>-222.93241273883436</v>
      </c>
      <c r="Z35">
        <f t="shared" si="19"/>
        <v>30.244377849276649</v>
      </c>
      <c r="AA35">
        <f t="shared" si="20"/>
        <v>1.9578351141879444</v>
      </c>
      <c r="AB35">
        <f t="shared" si="21"/>
        <v>-28.881475350370035</v>
      </c>
      <c r="AC35">
        <v>-3.9727563522803599E-2</v>
      </c>
      <c r="AD35">
        <v>4.4597670380060801E-2</v>
      </c>
      <c r="AE35">
        <v>3.3579282758036699</v>
      </c>
      <c r="AF35">
        <v>0</v>
      </c>
      <c r="AG35">
        <v>0</v>
      </c>
      <c r="AH35">
        <f t="shared" si="22"/>
        <v>1</v>
      </c>
      <c r="AI35">
        <f t="shared" si="23"/>
        <v>0</v>
      </c>
      <c r="AJ35">
        <f t="shared" si="24"/>
        <v>50465.13309239073</v>
      </c>
      <c r="AK35" t="s">
        <v>251</v>
      </c>
      <c r="AL35">
        <v>2.2718269230769201</v>
      </c>
      <c r="AM35">
        <v>1.4632000000000001</v>
      </c>
      <c r="AN35">
        <f t="shared" si="25"/>
        <v>-0.80862692307692008</v>
      </c>
      <c r="AO35">
        <f t="shared" si="26"/>
        <v>-0.55264278504436859</v>
      </c>
      <c r="AP35">
        <v>-0.17583760534965001</v>
      </c>
      <c r="AQ35" t="s">
        <v>311</v>
      </c>
      <c r="AR35">
        <v>2.32033076923077</v>
      </c>
      <c r="AS35">
        <v>1.3128</v>
      </c>
      <c r="AT35">
        <f t="shared" si="27"/>
        <v>-0.76746706979796619</v>
      </c>
      <c r="AU35">
        <v>0.5</v>
      </c>
      <c r="AV35">
        <f t="shared" si="28"/>
        <v>841.21196597488972</v>
      </c>
      <c r="AW35">
        <f t="shared" si="29"/>
        <v>15.579850297114398</v>
      </c>
      <c r="AX35">
        <f t="shared" si="30"/>
        <v>-322.80124130286754</v>
      </c>
      <c r="AY35">
        <f t="shared" si="31"/>
        <v>1</v>
      </c>
      <c r="AZ35">
        <f t="shared" si="32"/>
        <v>1.8729747720842998E-2</v>
      </c>
      <c r="BA35">
        <f t="shared" si="33"/>
        <v>0.11456429006703236</v>
      </c>
      <c r="BB35" t="s">
        <v>253</v>
      </c>
      <c r="BC35">
        <v>0</v>
      </c>
      <c r="BD35">
        <f t="shared" si="34"/>
        <v>1.3128</v>
      </c>
      <c r="BE35">
        <f t="shared" si="35"/>
        <v>-0.76746706979796619</v>
      </c>
      <c r="BF35">
        <f t="shared" si="36"/>
        <v>0.1027884089666485</v>
      </c>
      <c r="BG35">
        <f t="shared" si="37"/>
        <v>1.0505761047857043</v>
      </c>
      <c r="BH35">
        <f t="shared" si="38"/>
        <v>-0.1859943018316908</v>
      </c>
      <c r="BI35">
        <f t="shared" si="39"/>
        <v>1000.0145483871</v>
      </c>
      <c r="BJ35">
        <f t="shared" si="40"/>
        <v>841.21196597488972</v>
      </c>
      <c r="BK35">
        <f t="shared" si="41"/>
        <v>0.84119972787562014</v>
      </c>
      <c r="BL35">
        <f t="shared" si="42"/>
        <v>0.19239945575124037</v>
      </c>
      <c r="BM35">
        <v>0.70114397770928505</v>
      </c>
      <c r="BN35">
        <v>0.5</v>
      </c>
      <c r="BO35" t="s">
        <v>254</v>
      </c>
      <c r="BP35">
        <v>1685099768.83548</v>
      </c>
      <c r="BQ35">
        <v>400.01693548387101</v>
      </c>
      <c r="BR35">
        <v>402.48529032258102</v>
      </c>
      <c r="BS35">
        <v>15.9704032258065</v>
      </c>
      <c r="BT35">
        <v>15.272832258064501</v>
      </c>
      <c r="BU35">
        <v>499.990322580645</v>
      </c>
      <c r="BV35">
        <v>95.821951612903206</v>
      </c>
      <c r="BW35">
        <v>0.20003374193548401</v>
      </c>
      <c r="BX35">
        <v>28.1543548387097</v>
      </c>
      <c r="BY35">
        <v>27.987870967741902</v>
      </c>
      <c r="BZ35">
        <v>999.9</v>
      </c>
      <c r="CA35">
        <v>9998.22580645161</v>
      </c>
      <c r="CB35">
        <v>0</v>
      </c>
      <c r="CC35">
        <v>74.971400000000003</v>
      </c>
      <c r="CD35">
        <v>1000.0145483871</v>
      </c>
      <c r="CE35">
        <v>0.96001216129032296</v>
      </c>
      <c r="CF35">
        <v>3.9987867741935502E-2</v>
      </c>
      <c r="CG35">
        <v>0</v>
      </c>
      <c r="CH35">
        <v>2.3353516129032301</v>
      </c>
      <c r="CI35">
        <v>0</v>
      </c>
      <c r="CJ35">
        <v>645.98280645161299</v>
      </c>
      <c r="CK35">
        <v>8121.0125806451597</v>
      </c>
      <c r="CL35">
        <v>39.79</v>
      </c>
      <c r="CM35">
        <v>42.561999999999998</v>
      </c>
      <c r="CN35">
        <v>41</v>
      </c>
      <c r="CO35">
        <v>41.128999999999998</v>
      </c>
      <c r="CP35">
        <v>39.811999999999998</v>
      </c>
      <c r="CQ35">
        <v>960.02548387096795</v>
      </c>
      <c r="CR35">
        <v>39.9916129032258</v>
      </c>
      <c r="CS35">
        <v>0</v>
      </c>
      <c r="CT35">
        <v>59.099999904632597</v>
      </c>
      <c r="CU35">
        <v>2.32033076923077</v>
      </c>
      <c r="CV35">
        <v>0.65261538437313504</v>
      </c>
      <c r="CW35">
        <v>-0.49435898430172998</v>
      </c>
      <c r="CX35">
        <v>645.97869230769197</v>
      </c>
      <c r="CY35">
        <v>15</v>
      </c>
      <c r="CZ35">
        <v>1685098620.7</v>
      </c>
      <c r="DA35" t="s">
        <v>255</v>
      </c>
      <c r="DB35">
        <v>3</v>
      </c>
      <c r="DC35">
        <v>-3.831</v>
      </c>
      <c r="DD35">
        <v>0.36</v>
      </c>
      <c r="DE35">
        <v>402</v>
      </c>
      <c r="DF35">
        <v>15</v>
      </c>
      <c r="DG35">
        <v>1.2</v>
      </c>
      <c r="DH35">
        <v>0.35</v>
      </c>
      <c r="DI35">
        <v>-2.4516901923076899</v>
      </c>
      <c r="DJ35">
        <v>-6.9258418027659099E-2</v>
      </c>
      <c r="DK35">
        <v>9.5130044099367705E-2</v>
      </c>
      <c r="DL35">
        <v>1</v>
      </c>
      <c r="DM35">
        <v>2.3057069767441898</v>
      </c>
      <c r="DN35">
        <v>0.25032463425882601</v>
      </c>
      <c r="DO35">
        <v>0.19161321675460199</v>
      </c>
      <c r="DP35">
        <v>1</v>
      </c>
      <c r="DQ35">
        <v>0.69770473076923101</v>
      </c>
      <c r="DR35">
        <v>-2.9117172221570001E-4</v>
      </c>
      <c r="DS35">
        <v>2.3700040580571001E-3</v>
      </c>
      <c r="DT35">
        <v>1</v>
      </c>
      <c r="DU35">
        <v>3</v>
      </c>
      <c r="DV35">
        <v>3</v>
      </c>
      <c r="DW35" t="s">
        <v>263</v>
      </c>
      <c r="DX35">
        <v>100</v>
      </c>
      <c r="DY35">
        <v>100</v>
      </c>
      <c r="DZ35">
        <v>-3.831</v>
      </c>
      <c r="EA35">
        <v>0.36</v>
      </c>
      <c r="EB35">
        <v>2</v>
      </c>
      <c r="EC35">
        <v>515.64099999999996</v>
      </c>
      <c r="ED35">
        <v>416.82900000000001</v>
      </c>
      <c r="EE35">
        <v>26.6203</v>
      </c>
      <c r="EF35">
        <v>30.048100000000002</v>
      </c>
      <c r="EG35">
        <v>30.0002</v>
      </c>
      <c r="EH35">
        <v>30.2118</v>
      </c>
      <c r="EI35">
        <v>30.2422</v>
      </c>
      <c r="EJ35">
        <v>19.8687</v>
      </c>
      <c r="EK35">
        <v>30.119499999999999</v>
      </c>
      <c r="EL35">
        <v>0</v>
      </c>
      <c r="EM35">
        <v>26.616299999999999</v>
      </c>
      <c r="EN35">
        <v>402.45800000000003</v>
      </c>
      <c r="EO35">
        <v>15.2758</v>
      </c>
      <c r="EP35">
        <v>100.494</v>
      </c>
      <c r="EQ35">
        <v>90.340100000000007</v>
      </c>
    </row>
    <row r="36" spans="1:147" x14ac:dyDescent="0.3">
      <c r="A36">
        <v>20</v>
      </c>
      <c r="B36">
        <v>1685099896.4000001</v>
      </c>
      <c r="C36">
        <v>1200.10000014305</v>
      </c>
      <c r="D36" t="s">
        <v>312</v>
      </c>
      <c r="E36" t="s">
        <v>313</v>
      </c>
      <c r="F36">
        <v>1685099888.4000001</v>
      </c>
      <c r="G36">
        <f t="shared" si="0"/>
        <v>5.2357550370779986E-3</v>
      </c>
      <c r="H36">
        <f t="shared" si="1"/>
        <v>1.7060710912820036</v>
      </c>
      <c r="I36">
        <f t="shared" si="2"/>
        <v>400.115064516129</v>
      </c>
      <c r="J36">
        <f t="shared" si="3"/>
        <v>373.45428519595481</v>
      </c>
      <c r="K36">
        <f t="shared" si="4"/>
        <v>35.860685824018503</v>
      </c>
      <c r="L36">
        <f t="shared" si="5"/>
        <v>38.420768460431674</v>
      </c>
      <c r="M36">
        <f t="shared" si="6"/>
        <v>0.23121741965243026</v>
      </c>
      <c r="N36">
        <f t="shared" si="7"/>
        <v>3.3665293891096919</v>
      </c>
      <c r="O36">
        <f t="shared" si="8"/>
        <v>0.22274353744737252</v>
      </c>
      <c r="P36">
        <f t="shared" si="9"/>
        <v>0.13995018135500351</v>
      </c>
      <c r="Q36">
        <f t="shared" si="10"/>
        <v>16.522791167512416</v>
      </c>
      <c r="R36">
        <f t="shared" si="11"/>
        <v>27.277800450185222</v>
      </c>
      <c r="S36">
        <f t="shared" si="12"/>
        <v>27.696635483870999</v>
      </c>
      <c r="T36">
        <f t="shared" si="13"/>
        <v>3.7282430339118235</v>
      </c>
      <c r="U36">
        <f t="shared" si="14"/>
        <v>39.496183664447926</v>
      </c>
      <c r="V36">
        <f t="shared" si="15"/>
        <v>1.5329535869924737</v>
      </c>
      <c r="W36">
        <f t="shared" si="16"/>
        <v>3.8812701500888194</v>
      </c>
      <c r="X36">
        <f t="shared" si="17"/>
        <v>2.1952894469193498</v>
      </c>
      <c r="Y36">
        <f t="shared" si="18"/>
        <v>-230.89679713513974</v>
      </c>
      <c r="Z36">
        <f t="shared" si="19"/>
        <v>125.27345241652392</v>
      </c>
      <c r="AA36">
        <f t="shared" si="20"/>
        <v>8.1146276713159811</v>
      </c>
      <c r="AB36">
        <f t="shared" si="21"/>
        <v>-80.98592587978743</v>
      </c>
      <c r="AC36">
        <v>-3.9681090775729198E-2</v>
      </c>
      <c r="AD36">
        <v>4.4545500650233501E-2</v>
      </c>
      <c r="AE36">
        <v>3.3548039180015499</v>
      </c>
      <c r="AF36">
        <v>0</v>
      </c>
      <c r="AG36">
        <v>0</v>
      </c>
      <c r="AH36">
        <f t="shared" si="22"/>
        <v>1</v>
      </c>
      <c r="AI36">
        <f t="shared" si="23"/>
        <v>0</v>
      </c>
      <c r="AJ36">
        <f t="shared" si="24"/>
        <v>50369.661473815526</v>
      </c>
      <c r="AK36" t="s">
        <v>251</v>
      </c>
      <c r="AL36">
        <v>2.2718269230769201</v>
      </c>
      <c r="AM36">
        <v>1.4632000000000001</v>
      </c>
      <c r="AN36">
        <f t="shared" si="25"/>
        <v>-0.80862692307692008</v>
      </c>
      <c r="AO36">
        <f t="shared" si="26"/>
        <v>-0.55264278504436859</v>
      </c>
      <c r="AP36">
        <v>-0.17583760534965001</v>
      </c>
      <c r="AQ36" t="s">
        <v>314</v>
      </c>
      <c r="AR36">
        <v>2.34541538461538</v>
      </c>
      <c r="AS36">
        <v>1.7499100000000001</v>
      </c>
      <c r="AT36">
        <f t="shared" si="27"/>
        <v>-0.34030629267526891</v>
      </c>
      <c r="AU36">
        <v>0.5</v>
      </c>
      <c r="AV36">
        <f t="shared" si="28"/>
        <v>84.299746819665444</v>
      </c>
      <c r="AW36">
        <f t="shared" si="29"/>
        <v>1.7060710912820036</v>
      </c>
      <c r="AX36">
        <f t="shared" si="30"/>
        <v>-14.343867156832069</v>
      </c>
      <c r="AY36">
        <f t="shared" si="31"/>
        <v>1</v>
      </c>
      <c r="AZ36">
        <f t="shared" si="32"/>
        <v>2.2324013625538458E-2</v>
      </c>
      <c r="BA36">
        <f t="shared" si="33"/>
        <v>-0.16384271191089828</v>
      </c>
      <c r="BB36" t="s">
        <v>253</v>
      </c>
      <c r="BC36">
        <v>0</v>
      </c>
      <c r="BD36">
        <f t="shared" si="34"/>
        <v>1.7499100000000001</v>
      </c>
      <c r="BE36">
        <f t="shared" si="35"/>
        <v>-0.34030629267526896</v>
      </c>
      <c r="BF36">
        <f t="shared" si="36"/>
        <v>-0.19594723892837618</v>
      </c>
      <c r="BG36">
        <f t="shared" si="37"/>
        <v>1.1409965040118357</v>
      </c>
      <c r="BH36">
        <f t="shared" si="38"/>
        <v>0.35456400450906944</v>
      </c>
      <c r="BI36">
        <f t="shared" si="39"/>
        <v>99.999670967741906</v>
      </c>
      <c r="BJ36">
        <f t="shared" si="40"/>
        <v>84.299746819665444</v>
      </c>
      <c r="BK36">
        <f t="shared" si="41"/>
        <v>0.84300024193938616</v>
      </c>
      <c r="BL36">
        <f t="shared" si="42"/>
        <v>0.19600048387877222</v>
      </c>
      <c r="BM36">
        <v>0.70114397770928505</v>
      </c>
      <c r="BN36">
        <v>0.5</v>
      </c>
      <c r="BO36" t="s">
        <v>254</v>
      </c>
      <c r="BP36">
        <v>1685099888.4000001</v>
      </c>
      <c r="BQ36">
        <v>400.115064516129</v>
      </c>
      <c r="BR36">
        <v>400.64806451612901</v>
      </c>
      <c r="BS36">
        <v>15.9642258064516</v>
      </c>
      <c r="BT36">
        <v>15.241751612903199</v>
      </c>
      <c r="BU36">
        <v>500.00583870967699</v>
      </c>
      <c r="BV36">
        <v>95.824251612903197</v>
      </c>
      <c r="BW36">
        <v>0.200047064516129</v>
      </c>
      <c r="BX36">
        <v>28.386861290322599</v>
      </c>
      <c r="BY36">
        <v>27.696635483870999</v>
      </c>
      <c r="BZ36">
        <v>999.9</v>
      </c>
      <c r="CA36">
        <v>9986.2903225806494</v>
      </c>
      <c r="CB36">
        <v>0</v>
      </c>
      <c r="CC36">
        <v>74.997977419354797</v>
      </c>
      <c r="CD36">
        <v>99.999670967741906</v>
      </c>
      <c r="CE36">
        <v>0.89997787096774196</v>
      </c>
      <c r="CF36">
        <v>0.10002209677419401</v>
      </c>
      <c r="CG36">
        <v>0</v>
      </c>
      <c r="CH36">
        <v>2.3436419354838698</v>
      </c>
      <c r="CI36">
        <v>0</v>
      </c>
      <c r="CJ36">
        <v>52.118654838709702</v>
      </c>
      <c r="CK36">
        <v>795.46570967742002</v>
      </c>
      <c r="CL36">
        <v>39.213419354838699</v>
      </c>
      <c r="CM36">
        <v>42.628999999999998</v>
      </c>
      <c r="CN36">
        <v>41.006</v>
      </c>
      <c r="CO36">
        <v>41.186999999999998</v>
      </c>
      <c r="CP36">
        <v>39.592483870967698</v>
      </c>
      <c r="CQ36">
        <v>89.997741935483901</v>
      </c>
      <c r="CR36">
        <v>10.000645161290301</v>
      </c>
      <c r="CS36">
        <v>0</v>
      </c>
      <c r="CT36">
        <v>119</v>
      </c>
      <c r="CU36">
        <v>2.34541538461538</v>
      </c>
      <c r="CV36">
        <v>0.26529229928070802</v>
      </c>
      <c r="CW36">
        <v>-1.23630427365725</v>
      </c>
      <c r="CX36">
        <v>52.1215269230769</v>
      </c>
      <c r="CY36">
        <v>15</v>
      </c>
      <c r="CZ36">
        <v>1685098620.7</v>
      </c>
      <c r="DA36" t="s">
        <v>255</v>
      </c>
      <c r="DB36">
        <v>3</v>
      </c>
      <c r="DC36">
        <v>-3.831</v>
      </c>
      <c r="DD36">
        <v>0.36</v>
      </c>
      <c r="DE36">
        <v>402</v>
      </c>
      <c r="DF36">
        <v>15</v>
      </c>
      <c r="DG36">
        <v>1.2</v>
      </c>
      <c r="DH36">
        <v>0.35</v>
      </c>
      <c r="DI36">
        <v>-0.53149180769230797</v>
      </c>
      <c r="DJ36">
        <v>-5.64464304617983E-2</v>
      </c>
      <c r="DK36">
        <v>9.9568740514364595E-2</v>
      </c>
      <c r="DL36">
        <v>1</v>
      </c>
      <c r="DM36">
        <v>2.3470976744185998</v>
      </c>
      <c r="DN36">
        <v>0.17577370242554599</v>
      </c>
      <c r="DO36">
        <v>0.178735494436152</v>
      </c>
      <c r="DP36">
        <v>1</v>
      </c>
      <c r="DQ36">
        <v>0.72143644230769199</v>
      </c>
      <c r="DR36">
        <v>1.3941376248615999E-2</v>
      </c>
      <c r="DS36">
        <v>6.5634467798015303E-3</v>
      </c>
      <c r="DT36">
        <v>1</v>
      </c>
      <c r="DU36">
        <v>3</v>
      </c>
      <c r="DV36">
        <v>3</v>
      </c>
      <c r="DW36" t="s">
        <v>263</v>
      </c>
      <c r="DX36">
        <v>100</v>
      </c>
      <c r="DY36">
        <v>100</v>
      </c>
      <c r="DZ36">
        <v>-3.831</v>
      </c>
      <c r="EA36">
        <v>0.36</v>
      </c>
      <c r="EB36">
        <v>2</v>
      </c>
      <c r="EC36">
        <v>515.42700000000002</v>
      </c>
      <c r="ED36">
        <v>416.35899999999998</v>
      </c>
      <c r="EE36">
        <v>30.460999999999999</v>
      </c>
      <c r="EF36">
        <v>30.066400000000002</v>
      </c>
      <c r="EG36">
        <v>30.000299999999999</v>
      </c>
      <c r="EH36">
        <v>30.232600000000001</v>
      </c>
      <c r="EI36">
        <v>30.262899999999998</v>
      </c>
      <c r="EJ36">
        <v>19.7944</v>
      </c>
      <c r="EK36">
        <v>29.0245</v>
      </c>
      <c r="EL36">
        <v>0</v>
      </c>
      <c r="EM36">
        <v>30.531099999999999</v>
      </c>
      <c r="EN36">
        <v>400.60300000000001</v>
      </c>
      <c r="EO36">
        <v>15.5032</v>
      </c>
      <c r="EP36">
        <v>100.49299999999999</v>
      </c>
      <c r="EQ36">
        <v>90.339399999999998</v>
      </c>
    </row>
    <row r="37" spans="1:147" x14ac:dyDescent="0.3">
      <c r="A37">
        <v>21</v>
      </c>
      <c r="B37">
        <v>1685099956.4000001</v>
      </c>
      <c r="C37">
        <v>1260.10000014305</v>
      </c>
      <c r="D37" t="s">
        <v>315</v>
      </c>
      <c r="E37" t="s">
        <v>316</v>
      </c>
      <c r="F37">
        <v>1685099948.4000001</v>
      </c>
      <c r="G37">
        <f t="shared" si="0"/>
        <v>4.3020836338229064E-3</v>
      </c>
      <c r="H37">
        <f t="shared" si="1"/>
        <v>2.3425407462741421</v>
      </c>
      <c r="I37">
        <f t="shared" si="2"/>
        <v>400.03206451612903</v>
      </c>
      <c r="J37">
        <f t="shared" si="3"/>
        <v>364.35634415775399</v>
      </c>
      <c r="K37">
        <f t="shared" si="4"/>
        <v>34.986538366213011</v>
      </c>
      <c r="L37">
        <f t="shared" si="5"/>
        <v>38.412223081394366</v>
      </c>
      <c r="M37">
        <f t="shared" si="6"/>
        <v>0.18341939684391989</v>
      </c>
      <c r="N37">
        <f t="shared" si="7"/>
        <v>3.3706890329708852</v>
      </c>
      <c r="O37">
        <f t="shared" si="8"/>
        <v>0.17804947435342122</v>
      </c>
      <c r="P37">
        <f t="shared" si="9"/>
        <v>0.11175029228970129</v>
      </c>
      <c r="Q37">
        <f t="shared" si="10"/>
        <v>16.518700692003517</v>
      </c>
      <c r="R37">
        <f t="shared" si="11"/>
        <v>28.028436849570905</v>
      </c>
      <c r="S37">
        <f t="shared" si="12"/>
        <v>28.196264516128998</v>
      </c>
      <c r="T37">
        <f t="shared" si="13"/>
        <v>3.8384758331446642</v>
      </c>
      <c r="U37">
        <f t="shared" si="14"/>
        <v>39.557439573915644</v>
      </c>
      <c r="V37">
        <f t="shared" si="15"/>
        <v>1.5838512389131101</v>
      </c>
      <c r="W37">
        <f t="shared" si="16"/>
        <v>4.0039275948423843</v>
      </c>
      <c r="X37">
        <f t="shared" si="17"/>
        <v>2.2546245942315544</v>
      </c>
      <c r="Y37">
        <f t="shared" si="18"/>
        <v>-189.72188825159017</v>
      </c>
      <c r="Z37">
        <f t="shared" si="19"/>
        <v>132.09386718696757</v>
      </c>
      <c r="AA37">
        <f t="shared" si="20"/>
        <v>8.5900519415887473</v>
      </c>
      <c r="AB37">
        <f t="shared" si="21"/>
        <v>-32.519268431030326</v>
      </c>
      <c r="AC37">
        <v>-3.97426957896619E-2</v>
      </c>
      <c r="AD37">
        <v>4.46146576752686E-2</v>
      </c>
      <c r="AE37">
        <v>3.3589453580332398</v>
      </c>
      <c r="AF37">
        <v>0</v>
      </c>
      <c r="AG37">
        <v>0</v>
      </c>
      <c r="AH37">
        <f t="shared" si="22"/>
        <v>1</v>
      </c>
      <c r="AI37">
        <f t="shared" si="23"/>
        <v>0</v>
      </c>
      <c r="AJ37">
        <f t="shared" si="24"/>
        <v>50355.038578105348</v>
      </c>
      <c r="AK37" t="s">
        <v>251</v>
      </c>
      <c r="AL37">
        <v>2.2718269230769201</v>
      </c>
      <c r="AM37">
        <v>1.4632000000000001</v>
      </c>
      <c r="AN37">
        <f t="shared" si="25"/>
        <v>-0.80862692307692008</v>
      </c>
      <c r="AO37">
        <f t="shared" si="26"/>
        <v>-0.55264278504436859</v>
      </c>
      <c r="AP37">
        <v>-0.17583760534965001</v>
      </c>
      <c r="AQ37" t="s">
        <v>317</v>
      </c>
      <c r="AR37">
        <v>2.3751346153846198</v>
      </c>
      <c r="AS37">
        <v>1.5684</v>
      </c>
      <c r="AT37">
        <f t="shared" si="27"/>
        <v>-0.51436790065328974</v>
      </c>
      <c r="AU37">
        <v>0.5</v>
      </c>
      <c r="AV37">
        <f t="shared" si="28"/>
        <v>84.279426473746781</v>
      </c>
      <c r="AW37">
        <f t="shared" si="29"/>
        <v>2.3425407462741421</v>
      </c>
      <c r="AX37">
        <f t="shared" si="30"/>
        <v>-21.675315831782211</v>
      </c>
      <c r="AY37">
        <f t="shared" si="31"/>
        <v>1</v>
      </c>
      <c r="AZ37">
        <f t="shared" si="32"/>
        <v>2.9881294367947227E-2</v>
      </c>
      <c r="BA37">
        <f t="shared" si="33"/>
        <v>-6.7074725835246082E-2</v>
      </c>
      <c r="BB37" t="s">
        <v>253</v>
      </c>
      <c r="BC37">
        <v>0</v>
      </c>
      <c r="BD37">
        <f t="shared" si="34"/>
        <v>1.5684</v>
      </c>
      <c r="BE37">
        <f t="shared" si="35"/>
        <v>-0.51436790065328986</v>
      </c>
      <c r="BF37">
        <f t="shared" si="36"/>
        <v>-7.1897211591033322E-2</v>
      </c>
      <c r="BG37">
        <f t="shared" si="37"/>
        <v>1.146863432317621</v>
      </c>
      <c r="BH37">
        <f t="shared" si="38"/>
        <v>0.13009707814291124</v>
      </c>
      <c r="BI37">
        <f t="shared" si="39"/>
        <v>99.975641935483907</v>
      </c>
      <c r="BJ37">
        <f t="shared" si="40"/>
        <v>84.279426473746781</v>
      </c>
      <c r="BK37">
        <f t="shared" si="41"/>
        <v>0.84299960312466726</v>
      </c>
      <c r="BL37">
        <f t="shared" si="42"/>
        <v>0.19599920624933451</v>
      </c>
      <c r="BM37">
        <v>0.70114397770928505</v>
      </c>
      <c r="BN37">
        <v>0.5</v>
      </c>
      <c r="BO37" t="s">
        <v>254</v>
      </c>
      <c r="BP37">
        <v>1685099948.4000001</v>
      </c>
      <c r="BQ37">
        <v>400.03206451612903</v>
      </c>
      <c r="BR37">
        <v>400.601870967742</v>
      </c>
      <c r="BS37">
        <v>16.494522580645199</v>
      </c>
      <c r="BT37">
        <v>15.901212903225799</v>
      </c>
      <c r="BU37">
        <v>500.01312903225801</v>
      </c>
      <c r="BV37">
        <v>95.822896774193595</v>
      </c>
      <c r="BW37">
        <v>0.19996361290322601</v>
      </c>
      <c r="BX37">
        <v>28.9231709677419</v>
      </c>
      <c r="BY37">
        <v>28.196264516128998</v>
      </c>
      <c r="BZ37">
        <v>999.9</v>
      </c>
      <c r="CA37">
        <v>10001.935483871001</v>
      </c>
      <c r="CB37">
        <v>0</v>
      </c>
      <c r="CC37">
        <v>75.011783870967705</v>
      </c>
      <c r="CD37">
        <v>99.975641935483907</v>
      </c>
      <c r="CE37">
        <v>0.89999916129032198</v>
      </c>
      <c r="CF37">
        <v>0.100000803225806</v>
      </c>
      <c r="CG37">
        <v>0</v>
      </c>
      <c r="CH37">
        <v>2.3479290322580701</v>
      </c>
      <c r="CI37">
        <v>0</v>
      </c>
      <c r="CJ37">
        <v>52.325264516129003</v>
      </c>
      <c r="CK37">
        <v>795.28058064516199</v>
      </c>
      <c r="CL37">
        <v>38.850612903225802</v>
      </c>
      <c r="CM37">
        <v>42.625</v>
      </c>
      <c r="CN37">
        <v>40.808</v>
      </c>
      <c r="CO37">
        <v>41.125</v>
      </c>
      <c r="CP37">
        <v>39.322225806451598</v>
      </c>
      <c r="CQ37">
        <v>89.978387096774199</v>
      </c>
      <c r="CR37">
        <v>9.9961290322580592</v>
      </c>
      <c r="CS37">
        <v>0</v>
      </c>
      <c r="CT37">
        <v>59.399999856948902</v>
      </c>
      <c r="CU37">
        <v>2.3751346153846198</v>
      </c>
      <c r="CV37">
        <v>0.838321377350838</v>
      </c>
      <c r="CW37">
        <v>-2.1242154063945198</v>
      </c>
      <c r="CX37">
        <v>52.275780769230799</v>
      </c>
      <c r="CY37">
        <v>15</v>
      </c>
      <c r="CZ37">
        <v>1685098620.7</v>
      </c>
      <c r="DA37" t="s">
        <v>255</v>
      </c>
      <c r="DB37">
        <v>3</v>
      </c>
      <c r="DC37">
        <v>-3.831</v>
      </c>
      <c r="DD37">
        <v>0.36</v>
      </c>
      <c r="DE37">
        <v>402</v>
      </c>
      <c r="DF37">
        <v>15</v>
      </c>
      <c r="DG37">
        <v>1.2</v>
      </c>
      <c r="DH37">
        <v>0.35</v>
      </c>
      <c r="DI37">
        <v>-0.56659819230769204</v>
      </c>
      <c r="DJ37">
        <v>5.4269433962265003E-2</v>
      </c>
      <c r="DK37">
        <v>0.11169886715027701</v>
      </c>
      <c r="DL37">
        <v>1</v>
      </c>
      <c r="DM37">
        <v>2.3519534883720898</v>
      </c>
      <c r="DN37">
        <v>0.22497371414086201</v>
      </c>
      <c r="DO37">
        <v>0.21212359423698601</v>
      </c>
      <c r="DP37">
        <v>1</v>
      </c>
      <c r="DQ37">
        <v>0.59647657692307698</v>
      </c>
      <c r="DR37">
        <v>-5.9093089729370302E-2</v>
      </c>
      <c r="DS37">
        <v>1.9043263085311599E-2</v>
      </c>
      <c r="DT37">
        <v>1</v>
      </c>
      <c r="DU37">
        <v>3</v>
      </c>
      <c r="DV37">
        <v>3</v>
      </c>
      <c r="DW37" t="s">
        <v>263</v>
      </c>
      <c r="DX37">
        <v>100</v>
      </c>
      <c r="DY37">
        <v>100</v>
      </c>
      <c r="DZ37">
        <v>-3.831</v>
      </c>
      <c r="EA37">
        <v>0.36</v>
      </c>
      <c r="EB37">
        <v>2</v>
      </c>
      <c r="EC37">
        <v>515.49</v>
      </c>
      <c r="ED37">
        <v>417.42200000000003</v>
      </c>
      <c r="EE37">
        <v>30.4636</v>
      </c>
      <c r="EF37">
        <v>30.066400000000002</v>
      </c>
      <c r="EG37">
        <v>30.0002</v>
      </c>
      <c r="EH37">
        <v>30.240400000000001</v>
      </c>
      <c r="EI37">
        <v>30.273199999999999</v>
      </c>
      <c r="EJ37">
        <v>19.8003</v>
      </c>
      <c r="EK37">
        <v>25.9864</v>
      </c>
      <c r="EL37">
        <v>0</v>
      </c>
      <c r="EM37">
        <v>30.46</v>
      </c>
      <c r="EN37">
        <v>400.61200000000002</v>
      </c>
      <c r="EO37">
        <v>16.027100000000001</v>
      </c>
      <c r="EP37">
        <v>100.49299999999999</v>
      </c>
      <c r="EQ37">
        <v>90.332599999999999</v>
      </c>
    </row>
    <row r="38" spans="1:147" x14ac:dyDescent="0.3">
      <c r="A38">
        <v>22</v>
      </c>
      <c r="B38">
        <v>1685100016.4000001</v>
      </c>
      <c r="C38">
        <v>1320.10000014305</v>
      </c>
      <c r="D38" t="s">
        <v>318</v>
      </c>
      <c r="E38" t="s">
        <v>319</v>
      </c>
      <c r="F38">
        <v>1685100008.4000001</v>
      </c>
      <c r="G38">
        <f t="shared" si="0"/>
        <v>4.5003078620180327E-3</v>
      </c>
      <c r="H38">
        <f t="shared" si="1"/>
        <v>2.1605725870293999</v>
      </c>
      <c r="I38">
        <f t="shared" si="2"/>
        <v>400.045419354839</v>
      </c>
      <c r="J38">
        <f t="shared" si="3"/>
        <v>367.53781809064191</v>
      </c>
      <c r="K38">
        <f t="shared" si="4"/>
        <v>35.292827447379779</v>
      </c>
      <c r="L38">
        <f t="shared" si="5"/>
        <v>38.414370607497766</v>
      </c>
      <c r="M38">
        <f t="shared" si="6"/>
        <v>0.1966529886640237</v>
      </c>
      <c r="N38">
        <f t="shared" si="7"/>
        <v>3.3696663578336765</v>
      </c>
      <c r="O38">
        <f t="shared" si="8"/>
        <v>0.19049243827303289</v>
      </c>
      <c r="P38">
        <f t="shared" si="9"/>
        <v>0.11959519850595161</v>
      </c>
      <c r="Q38">
        <f t="shared" si="10"/>
        <v>16.524609914516208</v>
      </c>
      <c r="R38">
        <f t="shared" si="11"/>
        <v>27.833411005910975</v>
      </c>
      <c r="S38">
        <f t="shared" si="12"/>
        <v>28.0605451612903</v>
      </c>
      <c r="T38">
        <f t="shared" si="13"/>
        <v>3.8082544913960374</v>
      </c>
      <c r="U38">
        <f t="shared" si="14"/>
        <v>40.399865742010803</v>
      </c>
      <c r="V38">
        <f t="shared" si="15"/>
        <v>1.6036284164154342</v>
      </c>
      <c r="W38">
        <f t="shared" si="16"/>
        <v>3.9693904595030904</v>
      </c>
      <c r="X38">
        <f t="shared" si="17"/>
        <v>2.2046260749806033</v>
      </c>
      <c r="Y38">
        <f t="shared" si="18"/>
        <v>-198.46357671499524</v>
      </c>
      <c r="Z38">
        <f t="shared" si="19"/>
        <v>129.54211820309095</v>
      </c>
      <c r="AA38">
        <f t="shared" si="20"/>
        <v>8.4147168355766837</v>
      </c>
      <c r="AB38">
        <f t="shared" si="21"/>
        <v>-43.982131761811388</v>
      </c>
      <c r="AC38">
        <v>-3.9727546912046503E-2</v>
      </c>
      <c r="AD38">
        <v>4.4597651733030701E-2</v>
      </c>
      <c r="AE38">
        <v>3.3579271592781899</v>
      </c>
      <c r="AF38">
        <v>0</v>
      </c>
      <c r="AG38">
        <v>0</v>
      </c>
      <c r="AH38">
        <f t="shared" si="22"/>
        <v>1</v>
      </c>
      <c r="AI38">
        <f t="shared" si="23"/>
        <v>0</v>
      </c>
      <c r="AJ38">
        <f t="shared" si="24"/>
        <v>50361.618654253994</v>
      </c>
      <c r="AK38" t="s">
        <v>251</v>
      </c>
      <c r="AL38">
        <v>2.2718269230769201</v>
      </c>
      <c r="AM38">
        <v>1.4632000000000001</v>
      </c>
      <c r="AN38">
        <f t="shared" si="25"/>
        <v>-0.80862692307692008</v>
      </c>
      <c r="AO38">
        <f t="shared" si="26"/>
        <v>-0.55264278504436859</v>
      </c>
      <c r="AP38">
        <v>-0.17583760534965001</v>
      </c>
      <c r="AQ38" t="s">
        <v>320</v>
      </c>
      <c r="AR38">
        <v>2.3888192307692302</v>
      </c>
      <c r="AS38">
        <v>1.5152000000000001</v>
      </c>
      <c r="AT38">
        <f t="shared" si="27"/>
        <v>-0.57657024205994589</v>
      </c>
      <c r="AU38">
        <v>0.5</v>
      </c>
      <c r="AV38">
        <f t="shared" si="28"/>
        <v>84.309159338503477</v>
      </c>
      <c r="AW38">
        <f t="shared" si="29"/>
        <v>2.1605725870293999</v>
      </c>
      <c r="AX38">
        <f t="shared" si="30"/>
        <v>-24.30507620383575</v>
      </c>
      <c r="AY38">
        <f t="shared" si="31"/>
        <v>1</v>
      </c>
      <c r="AZ38">
        <f t="shared" si="32"/>
        <v>2.7712412396360186E-2</v>
      </c>
      <c r="BA38">
        <f t="shared" si="33"/>
        <v>-3.4318901795142583E-2</v>
      </c>
      <c r="BB38" t="s">
        <v>253</v>
      </c>
      <c r="BC38">
        <v>0</v>
      </c>
      <c r="BD38">
        <f t="shared" si="34"/>
        <v>1.5152000000000001</v>
      </c>
      <c r="BE38">
        <f t="shared" si="35"/>
        <v>-0.57657024205994589</v>
      </c>
      <c r="BF38">
        <f t="shared" si="36"/>
        <v>-3.5538545653362522E-2</v>
      </c>
      <c r="BG38">
        <f t="shared" si="37"/>
        <v>1.1546235061482426</v>
      </c>
      <c r="BH38">
        <f t="shared" si="38"/>
        <v>6.4306540526914396E-2</v>
      </c>
      <c r="BI38">
        <f t="shared" si="39"/>
        <v>100.01085483871</v>
      </c>
      <c r="BJ38">
        <f t="shared" si="40"/>
        <v>84.309159338503477</v>
      </c>
      <c r="BK38">
        <f t="shared" si="41"/>
        <v>0.84300008708525642</v>
      </c>
      <c r="BL38">
        <f t="shared" si="42"/>
        <v>0.19600017417051294</v>
      </c>
      <c r="BM38">
        <v>0.70114397770928505</v>
      </c>
      <c r="BN38">
        <v>0.5</v>
      </c>
      <c r="BO38" t="s">
        <v>254</v>
      </c>
      <c r="BP38">
        <v>1685100008.4000001</v>
      </c>
      <c r="BQ38">
        <v>400.045419354839</v>
      </c>
      <c r="BR38">
        <v>400.60083870967702</v>
      </c>
      <c r="BS38">
        <v>16.700109677419398</v>
      </c>
      <c r="BT38">
        <v>16.0795903225806</v>
      </c>
      <c r="BU38">
        <v>500.01161290322602</v>
      </c>
      <c r="BV38">
        <v>95.825003225806498</v>
      </c>
      <c r="BW38">
        <v>0.20001980645161299</v>
      </c>
      <c r="BX38">
        <v>28.773625806451602</v>
      </c>
      <c r="BY38">
        <v>28.0605451612903</v>
      </c>
      <c r="BZ38">
        <v>999.9</v>
      </c>
      <c r="CA38">
        <v>9997.9032258064508</v>
      </c>
      <c r="CB38">
        <v>0</v>
      </c>
      <c r="CC38">
        <v>75.000738709677407</v>
      </c>
      <c r="CD38">
        <v>100.01085483871</v>
      </c>
      <c r="CE38">
        <v>0.90000658064516104</v>
      </c>
      <c r="CF38">
        <v>9.9993361290322602E-2</v>
      </c>
      <c r="CG38">
        <v>0</v>
      </c>
      <c r="CH38">
        <v>2.3892419354838701</v>
      </c>
      <c r="CI38">
        <v>0</v>
      </c>
      <c r="CJ38">
        <v>50.3747677419355</v>
      </c>
      <c r="CK38">
        <v>795.561709677419</v>
      </c>
      <c r="CL38">
        <v>38.544032258064497</v>
      </c>
      <c r="CM38">
        <v>42.51</v>
      </c>
      <c r="CN38">
        <v>40.588419354838699</v>
      </c>
      <c r="CO38">
        <v>41.061999999999998</v>
      </c>
      <c r="CP38">
        <v>39.096548387096803</v>
      </c>
      <c r="CQ38">
        <v>90.011612903225796</v>
      </c>
      <c r="CR38">
        <v>10.0016129032258</v>
      </c>
      <c r="CS38">
        <v>0</v>
      </c>
      <c r="CT38">
        <v>59.200000047683702</v>
      </c>
      <c r="CU38">
        <v>2.3888192307692302</v>
      </c>
      <c r="CV38">
        <v>0.13475213545145301</v>
      </c>
      <c r="CW38">
        <v>-4.1794871820400097</v>
      </c>
      <c r="CX38">
        <v>50.340261538461498</v>
      </c>
      <c r="CY38">
        <v>15</v>
      </c>
      <c r="CZ38">
        <v>1685098620.7</v>
      </c>
      <c r="DA38" t="s">
        <v>255</v>
      </c>
      <c r="DB38">
        <v>3</v>
      </c>
      <c r="DC38">
        <v>-3.831</v>
      </c>
      <c r="DD38">
        <v>0.36</v>
      </c>
      <c r="DE38">
        <v>402</v>
      </c>
      <c r="DF38">
        <v>15</v>
      </c>
      <c r="DG38">
        <v>1.2</v>
      </c>
      <c r="DH38">
        <v>0.35</v>
      </c>
      <c r="DI38">
        <v>-0.58079765384615401</v>
      </c>
      <c r="DJ38">
        <v>0.31831587466919498</v>
      </c>
      <c r="DK38">
        <v>0.10752923020865</v>
      </c>
      <c r="DL38">
        <v>1</v>
      </c>
      <c r="DM38">
        <v>2.3660279069767398</v>
      </c>
      <c r="DN38">
        <v>0.26728384334903799</v>
      </c>
      <c r="DO38">
        <v>0.18363925243573101</v>
      </c>
      <c r="DP38">
        <v>1</v>
      </c>
      <c r="DQ38">
        <v>0.60448780769230803</v>
      </c>
      <c r="DR38">
        <v>0.16968552206951201</v>
      </c>
      <c r="DS38">
        <v>2.5651398122068601E-2</v>
      </c>
      <c r="DT38">
        <v>0</v>
      </c>
      <c r="DU38">
        <v>2</v>
      </c>
      <c r="DV38">
        <v>3</v>
      </c>
      <c r="DW38" t="s">
        <v>256</v>
      </c>
      <c r="DX38">
        <v>100</v>
      </c>
      <c r="DY38">
        <v>100</v>
      </c>
      <c r="DZ38">
        <v>-3.831</v>
      </c>
      <c r="EA38">
        <v>0.36</v>
      </c>
      <c r="EB38">
        <v>2</v>
      </c>
      <c r="EC38">
        <v>515.44600000000003</v>
      </c>
      <c r="ED38">
        <v>417.10599999999999</v>
      </c>
      <c r="EE38">
        <v>27.293099999999999</v>
      </c>
      <c r="EF38">
        <v>30.084599999999998</v>
      </c>
      <c r="EG38">
        <v>30.0002</v>
      </c>
      <c r="EH38">
        <v>30.250800000000002</v>
      </c>
      <c r="EI38">
        <v>30.280999999999999</v>
      </c>
      <c r="EJ38">
        <v>19.802800000000001</v>
      </c>
      <c r="EK38">
        <v>26.273399999999999</v>
      </c>
      <c r="EL38">
        <v>0</v>
      </c>
      <c r="EM38">
        <v>27.290900000000001</v>
      </c>
      <c r="EN38">
        <v>400.56099999999998</v>
      </c>
      <c r="EO38">
        <v>15.9575</v>
      </c>
      <c r="EP38">
        <v>100.492</v>
      </c>
      <c r="EQ38">
        <v>90.330699999999993</v>
      </c>
    </row>
    <row r="39" spans="1:147" x14ac:dyDescent="0.3">
      <c r="A39">
        <v>23</v>
      </c>
      <c r="B39">
        <v>1685100076.5</v>
      </c>
      <c r="C39">
        <v>1380.2000000476801</v>
      </c>
      <c r="D39" t="s">
        <v>321</v>
      </c>
      <c r="E39" t="s">
        <v>322</v>
      </c>
      <c r="F39">
        <v>1685100068.5</v>
      </c>
      <c r="G39">
        <f t="shared" si="0"/>
        <v>4.4441967887309582E-3</v>
      </c>
      <c r="H39">
        <f t="shared" si="1"/>
        <v>2.8195463004642263</v>
      </c>
      <c r="I39">
        <f t="shared" si="2"/>
        <v>399.99603225806402</v>
      </c>
      <c r="J39">
        <f t="shared" si="3"/>
        <v>362.02582498647917</v>
      </c>
      <c r="K39">
        <f t="shared" si="4"/>
        <v>34.763772097994824</v>
      </c>
      <c r="L39">
        <f t="shared" si="5"/>
        <v>38.409886659441646</v>
      </c>
      <c r="M39">
        <f t="shared" si="6"/>
        <v>0.19540045917597734</v>
      </c>
      <c r="N39">
        <f t="shared" si="7"/>
        <v>3.3676923544761239</v>
      </c>
      <c r="O39">
        <f t="shared" si="8"/>
        <v>0.18931338187498326</v>
      </c>
      <c r="P39">
        <f t="shared" si="9"/>
        <v>0.11885196763979522</v>
      </c>
      <c r="Q39">
        <f t="shared" si="10"/>
        <v>16.519911359361831</v>
      </c>
      <c r="R39">
        <f t="shared" si="11"/>
        <v>27.634360868692028</v>
      </c>
      <c r="S39">
        <f t="shared" si="12"/>
        <v>27.892600000000002</v>
      </c>
      <c r="T39">
        <f t="shared" si="13"/>
        <v>3.7711447876551705</v>
      </c>
      <c r="U39">
        <f t="shared" si="14"/>
        <v>40.287972263401031</v>
      </c>
      <c r="V39">
        <f t="shared" si="15"/>
        <v>1.5797158052906026</v>
      </c>
      <c r="W39">
        <f t="shared" si="16"/>
        <v>3.9210605958584575</v>
      </c>
      <c r="X39">
        <f t="shared" si="17"/>
        <v>2.1914289823645676</v>
      </c>
      <c r="Y39">
        <f t="shared" si="18"/>
        <v>-195.98907838303526</v>
      </c>
      <c r="Z39">
        <f t="shared" si="19"/>
        <v>121.6158522034715</v>
      </c>
      <c r="AA39">
        <f t="shared" si="20"/>
        <v>7.8895723680756324</v>
      </c>
      <c r="AB39">
        <f t="shared" si="21"/>
        <v>-49.963742452126283</v>
      </c>
      <c r="AC39">
        <v>-3.9698311346972201E-2</v>
      </c>
      <c r="AD39">
        <v>4.4564832250058702E-2</v>
      </c>
      <c r="AE39">
        <v>3.3559617948155598</v>
      </c>
      <c r="AF39">
        <v>0</v>
      </c>
      <c r="AG39">
        <v>0</v>
      </c>
      <c r="AH39">
        <f t="shared" si="22"/>
        <v>1</v>
      </c>
      <c r="AI39">
        <f t="shared" si="23"/>
        <v>0</v>
      </c>
      <c r="AJ39">
        <f t="shared" si="24"/>
        <v>50361.322533171216</v>
      </c>
      <c r="AK39" t="s">
        <v>251</v>
      </c>
      <c r="AL39">
        <v>2.2718269230769201</v>
      </c>
      <c r="AM39">
        <v>1.4632000000000001</v>
      </c>
      <c r="AN39">
        <f t="shared" si="25"/>
        <v>-0.80862692307692008</v>
      </c>
      <c r="AO39">
        <f t="shared" si="26"/>
        <v>-0.55264278504436859</v>
      </c>
      <c r="AP39">
        <v>-0.17583760534965001</v>
      </c>
      <c r="AQ39" t="s">
        <v>323</v>
      </c>
      <c r="AR39">
        <v>2.3364153846153801</v>
      </c>
      <c r="AS39">
        <v>1.4408000000000001</v>
      </c>
      <c r="AT39">
        <f t="shared" si="27"/>
        <v>-0.62160978943321754</v>
      </c>
      <c r="AU39">
        <v>0.5</v>
      </c>
      <c r="AV39">
        <f t="shared" si="28"/>
        <v>84.284995654509984</v>
      </c>
      <c r="AW39">
        <f t="shared" si="29"/>
        <v>2.8195463004642263</v>
      </c>
      <c r="AX39">
        <f t="shared" si="30"/>
        <v>-26.196189200589803</v>
      </c>
      <c r="AY39">
        <f t="shared" si="31"/>
        <v>1</v>
      </c>
      <c r="AZ39">
        <f t="shared" si="32"/>
        <v>3.5538756127984648E-2</v>
      </c>
      <c r="BA39">
        <f t="shared" si="33"/>
        <v>1.5546918378678495E-2</v>
      </c>
      <c r="BB39" t="s">
        <v>253</v>
      </c>
      <c r="BC39">
        <v>0</v>
      </c>
      <c r="BD39">
        <f t="shared" si="34"/>
        <v>1.4408000000000001</v>
      </c>
      <c r="BE39">
        <f t="shared" si="35"/>
        <v>-0.62160978943321765</v>
      </c>
      <c r="BF39">
        <f t="shared" si="36"/>
        <v>1.5308911973756133E-2</v>
      </c>
      <c r="BG39">
        <f t="shared" si="37"/>
        <v>1.0777212623862027</v>
      </c>
      <c r="BH39">
        <f t="shared" si="38"/>
        <v>-2.7701278996209222E-2</v>
      </c>
      <c r="BI39">
        <f t="shared" si="39"/>
        <v>99.982164516129004</v>
      </c>
      <c r="BJ39">
        <f t="shared" si="40"/>
        <v>84.284995654509984</v>
      </c>
      <c r="BK39">
        <f t="shared" si="41"/>
        <v>0.84300030972937401</v>
      </c>
      <c r="BL39">
        <f t="shared" si="42"/>
        <v>0.19600061945874792</v>
      </c>
      <c r="BM39">
        <v>0.70114397770928505</v>
      </c>
      <c r="BN39">
        <v>0.5</v>
      </c>
      <c r="BO39" t="s">
        <v>254</v>
      </c>
      <c r="BP39">
        <v>1685100068.5</v>
      </c>
      <c r="BQ39">
        <v>399.99603225806402</v>
      </c>
      <c r="BR39">
        <v>400.64064516129002</v>
      </c>
      <c r="BS39">
        <v>16.450974193548401</v>
      </c>
      <c r="BT39">
        <v>15.8380677419355</v>
      </c>
      <c r="BU39">
        <v>500.03719354838699</v>
      </c>
      <c r="BV39">
        <v>95.8255967741935</v>
      </c>
      <c r="BW39">
        <v>0.200072387096774</v>
      </c>
      <c r="BX39">
        <v>28.5624419354839</v>
      </c>
      <c r="BY39">
        <v>27.892600000000002</v>
      </c>
      <c r="BZ39">
        <v>999.9</v>
      </c>
      <c r="CA39">
        <v>9990.4838709677406</v>
      </c>
      <c r="CB39">
        <v>0</v>
      </c>
      <c r="CC39">
        <v>74.983480645161293</v>
      </c>
      <c r="CD39">
        <v>99.982164516129004</v>
      </c>
      <c r="CE39">
        <v>0.90000229032258094</v>
      </c>
      <c r="CF39">
        <v>9.9997696774193595E-2</v>
      </c>
      <c r="CG39">
        <v>0</v>
      </c>
      <c r="CH39">
        <v>2.3482096774193502</v>
      </c>
      <c r="CI39">
        <v>0</v>
      </c>
      <c r="CJ39">
        <v>48.602454838709697</v>
      </c>
      <c r="CK39">
        <v>795.33319354838704</v>
      </c>
      <c r="CL39">
        <v>38.332322580645197</v>
      </c>
      <c r="CM39">
        <v>42.399000000000001</v>
      </c>
      <c r="CN39">
        <v>40.383000000000003</v>
      </c>
      <c r="CO39">
        <v>40.993903225806498</v>
      </c>
      <c r="CP39">
        <v>38.911000000000001</v>
      </c>
      <c r="CQ39">
        <v>89.983870967742007</v>
      </c>
      <c r="CR39">
        <v>9.9993548387096798</v>
      </c>
      <c r="CS39">
        <v>0</v>
      </c>
      <c r="CT39">
        <v>59.599999904632597</v>
      </c>
      <c r="CU39">
        <v>2.3364153846153801</v>
      </c>
      <c r="CV39">
        <v>-0.184464962621497</v>
      </c>
      <c r="CW39">
        <v>1.8184717874857499</v>
      </c>
      <c r="CX39">
        <v>48.598465384615402</v>
      </c>
      <c r="CY39">
        <v>15</v>
      </c>
      <c r="CZ39">
        <v>1685098620.7</v>
      </c>
      <c r="DA39" t="s">
        <v>255</v>
      </c>
      <c r="DB39">
        <v>3</v>
      </c>
      <c r="DC39">
        <v>-3.831</v>
      </c>
      <c r="DD39">
        <v>0.36</v>
      </c>
      <c r="DE39">
        <v>402</v>
      </c>
      <c r="DF39">
        <v>15</v>
      </c>
      <c r="DG39">
        <v>1.2</v>
      </c>
      <c r="DH39">
        <v>0.35</v>
      </c>
      <c r="DI39">
        <v>-0.64383759615384595</v>
      </c>
      <c r="DJ39">
        <v>-9.3751221719478806E-2</v>
      </c>
      <c r="DK39">
        <v>9.9183033647443894E-2</v>
      </c>
      <c r="DL39">
        <v>1</v>
      </c>
      <c r="DM39">
        <v>2.3669604651162799</v>
      </c>
      <c r="DN39">
        <v>-0.14548565973942701</v>
      </c>
      <c r="DO39">
        <v>0.14542081060812201</v>
      </c>
      <c r="DP39">
        <v>1</v>
      </c>
      <c r="DQ39">
        <v>0.60956880769230803</v>
      </c>
      <c r="DR39">
        <v>8.3375770511561007E-3</v>
      </c>
      <c r="DS39">
        <v>1.0401062935766999E-2</v>
      </c>
      <c r="DT39">
        <v>1</v>
      </c>
      <c r="DU39">
        <v>3</v>
      </c>
      <c r="DV39">
        <v>3</v>
      </c>
      <c r="DW39" t="s">
        <v>263</v>
      </c>
      <c r="DX39">
        <v>100</v>
      </c>
      <c r="DY39">
        <v>100</v>
      </c>
      <c r="DZ39">
        <v>-3.831</v>
      </c>
      <c r="EA39">
        <v>0.36</v>
      </c>
      <c r="EB39">
        <v>2</v>
      </c>
      <c r="EC39">
        <v>515.59299999999996</v>
      </c>
      <c r="ED39">
        <v>416.49400000000003</v>
      </c>
      <c r="EE39">
        <v>27.652000000000001</v>
      </c>
      <c r="EF39">
        <v>30.1236</v>
      </c>
      <c r="EG39">
        <v>30.0001</v>
      </c>
      <c r="EH39">
        <v>30.268999999999998</v>
      </c>
      <c r="EI39">
        <v>30.299099999999999</v>
      </c>
      <c r="EJ39">
        <v>19.803599999999999</v>
      </c>
      <c r="EK39">
        <v>27.7133</v>
      </c>
      <c r="EL39">
        <v>0</v>
      </c>
      <c r="EM39">
        <v>27.682700000000001</v>
      </c>
      <c r="EN39">
        <v>400.65600000000001</v>
      </c>
      <c r="EO39">
        <v>15.7591</v>
      </c>
      <c r="EP39">
        <v>100.49</v>
      </c>
      <c r="EQ39">
        <v>90.321700000000007</v>
      </c>
    </row>
    <row r="40" spans="1:147" x14ac:dyDescent="0.3">
      <c r="A40">
        <v>24</v>
      </c>
      <c r="B40">
        <v>1685100136.5</v>
      </c>
      <c r="C40">
        <v>1440.2000000476801</v>
      </c>
      <c r="D40" t="s">
        <v>324</v>
      </c>
      <c r="E40" t="s">
        <v>325</v>
      </c>
      <c r="F40">
        <v>1685100128.5</v>
      </c>
      <c r="G40">
        <f t="shared" si="0"/>
        <v>4.213690828181251E-3</v>
      </c>
      <c r="H40">
        <f t="shared" si="1"/>
        <v>2.6668237124800696</v>
      </c>
      <c r="I40">
        <f t="shared" si="2"/>
        <v>400.02209677419398</v>
      </c>
      <c r="J40">
        <f t="shared" si="3"/>
        <v>361.90516630480926</v>
      </c>
      <c r="K40">
        <f t="shared" si="4"/>
        <v>34.752068696863248</v>
      </c>
      <c r="L40">
        <f t="shared" si="5"/>
        <v>38.412260121348076</v>
      </c>
      <c r="M40">
        <f t="shared" si="6"/>
        <v>0.18396873739539757</v>
      </c>
      <c r="N40">
        <f t="shared" si="7"/>
        <v>3.37296578986204</v>
      </c>
      <c r="O40">
        <f t="shared" si="8"/>
        <v>0.17857064178191945</v>
      </c>
      <c r="P40">
        <f t="shared" si="9"/>
        <v>0.1120784549007689</v>
      </c>
      <c r="Q40">
        <f t="shared" si="10"/>
        <v>16.524201141300793</v>
      </c>
      <c r="R40">
        <f t="shared" si="11"/>
        <v>27.668328412199585</v>
      </c>
      <c r="S40">
        <f t="shared" si="12"/>
        <v>27.902103225806499</v>
      </c>
      <c r="T40">
        <f t="shared" si="13"/>
        <v>3.7732361976170492</v>
      </c>
      <c r="U40">
        <f t="shared" si="14"/>
        <v>40.096530968236124</v>
      </c>
      <c r="V40">
        <f t="shared" si="15"/>
        <v>1.5703941665800039</v>
      </c>
      <c r="W40">
        <f t="shared" si="16"/>
        <v>3.9165337465828318</v>
      </c>
      <c r="X40">
        <f t="shared" si="17"/>
        <v>2.2028420310370453</v>
      </c>
      <c r="Y40">
        <f t="shared" si="18"/>
        <v>-185.82376552279317</v>
      </c>
      <c r="Z40">
        <f t="shared" si="19"/>
        <v>116.46009528510137</v>
      </c>
      <c r="AA40">
        <f t="shared" si="20"/>
        <v>7.5429003248537851</v>
      </c>
      <c r="AB40">
        <f t="shared" si="21"/>
        <v>-45.29656877153721</v>
      </c>
      <c r="AC40">
        <v>-3.9776428140536502E-2</v>
      </c>
      <c r="AD40">
        <v>4.4652525194241503E-2</v>
      </c>
      <c r="AE40">
        <v>3.36121214726227</v>
      </c>
      <c r="AF40">
        <v>0</v>
      </c>
      <c r="AG40">
        <v>0</v>
      </c>
      <c r="AH40">
        <f t="shared" si="22"/>
        <v>1</v>
      </c>
      <c r="AI40">
        <f t="shared" si="23"/>
        <v>0</v>
      </c>
      <c r="AJ40">
        <f t="shared" si="24"/>
        <v>50459.692018864145</v>
      </c>
      <c r="AK40" t="s">
        <v>251</v>
      </c>
      <c r="AL40">
        <v>2.2718269230769201</v>
      </c>
      <c r="AM40">
        <v>1.4632000000000001</v>
      </c>
      <c r="AN40">
        <f t="shared" si="25"/>
        <v>-0.80862692307692008</v>
      </c>
      <c r="AO40">
        <f t="shared" si="26"/>
        <v>-0.55264278504436859</v>
      </c>
      <c r="AP40">
        <v>-0.17583760534965001</v>
      </c>
      <c r="AQ40" t="s">
        <v>326</v>
      </c>
      <c r="AR40">
        <v>2.3184499999999999</v>
      </c>
      <c r="AS40">
        <v>1.7904</v>
      </c>
      <c r="AT40">
        <f t="shared" si="27"/>
        <v>-0.29493409294012496</v>
      </c>
      <c r="AU40">
        <v>0.5</v>
      </c>
      <c r="AV40">
        <f t="shared" si="28"/>
        <v>84.307631488858533</v>
      </c>
      <c r="AW40">
        <f t="shared" si="29"/>
        <v>2.6668237124800696</v>
      </c>
      <c r="AX40">
        <f t="shared" si="30"/>
        <v>-12.432597410548404</v>
      </c>
      <c r="AY40">
        <f t="shared" si="31"/>
        <v>1</v>
      </c>
      <c r="AZ40">
        <f t="shared" si="32"/>
        <v>3.3717722436614583E-2</v>
      </c>
      <c r="BA40">
        <f t="shared" si="33"/>
        <v>-0.18275245755138514</v>
      </c>
      <c r="BB40" t="s">
        <v>253</v>
      </c>
      <c r="BC40">
        <v>0</v>
      </c>
      <c r="BD40">
        <f t="shared" si="34"/>
        <v>1.7904</v>
      </c>
      <c r="BE40">
        <f t="shared" si="35"/>
        <v>-0.29493409294012507</v>
      </c>
      <c r="BF40">
        <f t="shared" si="36"/>
        <v>-0.22361946418808087</v>
      </c>
      <c r="BG40">
        <f t="shared" si="37"/>
        <v>1.0968435180672904</v>
      </c>
      <c r="BH40">
        <f t="shared" si="38"/>
        <v>0.40463653962319934</v>
      </c>
      <c r="BI40">
        <f t="shared" si="39"/>
        <v>100.009119354839</v>
      </c>
      <c r="BJ40">
        <f t="shared" si="40"/>
        <v>84.307631488858533</v>
      </c>
      <c r="BK40">
        <f t="shared" si="41"/>
        <v>0.84299943877847228</v>
      </c>
      <c r="BL40">
        <f t="shared" si="42"/>
        <v>0.19599887755694462</v>
      </c>
      <c r="BM40">
        <v>0.70114397770928505</v>
      </c>
      <c r="BN40">
        <v>0.5</v>
      </c>
      <c r="BO40" t="s">
        <v>254</v>
      </c>
      <c r="BP40">
        <v>1685100128.5</v>
      </c>
      <c r="BQ40">
        <v>400.02209677419398</v>
      </c>
      <c r="BR40">
        <v>400.63241935483899</v>
      </c>
      <c r="BS40">
        <v>16.353954838709701</v>
      </c>
      <c r="BT40">
        <v>15.772745161290301</v>
      </c>
      <c r="BU40">
        <v>500.00677419354798</v>
      </c>
      <c r="BV40">
        <v>95.825419354838701</v>
      </c>
      <c r="BW40">
        <v>0.19992632258064499</v>
      </c>
      <c r="BX40">
        <v>28.542545161290299</v>
      </c>
      <c r="BY40">
        <v>27.902103225806499</v>
      </c>
      <c r="BZ40">
        <v>999.9</v>
      </c>
      <c r="CA40">
        <v>10010.1612903226</v>
      </c>
      <c r="CB40">
        <v>0</v>
      </c>
      <c r="CC40">
        <v>74.971400000000003</v>
      </c>
      <c r="CD40">
        <v>100.009119354839</v>
      </c>
      <c r="CE40">
        <v>0.90004058064516101</v>
      </c>
      <c r="CF40">
        <v>9.9959387096774197E-2</v>
      </c>
      <c r="CG40">
        <v>0</v>
      </c>
      <c r="CH40">
        <v>2.3225903225806399</v>
      </c>
      <c r="CI40">
        <v>0</v>
      </c>
      <c r="CJ40">
        <v>47.007487096774199</v>
      </c>
      <c r="CK40">
        <v>795.55751612903202</v>
      </c>
      <c r="CL40">
        <v>38.137</v>
      </c>
      <c r="CM40">
        <v>42.277999999999999</v>
      </c>
      <c r="CN40">
        <v>40.193129032258</v>
      </c>
      <c r="CO40">
        <v>40.883000000000003</v>
      </c>
      <c r="CP40">
        <v>38.715451612903202</v>
      </c>
      <c r="CQ40">
        <v>90.012903225806497</v>
      </c>
      <c r="CR40">
        <v>9.9993548387096691</v>
      </c>
      <c r="CS40">
        <v>0</v>
      </c>
      <c r="CT40">
        <v>59.400000095367403</v>
      </c>
      <c r="CU40">
        <v>2.3184499999999999</v>
      </c>
      <c r="CV40">
        <v>0.29203077652639498</v>
      </c>
      <c r="CW40">
        <v>-1.6849264929140599</v>
      </c>
      <c r="CX40">
        <v>46.976673076923099</v>
      </c>
      <c r="CY40">
        <v>15</v>
      </c>
      <c r="CZ40">
        <v>1685098620.7</v>
      </c>
      <c r="DA40" t="s">
        <v>255</v>
      </c>
      <c r="DB40">
        <v>3</v>
      </c>
      <c r="DC40">
        <v>-3.831</v>
      </c>
      <c r="DD40">
        <v>0.36</v>
      </c>
      <c r="DE40">
        <v>402</v>
      </c>
      <c r="DF40">
        <v>15</v>
      </c>
      <c r="DG40">
        <v>1.2</v>
      </c>
      <c r="DH40">
        <v>0.35</v>
      </c>
      <c r="DI40">
        <v>-0.61781842307692303</v>
      </c>
      <c r="DJ40">
        <v>-3.6330975838814797E-2</v>
      </c>
      <c r="DK40">
        <v>0.104132363450109</v>
      </c>
      <c r="DL40">
        <v>1</v>
      </c>
      <c r="DM40">
        <v>2.3166488372092999</v>
      </c>
      <c r="DN40">
        <v>-0.20123823730915599</v>
      </c>
      <c r="DO40">
        <v>0.207082557822869</v>
      </c>
      <c r="DP40">
        <v>1</v>
      </c>
      <c r="DQ40">
        <v>0.58347178846153802</v>
      </c>
      <c r="DR40">
        <v>-2.6689304191925299E-2</v>
      </c>
      <c r="DS40">
        <v>4.2829862081376902E-3</v>
      </c>
      <c r="DT40">
        <v>1</v>
      </c>
      <c r="DU40">
        <v>3</v>
      </c>
      <c r="DV40">
        <v>3</v>
      </c>
      <c r="DW40" t="s">
        <v>263</v>
      </c>
      <c r="DX40">
        <v>100</v>
      </c>
      <c r="DY40">
        <v>100</v>
      </c>
      <c r="DZ40">
        <v>-3.831</v>
      </c>
      <c r="EA40">
        <v>0.36</v>
      </c>
      <c r="EB40">
        <v>2</v>
      </c>
      <c r="EC40">
        <v>515.399</v>
      </c>
      <c r="ED40">
        <v>416.024</v>
      </c>
      <c r="EE40">
        <v>28.338799999999999</v>
      </c>
      <c r="EF40">
        <v>30.1523</v>
      </c>
      <c r="EG40">
        <v>30.000299999999999</v>
      </c>
      <c r="EH40">
        <v>30.292400000000001</v>
      </c>
      <c r="EI40">
        <v>30.319900000000001</v>
      </c>
      <c r="EJ40">
        <v>19.8002</v>
      </c>
      <c r="EK40">
        <v>27.985800000000001</v>
      </c>
      <c r="EL40">
        <v>0</v>
      </c>
      <c r="EM40">
        <v>28.3706</v>
      </c>
      <c r="EN40">
        <v>400.61599999999999</v>
      </c>
      <c r="EO40">
        <v>15.7437</v>
      </c>
      <c r="EP40">
        <v>100.48399999999999</v>
      </c>
      <c r="EQ40">
        <v>90.318799999999996</v>
      </c>
    </row>
    <row r="41" spans="1:147" x14ac:dyDescent="0.3">
      <c r="A41">
        <v>25</v>
      </c>
      <c r="B41">
        <v>1685100196.5</v>
      </c>
      <c r="C41">
        <v>1500.2000000476801</v>
      </c>
      <c r="D41" t="s">
        <v>327</v>
      </c>
      <c r="E41" t="s">
        <v>328</v>
      </c>
      <c r="F41">
        <v>1685100188.5</v>
      </c>
      <c r="G41">
        <f t="shared" si="0"/>
        <v>4.0204475348779127E-3</v>
      </c>
      <c r="H41">
        <f t="shared" si="1"/>
        <v>3.1454297218447871</v>
      </c>
      <c r="I41">
        <f t="shared" si="2"/>
        <v>399.98777419354798</v>
      </c>
      <c r="J41">
        <f t="shared" si="3"/>
        <v>355.93547942016141</v>
      </c>
      <c r="K41">
        <f t="shared" si="4"/>
        <v>34.178966735769315</v>
      </c>
      <c r="L41">
        <f t="shared" si="5"/>
        <v>38.409120807925007</v>
      </c>
      <c r="M41">
        <f t="shared" si="6"/>
        <v>0.17357698590305129</v>
      </c>
      <c r="N41">
        <f t="shared" si="7"/>
        <v>3.3712888275954995</v>
      </c>
      <c r="O41">
        <f t="shared" si="8"/>
        <v>0.16876059130058474</v>
      </c>
      <c r="P41">
        <f t="shared" si="9"/>
        <v>0.10589697169276936</v>
      </c>
      <c r="Q41">
        <f t="shared" si="10"/>
        <v>16.522652287330217</v>
      </c>
      <c r="R41">
        <f t="shared" si="11"/>
        <v>27.789657919210054</v>
      </c>
      <c r="S41">
        <f t="shared" si="12"/>
        <v>27.996896774193601</v>
      </c>
      <c r="T41">
        <f t="shared" si="13"/>
        <v>3.7941532190993179</v>
      </c>
      <c r="U41">
        <f t="shared" si="14"/>
        <v>39.91620296349096</v>
      </c>
      <c r="V41">
        <f t="shared" si="15"/>
        <v>1.5703965393660664</v>
      </c>
      <c r="W41">
        <f t="shared" si="16"/>
        <v>3.9342332756510361</v>
      </c>
      <c r="X41">
        <f t="shared" si="17"/>
        <v>2.2237566797332518</v>
      </c>
      <c r="Y41">
        <f t="shared" si="18"/>
        <v>-177.30173628811596</v>
      </c>
      <c r="Z41">
        <f t="shared" si="19"/>
        <v>113.29187377402624</v>
      </c>
      <c r="AA41">
        <f t="shared" si="20"/>
        <v>7.3476571974417633</v>
      </c>
      <c r="AB41">
        <f t="shared" si="21"/>
        <v>-40.139553029317739</v>
      </c>
      <c r="AC41">
        <v>-3.9751581419086801E-2</v>
      </c>
      <c r="AD41">
        <v>4.4624632572721999E-2</v>
      </c>
      <c r="AE41">
        <v>3.35954252701957</v>
      </c>
      <c r="AF41">
        <v>0</v>
      </c>
      <c r="AG41">
        <v>0</v>
      </c>
      <c r="AH41">
        <f t="shared" si="22"/>
        <v>1</v>
      </c>
      <c r="AI41">
        <f t="shared" si="23"/>
        <v>0</v>
      </c>
      <c r="AJ41">
        <f t="shared" si="24"/>
        <v>50416.485041303153</v>
      </c>
      <c r="AK41" t="s">
        <v>251</v>
      </c>
      <c r="AL41">
        <v>2.2718269230769201</v>
      </c>
      <c r="AM41">
        <v>1.4632000000000001</v>
      </c>
      <c r="AN41">
        <f t="shared" si="25"/>
        <v>-0.80862692307692008</v>
      </c>
      <c r="AO41">
        <f t="shared" si="26"/>
        <v>-0.55264278504436859</v>
      </c>
      <c r="AP41">
        <v>-0.17583760534965001</v>
      </c>
      <c r="AQ41" t="s">
        <v>329</v>
      </c>
      <c r="AR41">
        <v>2.3880807692307702</v>
      </c>
      <c r="AS41">
        <v>1.528</v>
      </c>
      <c r="AT41">
        <f t="shared" si="27"/>
        <v>-0.56288008457511141</v>
      </c>
      <c r="AU41">
        <v>0.5</v>
      </c>
      <c r="AV41">
        <f t="shared" si="28"/>
        <v>84.300686463389454</v>
      </c>
      <c r="AW41">
        <f t="shared" si="29"/>
        <v>3.1454297218447871</v>
      </c>
      <c r="AX41">
        <f t="shared" si="30"/>
        <v>-23.725588763126304</v>
      </c>
      <c r="AY41">
        <f t="shared" si="31"/>
        <v>1</v>
      </c>
      <c r="AZ41">
        <f t="shared" si="32"/>
        <v>3.9397868113883204E-2</v>
      </c>
      <c r="BA41">
        <f t="shared" si="33"/>
        <v>-4.2408376963350765E-2</v>
      </c>
      <c r="BB41" t="s">
        <v>253</v>
      </c>
      <c r="BC41">
        <v>0</v>
      </c>
      <c r="BD41">
        <f t="shared" si="34"/>
        <v>1.528</v>
      </c>
      <c r="BE41">
        <f t="shared" si="35"/>
        <v>-0.56288008457511129</v>
      </c>
      <c r="BF41">
        <f t="shared" si="36"/>
        <v>-4.4286495352651702E-2</v>
      </c>
      <c r="BG41">
        <f t="shared" si="37"/>
        <v>1.1562915277023766</v>
      </c>
      <c r="BH41">
        <f t="shared" si="38"/>
        <v>8.0135842810462432E-2</v>
      </c>
      <c r="BI41">
        <f t="shared" si="39"/>
        <v>100.001012903226</v>
      </c>
      <c r="BJ41">
        <f t="shared" si="40"/>
        <v>84.300686463389454</v>
      </c>
      <c r="BK41">
        <f t="shared" si="41"/>
        <v>0.84299832587665668</v>
      </c>
      <c r="BL41">
        <f t="shared" si="42"/>
        <v>0.19599665175331357</v>
      </c>
      <c r="BM41">
        <v>0.70114397770928505</v>
      </c>
      <c r="BN41">
        <v>0.5</v>
      </c>
      <c r="BO41" t="s">
        <v>254</v>
      </c>
      <c r="BP41">
        <v>1685100188.5</v>
      </c>
      <c r="BQ41">
        <v>399.98777419354798</v>
      </c>
      <c r="BR41">
        <v>400.65435483870999</v>
      </c>
      <c r="BS41">
        <v>16.353912903225801</v>
      </c>
      <c r="BT41">
        <v>15.7993548387097</v>
      </c>
      <c r="BU41">
        <v>500.00396774193598</v>
      </c>
      <c r="BV41">
        <v>95.825777419354793</v>
      </c>
      <c r="BW41">
        <v>0.19995958064516101</v>
      </c>
      <c r="BX41">
        <v>28.6202258064516</v>
      </c>
      <c r="BY41">
        <v>27.996896774193601</v>
      </c>
      <c r="BZ41">
        <v>999.9</v>
      </c>
      <c r="CA41">
        <v>10003.870967741899</v>
      </c>
      <c r="CB41">
        <v>0</v>
      </c>
      <c r="CC41">
        <v>74.974851612903194</v>
      </c>
      <c r="CD41">
        <v>100.001012903226</v>
      </c>
      <c r="CE41">
        <v>0.900083903225806</v>
      </c>
      <c r="CF41">
        <v>9.9916016129032295E-2</v>
      </c>
      <c r="CG41">
        <v>0</v>
      </c>
      <c r="CH41">
        <v>2.36683225806452</v>
      </c>
      <c r="CI41">
        <v>0</v>
      </c>
      <c r="CJ41">
        <v>45.677629032258103</v>
      </c>
      <c r="CK41">
        <v>795.50593548387099</v>
      </c>
      <c r="CL41">
        <v>37.957322580645098</v>
      </c>
      <c r="CM41">
        <v>42.152999999999999</v>
      </c>
      <c r="CN41">
        <v>40.031999999999996</v>
      </c>
      <c r="CO41">
        <v>40.79</v>
      </c>
      <c r="CP41">
        <v>38.566064516129003</v>
      </c>
      <c r="CQ41">
        <v>90.009354838709697</v>
      </c>
      <c r="CR41">
        <v>9.9948387096774205</v>
      </c>
      <c r="CS41">
        <v>0</v>
      </c>
      <c r="CT41">
        <v>59.400000095367403</v>
      </c>
      <c r="CU41">
        <v>2.3880807692307702</v>
      </c>
      <c r="CV41">
        <v>-0.48301197180764499</v>
      </c>
      <c r="CW41">
        <v>-3.9271589806225302</v>
      </c>
      <c r="CX41">
        <v>45.652176923076901</v>
      </c>
      <c r="CY41">
        <v>15</v>
      </c>
      <c r="CZ41">
        <v>1685098620.7</v>
      </c>
      <c r="DA41" t="s">
        <v>255</v>
      </c>
      <c r="DB41">
        <v>3</v>
      </c>
      <c r="DC41">
        <v>-3.831</v>
      </c>
      <c r="DD41">
        <v>0.36</v>
      </c>
      <c r="DE41">
        <v>402</v>
      </c>
      <c r="DF41">
        <v>15</v>
      </c>
      <c r="DG41">
        <v>1.2</v>
      </c>
      <c r="DH41">
        <v>0.35</v>
      </c>
      <c r="DI41">
        <v>-0.64846276923076895</v>
      </c>
      <c r="DJ41">
        <v>-0.28290002561257099</v>
      </c>
      <c r="DK41">
        <v>0.11981001771227601</v>
      </c>
      <c r="DL41">
        <v>1</v>
      </c>
      <c r="DM41">
        <v>2.36917209302326</v>
      </c>
      <c r="DN41">
        <v>7.6003642169048105E-2</v>
      </c>
      <c r="DO41">
        <v>0.22055788811987301</v>
      </c>
      <c r="DP41">
        <v>1</v>
      </c>
      <c r="DQ41">
        <v>0.55793955769230796</v>
      </c>
      <c r="DR41">
        <v>-3.6330284299495502E-2</v>
      </c>
      <c r="DS41">
        <v>5.3236335278622803E-3</v>
      </c>
      <c r="DT41">
        <v>1</v>
      </c>
      <c r="DU41">
        <v>3</v>
      </c>
      <c r="DV41">
        <v>3</v>
      </c>
      <c r="DW41" t="s">
        <v>263</v>
      </c>
      <c r="DX41">
        <v>100</v>
      </c>
      <c r="DY41">
        <v>100</v>
      </c>
      <c r="DZ41">
        <v>-3.831</v>
      </c>
      <c r="EA41">
        <v>0.36</v>
      </c>
      <c r="EB41">
        <v>2</v>
      </c>
      <c r="EC41">
        <v>515.44000000000005</v>
      </c>
      <c r="ED41">
        <v>416.029</v>
      </c>
      <c r="EE41">
        <v>28.485199999999999</v>
      </c>
      <c r="EF41">
        <v>30.173200000000001</v>
      </c>
      <c r="EG41">
        <v>30.000299999999999</v>
      </c>
      <c r="EH41">
        <v>30.313199999999998</v>
      </c>
      <c r="EI41">
        <v>30.338000000000001</v>
      </c>
      <c r="EJ41">
        <v>19.797699999999999</v>
      </c>
      <c r="EK41">
        <v>27.985800000000001</v>
      </c>
      <c r="EL41">
        <v>0</v>
      </c>
      <c r="EM41">
        <v>28.483799999999999</v>
      </c>
      <c r="EN41">
        <v>400.577</v>
      </c>
      <c r="EO41">
        <v>15.7437</v>
      </c>
      <c r="EP41">
        <v>100.48099999999999</v>
      </c>
      <c r="EQ41">
        <v>90.314800000000005</v>
      </c>
    </row>
    <row r="42" spans="1:147" x14ac:dyDescent="0.3">
      <c r="A42">
        <v>26</v>
      </c>
      <c r="B42">
        <v>1685100256.5</v>
      </c>
      <c r="C42">
        <v>1560.2000000476801</v>
      </c>
      <c r="D42" t="s">
        <v>330</v>
      </c>
      <c r="E42" t="s">
        <v>331</v>
      </c>
      <c r="F42">
        <v>1685100248.5</v>
      </c>
      <c r="G42">
        <f t="shared" si="0"/>
        <v>3.3289092775202807E-3</v>
      </c>
      <c r="H42">
        <f t="shared" si="1"/>
        <v>2.9702021463453638</v>
      </c>
      <c r="I42">
        <f t="shared" si="2"/>
        <v>400.02635483871001</v>
      </c>
      <c r="J42">
        <f t="shared" si="3"/>
        <v>351.8885317292611</v>
      </c>
      <c r="K42">
        <f t="shared" si="4"/>
        <v>33.788821264990659</v>
      </c>
      <c r="L42">
        <f t="shared" si="5"/>
        <v>38.411081311766864</v>
      </c>
      <c r="M42">
        <f t="shared" si="6"/>
        <v>0.14315303813544622</v>
      </c>
      <c r="N42">
        <f t="shared" si="7"/>
        <v>3.3692189937790755</v>
      </c>
      <c r="O42">
        <f t="shared" si="8"/>
        <v>0.13985785150116556</v>
      </c>
      <c r="P42">
        <f t="shared" si="9"/>
        <v>8.7700899096485013E-2</v>
      </c>
      <c r="Q42">
        <f t="shared" si="10"/>
        <v>16.524556172713201</v>
      </c>
      <c r="R42">
        <f t="shared" si="11"/>
        <v>27.956397915506347</v>
      </c>
      <c r="S42">
        <f t="shared" si="12"/>
        <v>28.007596774193502</v>
      </c>
      <c r="T42">
        <f t="shared" si="13"/>
        <v>3.7965206091275632</v>
      </c>
      <c r="U42">
        <f t="shared" si="14"/>
        <v>40.0093869462481</v>
      </c>
      <c r="V42">
        <f t="shared" si="15"/>
        <v>1.5749370453573555</v>
      </c>
      <c r="W42">
        <f t="shared" si="16"/>
        <v>3.936418839591957</v>
      </c>
      <c r="X42">
        <f t="shared" si="17"/>
        <v>2.2215835637702077</v>
      </c>
      <c r="Y42">
        <f t="shared" si="18"/>
        <v>-146.80489913864437</v>
      </c>
      <c r="Z42">
        <f t="shared" si="19"/>
        <v>113.01723825908651</v>
      </c>
      <c r="AA42">
        <f t="shared" si="20"/>
        <v>7.3350885678691409</v>
      </c>
      <c r="AB42">
        <f t="shared" si="21"/>
        <v>-9.9280161389755222</v>
      </c>
      <c r="AC42">
        <v>-3.9720920704872098E-2</v>
      </c>
      <c r="AD42">
        <v>4.4590213234989899E-2</v>
      </c>
      <c r="AE42">
        <v>3.3574817532191799</v>
      </c>
      <c r="AF42">
        <v>0</v>
      </c>
      <c r="AG42">
        <v>0</v>
      </c>
      <c r="AH42">
        <f t="shared" si="22"/>
        <v>1</v>
      </c>
      <c r="AI42">
        <f t="shared" si="23"/>
        <v>0</v>
      </c>
      <c r="AJ42">
        <f t="shared" si="24"/>
        <v>50377.494514427046</v>
      </c>
      <c r="AK42" t="s">
        <v>251</v>
      </c>
      <c r="AL42">
        <v>2.2718269230769201</v>
      </c>
      <c r="AM42">
        <v>1.4632000000000001</v>
      </c>
      <c r="AN42">
        <f t="shared" si="25"/>
        <v>-0.80862692307692008</v>
      </c>
      <c r="AO42">
        <f t="shared" si="26"/>
        <v>-0.55264278504436859</v>
      </c>
      <c r="AP42">
        <v>-0.17583760534965001</v>
      </c>
      <c r="AQ42" t="s">
        <v>332</v>
      </c>
      <c r="AR42">
        <v>2.4239115384615402</v>
      </c>
      <c r="AS42">
        <v>2.1822699999999999</v>
      </c>
      <c r="AT42">
        <f t="shared" si="27"/>
        <v>-0.11072944157301357</v>
      </c>
      <c r="AU42">
        <v>0.5</v>
      </c>
      <c r="AV42">
        <f t="shared" si="28"/>
        <v>84.308801902710101</v>
      </c>
      <c r="AW42">
        <f t="shared" si="29"/>
        <v>2.9702021463453638</v>
      </c>
      <c r="AX42">
        <f t="shared" si="30"/>
        <v>-4.6677332771884563</v>
      </c>
      <c r="AY42">
        <f t="shared" si="31"/>
        <v>1</v>
      </c>
      <c r="AZ42">
        <f t="shared" si="32"/>
        <v>3.7315673816898168E-2</v>
      </c>
      <c r="BA42">
        <f t="shared" si="33"/>
        <v>-0.32950551489962282</v>
      </c>
      <c r="BB42" t="s">
        <v>253</v>
      </c>
      <c r="BC42">
        <v>0</v>
      </c>
      <c r="BD42">
        <f t="shared" si="34"/>
        <v>2.1822699999999999</v>
      </c>
      <c r="BE42">
        <f t="shared" si="35"/>
        <v>-0.11072944157301354</v>
      </c>
      <c r="BF42">
        <f t="shared" si="36"/>
        <v>-0.49143657736468005</v>
      </c>
      <c r="BG42">
        <f t="shared" si="37"/>
        <v>2.698189376760912</v>
      </c>
      <c r="BH42">
        <f t="shared" si="38"/>
        <v>0.88924815570554383</v>
      </c>
      <c r="BI42">
        <f t="shared" si="39"/>
        <v>100.010419354839</v>
      </c>
      <c r="BJ42">
        <f t="shared" si="40"/>
        <v>84.308801902710101</v>
      </c>
      <c r="BK42">
        <f t="shared" si="41"/>
        <v>0.84300018384665265</v>
      </c>
      <c r="BL42">
        <f t="shared" si="42"/>
        <v>0.19600036769330512</v>
      </c>
      <c r="BM42">
        <v>0.70114397770928505</v>
      </c>
      <c r="BN42">
        <v>0.5</v>
      </c>
      <c r="BO42" t="s">
        <v>254</v>
      </c>
      <c r="BP42">
        <v>1685100248.5</v>
      </c>
      <c r="BQ42">
        <v>400.02635483871001</v>
      </c>
      <c r="BR42">
        <v>400.62958064516101</v>
      </c>
      <c r="BS42">
        <v>16.401941935483901</v>
      </c>
      <c r="BT42">
        <v>15.9428032258065</v>
      </c>
      <c r="BU42">
        <v>500.01487096774201</v>
      </c>
      <c r="BV42">
        <v>95.821387096774203</v>
      </c>
      <c r="BW42">
        <v>0.19998961290322601</v>
      </c>
      <c r="BX42">
        <v>28.629796774193501</v>
      </c>
      <c r="BY42">
        <v>28.007596774193502</v>
      </c>
      <c r="BZ42">
        <v>999.9</v>
      </c>
      <c r="CA42">
        <v>9996.6129032258104</v>
      </c>
      <c r="CB42">
        <v>0</v>
      </c>
      <c r="CC42">
        <v>74.980719354838698</v>
      </c>
      <c r="CD42">
        <v>100.010419354839</v>
      </c>
      <c r="CE42">
        <v>0.90001877419354803</v>
      </c>
      <c r="CF42">
        <v>9.9981167741935495E-2</v>
      </c>
      <c r="CG42">
        <v>0</v>
      </c>
      <c r="CH42">
        <v>2.3942903225806398</v>
      </c>
      <c r="CI42">
        <v>0</v>
      </c>
      <c r="CJ42">
        <v>44.335616129032303</v>
      </c>
      <c r="CK42">
        <v>795.56232258064495</v>
      </c>
      <c r="CL42">
        <v>37.804000000000002</v>
      </c>
      <c r="CM42">
        <v>42.042000000000002</v>
      </c>
      <c r="CN42">
        <v>39.875</v>
      </c>
      <c r="CO42">
        <v>40.686999999999998</v>
      </c>
      <c r="CP42">
        <v>38.436999999999998</v>
      </c>
      <c r="CQ42">
        <v>90.011290322580706</v>
      </c>
      <c r="CR42">
        <v>10.001935483871</v>
      </c>
      <c r="CS42">
        <v>0</v>
      </c>
      <c r="CT42">
        <v>59.300000190734899</v>
      </c>
      <c r="CU42">
        <v>2.4239115384615402</v>
      </c>
      <c r="CV42">
        <v>0.14961025245385401</v>
      </c>
      <c r="CW42">
        <v>-2.6682837505597399</v>
      </c>
      <c r="CX42">
        <v>44.302703846153797</v>
      </c>
      <c r="CY42">
        <v>15</v>
      </c>
      <c r="CZ42">
        <v>1685098620.7</v>
      </c>
      <c r="DA42" t="s">
        <v>255</v>
      </c>
      <c r="DB42">
        <v>3</v>
      </c>
      <c r="DC42">
        <v>-3.831</v>
      </c>
      <c r="DD42">
        <v>0.36</v>
      </c>
      <c r="DE42">
        <v>402</v>
      </c>
      <c r="DF42">
        <v>15</v>
      </c>
      <c r="DG42">
        <v>1.2</v>
      </c>
      <c r="DH42">
        <v>0.35</v>
      </c>
      <c r="DI42">
        <v>-0.59731292307692296</v>
      </c>
      <c r="DJ42">
        <v>7.1776578404352406E-2</v>
      </c>
      <c r="DK42">
        <v>0.104978821432238</v>
      </c>
      <c r="DL42">
        <v>1</v>
      </c>
      <c r="DM42">
        <v>2.3869069767441902</v>
      </c>
      <c r="DN42">
        <v>7.1032345066037506E-2</v>
      </c>
      <c r="DO42">
        <v>0.17123354430575499</v>
      </c>
      <c r="DP42">
        <v>1</v>
      </c>
      <c r="DQ42">
        <v>0.48247888461538502</v>
      </c>
      <c r="DR42">
        <v>-0.23815205363108199</v>
      </c>
      <c r="DS42">
        <v>3.28751575390515E-2</v>
      </c>
      <c r="DT42">
        <v>0</v>
      </c>
      <c r="DU42">
        <v>2</v>
      </c>
      <c r="DV42">
        <v>3</v>
      </c>
      <c r="DW42" t="s">
        <v>256</v>
      </c>
      <c r="DX42">
        <v>100</v>
      </c>
      <c r="DY42">
        <v>100</v>
      </c>
      <c r="DZ42">
        <v>-3.831</v>
      </c>
      <c r="EA42">
        <v>0.36</v>
      </c>
      <c r="EB42">
        <v>2</v>
      </c>
      <c r="EC42">
        <v>515.07799999999997</v>
      </c>
      <c r="ED42">
        <v>416.053</v>
      </c>
      <c r="EE42">
        <v>28.355899999999998</v>
      </c>
      <c r="EF42">
        <v>30.191400000000002</v>
      </c>
      <c r="EG42">
        <v>30.0002</v>
      </c>
      <c r="EH42">
        <v>30.331499999999998</v>
      </c>
      <c r="EI42">
        <v>30.358799999999999</v>
      </c>
      <c r="EJ42">
        <v>19.798999999999999</v>
      </c>
      <c r="EK42">
        <v>26.8705</v>
      </c>
      <c r="EL42">
        <v>0</v>
      </c>
      <c r="EM42">
        <v>28.337700000000002</v>
      </c>
      <c r="EN42">
        <v>400.50299999999999</v>
      </c>
      <c r="EO42">
        <v>15.962899999999999</v>
      </c>
      <c r="EP42">
        <v>100.479</v>
      </c>
      <c r="EQ42">
        <v>90.310699999999997</v>
      </c>
    </row>
    <row r="43" spans="1:147" x14ac:dyDescent="0.3">
      <c r="A43">
        <v>27</v>
      </c>
      <c r="B43">
        <v>1685100316.5</v>
      </c>
      <c r="C43">
        <v>1620.2000000476801</v>
      </c>
      <c r="D43" t="s">
        <v>333</v>
      </c>
      <c r="E43" t="s">
        <v>334</v>
      </c>
      <c r="F43">
        <v>1685100308.5</v>
      </c>
      <c r="G43">
        <f t="shared" si="0"/>
        <v>3.3947057096695961E-3</v>
      </c>
      <c r="H43">
        <f t="shared" si="1"/>
        <v>2.2833143233018829</v>
      </c>
      <c r="I43">
        <f t="shared" si="2"/>
        <v>400.03903225806403</v>
      </c>
      <c r="J43">
        <f t="shared" si="3"/>
        <v>360.2001730834923</v>
      </c>
      <c r="K43">
        <f t="shared" si="4"/>
        <v>34.58700309801489</v>
      </c>
      <c r="L43">
        <f t="shared" si="5"/>
        <v>38.412394779247926</v>
      </c>
      <c r="M43">
        <f t="shared" si="6"/>
        <v>0.14648929049033027</v>
      </c>
      <c r="N43">
        <f t="shared" si="7"/>
        <v>3.3702633581918948</v>
      </c>
      <c r="O43">
        <f t="shared" si="8"/>
        <v>0.14304175678333461</v>
      </c>
      <c r="P43">
        <f t="shared" si="9"/>
        <v>8.9704087488698236E-2</v>
      </c>
      <c r="Q43">
        <f t="shared" si="10"/>
        <v>16.520125775243901</v>
      </c>
      <c r="R43">
        <f t="shared" si="11"/>
        <v>27.925367265119043</v>
      </c>
      <c r="S43">
        <f t="shared" si="12"/>
        <v>28.012312903225801</v>
      </c>
      <c r="T43">
        <f t="shared" si="13"/>
        <v>3.7975644684237366</v>
      </c>
      <c r="U43">
        <f t="shared" si="14"/>
        <v>40.241751068581024</v>
      </c>
      <c r="V43">
        <f t="shared" si="15"/>
        <v>1.5825951500437787</v>
      </c>
      <c r="W43">
        <f t="shared" si="16"/>
        <v>3.9327193971919345</v>
      </c>
      <c r="X43">
        <f t="shared" si="17"/>
        <v>2.2149693183799579</v>
      </c>
      <c r="Y43">
        <f t="shared" si="18"/>
        <v>-149.7065217964292</v>
      </c>
      <c r="Z43">
        <f t="shared" si="19"/>
        <v>109.25127310124279</v>
      </c>
      <c r="AA43">
        <f t="shared" si="20"/>
        <v>7.0880653697270706</v>
      </c>
      <c r="AB43">
        <f t="shared" si="21"/>
        <v>-16.847057550215439</v>
      </c>
      <c r="AC43">
        <v>-3.9736390043984701E-2</v>
      </c>
      <c r="AD43">
        <v>4.4607578923332301E-2</v>
      </c>
      <c r="AE43">
        <v>3.3585215465558198</v>
      </c>
      <c r="AF43">
        <v>0</v>
      </c>
      <c r="AG43">
        <v>0</v>
      </c>
      <c r="AH43">
        <f t="shared" si="22"/>
        <v>1</v>
      </c>
      <c r="AI43">
        <f t="shared" si="23"/>
        <v>0</v>
      </c>
      <c r="AJ43">
        <f t="shared" si="24"/>
        <v>50399.024649060659</v>
      </c>
      <c r="AK43" t="s">
        <v>251</v>
      </c>
      <c r="AL43">
        <v>2.2718269230769201</v>
      </c>
      <c r="AM43">
        <v>1.4632000000000001</v>
      </c>
      <c r="AN43">
        <f t="shared" si="25"/>
        <v>-0.80862692307692008</v>
      </c>
      <c r="AO43">
        <f t="shared" si="26"/>
        <v>-0.55264278504436859</v>
      </c>
      <c r="AP43">
        <v>-0.17583760534965001</v>
      </c>
      <c r="AQ43" t="s">
        <v>335</v>
      </c>
      <c r="AR43">
        <v>2.3338884615384599</v>
      </c>
      <c r="AS43">
        <v>1.9579299999999999</v>
      </c>
      <c r="AT43">
        <f t="shared" si="27"/>
        <v>-0.19201833647702427</v>
      </c>
      <c r="AU43">
        <v>0.5</v>
      </c>
      <c r="AV43">
        <f t="shared" si="28"/>
        <v>84.288578659664736</v>
      </c>
      <c r="AW43">
        <f t="shared" si="29"/>
        <v>2.2833143233018829</v>
      </c>
      <c r="AX43">
        <f t="shared" si="30"/>
        <v>-8.0924763291208155</v>
      </c>
      <c r="AY43">
        <f t="shared" si="31"/>
        <v>1</v>
      </c>
      <c r="AZ43">
        <f t="shared" si="32"/>
        <v>2.9175387315296251E-2</v>
      </c>
      <c r="BA43">
        <f t="shared" si="33"/>
        <v>-0.25268012646008792</v>
      </c>
      <c r="BB43" t="s">
        <v>253</v>
      </c>
      <c r="BC43">
        <v>0</v>
      </c>
      <c r="BD43">
        <f t="shared" si="34"/>
        <v>1.9579299999999999</v>
      </c>
      <c r="BE43">
        <f t="shared" si="35"/>
        <v>-0.19201833647702415</v>
      </c>
      <c r="BF43">
        <f t="shared" si="36"/>
        <v>-0.33811509021323116</v>
      </c>
      <c r="BG43">
        <f t="shared" si="37"/>
        <v>1.1977131150353189</v>
      </c>
      <c r="BH43">
        <f t="shared" si="38"/>
        <v>0.61181489990154458</v>
      </c>
      <c r="BI43">
        <f t="shared" si="39"/>
        <v>99.986758064516096</v>
      </c>
      <c r="BJ43">
        <f t="shared" si="40"/>
        <v>84.288578659664736</v>
      </c>
      <c r="BK43">
        <f t="shared" si="41"/>
        <v>0.84299741577057474</v>
      </c>
      <c r="BL43">
        <f t="shared" si="42"/>
        <v>0.19599483154114927</v>
      </c>
      <c r="BM43">
        <v>0.70114397770928505</v>
      </c>
      <c r="BN43">
        <v>0.5</v>
      </c>
      <c r="BO43" t="s">
        <v>254</v>
      </c>
      <c r="BP43">
        <v>1685100308.5</v>
      </c>
      <c r="BQ43">
        <v>400.03903225806403</v>
      </c>
      <c r="BR43">
        <v>400.54964516129002</v>
      </c>
      <c r="BS43">
        <v>16.481654838709701</v>
      </c>
      <c r="BT43">
        <v>16.013470967741899</v>
      </c>
      <c r="BU43">
        <v>500.00616129032301</v>
      </c>
      <c r="BV43">
        <v>95.821600000000004</v>
      </c>
      <c r="BW43">
        <v>0.20001709677419399</v>
      </c>
      <c r="BX43">
        <v>28.613593548387101</v>
      </c>
      <c r="BY43">
        <v>28.012312903225801</v>
      </c>
      <c r="BZ43">
        <v>999.9</v>
      </c>
      <c r="CA43">
        <v>10000.483870967701</v>
      </c>
      <c r="CB43">
        <v>0</v>
      </c>
      <c r="CC43">
        <v>74.935158064516102</v>
      </c>
      <c r="CD43">
        <v>99.986758064516096</v>
      </c>
      <c r="CE43">
        <v>0.90008167741935496</v>
      </c>
      <c r="CF43">
        <v>9.9918283870967795E-2</v>
      </c>
      <c r="CG43">
        <v>0</v>
      </c>
      <c r="CH43">
        <v>2.3484419354838701</v>
      </c>
      <c r="CI43">
        <v>0</v>
      </c>
      <c r="CJ43">
        <v>43.958577419354803</v>
      </c>
      <c r="CK43">
        <v>795.39245161290296</v>
      </c>
      <c r="CL43">
        <v>37.662999999999997</v>
      </c>
      <c r="CM43">
        <v>41.936999999999998</v>
      </c>
      <c r="CN43">
        <v>39.733741935483899</v>
      </c>
      <c r="CO43">
        <v>40.620935483871001</v>
      </c>
      <c r="CP43">
        <v>38.311999999999998</v>
      </c>
      <c r="CQ43">
        <v>89.996129032258096</v>
      </c>
      <c r="CR43">
        <v>9.99</v>
      </c>
      <c r="CS43">
        <v>0</v>
      </c>
      <c r="CT43">
        <v>59.300000190734899</v>
      </c>
      <c r="CU43">
        <v>2.3338884615384599</v>
      </c>
      <c r="CV43">
        <v>-0.117329917859606</v>
      </c>
      <c r="CW43">
        <v>0.47738121640275799</v>
      </c>
      <c r="CX43">
        <v>43.965853846153898</v>
      </c>
      <c r="CY43">
        <v>15</v>
      </c>
      <c r="CZ43">
        <v>1685098620.7</v>
      </c>
      <c r="DA43" t="s">
        <v>255</v>
      </c>
      <c r="DB43">
        <v>3</v>
      </c>
      <c r="DC43">
        <v>-3.831</v>
      </c>
      <c r="DD43">
        <v>0.36</v>
      </c>
      <c r="DE43">
        <v>402</v>
      </c>
      <c r="DF43">
        <v>15</v>
      </c>
      <c r="DG43">
        <v>1.2</v>
      </c>
      <c r="DH43">
        <v>0.35</v>
      </c>
      <c r="DI43">
        <v>-0.53916936538461502</v>
      </c>
      <c r="DJ43">
        <v>0.11017973525024401</v>
      </c>
      <c r="DK43">
        <v>9.4134498999493901E-2</v>
      </c>
      <c r="DL43">
        <v>1</v>
      </c>
      <c r="DM43">
        <v>2.3420581395348798</v>
      </c>
      <c r="DN43">
        <v>-0.19021053143956199</v>
      </c>
      <c r="DO43">
        <v>0.187390852861268</v>
      </c>
      <c r="DP43">
        <v>1</v>
      </c>
      <c r="DQ43">
        <v>0.47077898076923103</v>
      </c>
      <c r="DR43">
        <v>-3.12223658989223E-2</v>
      </c>
      <c r="DS43">
        <v>4.8176823285539403E-3</v>
      </c>
      <c r="DT43">
        <v>1</v>
      </c>
      <c r="DU43">
        <v>3</v>
      </c>
      <c r="DV43">
        <v>3</v>
      </c>
      <c r="DW43" t="s">
        <v>263</v>
      </c>
      <c r="DX43">
        <v>100</v>
      </c>
      <c r="DY43">
        <v>100</v>
      </c>
      <c r="DZ43">
        <v>-3.831</v>
      </c>
      <c r="EA43">
        <v>0.36</v>
      </c>
      <c r="EB43">
        <v>2</v>
      </c>
      <c r="EC43">
        <v>515.34699999999998</v>
      </c>
      <c r="ED43">
        <v>415.54700000000003</v>
      </c>
      <c r="EE43">
        <v>28.047499999999999</v>
      </c>
      <c r="EF43">
        <v>30.209700000000002</v>
      </c>
      <c r="EG43">
        <v>30</v>
      </c>
      <c r="EH43">
        <v>30.349699999999999</v>
      </c>
      <c r="EI43">
        <v>30.374400000000001</v>
      </c>
      <c r="EJ43">
        <v>19.799600000000002</v>
      </c>
      <c r="EK43">
        <v>27.158100000000001</v>
      </c>
      <c r="EL43">
        <v>0</v>
      </c>
      <c r="EM43">
        <v>28.049600000000002</v>
      </c>
      <c r="EN43">
        <v>400.48</v>
      </c>
      <c r="EO43">
        <v>15.882899999999999</v>
      </c>
      <c r="EP43">
        <v>100.479</v>
      </c>
      <c r="EQ43">
        <v>90.308499999999995</v>
      </c>
    </row>
    <row r="44" spans="1:147" x14ac:dyDescent="0.3">
      <c r="A44">
        <v>28</v>
      </c>
      <c r="B44">
        <v>1685100376.5</v>
      </c>
      <c r="C44">
        <v>1680.2000000476801</v>
      </c>
      <c r="D44" t="s">
        <v>336</v>
      </c>
      <c r="E44" t="s">
        <v>337</v>
      </c>
      <c r="F44">
        <v>1685100368.5</v>
      </c>
      <c r="G44">
        <f t="shared" si="0"/>
        <v>3.2067232944262914E-3</v>
      </c>
      <c r="H44">
        <f t="shared" si="1"/>
        <v>2.4972875592801378</v>
      </c>
      <c r="I44">
        <f t="shared" si="2"/>
        <v>400.03354838709703</v>
      </c>
      <c r="J44">
        <f t="shared" si="3"/>
        <v>356.24067381062724</v>
      </c>
      <c r="K44">
        <f t="shared" si="4"/>
        <v>34.207059643491121</v>
      </c>
      <c r="L44">
        <f t="shared" si="5"/>
        <v>38.412153510435573</v>
      </c>
      <c r="M44">
        <f t="shared" si="6"/>
        <v>0.13818168431398764</v>
      </c>
      <c r="N44">
        <f t="shared" si="7"/>
        <v>3.3704985511495749</v>
      </c>
      <c r="O44">
        <f t="shared" si="8"/>
        <v>0.13510988326293757</v>
      </c>
      <c r="P44">
        <f t="shared" si="9"/>
        <v>8.471397865079304E-2</v>
      </c>
      <c r="Q44">
        <f t="shared" si="10"/>
        <v>16.526053767701878</v>
      </c>
      <c r="R44">
        <f t="shared" si="11"/>
        <v>27.910413369649383</v>
      </c>
      <c r="S44">
        <f t="shared" si="12"/>
        <v>27.972338709677398</v>
      </c>
      <c r="T44">
        <f t="shared" si="13"/>
        <v>3.7887245824895284</v>
      </c>
      <c r="U44">
        <f t="shared" si="14"/>
        <v>40.141078005676391</v>
      </c>
      <c r="V44">
        <f t="shared" si="15"/>
        <v>1.5733447765235364</v>
      </c>
      <c r="W44">
        <f t="shared" si="16"/>
        <v>3.9195379264628825</v>
      </c>
      <c r="X44">
        <f t="shared" si="17"/>
        <v>2.2153798059659922</v>
      </c>
      <c r="Y44">
        <f t="shared" si="18"/>
        <v>-141.41649728419944</v>
      </c>
      <c r="Z44">
        <f t="shared" si="19"/>
        <v>106.01214410604098</v>
      </c>
      <c r="AA44">
        <f t="shared" si="20"/>
        <v>6.874086583271394</v>
      </c>
      <c r="AB44">
        <f t="shared" si="21"/>
        <v>-12.004212827185185</v>
      </c>
      <c r="AC44">
        <v>-3.9739874041305898E-2</v>
      </c>
      <c r="AD44">
        <v>4.4611490015540302E-2</v>
      </c>
      <c r="AE44">
        <v>3.35875571001786</v>
      </c>
      <c r="AF44">
        <v>0</v>
      </c>
      <c r="AG44">
        <v>0</v>
      </c>
      <c r="AH44">
        <f t="shared" si="22"/>
        <v>1</v>
      </c>
      <c r="AI44">
        <f t="shared" si="23"/>
        <v>0</v>
      </c>
      <c r="AJ44">
        <f t="shared" si="24"/>
        <v>50412.945251901467</v>
      </c>
      <c r="AK44" t="s">
        <v>251</v>
      </c>
      <c r="AL44">
        <v>2.2718269230769201</v>
      </c>
      <c r="AM44">
        <v>1.4632000000000001</v>
      </c>
      <c r="AN44">
        <f t="shared" si="25"/>
        <v>-0.80862692307692008</v>
      </c>
      <c r="AO44">
        <f t="shared" si="26"/>
        <v>-0.55264278504436859</v>
      </c>
      <c r="AP44">
        <v>-0.17583760534965001</v>
      </c>
      <c r="AQ44" t="s">
        <v>338</v>
      </c>
      <c r="AR44">
        <v>2.31438846153846</v>
      </c>
      <c r="AS44">
        <v>1.7884</v>
      </c>
      <c r="AT44">
        <f t="shared" si="27"/>
        <v>-0.29411119522392082</v>
      </c>
      <c r="AU44">
        <v>0.5</v>
      </c>
      <c r="AV44">
        <f t="shared" si="28"/>
        <v>84.318582165888401</v>
      </c>
      <c r="AW44">
        <f t="shared" si="29"/>
        <v>2.4972875592801378</v>
      </c>
      <c r="AX44">
        <f t="shared" si="30"/>
        <v>-12.399519490197905</v>
      </c>
      <c r="AY44">
        <f t="shared" si="31"/>
        <v>1</v>
      </c>
      <c r="AZ44">
        <f t="shared" si="32"/>
        <v>3.1702681614957429E-2</v>
      </c>
      <c r="BA44">
        <f t="shared" si="33"/>
        <v>-0.18183851487363004</v>
      </c>
      <c r="BB44" t="s">
        <v>253</v>
      </c>
      <c r="BC44">
        <v>0</v>
      </c>
      <c r="BD44">
        <f t="shared" si="34"/>
        <v>1.7884</v>
      </c>
      <c r="BE44">
        <f t="shared" si="35"/>
        <v>-0.29411119522392082</v>
      </c>
      <c r="BF44">
        <f t="shared" si="36"/>
        <v>-0.22225259704756692</v>
      </c>
      <c r="BG44">
        <f t="shared" si="37"/>
        <v>1.0880413076513071</v>
      </c>
      <c r="BH44">
        <f t="shared" si="38"/>
        <v>0.40216321114139492</v>
      </c>
      <c r="BI44">
        <f t="shared" si="39"/>
        <v>100.02231612903201</v>
      </c>
      <c r="BJ44">
        <f t="shared" si="40"/>
        <v>84.318582165888401</v>
      </c>
      <c r="BK44">
        <f t="shared" si="41"/>
        <v>0.84299769720503892</v>
      </c>
      <c r="BL44">
        <f t="shared" si="42"/>
        <v>0.19599539441007813</v>
      </c>
      <c r="BM44">
        <v>0.70114397770928505</v>
      </c>
      <c r="BN44">
        <v>0.5</v>
      </c>
      <c r="BO44" t="s">
        <v>254</v>
      </c>
      <c r="BP44">
        <v>1685100368.5</v>
      </c>
      <c r="BQ44">
        <v>400.03354838709703</v>
      </c>
      <c r="BR44">
        <v>400.56361290322599</v>
      </c>
      <c r="BS44">
        <v>16.385196774193499</v>
      </c>
      <c r="BT44">
        <v>15.9429</v>
      </c>
      <c r="BU44">
        <v>500.01148387096799</v>
      </c>
      <c r="BV44">
        <v>95.822274193548395</v>
      </c>
      <c r="BW44">
        <v>0.200056096774194</v>
      </c>
      <c r="BX44">
        <v>28.555751612903201</v>
      </c>
      <c r="BY44">
        <v>27.972338709677398</v>
      </c>
      <c r="BZ44">
        <v>999.9</v>
      </c>
      <c r="CA44">
        <v>10001.2903225806</v>
      </c>
      <c r="CB44">
        <v>0</v>
      </c>
      <c r="CC44">
        <v>74.951380645161294</v>
      </c>
      <c r="CD44">
        <v>100.02231612903201</v>
      </c>
      <c r="CE44">
        <v>0.90004183870967702</v>
      </c>
      <c r="CF44">
        <v>9.9958093548387097E-2</v>
      </c>
      <c r="CG44">
        <v>0</v>
      </c>
      <c r="CH44">
        <v>2.3123935483870999</v>
      </c>
      <c r="CI44">
        <v>0</v>
      </c>
      <c r="CJ44">
        <v>43.134170967741902</v>
      </c>
      <c r="CK44">
        <v>795.66338709677404</v>
      </c>
      <c r="CL44">
        <v>37.518000000000001</v>
      </c>
      <c r="CM44">
        <v>41.816064516129003</v>
      </c>
      <c r="CN44">
        <v>39.612806451612897</v>
      </c>
      <c r="CO44">
        <v>40.502000000000002</v>
      </c>
      <c r="CP44">
        <v>38.186999999999998</v>
      </c>
      <c r="CQ44">
        <v>90.024516129032307</v>
      </c>
      <c r="CR44">
        <v>9.9941935483871003</v>
      </c>
      <c r="CS44">
        <v>0</v>
      </c>
      <c r="CT44">
        <v>59.200000047683702</v>
      </c>
      <c r="CU44">
        <v>2.31438846153846</v>
      </c>
      <c r="CV44">
        <v>0.50750428126209401</v>
      </c>
      <c r="CW44">
        <v>-1.6308820503131101</v>
      </c>
      <c r="CX44">
        <v>43.093511538461499</v>
      </c>
      <c r="CY44">
        <v>15</v>
      </c>
      <c r="CZ44">
        <v>1685098620.7</v>
      </c>
      <c r="DA44" t="s">
        <v>255</v>
      </c>
      <c r="DB44">
        <v>3</v>
      </c>
      <c r="DC44">
        <v>-3.831</v>
      </c>
      <c r="DD44">
        <v>0.36</v>
      </c>
      <c r="DE44">
        <v>402</v>
      </c>
      <c r="DF44">
        <v>15</v>
      </c>
      <c r="DG44">
        <v>1.2</v>
      </c>
      <c r="DH44">
        <v>0.35</v>
      </c>
      <c r="DI44">
        <v>-0.52320042307692305</v>
      </c>
      <c r="DJ44">
        <v>0.117928860778133</v>
      </c>
      <c r="DK44">
        <v>0.123116290287702</v>
      </c>
      <c r="DL44">
        <v>1</v>
      </c>
      <c r="DM44">
        <v>2.3684023255814002</v>
      </c>
      <c r="DN44">
        <v>-0.50824307406019997</v>
      </c>
      <c r="DO44">
        <v>0.217473369113695</v>
      </c>
      <c r="DP44">
        <v>1</v>
      </c>
      <c r="DQ44">
        <v>0.44664359615384602</v>
      </c>
      <c r="DR44">
        <v>-4.5236718779733898E-2</v>
      </c>
      <c r="DS44">
        <v>6.0967671170232499E-3</v>
      </c>
      <c r="DT44">
        <v>1</v>
      </c>
      <c r="DU44">
        <v>3</v>
      </c>
      <c r="DV44">
        <v>3</v>
      </c>
      <c r="DW44" t="s">
        <v>263</v>
      </c>
      <c r="DX44">
        <v>100</v>
      </c>
      <c r="DY44">
        <v>100</v>
      </c>
      <c r="DZ44">
        <v>-3.831</v>
      </c>
      <c r="EA44">
        <v>0.36</v>
      </c>
      <c r="EB44">
        <v>2</v>
      </c>
      <c r="EC44">
        <v>515.47699999999998</v>
      </c>
      <c r="ED44">
        <v>415.30599999999998</v>
      </c>
      <c r="EE44">
        <v>28.049399999999999</v>
      </c>
      <c r="EF44">
        <v>30.2254</v>
      </c>
      <c r="EG44">
        <v>30.0001</v>
      </c>
      <c r="EH44">
        <v>30.365400000000001</v>
      </c>
      <c r="EI44">
        <v>30.392600000000002</v>
      </c>
      <c r="EJ44">
        <v>19.796099999999999</v>
      </c>
      <c r="EK44">
        <v>27.439599999999999</v>
      </c>
      <c r="EL44">
        <v>0</v>
      </c>
      <c r="EM44">
        <v>28.067299999999999</v>
      </c>
      <c r="EN44">
        <v>400.45699999999999</v>
      </c>
      <c r="EO44">
        <v>15.9176</v>
      </c>
      <c r="EP44">
        <v>100.476</v>
      </c>
      <c r="EQ44">
        <v>90.306899999999999</v>
      </c>
    </row>
    <row r="45" spans="1:147" x14ac:dyDescent="0.3">
      <c r="A45">
        <v>29</v>
      </c>
      <c r="B45">
        <v>1685100436.5</v>
      </c>
      <c r="C45">
        <v>1740.2000000476801</v>
      </c>
      <c r="D45" t="s">
        <v>339</v>
      </c>
      <c r="E45" t="s">
        <v>340</v>
      </c>
      <c r="F45">
        <v>1685100428.5</v>
      </c>
      <c r="G45">
        <f t="shared" si="0"/>
        <v>3.0102744868019012E-3</v>
      </c>
      <c r="H45">
        <f t="shared" si="1"/>
        <v>2.5716908293086327</v>
      </c>
      <c r="I45">
        <f t="shared" si="2"/>
        <v>400.02380645161298</v>
      </c>
      <c r="J45">
        <f t="shared" si="3"/>
        <v>353.38558114127778</v>
      </c>
      <c r="K45">
        <f t="shared" si="4"/>
        <v>33.931481172561725</v>
      </c>
      <c r="L45">
        <f t="shared" si="5"/>
        <v>38.409604074261757</v>
      </c>
      <c r="M45">
        <f t="shared" si="6"/>
        <v>0.12944845578720823</v>
      </c>
      <c r="N45">
        <f t="shared" si="7"/>
        <v>3.3705190597644372</v>
      </c>
      <c r="O45">
        <f t="shared" si="8"/>
        <v>0.12674859573120292</v>
      </c>
      <c r="P45">
        <f t="shared" si="9"/>
        <v>7.9455754018183153E-2</v>
      </c>
      <c r="Q45">
        <f t="shared" si="10"/>
        <v>16.519914809649169</v>
      </c>
      <c r="R45">
        <f t="shared" si="11"/>
        <v>27.930141741942041</v>
      </c>
      <c r="S45">
        <f t="shared" si="12"/>
        <v>27.9708774193548</v>
      </c>
      <c r="T45">
        <f t="shared" si="13"/>
        <v>3.7884017734375277</v>
      </c>
      <c r="U45">
        <f t="shared" si="14"/>
        <v>40.155342828321622</v>
      </c>
      <c r="V45">
        <f t="shared" si="15"/>
        <v>1.5716209570708153</v>
      </c>
      <c r="W45">
        <f t="shared" si="16"/>
        <v>3.9138526690957516</v>
      </c>
      <c r="X45">
        <f t="shared" si="17"/>
        <v>2.2167808163667124</v>
      </c>
      <c r="Y45">
        <f t="shared" si="18"/>
        <v>-132.75310486796383</v>
      </c>
      <c r="Z45">
        <f t="shared" si="19"/>
        <v>101.73553671859926</v>
      </c>
      <c r="AA45">
        <f t="shared" si="20"/>
        <v>6.5958711865507293</v>
      </c>
      <c r="AB45">
        <f t="shared" si="21"/>
        <v>-7.9017821531646746</v>
      </c>
      <c r="AC45">
        <v>-3.9740177847471997E-2</v>
      </c>
      <c r="AD45">
        <v>4.4611831064576599E-2</v>
      </c>
      <c r="AE45">
        <v>3.3587761288602298</v>
      </c>
      <c r="AF45">
        <v>0</v>
      </c>
      <c r="AG45">
        <v>0</v>
      </c>
      <c r="AH45">
        <f t="shared" si="22"/>
        <v>1</v>
      </c>
      <c r="AI45">
        <f t="shared" si="23"/>
        <v>0</v>
      </c>
      <c r="AJ45">
        <f t="shared" si="24"/>
        <v>50417.410649896556</v>
      </c>
      <c r="AK45" t="s">
        <v>251</v>
      </c>
      <c r="AL45">
        <v>2.2718269230769201</v>
      </c>
      <c r="AM45">
        <v>1.4632000000000001</v>
      </c>
      <c r="AN45">
        <f t="shared" si="25"/>
        <v>-0.80862692307692008</v>
      </c>
      <c r="AO45">
        <f t="shared" si="26"/>
        <v>-0.55264278504436859</v>
      </c>
      <c r="AP45">
        <v>-0.17583760534965001</v>
      </c>
      <c r="AQ45" t="s">
        <v>341</v>
      </c>
      <c r="AR45">
        <v>2.3594307692307699</v>
      </c>
      <c r="AS45">
        <v>1.2392000000000001</v>
      </c>
      <c r="AT45">
        <f t="shared" si="27"/>
        <v>-0.9039951333366445</v>
      </c>
      <c r="AU45">
        <v>0.5</v>
      </c>
      <c r="AV45">
        <f t="shared" si="28"/>
        <v>84.287877014877552</v>
      </c>
      <c r="AW45">
        <f t="shared" si="29"/>
        <v>2.5716908293086327</v>
      </c>
      <c r="AX45">
        <f t="shared" si="30"/>
        <v>-38.097915310363462</v>
      </c>
      <c r="AY45">
        <f t="shared" si="31"/>
        <v>1</v>
      </c>
      <c r="AZ45">
        <f t="shared" si="32"/>
        <v>3.2596958565860187E-2</v>
      </c>
      <c r="BA45">
        <f t="shared" si="33"/>
        <v>0.18076178179470623</v>
      </c>
      <c r="BB45" t="s">
        <v>253</v>
      </c>
      <c r="BC45">
        <v>0</v>
      </c>
      <c r="BD45">
        <f t="shared" si="34"/>
        <v>1.2392000000000001</v>
      </c>
      <c r="BE45">
        <f t="shared" si="35"/>
        <v>-0.90399513333664439</v>
      </c>
      <c r="BF45">
        <f t="shared" si="36"/>
        <v>0.15308911973756148</v>
      </c>
      <c r="BG45">
        <f t="shared" si="37"/>
        <v>1.0848359113984909</v>
      </c>
      <c r="BH45">
        <f t="shared" si="38"/>
        <v>-0.2770127899620925</v>
      </c>
      <c r="BI45">
        <f t="shared" si="39"/>
        <v>99.985977419354796</v>
      </c>
      <c r="BJ45">
        <f t="shared" si="40"/>
        <v>84.287877014877552</v>
      </c>
      <c r="BK45">
        <f t="shared" si="41"/>
        <v>0.8429969800801439</v>
      </c>
      <c r="BL45">
        <f t="shared" si="42"/>
        <v>0.19599396016028803</v>
      </c>
      <c r="BM45">
        <v>0.70114397770928505</v>
      </c>
      <c r="BN45">
        <v>0.5</v>
      </c>
      <c r="BO45" t="s">
        <v>254</v>
      </c>
      <c r="BP45">
        <v>1685100428.5</v>
      </c>
      <c r="BQ45">
        <v>400.02380645161298</v>
      </c>
      <c r="BR45">
        <v>400.55329032258101</v>
      </c>
      <c r="BS45">
        <v>16.367932258064499</v>
      </c>
      <c r="BT45">
        <v>15.9527161290323</v>
      </c>
      <c r="BU45">
        <v>500.00203225806501</v>
      </c>
      <c r="BV45">
        <v>95.818370967741899</v>
      </c>
      <c r="BW45">
        <v>0.199924580645161</v>
      </c>
      <c r="BX45">
        <v>28.530751612903199</v>
      </c>
      <c r="BY45">
        <v>27.9708774193548</v>
      </c>
      <c r="BZ45">
        <v>999.9</v>
      </c>
      <c r="CA45">
        <v>10001.774193548399</v>
      </c>
      <c r="CB45">
        <v>0</v>
      </c>
      <c r="CC45">
        <v>74.945512903225804</v>
      </c>
      <c r="CD45">
        <v>99.985977419354796</v>
      </c>
      <c r="CE45">
        <v>0.90006880645161302</v>
      </c>
      <c r="CF45">
        <v>9.9931122580645196E-2</v>
      </c>
      <c r="CG45">
        <v>0</v>
      </c>
      <c r="CH45">
        <v>2.3830870967741902</v>
      </c>
      <c r="CI45">
        <v>0</v>
      </c>
      <c r="CJ45">
        <v>42.8271709677419</v>
      </c>
      <c r="CK45">
        <v>795.38119354838705</v>
      </c>
      <c r="CL45">
        <v>37.417000000000002</v>
      </c>
      <c r="CM45">
        <v>41.713419354838699</v>
      </c>
      <c r="CN45">
        <v>39.483741935483899</v>
      </c>
      <c r="CO45">
        <v>40.417000000000002</v>
      </c>
      <c r="CP45">
        <v>38.0843548387097</v>
      </c>
      <c r="CQ45">
        <v>89.993225806451605</v>
      </c>
      <c r="CR45">
        <v>9.9880645161290396</v>
      </c>
      <c r="CS45">
        <v>0</v>
      </c>
      <c r="CT45">
        <v>59.600000143051098</v>
      </c>
      <c r="CU45">
        <v>2.3594307692307699</v>
      </c>
      <c r="CV45">
        <v>-5.8912819542085097E-2</v>
      </c>
      <c r="CW45">
        <v>-2.67113846003009</v>
      </c>
      <c r="CX45">
        <v>42.8431</v>
      </c>
      <c r="CY45">
        <v>15</v>
      </c>
      <c r="CZ45">
        <v>1685098620.7</v>
      </c>
      <c r="DA45" t="s">
        <v>255</v>
      </c>
      <c r="DB45">
        <v>3</v>
      </c>
      <c r="DC45">
        <v>-3.831</v>
      </c>
      <c r="DD45">
        <v>0.36</v>
      </c>
      <c r="DE45">
        <v>402</v>
      </c>
      <c r="DF45">
        <v>15</v>
      </c>
      <c r="DG45">
        <v>1.2</v>
      </c>
      <c r="DH45">
        <v>0.35</v>
      </c>
      <c r="DI45">
        <v>-0.51060248076923098</v>
      </c>
      <c r="DJ45">
        <v>-0.126734798941325</v>
      </c>
      <c r="DK45">
        <v>9.6792110225887698E-2</v>
      </c>
      <c r="DL45">
        <v>1</v>
      </c>
      <c r="DM45">
        <v>2.3651348837209301</v>
      </c>
      <c r="DN45">
        <v>3.1873339744128197E-2</v>
      </c>
      <c r="DO45">
        <v>0.166505319258171</v>
      </c>
      <c r="DP45">
        <v>1</v>
      </c>
      <c r="DQ45">
        <v>0.41415465384615402</v>
      </c>
      <c r="DR45">
        <v>2.23455203619915E-2</v>
      </c>
      <c r="DS45">
        <v>7.8486881262574294E-3</v>
      </c>
      <c r="DT45">
        <v>1</v>
      </c>
      <c r="DU45">
        <v>3</v>
      </c>
      <c r="DV45">
        <v>3</v>
      </c>
      <c r="DW45" t="s">
        <v>263</v>
      </c>
      <c r="DX45">
        <v>100</v>
      </c>
      <c r="DY45">
        <v>100</v>
      </c>
      <c r="DZ45">
        <v>-3.831</v>
      </c>
      <c r="EA45">
        <v>0.36</v>
      </c>
      <c r="EB45">
        <v>2</v>
      </c>
      <c r="EC45">
        <v>515.58199999999999</v>
      </c>
      <c r="ED45">
        <v>414.904</v>
      </c>
      <c r="EE45">
        <v>28.109100000000002</v>
      </c>
      <c r="EF45">
        <v>30.238499999999998</v>
      </c>
      <c r="EG45">
        <v>30.0002</v>
      </c>
      <c r="EH45">
        <v>30.378399999999999</v>
      </c>
      <c r="EI45">
        <v>30.4056</v>
      </c>
      <c r="EJ45">
        <v>19.794599999999999</v>
      </c>
      <c r="EK45">
        <v>27.719000000000001</v>
      </c>
      <c r="EL45">
        <v>0</v>
      </c>
      <c r="EM45">
        <v>28.1203</v>
      </c>
      <c r="EN45">
        <v>400.51100000000002</v>
      </c>
      <c r="EO45">
        <v>15.884600000000001</v>
      </c>
      <c r="EP45">
        <v>100.474</v>
      </c>
      <c r="EQ45">
        <v>90.304500000000004</v>
      </c>
    </row>
    <row r="46" spans="1:147" x14ac:dyDescent="0.3">
      <c r="A46">
        <v>30</v>
      </c>
      <c r="B46">
        <v>1685100496.5</v>
      </c>
      <c r="C46">
        <v>1800.2000000476801</v>
      </c>
      <c r="D46" t="s">
        <v>342</v>
      </c>
      <c r="E46" t="s">
        <v>343</v>
      </c>
      <c r="F46">
        <v>1685100488.5032301</v>
      </c>
      <c r="G46">
        <f t="shared" si="0"/>
        <v>2.6993338712102515E-3</v>
      </c>
      <c r="H46">
        <f t="shared" si="1"/>
        <v>2.3199584509546041</v>
      </c>
      <c r="I46">
        <f t="shared" si="2"/>
        <v>400.021677419355</v>
      </c>
      <c r="J46">
        <f t="shared" si="3"/>
        <v>353.04937161810165</v>
      </c>
      <c r="K46">
        <f t="shared" si="4"/>
        <v>33.900185065203686</v>
      </c>
      <c r="L46">
        <f t="shared" si="5"/>
        <v>38.41051701198964</v>
      </c>
      <c r="M46">
        <f t="shared" si="6"/>
        <v>0.11549509262485286</v>
      </c>
      <c r="N46">
        <f t="shared" si="7"/>
        <v>3.3703794227385604</v>
      </c>
      <c r="O46">
        <f t="shared" si="8"/>
        <v>0.11334059646195857</v>
      </c>
      <c r="P46">
        <f t="shared" si="9"/>
        <v>7.1028098133366413E-2</v>
      </c>
      <c r="Q46">
        <f t="shared" si="10"/>
        <v>16.519423571420262</v>
      </c>
      <c r="R46">
        <f t="shared" si="11"/>
        <v>27.994927769499277</v>
      </c>
      <c r="S46">
        <f t="shared" si="12"/>
        <v>27.983270967741898</v>
      </c>
      <c r="T46">
        <f t="shared" si="13"/>
        <v>3.7911403547012408</v>
      </c>
      <c r="U46">
        <f t="shared" si="14"/>
        <v>40.079660854216712</v>
      </c>
      <c r="V46">
        <f t="shared" si="15"/>
        <v>1.5681083212257005</v>
      </c>
      <c r="W46">
        <f t="shared" si="16"/>
        <v>3.9124790175481801</v>
      </c>
      <c r="X46">
        <f t="shared" si="17"/>
        <v>2.2230320334755405</v>
      </c>
      <c r="Y46">
        <f t="shared" si="18"/>
        <v>-119.04062372037208</v>
      </c>
      <c r="Z46">
        <f t="shared" si="19"/>
        <v>98.380936548088329</v>
      </c>
      <c r="AA46">
        <f t="shared" si="20"/>
        <v>6.3788462431385176</v>
      </c>
      <c r="AB46">
        <f t="shared" si="21"/>
        <v>2.2385826422750199</v>
      </c>
      <c r="AC46">
        <v>-3.97381093371263E-2</v>
      </c>
      <c r="AD46">
        <v>4.4609508980501998E-2</v>
      </c>
      <c r="AE46">
        <v>3.3586371030639799</v>
      </c>
      <c r="AF46">
        <v>0</v>
      </c>
      <c r="AG46">
        <v>0</v>
      </c>
      <c r="AH46">
        <f t="shared" si="22"/>
        <v>1</v>
      </c>
      <c r="AI46">
        <f t="shared" si="23"/>
        <v>0</v>
      </c>
      <c r="AJ46">
        <f t="shared" si="24"/>
        <v>50415.963420064785</v>
      </c>
      <c r="AK46" t="s">
        <v>251</v>
      </c>
      <c r="AL46">
        <v>2.2718269230769201</v>
      </c>
      <c r="AM46">
        <v>1.4632000000000001</v>
      </c>
      <c r="AN46">
        <f t="shared" si="25"/>
        <v>-0.80862692307692008</v>
      </c>
      <c r="AO46">
        <f t="shared" si="26"/>
        <v>-0.55264278504436859</v>
      </c>
      <c r="AP46">
        <v>-0.17583760534965001</v>
      </c>
      <c r="AQ46" t="s">
        <v>344</v>
      </c>
      <c r="AR46">
        <v>2.3232576923076902</v>
      </c>
      <c r="AS46">
        <v>1.522</v>
      </c>
      <c r="AT46">
        <f t="shared" si="27"/>
        <v>-0.52645052057009867</v>
      </c>
      <c r="AU46">
        <v>0.5</v>
      </c>
      <c r="AV46">
        <f t="shared" si="28"/>
        <v>84.285703618464709</v>
      </c>
      <c r="AW46">
        <f t="shared" si="29"/>
        <v>2.3199584509546041</v>
      </c>
      <c r="AX46">
        <f t="shared" si="30"/>
        <v>-22.186126273278898</v>
      </c>
      <c r="AY46">
        <f t="shared" si="31"/>
        <v>1</v>
      </c>
      <c r="AZ46">
        <f t="shared" si="32"/>
        <v>2.9611143398671148E-2</v>
      </c>
      <c r="BA46">
        <f t="shared" si="33"/>
        <v>-3.8633377135348201E-2</v>
      </c>
      <c r="BB46" t="s">
        <v>253</v>
      </c>
      <c r="BC46">
        <v>0</v>
      </c>
      <c r="BD46">
        <f t="shared" si="34"/>
        <v>1.522</v>
      </c>
      <c r="BE46">
        <f t="shared" si="35"/>
        <v>-0.52645052057009867</v>
      </c>
      <c r="BF46">
        <f t="shared" si="36"/>
        <v>-4.018589393110987E-2</v>
      </c>
      <c r="BG46">
        <f t="shared" si="37"/>
        <v>1.0685901874791632</v>
      </c>
      <c r="BH46">
        <f t="shared" si="38"/>
        <v>7.2715857365049236E-2</v>
      </c>
      <c r="BI46">
        <f t="shared" si="39"/>
        <v>99.983445161290305</v>
      </c>
      <c r="BJ46">
        <f t="shared" si="40"/>
        <v>84.285703618464709</v>
      </c>
      <c r="BK46">
        <f t="shared" si="41"/>
        <v>0.84299659291093176</v>
      </c>
      <c r="BL46">
        <f t="shared" si="42"/>
        <v>0.19599318582186345</v>
      </c>
      <c r="BM46">
        <v>0.70114397770928505</v>
      </c>
      <c r="BN46">
        <v>0.5</v>
      </c>
      <c r="BO46" t="s">
        <v>254</v>
      </c>
      <c r="BP46">
        <v>1685100488.5032301</v>
      </c>
      <c r="BQ46">
        <v>400.021677419355</v>
      </c>
      <c r="BR46">
        <v>400.49841935483897</v>
      </c>
      <c r="BS46">
        <v>16.3308741935484</v>
      </c>
      <c r="BT46">
        <v>15.958532258064499</v>
      </c>
      <c r="BU46">
        <v>500.00103225806498</v>
      </c>
      <c r="BV46">
        <v>95.8211096774194</v>
      </c>
      <c r="BW46">
        <v>0.19997912903225801</v>
      </c>
      <c r="BX46">
        <v>28.5247064516129</v>
      </c>
      <c r="BY46">
        <v>27.983270967741898</v>
      </c>
      <c r="BZ46">
        <v>999.9</v>
      </c>
      <c r="CA46">
        <v>10000.967741935499</v>
      </c>
      <c r="CB46">
        <v>0</v>
      </c>
      <c r="CC46">
        <v>74.971400000000003</v>
      </c>
      <c r="CD46">
        <v>99.983445161290305</v>
      </c>
      <c r="CE46">
        <v>0.90008961290322598</v>
      </c>
      <c r="CF46">
        <v>9.9910303225806504E-2</v>
      </c>
      <c r="CG46">
        <v>0</v>
      </c>
      <c r="CH46">
        <v>2.3339387096774198</v>
      </c>
      <c r="CI46">
        <v>0</v>
      </c>
      <c r="CJ46">
        <v>42.251629032258101</v>
      </c>
      <c r="CK46">
        <v>795.36748387096804</v>
      </c>
      <c r="CL46">
        <v>37.31</v>
      </c>
      <c r="CM46">
        <v>41.620935483871001</v>
      </c>
      <c r="CN46">
        <v>39.375</v>
      </c>
      <c r="CO46">
        <v>40.316064516129003</v>
      </c>
      <c r="CP46">
        <v>37.993903225806498</v>
      </c>
      <c r="CQ46">
        <v>89.994516129032206</v>
      </c>
      <c r="CR46">
        <v>9.9867741935483902</v>
      </c>
      <c r="CS46">
        <v>0</v>
      </c>
      <c r="CT46">
        <v>59.300000190734899</v>
      </c>
      <c r="CU46">
        <v>2.3232576923076902</v>
      </c>
      <c r="CV46">
        <v>0.24873504298083801</v>
      </c>
      <c r="CW46">
        <v>1.6780923064614801</v>
      </c>
      <c r="CX46">
        <v>42.256761538461497</v>
      </c>
      <c r="CY46">
        <v>15</v>
      </c>
      <c r="CZ46">
        <v>1685098620.7</v>
      </c>
      <c r="DA46" t="s">
        <v>255</v>
      </c>
      <c r="DB46">
        <v>3</v>
      </c>
      <c r="DC46">
        <v>-3.831</v>
      </c>
      <c r="DD46">
        <v>0.36</v>
      </c>
      <c r="DE46">
        <v>402</v>
      </c>
      <c r="DF46">
        <v>15</v>
      </c>
      <c r="DG46">
        <v>1.2</v>
      </c>
      <c r="DH46">
        <v>0.35</v>
      </c>
      <c r="DI46">
        <v>-0.47289571153846199</v>
      </c>
      <c r="DJ46">
        <v>2.62165378972837E-2</v>
      </c>
      <c r="DK46">
        <v>0.10079058928738099</v>
      </c>
      <c r="DL46">
        <v>1</v>
      </c>
      <c r="DM46">
        <v>2.3398930232558102</v>
      </c>
      <c r="DN46">
        <v>-0.32318946178503299</v>
      </c>
      <c r="DO46">
        <v>0.225812585798076</v>
      </c>
      <c r="DP46">
        <v>1</v>
      </c>
      <c r="DQ46">
        <v>0.37590224999999999</v>
      </c>
      <c r="DR46">
        <v>-3.66275512259924E-2</v>
      </c>
      <c r="DS46">
        <v>5.2525218700346498E-3</v>
      </c>
      <c r="DT46">
        <v>1</v>
      </c>
      <c r="DU46">
        <v>3</v>
      </c>
      <c r="DV46">
        <v>3</v>
      </c>
      <c r="DW46" t="s">
        <v>263</v>
      </c>
      <c r="DX46">
        <v>100</v>
      </c>
      <c r="DY46">
        <v>100</v>
      </c>
      <c r="DZ46">
        <v>-3.831</v>
      </c>
      <c r="EA46">
        <v>0.36</v>
      </c>
      <c r="EB46">
        <v>2</v>
      </c>
      <c r="EC46">
        <v>515.178</v>
      </c>
      <c r="ED46">
        <v>414.99700000000001</v>
      </c>
      <c r="EE46">
        <v>28.160399999999999</v>
      </c>
      <c r="EF46">
        <v>30.2516</v>
      </c>
      <c r="EG46">
        <v>30.0002</v>
      </c>
      <c r="EH46">
        <v>30.391500000000001</v>
      </c>
      <c r="EI46">
        <v>30.418600000000001</v>
      </c>
      <c r="EJ46">
        <v>19.794899999999998</v>
      </c>
      <c r="EK46">
        <v>27.719000000000001</v>
      </c>
      <c r="EL46">
        <v>0</v>
      </c>
      <c r="EM46">
        <v>28.169</v>
      </c>
      <c r="EN46">
        <v>400.43700000000001</v>
      </c>
      <c r="EO46">
        <v>15.913600000000001</v>
      </c>
      <c r="EP46">
        <v>100.474</v>
      </c>
      <c r="EQ46">
        <v>90.3018</v>
      </c>
    </row>
    <row r="47" spans="1:147" x14ac:dyDescent="0.3">
      <c r="A47">
        <v>31</v>
      </c>
      <c r="B47">
        <v>1685100556.5</v>
      </c>
      <c r="C47">
        <v>1860.2000000476801</v>
      </c>
      <c r="D47" t="s">
        <v>345</v>
      </c>
      <c r="E47" t="s">
        <v>346</v>
      </c>
      <c r="F47">
        <v>1685100548.5064499</v>
      </c>
      <c r="G47">
        <f t="shared" si="0"/>
        <v>2.4500021259854328E-3</v>
      </c>
      <c r="H47">
        <f t="shared" si="1"/>
        <v>2.6640611495082935</v>
      </c>
      <c r="I47">
        <f t="shared" si="2"/>
        <v>400.020193548387</v>
      </c>
      <c r="J47">
        <f t="shared" si="3"/>
        <v>344.51867799720571</v>
      </c>
      <c r="K47">
        <f t="shared" si="4"/>
        <v>33.080720713762943</v>
      </c>
      <c r="L47">
        <f t="shared" si="5"/>
        <v>38.409982238312537</v>
      </c>
      <c r="M47">
        <f t="shared" si="6"/>
        <v>0.1046139291958372</v>
      </c>
      <c r="N47">
        <f t="shared" si="7"/>
        <v>3.3683171807504988</v>
      </c>
      <c r="O47">
        <f t="shared" si="8"/>
        <v>0.10284185378495388</v>
      </c>
      <c r="P47">
        <f t="shared" si="9"/>
        <v>6.4432872203161323E-2</v>
      </c>
      <c r="Q47">
        <f t="shared" si="10"/>
        <v>16.519607553557559</v>
      </c>
      <c r="R47">
        <f t="shared" si="11"/>
        <v>28.037368999936675</v>
      </c>
      <c r="S47">
        <f t="shared" si="12"/>
        <v>27.980558064516099</v>
      </c>
      <c r="T47">
        <f t="shared" si="13"/>
        <v>3.7905407414868932</v>
      </c>
      <c r="U47">
        <f t="shared" si="14"/>
        <v>40.080769766308599</v>
      </c>
      <c r="V47">
        <f t="shared" si="15"/>
        <v>1.566867894656355</v>
      </c>
      <c r="W47">
        <f t="shared" si="16"/>
        <v>3.9092759540098574</v>
      </c>
      <c r="X47">
        <f t="shared" si="17"/>
        <v>2.2236728468305382</v>
      </c>
      <c r="Y47">
        <f t="shared" si="18"/>
        <v>-108.04509375595758</v>
      </c>
      <c r="Z47">
        <f t="shared" si="19"/>
        <v>96.252340361143894</v>
      </c>
      <c r="AA47">
        <f t="shared" si="20"/>
        <v>6.2441296906718007</v>
      </c>
      <c r="AB47">
        <f t="shared" si="21"/>
        <v>10.970983849415674</v>
      </c>
      <c r="AC47">
        <v>-3.9707564447013302E-2</v>
      </c>
      <c r="AD47">
        <v>4.45752196654709E-2</v>
      </c>
      <c r="AE47">
        <v>3.3565838868667801</v>
      </c>
      <c r="AF47">
        <v>0</v>
      </c>
      <c r="AG47">
        <v>0</v>
      </c>
      <c r="AH47">
        <f t="shared" si="22"/>
        <v>1</v>
      </c>
      <c r="AI47">
        <f t="shared" si="23"/>
        <v>0</v>
      </c>
      <c r="AJ47">
        <f t="shared" si="24"/>
        <v>50381.1261869675</v>
      </c>
      <c r="AK47" t="s">
        <v>251</v>
      </c>
      <c r="AL47">
        <v>2.2718269230769201</v>
      </c>
      <c r="AM47">
        <v>1.4632000000000001</v>
      </c>
      <c r="AN47">
        <f t="shared" si="25"/>
        <v>-0.80862692307692008</v>
      </c>
      <c r="AO47">
        <f t="shared" si="26"/>
        <v>-0.55264278504436859</v>
      </c>
      <c r="AP47">
        <v>-0.17583760534965001</v>
      </c>
      <c r="AQ47" t="s">
        <v>347</v>
      </c>
      <c r="AR47">
        <v>2.3688269230769201</v>
      </c>
      <c r="AS47">
        <v>1.7556</v>
      </c>
      <c r="AT47">
        <f t="shared" si="27"/>
        <v>-0.34929763219236731</v>
      </c>
      <c r="AU47">
        <v>0.5</v>
      </c>
      <c r="AV47">
        <f t="shared" si="28"/>
        <v>84.289073122402826</v>
      </c>
      <c r="AW47">
        <f t="shared" si="29"/>
        <v>2.6640611495082935</v>
      </c>
      <c r="AX47">
        <f t="shared" si="30"/>
        <v>-14.720986830672308</v>
      </c>
      <c r="AY47">
        <f t="shared" si="31"/>
        <v>1</v>
      </c>
      <c r="AZ47">
        <f t="shared" si="32"/>
        <v>3.3692371379311553E-2</v>
      </c>
      <c r="BA47">
        <f t="shared" si="33"/>
        <v>-0.16655274550011392</v>
      </c>
      <c r="BB47" t="s">
        <v>253</v>
      </c>
      <c r="BC47">
        <v>0</v>
      </c>
      <c r="BD47">
        <f t="shared" si="34"/>
        <v>1.7556</v>
      </c>
      <c r="BE47">
        <f t="shared" si="35"/>
        <v>-0.34929763219236731</v>
      </c>
      <c r="BF47">
        <f t="shared" si="36"/>
        <v>-0.19983597594313832</v>
      </c>
      <c r="BG47">
        <f t="shared" si="37"/>
        <v>1.1879018618824468</v>
      </c>
      <c r="BH47">
        <f t="shared" si="38"/>
        <v>0.36160062403980292</v>
      </c>
      <c r="BI47">
        <f t="shared" si="39"/>
        <v>99.987777419354799</v>
      </c>
      <c r="BJ47">
        <f t="shared" si="40"/>
        <v>84.289073122402826</v>
      </c>
      <c r="BK47">
        <f t="shared" si="41"/>
        <v>0.84299376681701155</v>
      </c>
      <c r="BL47">
        <f t="shared" si="42"/>
        <v>0.19598753363402313</v>
      </c>
      <c r="BM47">
        <v>0.70114397770928505</v>
      </c>
      <c r="BN47">
        <v>0.5</v>
      </c>
      <c r="BO47" t="s">
        <v>254</v>
      </c>
      <c r="BP47">
        <v>1685100548.5064499</v>
      </c>
      <c r="BQ47">
        <v>400.020193548387</v>
      </c>
      <c r="BR47">
        <v>400.53119354838702</v>
      </c>
      <c r="BS47">
        <v>16.318122580645198</v>
      </c>
      <c r="BT47">
        <v>15.9801741935484</v>
      </c>
      <c r="BU47">
        <v>500.00916129032299</v>
      </c>
      <c r="BV47">
        <v>95.820087096774202</v>
      </c>
      <c r="BW47">
        <v>0.200021032258064</v>
      </c>
      <c r="BX47">
        <v>28.510603225806499</v>
      </c>
      <c r="BY47">
        <v>27.980558064516099</v>
      </c>
      <c r="BZ47">
        <v>999.9</v>
      </c>
      <c r="CA47">
        <v>9993.3870967741896</v>
      </c>
      <c r="CB47">
        <v>0</v>
      </c>
      <c r="CC47">
        <v>74.988658064516102</v>
      </c>
      <c r="CD47">
        <v>99.987777419354799</v>
      </c>
      <c r="CE47">
        <v>0.90018832258064496</v>
      </c>
      <c r="CF47">
        <v>9.9811535483871006E-2</v>
      </c>
      <c r="CG47">
        <v>0</v>
      </c>
      <c r="CH47">
        <v>2.35213548387097</v>
      </c>
      <c r="CI47">
        <v>0</v>
      </c>
      <c r="CJ47">
        <v>41.826074193548401</v>
      </c>
      <c r="CK47">
        <v>795.42967741935502</v>
      </c>
      <c r="CL47">
        <v>37.207322580645098</v>
      </c>
      <c r="CM47">
        <v>41.515999999999998</v>
      </c>
      <c r="CN47">
        <v>39.258000000000003</v>
      </c>
      <c r="CO47">
        <v>40.25</v>
      </c>
      <c r="CP47">
        <v>37.899000000000001</v>
      </c>
      <c r="CQ47">
        <v>90.007419354838703</v>
      </c>
      <c r="CR47">
        <v>9.9777419354838806</v>
      </c>
      <c r="CS47">
        <v>0</v>
      </c>
      <c r="CT47">
        <v>59.400000095367403</v>
      </c>
      <c r="CU47">
        <v>2.3688269230769201</v>
      </c>
      <c r="CV47">
        <v>-0.51704273041397397</v>
      </c>
      <c r="CW47">
        <v>1.7113572610072001</v>
      </c>
      <c r="CX47">
        <v>41.792584615384598</v>
      </c>
      <c r="CY47">
        <v>15</v>
      </c>
      <c r="CZ47">
        <v>1685098620.7</v>
      </c>
      <c r="DA47" t="s">
        <v>255</v>
      </c>
      <c r="DB47">
        <v>3</v>
      </c>
      <c r="DC47">
        <v>-3.831</v>
      </c>
      <c r="DD47">
        <v>0.36</v>
      </c>
      <c r="DE47">
        <v>402</v>
      </c>
      <c r="DF47">
        <v>15</v>
      </c>
      <c r="DG47">
        <v>1.2</v>
      </c>
      <c r="DH47">
        <v>0.35</v>
      </c>
      <c r="DI47">
        <v>-0.50148419230769203</v>
      </c>
      <c r="DJ47">
        <v>2.09662696252437E-2</v>
      </c>
      <c r="DK47">
        <v>9.9356841006785407E-2</v>
      </c>
      <c r="DL47">
        <v>1</v>
      </c>
      <c r="DM47">
        <v>2.3777418604651199</v>
      </c>
      <c r="DN47">
        <v>-2.6013623764668301E-2</v>
      </c>
      <c r="DO47">
        <v>0.21999597589613401</v>
      </c>
      <c r="DP47">
        <v>1</v>
      </c>
      <c r="DQ47">
        <v>0.34070286538461497</v>
      </c>
      <c r="DR47">
        <v>-3.0589997502008599E-2</v>
      </c>
      <c r="DS47">
        <v>4.5201727929397298E-3</v>
      </c>
      <c r="DT47">
        <v>1</v>
      </c>
      <c r="DU47">
        <v>3</v>
      </c>
      <c r="DV47">
        <v>3</v>
      </c>
      <c r="DW47" t="s">
        <v>263</v>
      </c>
      <c r="DX47">
        <v>100</v>
      </c>
      <c r="DY47">
        <v>100</v>
      </c>
      <c r="DZ47">
        <v>-3.831</v>
      </c>
      <c r="EA47">
        <v>0.36</v>
      </c>
      <c r="EB47">
        <v>2</v>
      </c>
      <c r="EC47">
        <v>515.38900000000001</v>
      </c>
      <c r="ED47">
        <v>414.96499999999997</v>
      </c>
      <c r="EE47">
        <v>28.157299999999999</v>
      </c>
      <c r="EF47">
        <v>30.259499999999999</v>
      </c>
      <c r="EG47">
        <v>29.9999</v>
      </c>
      <c r="EH47">
        <v>30.401900000000001</v>
      </c>
      <c r="EI47">
        <v>30.431699999999999</v>
      </c>
      <c r="EJ47">
        <v>19.7941</v>
      </c>
      <c r="EK47">
        <v>27.719000000000001</v>
      </c>
      <c r="EL47">
        <v>0</v>
      </c>
      <c r="EM47">
        <v>28.163900000000002</v>
      </c>
      <c r="EN47">
        <v>400.44099999999997</v>
      </c>
      <c r="EO47">
        <v>15.966699999999999</v>
      </c>
      <c r="EP47">
        <v>100.473</v>
      </c>
      <c r="EQ47">
        <v>90.302499999999995</v>
      </c>
    </row>
    <row r="48" spans="1:147" x14ac:dyDescent="0.3">
      <c r="A48">
        <v>32</v>
      </c>
      <c r="B48">
        <v>1685100616.5</v>
      </c>
      <c r="C48">
        <v>1920.2000000476801</v>
      </c>
      <c r="D48" t="s">
        <v>348</v>
      </c>
      <c r="E48" t="s">
        <v>349</v>
      </c>
      <c r="F48">
        <v>1685100608.5</v>
      </c>
      <c r="G48">
        <f t="shared" si="0"/>
        <v>2.2380164508018735E-3</v>
      </c>
      <c r="H48">
        <f t="shared" si="1"/>
        <v>2.4495886264804283</v>
      </c>
      <c r="I48">
        <f t="shared" si="2"/>
        <v>400.001967741935</v>
      </c>
      <c r="J48">
        <f t="shared" si="3"/>
        <v>344.24411559914978</v>
      </c>
      <c r="K48">
        <f t="shared" si="4"/>
        <v>33.053383491475515</v>
      </c>
      <c r="L48">
        <f t="shared" si="5"/>
        <v>38.407100769485602</v>
      </c>
      <c r="M48">
        <f t="shared" si="6"/>
        <v>9.5458055579744974E-2</v>
      </c>
      <c r="N48">
        <f t="shared" si="7"/>
        <v>3.37018651325412</v>
      </c>
      <c r="O48">
        <f t="shared" si="8"/>
        <v>9.3981036453112371E-2</v>
      </c>
      <c r="P48">
        <f t="shared" si="9"/>
        <v>5.8868948306256816E-2</v>
      </c>
      <c r="Q48">
        <f t="shared" si="10"/>
        <v>16.523780717507655</v>
      </c>
      <c r="R48">
        <f t="shared" si="11"/>
        <v>28.067834455165034</v>
      </c>
      <c r="S48">
        <f t="shared" si="12"/>
        <v>27.972016129032301</v>
      </c>
      <c r="T48">
        <f t="shared" si="13"/>
        <v>3.7886533201491406</v>
      </c>
      <c r="U48">
        <f t="shared" si="14"/>
        <v>40.09821895625592</v>
      </c>
      <c r="V48">
        <f t="shared" si="15"/>
        <v>1.5659021403051896</v>
      </c>
      <c r="W48">
        <f t="shared" si="16"/>
        <v>3.9051663167719961</v>
      </c>
      <c r="X48">
        <f t="shared" si="17"/>
        <v>2.222751179843951</v>
      </c>
      <c r="Y48">
        <f t="shared" si="18"/>
        <v>-98.696525480362624</v>
      </c>
      <c r="Z48">
        <f t="shared" si="19"/>
        <v>94.56736154862746</v>
      </c>
      <c r="AA48">
        <f t="shared" si="20"/>
        <v>6.130604306285858</v>
      </c>
      <c r="AB48">
        <f t="shared" si="21"/>
        <v>18.525221092058345</v>
      </c>
      <c r="AC48">
        <v>-3.9735251734071803E-2</v>
      </c>
      <c r="AD48">
        <v>4.4606301070733601E-2</v>
      </c>
      <c r="AE48">
        <v>3.3584450379802702</v>
      </c>
      <c r="AF48">
        <v>0</v>
      </c>
      <c r="AG48">
        <v>0</v>
      </c>
      <c r="AH48">
        <f t="shared" si="22"/>
        <v>1</v>
      </c>
      <c r="AI48">
        <f t="shared" si="23"/>
        <v>0</v>
      </c>
      <c r="AJ48">
        <f t="shared" si="24"/>
        <v>50417.790759553463</v>
      </c>
      <c r="AK48" t="s">
        <v>251</v>
      </c>
      <c r="AL48">
        <v>2.2718269230769201</v>
      </c>
      <c r="AM48">
        <v>1.4632000000000001</v>
      </c>
      <c r="AN48">
        <f t="shared" si="25"/>
        <v>-0.80862692307692008</v>
      </c>
      <c r="AO48">
        <f t="shared" si="26"/>
        <v>-0.55264278504436859</v>
      </c>
      <c r="AP48">
        <v>-0.17583760534965001</v>
      </c>
      <c r="AQ48" t="s">
        <v>350</v>
      </c>
      <c r="AR48">
        <v>2.34448846153846</v>
      </c>
      <c r="AS48">
        <v>1.8084</v>
      </c>
      <c r="AT48">
        <f t="shared" si="27"/>
        <v>-0.29644351998366503</v>
      </c>
      <c r="AU48">
        <v>0.5</v>
      </c>
      <c r="AV48">
        <f t="shared" si="28"/>
        <v>84.307717486720207</v>
      </c>
      <c r="AW48">
        <f t="shared" si="29"/>
        <v>2.4495886264804283</v>
      </c>
      <c r="AX48">
        <f t="shared" si="30"/>
        <v>-12.496238266775864</v>
      </c>
      <c r="AY48">
        <f t="shared" si="31"/>
        <v>1</v>
      </c>
      <c r="AZ48">
        <f t="shared" si="32"/>
        <v>3.1140995274170771E-2</v>
      </c>
      <c r="BA48">
        <f t="shared" si="33"/>
        <v>-0.19088697190886969</v>
      </c>
      <c r="BB48" t="s">
        <v>253</v>
      </c>
      <c r="BC48">
        <v>0</v>
      </c>
      <c r="BD48">
        <f t="shared" si="34"/>
        <v>1.8084</v>
      </c>
      <c r="BE48">
        <f t="shared" si="35"/>
        <v>-0.29644351998366514</v>
      </c>
      <c r="BF48">
        <f t="shared" si="36"/>
        <v>-0.23592126845270636</v>
      </c>
      <c r="BG48">
        <f t="shared" si="37"/>
        <v>1.1567917935779477</v>
      </c>
      <c r="BH48">
        <f t="shared" si="38"/>
        <v>0.42689649595943896</v>
      </c>
      <c r="BI48">
        <f t="shared" si="39"/>
        <v>100.009529032258</v>
      </c>
      <c r="BJ48">
        <f t="shared" si="40"/>
        <v>84.307717486720207</v>
      </c>
      <c r="BK48">
        <f t="shared" si="41"/>
        <v>0.8429968454258675</v>
      </c>
      <c r="BL48">
        <f t="shared" si="42"/>
        <v>0.19599369085173504</v>
      </c>
      <c r="BM48">
        <v>0.70114397770928505</v>
      </c>
      <c r="BN48">
        <v>0.5</v>
      </c>
      <c r="BO48" t="s">
        <v>254</v>
      </c>
      <c r="BP48">
        <v>1685100608.5</v>
      </c>
      <c r="BQ48">
        <v>400.001967741935</v>
      </c>
      <c r="BR48">
        <v>400.471</v>
      </c>
      <c r="BS48">
        <v>16.308545161290301</v>
      </c>
      <c r="BT48">
        <v>15.999832258064499</v>
      </c>
      <c r="BU48">
        <v>500.005290322581</v>
      </c>
      <c r="BV48">
        <v>95.817309677419402</v>
      </c>
      <c r="BW48">
        <v>0.19996990322580599</v>
      </c>
      <c r="BX48">
        <v>28.492493548387099</v>
      </c>
      <c r="BY48">
        <v>27.972016129032301</v>
      </c>
      <c r="BZ48">
        <v>999.9</v>
      </c>
      <c r="CA48">
        <v>10000.6451612903</v>
      </c>
      <c r="CB48">
        <v>0</v>
      </c>
      <c r="CC48">
        <v>74.987622580645194</v>
      </c>
      <c r="CD48">
        <v>100.009529032258</v>
      </c>
      <c r="CE48">
        <v>0.90008587096774195</v>
      </c>
      <c r="CF48">
        <v>9.9914038709677397E-2</v>
      </c>
      <c r="CG48">
        <v>0</v>
      </c>
      <c r="CH48">
        <v>2.3363870967741902</v>
      </c>
      <c r="CI48">
        <v>0</v>
      </c>
      <c r="CJ48">
        <v>41.859480645161298</v>
      </c>
      <c r="CK48">
        <v>795.57406451612906</v>
      </c>
      <c r="CL48">
        <v>37.118903225806498</v>
      </c>
      <c r="CM48">
        <v>41.436999999999998</v>
      </c>
      <c r="CN48">
        <v>39.180999999999997</v>
      </c>
      <c r="CO48">
        <v>40.173000000000002</v>
      </c>
      <c r="CP48">
        <v>37.811999999999998</v>
      </c>
      <c r="CQ48">
        <v>90.018064516129002</v>
      </c>
      <c r="CR48">
        <v>9.9903225806451594</v>
      </c>
      <c r="CS48">
        <v>0</v>
      </c>
      <c r="CT48">
        <v>59.200000047683702</v>
      </c>
      <c r="CU48">
        <v>2.34448846153846</v>
      </c>
      <c r="CV48">
        <v>-5.9073513634201297E-2</v>
      </c>
      <c r="CW48">
        <v>1.91095386042252</v>
      </c>
      <c r="CX48">
        <v>41.888861538461498</v>
      </c>
      <c r="CY48">
        <v>15</v>
      </c>
      <c r="CZ48">
        <v>1685098620.7</v>
      </c>
      <c r="DA48" t="s">
        <v>255</v>
      </c>
      <c r="DB48">
        <v>3</v>
      </c>
      <c r="DC48">
        <v>-3.831</v>
      </c>
      <c r="DD48">
        <v>0.36</v>
      </c>
      <c r="DE48">
        <v>402</v>
      </c>
      <c r="DF48">
        <v>15</v>
      </c>
      <c r="DG48">
        <v>1.2</v>
      </c>
      <c r="DH48">
        <v>0.35</v>
      </c>
      <c r="DI48">
        <v>-0.45886873076923101</v>
      </c>
      <c r="DJ48">
        <v>-2.2879603858973099E-2</v>
      </c>
      <c r="DK48">
        <v>8.5149820851727898E-2</v>
      </c>
      <c r="DL48">
        <v>1</v>
      </c>
      <c r="DM48">
        <v>2.35376511627907</v>
      </c>
      <c r="DN48">
        <v>-3.2669793959826499E-2</v>
      </c>
      <c r="DO48">
        <v>0.153933979934499</v>
      </c>
      <c r="DP48">
        <v>1</v>
      </c>
      <c r="DQ48">
        <v>0.31172149999999998</v>
      </c>
      <c r="DR48">
        <v>-3.04130180141703E-2</v>
      </c>
      <c r="DS48">
        <v>4.4650880579653303E-3</v>
      </c>
      <c r="DT48">
        <v>1</v>
      </c>
      <c r="DU48">
        <v>3</v>
      </c>
      <c r="DV48">
        <v>3</v>
      </c>
      <c r="DW48" t="s">
        <v>263</v>
      </c>
      <c r="DX48">
        <v>100</v>
      </c>
      <c r="DY48">
        <v>100</v>
      </c>
      <c r="DZ48">
        <v>-3.831</v>
      </c>
      <c r="EA48">
        <v>0.36</v>
      </c>
      <c r="EB48">
        <v>2</v>
      </c>
      <c r="EC48">
        <v>515.6</v>
      </c>
      <c r="ED48">
        <v>414.404</v>
      </c>
      <c r="EE48">
        <v>28.1846</v>
      </c>
      <c r="EF48">
        <v>30.267299999999999</v>
      </c>
      <c r="EG48">
        <v>30</v>
      </c>
      <c r="EH48">
        <v>30.412400000000002</v>
      </c>
      <c r="EI48">
        <v>30.439399999999999</v>
      </c>
      <c r="EJ48">
        <v>19.793099999999999</v>
      </c>
      <c r="EK48">
        <v>27.719000000000001</v>
      </c>
      <c r="EL48">
        <v>0</v>
      </c>
      <c r="EM48">
        <v>28.2059</v>
      </c>
      <c r="EN48">
        <v>400.43900000000002</v>
      </c>
      <c r="EO48">
        <v>15.9977</v>
      </c>
      <c r="EP48">
        <v>100.47199999999999</v>
      </c>
      <c r="EQ48">
        <v>90.301000000000002</v>
      </c>
    </row>
    <row r="49" spans="1:147" x14ac:dyDescent="0.3">
      <c r="A49">
        <v>33</v>
      </c>
      <c r="B49">
        <v>1685100676.5</v>
      </c>
      <c r="C49">
        <v>1980.2000000476801</v>
      </c>
      <c r="D49" t="s">
        <v>351</v>
      </c>
      <c r="E49" t="s">
        <v>352</v>
      </c>
      <c r="F49">
        <v>1685100668.5032301</v>
      </c>
      <c r="G49">
        <f t="shared" ref="G49:G80" si="43">BU49*AH49*(BS49-BT49)/(100*BM49*(1000-AH49*BS49))</f>
        <v>2.0875176884094485E-3</v>
      </c>
      <c r="H49">
        <f t="shared" ref="H49:H80" si="44">BU49*AH49*(BR49-BQ49*(1000-AH49*BT49)/(1000-AH49*BS49))/(100*BM49)</f>
        <v>2.3685876987071</v>
      </c>
      <c r="I49">
        <f t="shared" ref="I49:I80" si="45">BQ49 - IF(AH49&gt;1, H49*BM49*100/(AJ49*CA49), 0)</f>
        <v>400.01664516129</v>
      </c>
      <c r="J49">
        <f t="shared" ref="J49:J80" si="46">((P49-G49/2)*I49-H49)/(P49+G49/2)</f>
        <v>342.61040505107394</v>
      </c>
      <c r="K49">
        <f t="shared" ref="K49:K80" si="47">J49*(BV49+BW49)/1000</f>
        <v>32.897369850130339</v>
      </c>
      <c r="L49">
        <f t="shared" ref="L49:L80" si="48">(BQ49 - IF(AH49&gt;1, H49*BM49*100/(AJ49*CA49), 0))*(BV49+BW49)/1000</f>
        <v>38.409503412827121</v>
      </c>
      <c r="M49">
        <f t="shared" ref="M49:M80" si="49">2/((1/O49-1/N49)+SIGN(O49)*SQRT((1/O49-1/N49)*(1/O49-1/N49) + 4*BN49/((BN49+1)*(BN49+1))*(2*1/O49*1/N49-1/N49*1/N49)))</f>
        <v>8.8717158702080121E-2</v>
      </c>
      <c r="N49">
        <f t="shared" ref="N49:N80" si="50">AE49+AD49*BM49+AC49*BM49*BM49</f>
        <v>3.3671369761382377</v>
      </c>
      <c r="O49">
        <f t="shared" ref="O49:O80" si="51">G49*(1000-(1000*0.61365*EXP(17.502*S49/(240.97+S49))/(BV49+BW49)+BS49)/2)/(1000*0.61365*EXP(17.502*S49/(240.97+S49))/(BV49+BW49)-BS49)</f>
        <v>8.7438733795366971E-2</v>
      </c>
      <c r="P49">
        <f t="shared" ref="P49:P80" si="52">1/((BN49+1)/(M49/1.6)+1/(N49/1.37)) + BN49/((BN49+1)/(M49/1.6) + BN49/(N49/1.37))</f>
        <v>5.4762535297142104E-2</v>
      </c>
      <c r="Q49">
        <f t="shared" ref="Q49:Q80" si="53">(BJ49*BL49)</f>
        <v>16.523268098879615</v>
      </c>
      <c r="R49">
        <f t="shared" ref="R49:R80" si="54">(BX49+(Q49+2*0.95*0.0000000567*(((BX49+$B$7)+273)^4-(BX49+273)^4)-44100*G49)/(1.84*29.3*N49+8*0.95*0.0000000567*(BX49+273)^3))</f>
        <v>28.113953569908617</v>
      </c>
      <c r="S49">
        <f t="shared" ref="S49:S80" si="55">($C$7*BY49+$D$7*BZ49+$E$7*R49)</f>
        <v>27.994683870967702</v>
      </c>
      <c r="T49">
        <f t="shared" ref="T49:T80" si="56">0.61365*EXP(17.502*S49/(240.97+S49))</f>
        <v>3.7936637719098574</v>
      </c>
      <c r="U49">
        <f t="shared" ref="U49:U80" si="57">(V49/W49*100)</f>
        <v>40.053281953643058</v>
      </c>
      <c r="V49">
        <f t="shared" ref="V49:V80" si="58">BS49*(BV49+BW49)/1000</f>
        <v>1.5652516066060678</v>
      </c>
      <c r="W49">
        <f t="shared" ref="W49:W80" si="59">0.61365*EXP(17.502*BX49/(240.97+BX49))</f>
        <v>3.9079234715838309</v>
      </c>
      <c r="X49">
        <f t="shared" ref="X49:X80" si="60">(T49-BS49*(BV49+BW49)/1000)</f>
        <v>2.2284121653037898</v>
      </c>
      <c r="Y49">
        <f t="shared" ref="Y49:Y80" si="61">(-G49*44100)</f>
        <v>-92.05953005885668</v>
      </c>
      <c r="Z49">
        <f t="shared" ref="Z49:Z80" si="62">2*29.3*N49*0.92*(BX49-S49)</f>
        <v>92.572808282896744</v>
      </c>
      <c r="AA49">
        <f t="shared" ref="AA49:AA80" si="63">2*0.95*0.0000000567*(((BX49+$B$7)+273)^4-(S49+273)^4)</f>
        <v>6.0077781830195534</v>
      </c>
      <c r="AB49">
        <f t="shared" ref="AB49:AB80" si="64">Q49+AA49+Y49+Z49</f>
        <v>23.04432450593923</v>
      </c>
      <c r="AC49">
        <v>-3.9690087296846498E-2</v>
      </c>
      <c r="AD49">
        <v>4.4555600033326197E-2</v>
      </c>
      <c r="AE49">
        <v>3.3554088466241301</v>
      </c>
      <c r="AF49">
        <v>0</v>
      </c>
      <c r="AG49">
        <v>0</v>
      </c>
      <c r="AH49">
        <f t="shared" ref="AH49:AH80" si="65">IF(AF49*$H$13&gt;=AJ49,1,(AJ49/(AJ49-AF49*$H$13)))</f>
        <v>1</v>
      </c>
      <c r="AI49">
        <f t="shared" ref="AI49:AI80" si="66">(AH49-1)*100</f>
        <v>0</v>
      </c>
      <c r="AJ49">
        <f t="shared" ref="AJ49:AJ80" si="67">MAX(0,($B$13+$C$13*CA49)/(1+$D$13*CA49)*BV49/(BX49+273)*$E$13)</f>
        <v>50360.838778590951</v>
      </c>
      <c r="AK49" t="s">
        <v>251</v>
      </c>
      <c r="AL49">
        <v>2.2718269230769201</v>
      </c>
      <c r="AM49">
        <v>1.4632000000000001</v>
      </c>
      <c r="AN49">
        <f t="shared" ref="AN49:AN80" si="68">AM49-AL49</f>
        <v>-0.80862692307692008</v>
      </c>
      <c r="AO49">
        <f t="shared" ref="AO49:AO80" si="69">AN49/AM49</f>
        <v>-0.55264278504436859</v>
      </c>
      <c r="AP49">
        <v>-0.17583760534965001</v>
      </c>
      <c r="AQ49" t="s">
        <v>353</v>
      </c>
      <c r="AR49">
        <v>2.3553884615384599</v>
      </c>
      <c r="AS49">
        <v>1.8164</v>
      </c>
      <c r="AT49">
        <f t="shared" ref="AT49:AT80" si="70">1-AR49/AS49</f>
        <v>-0.29673445361069151</v>
      </c>
      <c r="AU49">
        <v>0.5</v>
      </c>
      <c r="AV49">
        <f t="shared" ref="AV49:AV80" si="71">BJ49</f>
        <v>84.307990800909792</v>
      </c>
      <c r="AW49">
        <f t="shared" ref="AW49:AW80" si="72">H49</f>
        <v>2.3685876987071</v>
      </c>
      <c r="AX49">
        <f t="shared" ref="AX49:AX80" si="73">AT49*AU49*AV49</f>
        <v>-12.508542792661586</v>
      </c>
      <c r="AY49">
        <f t="shared" ref="AY49:AY80" si="74">BD49/AS49</f>
        <v>1</v>
      </c>
      <c r="AZ49">
        <f t="shared" ref="AZ49:AZ80" si="75">(AW49-AP49)/AV49</f>
        <v>3.0180120293286507E-2</v>
      </c>
      <c r="BA49">
        <f t="shared" ref="BA49:BA80" si="76">(AM49-AS49)/AS49</f>
        <v>-0.19445056155031928</v>
      </c>
      <c r="BB49" t="s">
        <v>253</v>
      </c>
      <c r="BC49">
        <v>0</v>
      </c>
      <c r="BD49">
        <f t="shared" ref="BD49:BD80" si="77">AS49-BC49</f>
        <v>1.8164</v>
      </c>
      <c r="BE49">
        <f t="shared" ref="BE49:BE80" si="78">(AS49-AR49)/(AS49-BC49)</f>
        <v>-0.29673445361069145</v>
      </c>
      <c r="BF49">
        <f t="shared" ref="BF49:BF80" si="79">(AM49-AS49)/(AM49-BC49)</f>
        <v>-0.24138873701476213</v>
      </c>
      <c r="BG49">
        <f t="shared" ref="BG49:BG80" si="80">(AS49-AR49)/(AS49-AL49)</f>
        <v>1.1834795753772918</v>
      </c>
      <c r="BH49">
        <f t="shared" ref="BH49:BH80" si="81">(AM49-AS49)/(AM49-AL49)</f>
        <v>0.43678980988665655</v>
      </c>
      <c r="BI49">
        <f t="shared" ref="BI49:BI80" si="82">$B$11*CB49+$C$11*CC49+$F$11*CD49</f>
        <v>100.01025161290301</v>
      </c>
      <c r="BJ49">
        <f t="shared" ref="BJ49:BJ80" si="83">BI49*BK49</f>
        <v>84.307990800909792</v>
      </c>
      <c r="BK49">
        <f t="shared" ref="BK49:BK80" si="84">($B$11*$D$9+$C$11*$D$9+$F$11*((CQ49+CI49)/MAX(CQ49+CI49+CR49, 0.1)*$I$9+CR49/MAX(CQ49+CI49+CR49, 0.1)*$J$9))/($B$11+$C$11+$F$11)</f>
        <v>0.84299348757995374</v>
      </c>
      <c r="BL49">
        <f t="shared" ref="BL49:BL80" si="85">($B$11*$K$9+$C$11*$K$9+$F$11*((CQ49+CI49)/MAX(CQ49+CI49+CR49, 0.1)*$P$9+CR49/MAX(CQ49+CI49+CR49, 0.1)*$Q$9))/($B$11+$C$11+$F$11)</f>
        <v>0.19598697515990748</v>
      </c>
      <c r="BM49">
        <v>0.70114397770928505</v>
      </c>
      <c r="BN49">
        <v>0.5</v>
      </c>
      <c r="BO49" t="s">
        <v>254</v>
      </c>
      <c r="BP49">
        <v>1685100668.5032301</v>
      </c>
      <c r="BQ49">
        <v>400.01664516129</v>
      </c>
      <c r="BR49">
        <v>400.46587096774198</v>
      </c>
      <c r="BS49">
        <v>16.301348387096802</v>
      </c>
      <c r="BT49">
        <v>16.013400000000001</v>
      </c>
      <c r="BU49">
        <v>500.017032258065</v>
      </c>
      <c r="BV49">
        <v>95.819667741935504</v>
      </c>
      <c r="BW49">
        <v>0.20009512903225801</v>
      </c>
      <c r="BX49">
        <v>28.504645161290298</v>
      </c>
      <c r="BY49">
        <v>27.994683870967702</v>
      </c>
      <c r="BZ49">
        <v>999.9</v>
      </c>
      <c r="CA49">
        <v>9989.0322580645206</v>
      </c>
      <c r="CB49">
        <v>0</v>
      </c>
      <c r="CC49">
        <v>74.971400000000003</v>
      </c>
      <c r="CD49">
        <v>100.01025161290301</v>
      </c>
      <c r="CE49">
        <v>0.90020454838709696</v>
      </c>
      <c r="CF49">
        <v>9.9795283870967796E-2</v>
      </c>
      <c r="CG49">
        <v>0</v>
      </c>
      <c r="CH49">
        <v>2.3669387096774201</v>
      </c>
      <c r="CI49">
        <v>0</v>
      </c>
      <c r="CJ49">
        <v>41.577993548387099</v>
      </c>
      <c r="CK49">
        <v>795.61293548387096</v>
      </c>
      <c r="CL49">
        <v>37.008000000000003</v>
      </c>
      <c r="CM49">
        <v>41.366870967741903</v>
      </c>
      <c r="CN49">
        <v>39.080290322580602</v>
      </c>
      <c r="CO49">
        <v>40.066064516129003</v>
      </c>
      <c r="CP49">
        <v>37.731709677419403</v>
      </c>
      <c r="CQ49">
        <v>90.028387096774196</v>
      </c>
      <c r="CR49">
        <v>9.9790322580645192</v>
      </c>
      <c r="CS49">
        <v>0</v>
      </c>
      <c r="CT49">
        <v>59.5</v>
      </c>
      <c r="CU49">
        <v>2.3553884615384599</v>
      </c>
      <c r="CV49">
        <v>-0.11784273433316</v>
      </c>
      <c r="CW49">
        <v>-0.192735041763023</v>
      </c>
      <c r="CX49">
        <v>41.568126923076903</v>
      </c>
      <c r="CY49">
        <v>15</v>
      </c>
      <c r="CZ49">
        <v>1685098620.7</v>
      </c>
      <c r="DA49" t="s">
        <v>255</v>
      </c>
      <c r="DB49">
        <v>3</v>
      </c>
      <c r="DC49">
        <v>-3.831</v>
      </c>
      <c r="DD49">
        <v>0.36</v>
      </c>
      <c r="DE49">
        <v>402</v>
      </c>
      <c r="DF49">
        <v>15</v>
      </c>
      <c r="DG49">
        <v>1.2</v>
      </c>
      <c r="DH49">
        <v>0.35</v>
      </c>
      <c r="DI49">
        <v>-0.46510728846153798</v>
      </c>
      <c r="DJ49">
        <v>3.7856113097851397E-2</v>
      </c>
      <c r="DK49">
        <v>9.0639173483768196E-2</v>
      </c>
      <c r="DL49">
        <v>1</v>
      </c>
      <c r="DM49">
        <v>2.3706093023255801</v>
      </c>
      <c r="DN49">
        <v>-0.15552226135130501</v>
      </c>
      <c r="DO49">
        <v>0.13457719115282099</v>
      </c>
      <c r="DP49">
        <v>1</v>
      </c>
      <c r="DQ49">
        <v>0.289432346153846</v>
      </c>
      <c r="DR49">
        <v>-1.5986966748804701E-2</v>
      </c>
      <c r="DS49">
        <v>3.0389009076196198E-3</v>
      </c>
      <c r="DT49">
        <v>1</v>
      </c>
      <c r="DU49">
        <v>3</v>
      </c>
      <c r="DV49">
        <v>3</v>
      </c>
      <c r="DW49" t="s">
        <v>263</v>
      </c>
      <c r="DX49">
        <v>100</v>
      </c>
      <c r="DY49">
        <v>100</v>
      </c>
      <c r="DZ49">
        <v>-3.831</v>
      </c>
      <c r="EA49">
        <v>0.36</v>
      </c>
      <c r="EB49">
        <v>2</v>
      </c>
      <c r="EC49">
        <v>515.38800000000003</v>
      </c>
      <c r="ED49">
        <v>414.33600000000001</v>
      </c>
      <c r="EE49">
        <v>28.174099999999999</v>
      </c>
      <c r="EF49">
        <v>30.27</v>
      </c>
      <c r="EG49">
        <v>30</v>
      </c>
      <c r="EH49">
        <v>30.4176</v>
      </c>
      <c r="EI49">
        <v>30.447299999999998</v>
      </c>
      <c r="EJ49">
        <v>19.792300000000001</v>
      </c>
      <c r="EK49">
        <v>27.719000000000001</v>
      </c>
      <c r="EL49">
        <v>0</v>
      </c>
      <c r="EM49">
        <v>28.187799999999999</v>
      </c>
      <c r="EN49">
        <v>400.452</v>
      </c>
      <c r="EO49">
        <v>16.025099999999998</v>
      </c>
      <c r="EP49">
        <v>100.47199999999999</v>
      </c>
      <c r="EQ49">
        <v>90.301500000000004</v>
      </c>
    </row>
    <row r="50" spans="1:147" x14ac:dyDescent="0.3">
      <c r="A50">
        <v>34</v>
      </c>
      <c r="B50">
        <v>1685100736.5</v>
      </c>
      <c r="C50">
        <v>2040.2000000476801</v>
      </c>
      <c r="D50" t="s">
        <v>354</v>
      </c>
      <c r="E50" t="s">
        <v>355</v>
      </c>
      <c r="F50">
        <v>1685100728.52581</v>
      </c>
      <c r="G50">
        <f t="shared" si="43"/>
        <v>1.9300975777332232E-3</v>
      </c>
      <c r="H50">
        <f t="shared" si="44"/>
        <v>2.3038825291698068</v>
      </c>
      <c r="I50">
        <f t="shared" si="45"/>
        <v>400.009935483871</v>
      </c>
      <c r="J50">
        <f t="shared" si="46"/>
        <v>340.32145571747111</v>
      </c>
      <c r="K50">
        <f t="shared" si="47"/>
        <v>32.676668871454652</v>
      </c>
      <c r="L50">
        <f t="shared" si="48"/>
        <v>38.407781782497125</v>
      </c>
      <c r="M50">
        <f t="shared" si="49"/>
        <v>8.1842400472485671E-2</v>
      </c>
      <c r="N50">
        <f t="shared" si="50"/>
        <v>3.3719976513544867</v>
      </c>
      <c r="O50">
        <f t="shared" si="51"/>
        <v>8.0754667004837702E-2</v>
      </c>
      <c r="P50">
        <f t="shared" si="52"/>
        <v>5.0568190937704108E-2</v>
      </c>
      <c r="Q50">
        <f t="shared" si="53"/>
        <v>16.521178064002473</v>
      </c>
      <c r="R50">
        <f t="shared" si="54"/>
        <v>28.143421909988739</v>
      </c>
      <c r="S50">
        <f t="shared" si="55"/>
        <v>27.999932258064501</v>
      </c>
      <c r="T50">
        <f t="shared" si="56"/>
        <v>3.794824693272131</v>
      </c>
      <c r="U50">
        <f t="shared" si="57"/>
        <v>40.036900422580445</v>
      </c>
      <c r="V50">
        <f t="shared" si="58"/>
        <v>1.5639839482529061</v>
      </c>
      <c r="W50">
        <f t="shared" si="59"/>
        <v>3.9063562157544878</v>
      </c>
      <c r="X50">
        <f t="shared" si="60"/>
        <v>2.2308407450192247</v>
      </c>
      <c r="Y50">
        <f t="shared" si="61"/>
        <v>-85.117303178035144</v>
      </c>
      <c r="Z50">
        <f t="shared" si="62"/>
        <v>90.496801033722747</v>
      </c>
      <c r="AA50">
        <f t="shared" si="63"/>
        <v>5.8645352189990163</v>
      </c>
      <c r="AB50">
        <f t="shared" si="64"/>
        <v>27.765211138689097</v>
      </c>
      <c r="AC50">
        <v>-3.9762083091735997E-2</v>
      </c>
      <c r="AD50">
        <v>4.4636421620267701E-2</v>
      </c>
      <c r="AE50">
        <v>3.3602482476113602</v>
      </c>
      <c r="AF50">
        <v>0</v>
      </c>
      <c r="AG50">
        <v>0</v>
      </c>
      <c r="AH50">
        <f t="shared" si="65"/>
        <v>1</v>
      </c>
      <c r="AI50">
        <f t="shared" si="66"/>
        <v>0</v>
      </c>
      <c r="AJ50">
        <f t="shared" si="67"/>
        <v>50449.55820719467</v>
      </c>
      <c r="AK50" t="s">
        <v>251</v>
      </c>
      <c r="AL50">
        <v>2.2718269230769201</v>
      </c>
      <c r="AM50">
        <v>1.4632000000000001</v>
      </c>
      <c r="AN50">
        <f t="shared" si="68"/>
        <v>-0.80862692307692008</v>
      </c>
      <c r="AO50">
        <f t="shared" si="69"/>
        <v>-0.55264278504436859</v>
      </c>
      <c r="AP50">
        <v>-0.17583760534965001</v>
      </c>
      <c r="AQ50" t="s">
        <v>356</v>
      </c>
      <c r="AR50">
        <v>2.31175</v>
      </c>
      <c r="AS50">
        <v>1.3424</v>
      </c>
      <c r="AT50">
        <f t="shared" si="70"/>
        <v>-0.72210220500595934</v>
      </c>
      <c r="AU50">
        <v>0.5</v>
      </c>
      <c r="AV50">
        <f t="shared" si="71"/>
        <v>84.299450003401233</v>
      </c>
      <c r="AW50">
        <f t="shared" si="72"/>
        <v>2.3038825291698068</v>
      </c>
      <c r="AX50">
        <f t="shared" si="73"/>
        <v>-30.436409364122827</v>
      </c>
      <c r="AY50">
        <f t="shared" si="74"/>
        <v>1</v>
      </c>
      <c r="AZ50">
        <f t="shared" si="75"/>
        <v>2.9415614626422917E-2</v>
      </c>
      <c r="BA50">
        <f t="shared" si="76"/>
        <v>8.9988081048867713E-2</v>
      </c>
      <c r="BB50" t="s">
        <v>253</v>
      </c>
      <c r="BC50">
        <v>0</v>
      </c>
      <c r="BD50">
        <f t="shared" si="77"/>
        <v>1.3424</v>
      </c>
      <c r="BE50">
        <f t="shared" si="78"/>
        <v>-0.72210220500595945</v>
      </c>
      <c r="BF50">
        <f t="shared" si="79"/>
        <v>8.2558775287042113E-2</v>
      </c>
      <c r="BG50">
        <f t="shared" si="80"/>
        <v>1.0429545087750549</v>
      </c>
      <c r="BH50">
        <f t="shared" si="81"/>
        <v>-0.14938904030098563</v>
      </c>
      <c r="BI50">
        <f t="shared" si="82"/>
        <v>100.00041290322601</v>
      </c>
      <c r="BJ50">
        <f t="shared" si="83"/>
        <v>84.299450003401233</v>
      </c>
      <c r="BK50">
        <f t="shared" si="84"/>
        <v>0.84299101929689868</v>
      </c>
      <c r="BL50">
        <f t="shared" si="85"/>
        <v>0.1959820385937974</v>
      </c>
      <c r="BM50">
        <v>0.70114397770928505</v>
      </c>
      <c r="BN50">
        <v>0.5</v>
      </c>
      <c r="BO50" t="s">
        <v>254</v>
      </c>
      <c r="BP50">
        <v>1685100728.52581</v>
      </c>
      <c r="BQ50">
        <v>400.009935483871</v>
      </c>
      <c r="BR50">
        <v>400.44125806451598</v>
      </c>
      <c r="BS50">
        <v>16.288603225806501</v>
      </c>
      <c r="BT50">
        <v>16.022364516128999</v>
      </c>
      <c r="BU50">
        <v>500.014935483871</v>
      </c>
      <c r="BV50">
        <v>95.817106451612901</v>
      </c>
      <c r="BW50">
        <v>0.199963064516129</v>
      </c>
      <c r="BX50">
        <v>28.4977387096774</v>
      </c>
      <c r="BY50">
        <v>27.999932258064501</v>
      </c>
      <c r="BZ50">
        <v>999.9</v>
      </c>
      <c r="CA50">
        <v>10007.419354838699</v>
      </c>
      <c r="CB50">
        <v>0</v>
      </c>
      <c r="CC50">
        <v>74.971400000000003</v>
      </c>
      <c r="CD50">
        <v>100.00041290322601</v>
      </c>
      <c r="CE50">
        <v>0.900285</v>
      </c>
      <c r="CF50">
        <v>9.9714800000000006E-2</v>
      </c>
      <c r="CG50">
        <v>0</v>
      </c>
      <c r="CH50">
        <v>2.3068096774193498</v>
      </c>
      <c r="CI50">
        <v>0</v>
      </c>
      <c r="CJ50">
        <v>41.479148387096799</v>
      </c>
      <c r="CK50">
        <v>795.55645161290295</v>
      </c>
      <c r="CL50">
        <v>36.947161290322597</v>
      </c>
      <c r="CM50">
        <v>41.258000000000003</v>
      </c>
      <c r="CN50">
        <v>39</v>
      </c>
      <c r="CO50">
        <v>40</v>
      </c>
      <c r="CP50">
        <v>37.662999999999997</v>
      </c>
      <c r="CQ50">
        <v>90.029354838709693</v>
      </c>
      <c r="CR50">
        <v>9.9700000000000095</v>
      </c>
      <c r="CS50">
        <v>0</v>
      </c>
      <c r="CT50">
        <v>59.400000095367403</v>
      </c>
      <c r="CU50">
        <v>2.31175</v>
      </c>
      <c r="CV50">
        <v>-0.83136752760556998</v>
      </c>
      <c r="CW50">
        <v>0.160560682436554</v>
      </c>
      <c r="CX50">
        <v>41.461853846153801</v>
      </c>
      <c r="CY50">
        <v>15</v>
      </c>
      <c r="CZ50">
        <v>1685098620.7</v>
      </c>
      <c r="DA50" t="s">
        <v>255</v>
      </c>
      <c r="DB50">
        <v>3</v>
      </c>
      <c r="DC50">
        <v>-3.831</v>
      </c>
      <c r="DD50">
        <v>0.36</v>
      </c>
      <c r="DE50">
        <v>402</v>
      </c>
      <c r="DF50">
        <v>15</v>
      </c>
      <c r="DG50">
        <v>1.2</v>
      </c>
      <c r="DH50">
        <v>0.35</v>
      </c>
      <c r="DI50">
        <v>-0.42585640384615397</v>
      </c>
      <c r="DJ50">
        <v>-5.0753201145792598E-2</v>
      </c>
      <c r="DK50">
        <v>0.105110442879467</v>
      </c>
      <c r="DL50">
        <v>1</v>
      </c>
      <c r="DM50">
        <v>2.2940651162790702</v>
      </c>
      <c r="DN50">
        <v>-0.11362564307633399</v>
      </c>
      <c r="DO50">
        <v>0.20142846370964601</v>
      </c>
      <c r="DP50">
        <v>1</v>
      </c>
      <c r="DQ50">
        <v>0.26779405769230802</v>
      </c>
      <c r="DR50">
        <v>-1.8865390055996301E-2</v>
      </c>
      <c r="DS50">
        <v>3.5028634737743298E-3</v>
      </c>
      <c r="DT50">
        <v>1</v>
      </c>
      <c r="DU50">
        <v>3</v>
      </c>
      <c r="DV50">
        <v>3</v>
      </c>
      <c r="DW50" t="s">
        <v>263</v>
      </c>
      <c r="DX50">
        <v>100</v>
      </c>
      <c r="DY50">
        <v>100</v>
      </c>
      <c r="DZ50">
        <v>-3.831</v>
      </c>
      <c r="EA50">
        <v>0.36</v>
      </c>
      <c r="EB50">
        <v>2</v>
      </c>
      <c r="EC50">
        <v>515.42999999999995</v>
      </c>
      <c r="ED50">
        <v>414.62</v>
      </c>
      <c r="EE50">
        <v>28.138500000000001</v>
      </c>
      <c r="EF50">
        <v>30.272600000000001</v>
      </c>
      <c r="EG50">
        <v>30.0001</v>
      </c>
      <c r="EH50">
        <v>30.422799999999999</v>
      </c>
      <c r="EI50">
        <v>30.452500000000001</v>
      </c>
      <c r="EJ50">
        <v>19.790500000000002</v>
      </c>
      <c r="EK50">
        <v>27.719000000000001</v>
      </c>
      <c r="EL50">
        <v>0</v>
      </c>
      <c r="EM50">
        <v>28.131900000000002</v>
      </c>
      <c r="EN50">
        <v>400.31700000000001</v>
      </c>
      <c r="EO50">
        <v>16.025099999999998</v>
      </c>
      <c r="EP50">
        <v>100.473</v>
      </c>
      <c r="EQ50">
        <v>90.301900000000003</v>
      </c>
    </row>
    <row r="51" spans="1:147" x14ac:dyDescent="0.3">
      <c r="A51">
        <v>35</v>
      </c>
      <c r="B51">
        <v>1685100796.5</v>
      </c>
      <c r="C51">
        <v>2100.2000000476801</v>
      </c>
      <c r="D51" t="s">
        <v>357</v>
      </c>
      <c r="E51" t="s">
        <v>358</v>
      </c>
      <c r="F51">
        <v>1685100788.55161</v>
      </c>
      <c r="G51">
        <f t="shared" si="43"/>
        <v>1.8130396377310275E-3</v>
      </c>
      <c r="H51">
        <f t="shared" si="44"/>
        <v>2.6522563853579824</v>
      </c>
      <c r="I51">
        <f t="shared" si="45"/>
        <v>399.99590322580599</v>
      </c>
      <c r="J51">
        <f t="shared" si="46"/>
        <v>330.38534425259292</v>
      </c>
      <c r="K51">
        <f t="shared" si="47"/>
        <v>31.722809311713029</v>
      </c>
      <c r="L51">
        <f t="shared" si="48"/>
        <v>38.40664843110418</v>
      </c>
      <c r="M51">
        <f t="shared" si="49"/>
        <v>7.7007593722677112E-2</v>
      </c>
      <c r="N51">
        <f t="shared" si="50"/>
        <v>3.3717967419841455</v>
      </c>
      <c r="O51">
        <f t="shared" si="51"/>
        <v>7.6043706297405061E-2</v>
      </c>
      <c r="P51">
        <f t="shared" si="52"/>
        <v>4.7612912615746586E-2</v>
      </c>
      <c r="Q51">
        <f t="shared" si="53"/>
        <v>16.521416379523679</v>
      </c>
      <c r="R51">
        <f t="shared" si="54"/>
        <v>28.137827302216348</v>
      </c>
      <c r="S51">
        <f t="shared" si="55"/>
        <v>27.9697806451613</v>
      </c>
      <c r="T51">
        <f t="shared" si="56"/>
        <v>3.7881595042622749</v>
      </c>
      <c r="U51">
        <f t="shared" si="57"/>
        <v>40.078711971091316</v>
      </c>
      <c r="V51">
        <f t="shared" si="58"/>
        <v>1.5626883713802477</v>
      </c>
      <c r="W51">
        <f t="shared" si="59"/>
        <v>3.8990483838587706</v>
      </c>
      <c r="X51">
        <f t="shared" si="60"/>
        <v>2.2254711328820269</v>
      </c>
      <c r="Y51">
        <f t="shared" si="61"/>
        <v>-79.955048023938318</v>
      </c>
      <c r="Z51">
        <f t="shared" si="62"/>
        <v>90.11260237791619</v>
      </c>
      <c r="AA51">
        <f t="shared" si="63"/>
        <v>5.8381716568124844</v>
      </c>
      <c r="AB51">
        <f t="shared" si="64"/>
        <v>32.517142390314035</v>
      </c>
      <c r="AC51">
        <v>-3.9759106400240697E-2</v>
      </c>
      <c r="AD51">
        <v>4.46330800232917E-2</v>
      </c>
      <c r="AE51">
        <v>3.3600482178315101</v>
      </c>
      <c r="AF51">
        <v>0</v>
      </c>
      <c r="AG51">
        <v>0</v>
      </c>
      <c r="AH51">
        <f t="shared" si="65"/>
        <v>1</v>
      </c>
      <c r="AI51">
        <f t="shared" si="66"/>
        <v>0</v>
      </c>
      <c r="AJ51">
        <f t="shared" si="67"/>
        <v>50451.342420846944</v>
      </c>
      <c r="AK51" t="s">
        <v>251</v>
      </c>
      <c r="AL51">
        <v>2.2718269230769201</v>
      </c>
      <c r="AM51">
        <v>1.4632000000000001</v>
      </c>
      <c r="AN51">
        <f t="shared" si="68"/>
        <v>-0.80862692307692008</v>
      </c>
      <c r="AO51">
        <f t="shared" si="69"/>
        <v>-0.55264278504436859</v>
      </c>
      <c r="AP51">
        <v>-0.17583760534965001</v>
      </c>
      <c r="AQ51" t="s">
        <v>359</v>
      </c>
      <c r="AR51">
        <v>2.2874307692307698</v>
      </c>
      <c r="AS51">
        <v>1.9723999999999999</v>
      </c>
      <c r="AT51">
        <f t="shared" si="70"/>
        <v>-0.15971951390730577</v>
      </c>
      <c r="AU51">
        <v>0.5</v>
      </c>
      <c r="AV51">
        <f t="shared" si="71"/>
        <v>84.298667952579436</v>
      </c>
      <c r="AW51">
        <f t="shared" si="72"/>
        <v>2.6522563853579824</v>
      </c>
      <c r="AX51">
        <f t="shared" si="73"/>
        <v>-6.7320711342096811</v>
      </c>
      <c r="AY51">
        <f t="shared" si="74"/>
        <v>1</v>
      </c>
      <c r="AZ51">
        <f t="shared" si="75"/>
        <v>3.3548501529093215E-2</v>
      </c>
      <c r="BA51">
        <f t="shared" si="76"/>
        <v>-0.25816264449401738</v>
      </c>
      <c r="BB51" t="s">
        <v>253</v>
      </c>
      <c r="BC51">
        <v>0</v>
      </c>
      <c r="BD51">
        <f t="shared" si="77"/>
        <v>1.9723999999999999</v>
      </c>
      <c r="BE51">
        <f t="shared" si="78"/>
        <v>-0.15971951390730577</v>
      </c>
      <c r="BF51">
        <f t="shared" si="79"/>
        <v>-0.34800437397484957</v>
      </c>
      <c r="BG51">
        <f t="shared" si="80"/>
        <v>1.0521123684988112</v>
      </c>
      <c r="BH51">
        <f t="shared" si="81"/>
        <v>0.62970943146739944</v>
      </c>
      <c r="BI51">
        <f t="shared" si="82"/>
        <v>99.999209677419401</v>
      </c>
      <c r="BJ51">
        <f t="shared" si="83"/>
        <v>84.298667952579436</v>
      </c>
      <c r="BK51">
        <f t="shared" si="84"/>
        <v>0.84299334189252828</v>
      </c>
      <c r="BL51">
        <f t="shared" si="85"/>
        <v>0.19598668378505668</v>
      </c>
      <c r="BM51">
        <v>0.70114397770928505</v>
      </c>
      <c r="BN51">
        <v>0.5</v>
      </c>
      <c r="BO51" t="s">
        <v>254</v>
      </c>
      <c r="BP51">
        <v>1685100788.55161</v>
      </c>
      <c r="BQ51">
        <v>399.99590322580599</v>
      </c>
      <c r="BR51">
        <v>400.469516129032</v>
      </c>
      <c r="BS51">
        <v>16.275019354838701</v>
      </c>
      <c r="BT51">
        <v>16.024919354838701</v>
      </c>
      <c r="BU51">
        <v>500.00519354838701</v>
      </c>
      <c r="BV51">
        <v>95.8176548387097</v>
      </c>
      <c r="BW51">
        <v>0.19994964516128999</v>
      </c>
      <c r="BX51">
        <v>28.465503225806501</v>
      </c>
      <c r="BY51">
        <v>27.9697806451613</v>
      </c>
      <c r="BZ51">
        <v>999.9</v>
      </c>
      <c r="CA51">
        <v>10006.6129032258</v>
      </c>
      <c r="CB51">
        <v>0</v>
      </c>
      <c r="CC51">
        <v>74.9783032258064</v>
      </c>
      <c r="CD51">
        <v>99.999209677419401</v>
      </c>
      <c r="CE51">
        <v>0.90021541935483895</v>
      </c>
      <c r="CF51">
        <v>9.9784412903225803E-2</v>
      </c>
      <c r="CG51">
        <v>0</v>
      </c>
      <c r="CH51">
        <v>2.27878064516129</v>
      </c>
      <c r="CI51">
        <v>0</v>
      </c>
      <c r="CJ51">
        <v>40.632422580645198</v>
      </c>
      <c r="CK51">
        <v>795.52822580645204</v>
      </c>
      <c r="CL51">
        <v>36.875</v>
      </c>
      <c r="CM51">
        <v>41.186999999999998</v>
      </c>
      <c r="CN51">
        <v>38.933</v>
      </c>
      <c r="CO51">
        <v>39.936999999999998</v>
      </c>
      <c r="CP51">
        <v>37.5843548387097</v>
      </c>
      <c r="CQ51">
        <v>90.021612903225801</v>
      </c>
      <c r="CR51">
        <v>9.9777419354838806</v>
      </c>
      <c r="CS51">
        <v>0</v>
      </c>
      <c r="CT51">
        <v>59.400000095367403</v>
      </c>
      <c r="CU51">
        <v>2.2874307692307698</v>
      </c>
      <c r="CV51">
        <v>0.24184615797852599</v>
      </c>
      <c r="CW51">
        <v>-2.7580581038088301</v>
      </c>
      <c r="CX51">
        <v>40.608576923076903</v>
      </c>
      <c r="CY51">
        <v>15</v>
      </c>
      <c r="CZ51">
        <v>1685098620.7</v>
      </c>
      <c r="DA51" t="s">
        <v>255</v>
      </c>
      <c r="DB51">
        <v>3</v>
      </c>
      <c r="DC51">
        <v>-3.831</v>
      </c>
      <c r="DD51">
        <v>0.36</v>
      </c>
      <c r="DE51">
        <v>402</v>
      </c>
      <c r="DF51">
        <v>15</v>
      </c>
      <c r="DG51">
        <v>1.2</v>
      </c>
      <c r="DH51">
        <v>0.35</v>
      </c>
      <c r="DI51">
        <v>-0.44503782692307697</v>
      </c>
      <c r="DJ51">
        <v>-0.20227725470844299</v>
      </c>
      <c r="DK51">
        <v>0.123350420993438</v>
      </c>
      <c r="DL51">
        <v>1</v>
      </c>
      <c r="DM51">
        <v>2.2657302325581399</v>
      </c>
      <c r="DN51">
        <v>0.16830970965432601</v>
      </c>
      <c r="DO51">
        <v>0.214958937706591</v>
      </c>
      <c r="DP51">
        <v>1</v>
      </c>
      <c r="DQ51">
        <v>0.25094003846153801</v>
      </c>
      <c r="DR51">
        <v>-1.3995616110322099E-2</v>
      </c>
      <c r="DS51">
        <v>2.7852481450114899E-3</v>
      </c>
      <c r="DT51">
        <v>1</v>
      </c>
      <c r="DU51">
        <v>3</v>
      </c>
      <c r="DV51">
        <v>3</v>
      </c>
      <c r="DW51" t="s">
        <v>263</v>
      </c>
      <c r="DX51">
        <v>100</v>
      </c>
      <c r="DY51">
        <v>100</v>
      </c>
      <c r="DZ51">
        <v>-3.831</v>
      </c>
      <c r="EA51">
        <v>0.36</v>
      </c>
      <c r="EB51">
        <v>2</v>
      </c>
      <c r="EC51">
        <v>515.32299999999998</v>
      </c>
      <c r="ED51">
        <v>414.41</v>
      </c>
      <c r="EE51">
        <v>28.1312</v>
      </c>
      <c r="EF51">
        <v>30.272600000000001</v>
      </c>
      <c r="EG51">
        <v>30</v>
      </c>
      <c r="EH51">
        <v>30.4254</v>
      </c>
      <c r="EI51">
        <v>30.457699999999999</v>
      </c>
      <c r="EJ51">
        <v>19.790700000000001</v>
      </c>
      <c r="EK51">
        <v>27.719000000000001</v>
      </c>
      <c r="EL51">
        <v>0</v>
      </c>
      <c r="EM51">
        <v>28.147099999999998</v>
      </c>
      <c r="EN51">
        <v>400.40300000000002</v>
      </c>
      <c r="EO51">
        <v>16.025700000000001</v>
      </c>
      <c r="EP51">
        <v>100.473</v>
      </c>
      <c r="EQ51">
        <v>90.303100000000001</v>
      </c>
    </row>
    <row r="52" spans="1:147" x14ac:dyDescent="0.3">
      <c r="A52">
        <v>36</v>
      </c>
      <c r="B52">
        <v>1685100856.5</v>
      </c>
      <c r="C52">
        <v>2160.2000000476801</v>
      </c>
      <c r="D52" t="s">
        <v>360</v>
      </c>
      <c r="E52" t="s">
        <v>361</v>
      </c>
      <c r="F52">
        <v>1685100848.54194</v>
      </c>
      <c r="G52">
        <f t="shared" si="43"/>
        <v>1.748134530126292E-3</v>
      </c>
      <c r="H52">
        <f t="shared" si="44"/>
        <v>2.5471102527374003</v>
      </c>
      <c r="I52">
        <f t="shared" si="45"/>
        <v>399.99658064516098</v>
      </c>
      <c r="J52">
        <f t="shared" si="46"/>
        <v>330.54724121680931</v>
      </c>
      <c r="K52">
        <f t="shared" si="47"/>
        <v>31.738596092354264</v>
      </c>
      <c r="L52">
        <f t="shared" si="48"/>
        <v>38.407006105044374</v>
      </c>
      <c r="M52">
        <f t="shared" si="49"/>
        <v>7.4160817891763806E-2</v>
      </c>
      <c r="N52">
        <f t="shared" si="50"/>
        <v>3.3662322713733981</v>
      </c>
      <c r="O52">
        <f t="shared" si="51"/>
        <v>7.326497263376891E-2</v>
      </c>
      <c r="P52">
        <f t="shared" si="52"/>
        <v>4.5870194293317818E-2</v>
      </c>
      <c r="Q52">
        <f t="shared" si="53"/>
        <v>16.52240385398607</v>
      </c>
      <c r="R52">
        <f t="shared" si="54"/>
        <v>28.143517961782454</v>
      </c>
      <c r="S52">
        <f t="shared" si="55"/>
        <v>27.972429032258098</v>
      </c>
      <c r="T52">
        <f t="shared" si="56"/>
        <v>3.7887445361544181</v>
      </c>
      <c r="U52">
        <f t="shared" si="57"/>
        <v>40.069169442604377</v>
      </c>
      <c r="V52">
        <f t="shared" si="58"/>
        <v>1.561534739164212</v>
      </c>
      <c r="W52">
        <f t="shared" si="59"/>
        <v>3.8970978457663707</v>
      </c>
      <c r="X52">
        <f t="shared" si="60"/>
        <v>2.227209796990206</v>
      </c>
      <c r="Y52">
        <f t="shared" si="61"/>
        <v>-77.09273277856947</v>
      </c>
      <c r="Z52">
        <f t="shared" si="62"/>
        <v>87.920187192384091</v>
      </c>
      <c r="AA52">
        <f t="shared" si="63"/>
        <v>5.7053767389129231</v>
      </c>
      <c r="AB52">
        <f t="shared" si="64"/>
        <v>33.055235006713616</v>
      </c>
      <c r="AC52">
        <v>-3.9676691605106298E-2</v>
      </c>
      <c r="AD52">
        <v>4.4540562195820803E-2</v>
      </c>
      <c r="AE52">
        <v>3.35450810018789</v>
      </c>
      <c r="AF52">
        <v>0</v>
      </c>
      <c r="AG52">
        <v>0</v>
      </c>
      <c r="AH52">
        <f t="shared" si="65"/>
        <v>1</v>
      </c>
      <c r="AI52">
        <f t="shared" si="66"/>
        <v>0</v>
      </c>
      <c r="AJ52">
        <f t="shared" si="67"/>
        <v>50352.476561203039</v>
      </c>
      <c r="AK52" t="s">
        <v>251</v>
      </c>
      <c r="AL52">
        <v>2.2718269230769201</v>
      </c>
      <c r="AM52">
        <v>1.4632000000000001</v>
      </c>
      <c r="AN52">
        <f t="shared" si="68"/>
        <v>-0.80862692307692008</v>
      </c>
      <c r="AO52">
        <f t="shared" si="69"/>
        <v>-0.55264278504436859</v>
      </c>
      <c r="AP52">
        <v>-0.17583760534965001</v>
      </c>
      <c r="AQ52" t="s">
        <v>362</v>
      </c>
      <c r="AR52">
        <v>2.27689230769231</v>
      </c>
      <c r="AS52">
        <v>1.5551999999999999</v>
      </c>
      <c r="AT52">
        <f t="shared" si="70"/>
        <v>-0.46405112377334756</v>
      </c>
      <c r="AU52">
        <v>0.5</v>
      </c>
      <c r="AV52">
        <f t="shared" si="71"/>
        <v>84.299760273720111</v>
      </c>
      <c r="AW52">
        <f t="shared" si="72"/>
        <v>2.5471102527374003</v>
      </c>
      <c r="AX52">
        <f t="shared" si="73"/>
        <v>-19.559699244421811</v>
      </c>
      <c r="AY52">
        <f t="shared" si="74"/>
        <v>1</v>
      </c>
      <c r="AZ52">
        <f t="shared" si="75"/>
        <v>3.2300778190183198E-2</v>
      </c>
      <c r="BA52">
        <f t="shared" si="76"/>
        <v>-5.9156378600822956E-2</v>
      </c>
      <c r="BB52" t="s">
        <v>253</v>
      </c>
      <c r="BC52">
        <v>0</v>
      </c>
      <c r="BD52">
        <f t="shared" si="77"/>
        <v>1.5551999999999999</v>
      </c>
      <c r="BE52">
        <f t="shared" si="78"/>
        <v>-0.46405112377334756</v>
      </c>
      <c r="BF52">
        <f t="shared" si="79"/>
        <v>-6.2875888463641241E-2</v>
      </c>
      <c r="BG52">
        <f t="shared" si="80"/>
        <v>1.0070683705178716</v>
      </c>
      <c r="BH52">
        <f t="shared" si="81"/>
        <v>0.11377311016300211</v>
      </c>
      <c r="BI52">
        <f t="shared" si="82"/>
        <v>99.999961290322602</v>
      </c>
      <c r="BJ52">
        <f t="shared" si="83"/>
        <v>84.299760273720111</v>
      </c>
      <c r="BK52">
        <f t="shared" si="84"/>
        <v>0.84299792905897986</v>
      </c>
      <c r="BL52">
        <f t="shared" si="85"/>
        <v>0.19599585811795978</v>
      </c>
      <c r="BM52">
        <v>0.70114397770928505</v>
      </c>
      <c r="BN52">
        <v>0.5</v>
      </c>
      <c r="BO52" t="s">
        <v>254</v>
      </c>
      <c r="BP52">
        <v>1685100848.54194</v>
      </c>
      <c r="BQ52">
        <v>399.99658064516098</v>
      </c>
      <c r="BR52">
        <v>400.45180645161298</v>
      </c>
      <c r="BS52">
        <v>16.262880645161299</v>
      </c>
      <c r="BT52">
        <v>16.0217322580645</v>
      </c>
      <c r="BU52">
        <v>500.00777419354802</v>
      </c>
      <c r="BV52">
        <v>95.818270967741896</v>
      </c>
      <c r="BW52">
        <v>0.20006509677419401</v>
      </c>
      <c r="BX52">
        <v>28.456890322580598</v>
      </c>
      <c r="BY52">
        <v>27.972429032258098</v>
      </c>
      <c r="BZ52">
        <v>999.9</v>
      </c>
      <c r="CA52">
        <v>9985.8064516128998</v>
      </c>
      <c r="CB52">
        <v>0</v>
      </c>
      <c r="CC52">
        <v>75.015235483870995</v>
      </c>
      <c r="CD52">
        <v>99.999961290322602</v>
      </c>
      <c r="CE52">
        <v>0.90007948387096803</v>
      </c>
      <c r="CF52">
        <v>9.9920425806451593E-2</v>
      </c>
      <c r="CG52">
        <v>0</v>
      </c>
      <c r="CH52">
        <v>2.2700129032258101</v>
      </c>
      <c r="CI52">
        <v>0</v>
      </c>
      <c r="CJ52">
        <v>40.424270967741897</v>
      </c>
      <c r="CK52">
        <v>795.496225806452</v>
      </c>
      <c r="CL52">
        <v>36.804000000000002</v>
      </c>
      <c r="CM52">
        <v>41.125</v>
      </c>
      <c r="CN52">
        <v>38.846548387096803</v>
      </c>
      <c r="CO52">
        <v>39.875</v>
      </c>
      <c r="CP52">
        <v>37.514000000000003</v>
      </c>
      <c r="CQ52">
        <v>90.008064516129096</v>
      </c>
      <c r="CR52">
        <v>9.9932258064516102</v>
      </c>
      <c r="CS52">
        <v>0</v>
      </c>
      <c r="CT52">
        <v>59.200000047683702</v>
      </c>
      <c r="CU52">
        <v>2.27689230769231</v>
      </c>
      <c r="CV52">
        <v>0.68173675543969403</v>
      </c>
      <c r="CW52">
        <v>0.15781197182100201</v>
      </c>
      <c r="CX52">
        <v>40.439146153846202</v>
      </c>
      <c r="CY52">
        <v>15</v>
      </c>
      <c r="CZ52">
        <v>1685098620.7</v>
      </c>
      <c r="DA52" t="s">
        <v>255</v>
      </c>
      <c r="DB52">
        <v>3</v>
      </c>
      <c r="DC52">
        <v>-3.831</v>
      </c>
      <c r="DD52">
        <v>0.36</v>
      </c>
      <c r="DE52">
        <v>402</v>
      </c>
      <c r="DF52">
        <v>15</v>
      </c>
      <c r="DG52">
        <v>1.2</v>
      </c>
      <c r="DH52">
        <v>0.35</v>
      </c>
      <c r="DI52">
        <v>-0.44008694230769202</v>
      </c>
      <c r="DJ52">
        <v>-0.18558740532537699</v>
      </c>
      <c r="DK52">
        <v>8.0999512146539707E-2</v>
      </c>
      <c r="DL52">
        <v>1</v>
      </c>
      <c r="DM52">
        <v>2.2910627906976702</v>
      </c>
      <c r="DN52">
        <v>-0.18234889784317401</v>
      </c>
      <c r="DO52">
        <v>0.17024934521372001</v>
      </c>
      <c r="DP52">
        <v>1</v>
      </c>
      <c r="DQ52">
        <v>0.24190069230769201</v>
      </c>
      <c r="DR52">
        <v>-9.4370630835406092E-3</v>
      </c>
      <c r="DS52">
        <v>3.01991259131313E-3</v>
      </c>
      <c r="DT52">
        <v>1</v>
      </c>
      <c r="DU52">
        <v>3</v>
      </c>
      <c r="DV52">
        <v>3</v>
      </c>
      <c r="DW52" t="s">
        <v>263</v>
      </c>
      <c r="DX52">
        <v>100</v>
      </c>
      <c r="DY52">
        <v>100</v>
      </c>
      <c r="DZ52">
        <v>-3.831</v>
      </c>
      <c r="EA52">
        <v>0.36</v>
      </c>
      <c r="EB52">
        <v>2</v>
      </c>
      <c r="EC52">
        <v>515.34400000000005</v>
      </c>
      <c r="ED52">
        <v>413.91699999999997</v>
      </c>
      <c r="EE52">
        <v>28.2256</v>
      </c>
      <c r="EF52">
        <v>30.27</v>
      </c>
      <c r="EG52">
        <v>30.0002</v>
      </c>
      <c r="EH52">
        <v>30.428100000000001</v>
      </c>
      <c r="EI52">
        <v>30.457699999999999</v>
      </c>
      <c r="EJ52">
        <v>19.790600000000001</v>
      </c>
      <c r="EK52">
        <v>27.719000000000001</v>
      </c>
      <c r="EL52">
        <v>0</v>
      </c>
      <c r="EM52">
        <v>28.233000000000001</v>
      </c>
      <c r="EN52">
        <v>400.387</v>
      </c>
      <c r="EO52">
        <v>16.049800000000001</v>
      </c>
      <c r="EP52">
        <v>100.47499999999999</v>
      </c>
      <c r="EQ52">
        <v>90.302899999999994</v>
      </c>
    </row>
    <row r="53" spans="1:147" x14ac:dyDescent="0.3">
      <c r="A53">
        <v>37</v>
      </c>
      <c r="B53">
        <v>1685100916.5999999</v>
      </c>
      <c r="C53">
        <v>2220.2999999523199</v>
      </c>
      <c r="D53" t="s">
        <v>363</v>
      </c>
      <c r="E53" t="s">
        <v>364</v>
      </c>
      <c r="F53">
        <v>1685100908.5483899</v>
      </c>
      <c r="G53">
        <f t="shared" si="43"/>
        <v>1.6968529092261473E-3</v>
      </c>
      <c r="H53">
        <f t="shared" si="44"/>
        <v>2.2921276673971529</v>
      </c>
      <c r="I53">
        <f t="shared" si="45"/>
        <v>400.00683870967703</v>
      </c>
      <c r="J53">
        <f t="shared" si="46"/>
        <v>334.35578228135773</v>
      </c>
      <c r="K53">
        <f t="shared" si="47"/>
        <v>32.102867541762812</v>
      </c>
      <c r="L53">
        <f t="shared" si="48"/>
        <v>38.406294251224089</v>
      </c>
      <c r="M53">
        <f t="shared" si="49"/>
        <v>7.1766216008718006E-2</v>
      </c>
      <c r="N53">
        <f t="shared" si="50"/>
        <v>3.3680626550286741</v>
      </c>
      <c r="O53">
        <f t="shared" si="51"/>
        <v>7.0927386458439656E-2</v>
      </c>
      <c r="P53">
        <f t="shared" si="52"/>
        <v>4.4404165003922934E-2</v>
      </c>
      <c r="Q53">
        <f t="shared" si="53"/>
        <v>16.522397426906071</v>
      </c>
      <c r="R53">
        <f t="shared" si="54"/>
        <v>28.173033574464853</v>
      </c>
      <c r="S53">
        <f t="shared" si="55"/>
        <v>27.991700000000002</v>
      </c>
      <c r="T53">
        <f t="shared" si="56"/>
        <v>3.7930038902486687</v>
      </c>
      <c r="U53">
        <f t="shared" si="57"/>
        <v>39.989097411271196</v>
      </c>
      <c r="V53">
        <f t="shared" si="58"/>
        <v>1.56001377166807</v>
      </c>
      <c r="W53">
        <f t="shared" si="59"/>
        <v>3.9010977307739125</v>
      </c>
      <c r="X53">
        <f t="shared" si="60"/>
        <v>2.2329901185805987</v>
      </c>
      <c r="Y53">
        <f t="shared" si="61"/>
        <v>-74.831213296873088</v>
      </c>
      <c r="Z53">
        <f t="shared" si="62"/>
        <v>87.67512431494923</v>
      </c>
      <c r="AA53">
        <f t="shared" si="63"/>
        <v>5.6874277581552688</v>
      </c>
      <c r="AB53">
        <f t="shared" si="64"/>
        <v>35.053736203137483</v>
      </c>
      <c r="AC53">
        <v>-3.9703795071285498E-2</v>
      </c>
      <c r="AD53">
        <v>4.4570988211001E-2</v>
      </c>
      <c r="AE53">
        <v>3.35633047496782</v>
      </c>
      <c r="AF53">
        <v>0</v>
      </c>
      <c r="AG53">
        <v>0</v>
      </c>
      <c r="AH53">
        <f t="shared" si="65"/>
        <v>1</v>
      </c>
      <c r="AI53">
        <f t="shared" si="66"/>
        <v>0</v>
      </c>
      <c r="AJ53">
        <f t="shared" si="67"/>
        <v>50382.434551790124</v>
      </c>
      <c r="AK53" t="s">
        <v>251</v>
      </c>
      <c r="AL53">
        <v>2.2718269230769201</v>
      </c>
      <c r="AM53">
        <v>1.4632000000000001</v>
      </c>
      <c r="AN53">
        <f t="shared" si="68"/>
        <v>-0.80862692307692008</v>
      </c>
      <c r="AO53">
        <f t="shared" si="69"/>
        <v>-0.55264278504436859</v>
      </c>
      <c r="AP53">
        <v>-0.17583760534965001</v>
      </c>
      <c r="AQ53" t="s">
        <v>365</v>
      </c>
      <c r="AR53">
        <v>2.2670576923076902</v>
      </c>
      <c r="AS53">
        <v>1.5007999999999999</v>
      </c>
      <c r="AT53">
        <f t="shared" si="70"/>
        <v>-0.51056615958668061</v>
      </c>
      <c r="AU53">
        <v>0.5</v>
      </c>
      <c r="AV53">
        <f t="shared" si="71"/>
        <v>84.300726445306992</v>
      </c>
      <c r="AW53">
        <f t="shared" si="72"/>
        <v>2.2921276673971529</v>
      </c>
      <c r="AX53">
        <f t="shared" si="73"/>
        <v>-21.520549075773857</v>
      </c>
      <c r="AY53">
        <f t="shared" si="74"/>
        <v>1</v>
      </c>
      <c r="AZ53">
        <f t="shared" si="75"/>
        <v>2.9275729602970629E-2</v>
      </c>
      <c r="BA53">
        <f t="shared" si="76"/>
        <v>-2.5053304904051079E-2</v>
      </c>
      <c r="BB53" t="s">
        <v>253</v>
      </c>
      <c r="BC53">
        <v>0</v>
      </c>
      <c r="BD53">
        <f t="shared" si="77"/>
        <v>1.5007999999999999</v>
      </c>
      <c r="BE53">
        <f t="shared" si="78"/>
        <v>-0.51056615958668061</v>
      </c>
      <c r="BF53">
        <f t="shared" si="79"/>
        <v>-2.5697102241662009E-2</v>
      </c>
      <c r="BG53">
        <f t="shared" si="80"/>
        <v>0.99381444327495405</v>
      </c>
      <c r="BH53">
        <f t="shared" si="81"/>
        <v>4.6498575457922492E-2</v>
      </c>
      <c r="BI53">
        <f t="shared" si="82"/>
        <v>100.00124516129</v>
      </c>
      <c r="BJ53">
        <f t="shared" si="83"/>
        <v>84.300726445306992</v>
      </c>
      <c r="BK53">
        <f t="shared" si="84"/>
        <v>0.84299676778364152</v>
      </c>
      <c r="BL53">
        <f t="shared" si="85"/>
        <v>0.19599353556728299</v>
      </c>
      <c r="BM53">
        <v>0.70114397770928505</v>
      </c>
      <c r="BN53">
        <v>0.5</v>
      </c>
      <c r="BO53" t="s">
        <v>254</v>
      </c>
      <c r="BP53">
        <v>1685100908.5483899</v>
      </c>
      <c r="BQ53">
        <v>400.00683870967703</v>
      </c>
      <c r="BR53">
        <v>400.42345161290302</v>
      </c>
      <c r="BS53">
        <v>16.247758064516098</v>
      </c>
      <c r="BT53">
        <v>16.013670967741898</v>
      </c>
      <c r="BU53">
        <v>499.98809677419399</v>
      </c>
      <c r="BV53">
        <v>95.814083870967707</v>
      </c>
      <c r="BW53">
        <v>0.200010225806452</v>
      </c>
      <c r="BX53">
        <v>28.474548387096799</v>
      </c>
      <c r="BY53">
        <v>27.991700000000002</v>
      </c>
      <c r="BZ53">
        <v>999.9</v>
      </c>
      <c r="CA53">
        <v>9993.0645161290304</v>
      </c>
      <c r="CB53">
        <v>0</v>
      </c>
      <c r="CC53">
        <v>74.971400000000003</v>
      </c>
      <c r="CD53">
        <v>100.00124516129</v>
      </c>
      <c r="CE53">
        <v>0.90011432258064505</v>
      </c>
      <c r="CF53">
        <v>9.9885619354838695E-2</v>
      </c>
      <c r="CG53">
        <v>0</v>
      </c>
      <c r="CH53">
        <v>2.2399580645161299</v>
      </c>
      <c r="CI53">
        <v>0</v>
      </c>
      <c r="CJ53">
        <v>40.050119354838699</v>
      </c>
      <c r="CK53">
        <v>795.51567741935503</v>
      </c>
      <c r="CL53">
        <v>36.733741935483899</v>
      </c>
      <c r="CM53">
        <v>41.061999999999998</v>
      </c>
      <c r="CN53">
        <v>38.787999999999997</v>
      </c>
      <c r="CO53">
        <v>39.811999999999998</v>
      </c>
      <c r="CP53">
        <v>37.4593548387097</v>
      </c>
      <c r="CQ53">
        <v>90.011935483871</v>
      </c>
      <c r="CR53">
        <v>9.98935483870968</v>
      </c>
      <c r="CS53">
        <v>0</v>
      </c>
      <c r="CT53">
        <v>59.600000143051098</v>
      </c>
      <c r="CU53">
        <v>2.2670576923076902</v>
      </c>
      <c r="CV53">
        <v>3.7938456361143402E-2</v>
      </c>
      <c r="CW53">
        <v>1.3347999976548599</v>
      </c>
      <c r="CX53">
        <v>40.038688461538499</v>
      </c>
      <c r="CY53">
        <v>15</v>
      </c>
      <c r="CZ53">
        <v>1685098620.7</v>
      </c>
      <c r="DA53" t="s">
        <v>255</v>
      </c>
      <c r="DB53">
        <v>3</v>
      </c>
      <c r="DC53">
        <v>-3.831</v>
      </c>
      <c r="DD53">
        <v>0.36</v>
      </c>
      <c r="DE53">
        <v>402</v>
      </c>
      <c r="DF53">
        <v>15</v>
      </c>
      <c r="DG53">
        <v>1.2</v>
      </c>
      <c r="DH53">
        <v>0.35</v>
      </c>
      <c r="DI53">
        <v>-0.41663823076923101</v>
      </c>
      <c r="DJ53">
        <v>-5.6795937906982501E-2</v>
      </c>
      <c r="DK53">
        <v>8.3252533390793595E-2</v>
      </c>
      <c r="DL53">
        <v>1</v>
      </c>
      <c r="DM53">
        <v>2.2773976744186002</v>
      </c>
      <c r="DN53">
        <v>-0.121198797629539</v>
      </c>
      <c r="DO53">
        <v>0.17828340319574601</v>
      </c>
      <c r="DP53">
        <v>1</v>
      </c>
      <c r="DQ53">
        <v>0.234825096153846</v>
      </c>
      <c r="DR53">
        <v>-8.4407635608968103E-3</v>
      </c>
      <c r="DS53">
        <v>2.7033838144900398E-3</v>
      </c>
      <c r="DT53">
        <v>1</v>
      </c>
      <c r="DU53">
        <v>3</v>
      </c>
      <c r="DV53">
        <v>3</v>
      </c>
      <c r="DW53" t="s">
        <v>263</v>
      </c>
      <c r="DX53">
        <v>100</v>
      </c>
      <c r="DY53">
        <v>100</v>
      </c>
      <c r="DZ53">
        <v>-3.831</v>
      </c>
      <c r="EA53">
        <v>0.36</v>
      </c>
      <c r="EB53">
        <v>2</v>
      </c>
      <c r="EC53">
        <v>515.19600000000003</v>
      </c>
      <c r="ED53">
        <v>414.16399999999999</v>
      </c>
      <c r="EE53">
        <v>28.259599999999999</v>
      </c>
      <c r="EF53">
        <v>30.264700000000001</v>
      </c>
      <c r="EG53">
        <v>30</v>
      </c>
      <c r="EH53">
        <v>30.4254</v>
      </c>
      <c r="EI53">
        <v>30.457699999999999</v>
      </c>
      <c r="EJ53">
        <v>19.7882</v>
      </c>
      <c r="EK53">
        <v>27.719000000000001</v>
      </c>
      <c r="EL53">
        <v>0</v>
      </c>
      <c r="EM53">
        <v>28.234000000000002</v>
      </c>
      <c r="EN53">
        <v>400.44799999999998</v>
      </c>
      <c r="EO53">
        <v>16.0901</v>
      </c>
      <c r="EP53">
        <v>100.477</v>
      </c>
      <c r="EQ53">
        <v>90.304199999999994</v>
      </c>
    </row>
    <row r="54" spans="1:147" x14ac:dyDescent="0.3">
      <c r="A54">
        <v>38</v>
      </c>
      <c r="B54">
        <v>1685100976.5999999</v>
      </c>
      <c r="C54">
        <v>2280.2999999523199</v>
      </c>
      <c r="D54" t="s">
        <v>366</v>
      </c>
      <c r="E54" t="s">
        <v>367</v>
      </c>
      <c r="F54">
        <v>1685100968.56774</v>
      </c>
      <c r="G54">
        <f t="shared" si="43"/>
        <v>1.5918176100103312E-3</v>
      </c>
      <c r="H54">
        <f t="shared" si="44"/>
        <v>2.2817519768711181</v>
      </c>
      <c r="I54">
        <f t="shared" si="45"/>
        <v>400.019838709677</v>
      </c>
      <c r="J54">
        <f t="shared" si="46"/>
        <v>331.32327706610943</v>
      </c>
      <c r="K54">
        <f t="shared" si="47"/>
        <v>31.811770821840792</v>
      </c>
      <c r="L54">
        <f t="shared" si="48"/>
        <v>38.407622748107912</v>
      </c>
      <c r="M54">
        <f t="shared" si="49"/>
        <v>6.73346131313525E-2</v>
      </c>
      <c r="N54">
        <f t="shared" si="50"/>
        <v>3.3697991467218866</v>
      </c>
      <c r="O54">
        <f t="shared" si="51"/>
        <v>6.6595982326282749E-2</v>
      </c>
      <c r="P54">
        <f t="shared" si="52"/>
        <v>4.168817672500108E-2</v>
      </c>
      <c r="Q54">
        <f t="shared" si="53"/>
        <v>16.521339548769241</v>
      </c>
      <c r="R54">
        <f t="shared" si="54"/>
        <v>28.196711474554654</v>
      </c>
      <c r="S54">
        <f t="shared" si="55"/>
        <v>27.984635483870999</v>
      </c>
      <c r="T54">
        <f t="shared" si="56"/>
        <v>3.7914419750272308</v>
      </c>
      <c r="U54">
        <f t="shared" si="57"/>
        <v>40.000232774448364</v>
      </c>
      <c r="V54">
        <f t="shared" si="58"/>
        <v>1.5604116215781647</v>
      </c>
      <c r="W54">
        <f t="shared" si="59"/>
        <v>3.9010063525803673</v>
      </c>
      <c r="X54">
        <f t="shared" si="60"/>
        <v>2.2310303534490661</v>
      </c>
      <c r="Y54">
        <f t="shared" si="61"/>
        <v>-70.199156601455613</v>
      </c>
      <c r="Z54">
        <f t="shared" si="62"/>
        <v>88.930501499293072</v>
      </c>
      <c r="AA54">
        <f t="shared" si="63"/>
        <v>5.7656761942581518</v>
      </c>
      <c r="AB54">
        <f t="shared" si="64"/>
        <v>41.018360640864856</v>
      </c>
      <c r="AC54">
        <v>-3.97295138061763E-2</v>
      </c>
      <c r="AD54">
        <v>4.4599859744000797E-2</v>
      </c>
      <c r="AE54">
        <v>3.3580593669636198</v>
      </c>
      <c r="AF54">
        <v>0</v>
      </c>
      <c r="AG54">
        <v>0</v>
      </c>
      <c r="AH54">
        <f t="shared" si="65"/>
        <v>1</v>
      </c>
      <c r="AI54">
        <f t="shared" si="66"/>
        <v>0</v>
      </c>
      <c r="AJ54">
        <f t="shared" si="67"/>
        <v>50413.810977781097</v>
      </c>
      <c r="AK54" t="s">
        <v>251</v>
      </c>
      <c r="AL54">
        <v>2.2718269230769201</v>
      </c>
      <c r="AM54">
        <v>1.4632000000000001</v>
      </c>
      <c r="AN54">
        <f t="shared" si="68"/>
        <v>-0.80862692307692008</v>
      </c>
      <c r="AO54">
        <f t="shared" si="69"/>
        <v>-0.55264278504436859</v>
      </c>
      <c r="AP54">
        <v>-0.17583760534965001</v>
      </c>
      <c r="AQ54" t="s">
        <v>368</v>
      </c>
      <c r="AR54">
        <v>2.30147307692308</v>
      </c>
      <c r="AS54">
        <v>1.3196000000000001</v>
      </c>
      <c r="AT54">
        <f t="shared" si="70"/>
        <v>-0.74406871546156395</v>
      </c>
      <c r="AU54">
        <v>0.5</v>
      </c>
      <c r="AV54">
        <f t="shared" si="71"/>
        <v>84.296203163209015</v>
      </c>
      <c r="AW54">
        <f t="shared" si="72"/>
        <v>2.2817519768711181</v>
      </c>
      <c r="AX54">
        <f t="shared" si="73"/>
        <v>-31.361083802967979</v>
      </c>
      <c r="AY54">
        <f t="shared" si="74"/>
        <v>1</v>
      </c>
      <c r="AZ54">
        <f t="shared" si="75"/>
        <v>2.9154214424848262E-2</v>
      </c>
      <c r="BA54">
        <f t="shared" si="76"/>
        <v>0.10882085480448617</v>
      </c>
      <c r="BB54" t="s">
        <v>253</v>
      </c>
      <c r="BC54">
        <v>0</v>
      </c>
      <c r="BD54">
        <f t="shared" si="77"/>
        <v>1.3196000000000001</v>
      </c>
      <c r="BE54">
        <f t="shared" si="78"/>
        <v>-0.74406871546156395</v>
      </c>
      <c r="BF54">
        <f t="shared" si="79"/>
        <v>9.8141060688900994E-2</v>
      </c>
      <c r="BG54">
        <f t="shared" si="80"/>
        <v>1.0311334967828516</v>
      </c>
      <c r="BH54">
        <f t="shared" si="81"/>
        <v>-0.17758498499355568</v>
      </c>
      <c r="BI54">
        <f t="shared" si="82"/>
        <v>99.995999999999995</v>
      </c>
      <c r="BJ54">
        <f t="shared" si="83"/>
        <v>84.296203163209015</v>
      </c>
      <c r="BK54">
        <f t="shared" si="84"/>
        <v>0.84299575146214867</v>
      </c>
      <c r="BL54">
        <f t="shared" si="85"/>
        <v>0.19599150292429732</v>
      </c>
      <c r="BM54">
        <v>0.70114397770928505</v>
      </c>
      <c r="BN54">
        <v>0.5</v>
      </c>
      <c r="BO54" t="s">
        <v>254</v>
      </c>
      <c r="BP54">
        <v>1685100968.56774</v>
      </c>
      <c r="BQ54">
        <v>400.019838709677</v>
      </c>
      <c r="BR54">
        <v>400.42909677419402</v>
      </c>
      <c r="BS54">
        <v>16.251867741935499</v>
      </c>
      <c r="BT54">
        <v>16.032277419354799</v>
      </c>
      <c r="BU54">
        <v>500.00141935483902</v>
      </c>
      <c r="BV54">
        <v>95.814290322580703</v>
      </c>
      <c r="BW54">
        <v>0.200004548387097</v>
      </c>
      <c r="BX54">
        <v>28.474145161290298</v>
      </c>
      <c r="BY54">
        <v>27.984635483870999</v>
      </c>
      <c r="BZ54">
        <v>999.9</v>
      </c>
      <c r="CA54">
        <v>9999.5161290322594</v>
      </c>
      <c r="CB54">
        <v>0</v>
      </c>
      <c r="CC54">
        <v>74.974851612903194</v>
      </c>
      <c r="CD54">
        <v>99.995999999999995</v>
      </c>
      <c r="CE54">
        <v>0.90014722580645201</v>
      </c>
      <c r="CF54">
        <v>9.9852722580645203E-2</v>
      </c>
      <c r="CG54">
        <v>0</v>
      </c>
      <c r="CH54">
        <v>2.33441612903226</v>
      </c>
      <c r="CI54">
        <v>0</v>
      </c>
      <c r="CJ54">
        <v>39.814238709677397</v>
      </c>
      <c r="CK54">
        <v>795.48374193548398</v>
      </c>
      <c r="CL54">
        <v>36.664999999999999</v>
      </c>
      <c r="CM54">
        <v>41</v>
      </c>
      <c r="CN54">
        <v>38.695129032258102</v>
      </c>
      <c r="CO54">
        <v>39.753999999999998</v>
      </c>
      <c r="CP54">
        <v>37.406999999999996</v>
      </c>
      <c r="CQ54">
        <v>90.010967741935502</v>
      </c>
      <c r="CR54">
        <v>9.9854838709677392</v>
      </c>
      <c r="CS54">
        <v>0</v>
      </c>
      <c r="CT54">
        <v>59.400000095367403</v>
      </c>
      <c r="CU54">
        <v>2.30147307692308</v>
      </c>
      <c r="CV54">
        <v>0.25526495325078702</v>
      </c>
      <c r="CW54">
        <v>-0.55102563564651796</v>
      </c>
      <c r="CX54">
        <v>39.856165384615402</v>
      </c>
      <c r="CY54">
        <v>15</v>
      </c>
      <c r="CZ54">
        <v>1685098620.7</v>
      </c>
      <c r="DA54" t="s">
        <v>255</v>
      </c>
      <c r="DB54">
        <v>3</v>
      </c>
      <c r="DC54">
        <v>-3.831</v>
      </c>
      <c r="DD54">
        <v>0.36</v>
      </c>
      <c r="DE54">
        <v>402</v>
      </c>
      <c r="DF54">
        <v>15</v>
      </c>
      <c r="DG54">
        <v>1.2</v>
      </c>
      <c r="DH54">
        <v>0.35</v>
      </c>
      <c r="DI54">
        <v>-0.42299592307692302</v>
      </c>
      <c r="DJ54">
        <v>0.22147180114854201</v>
      </c>
      <c r="DK54">
        <v>0.10001704712714</v>
      </c>
      <c r="DL54">
        <v>1</v>
      </c>
      <c r="DM54">
        <v>2.3014465116279101</v>
      </c>
      <c r="DN54">
        <v>0.17709356001320201</v>
      </c>
      <c r="DO54">
        <v>0.19871931864846501</v>
      </c>
      <c r="DP54">
        <v>1</v>
      </c>
      <c r="DQ54">
        <v>0.22198805769230801</v>
      </c>
      <c r="DR54">
        <v>-3.05309568947849E-2</v>
      </c>
      <c r="DS54">
        <v>7.3840659307558001E-3</v>
      </c>
      <c r="DT54">
        <v>1</v>
      </c>
      <c r="DU54">
        <v>3</v>
      </c>
      <c r="DV54">
        <v>3</v>
      </c>
      <c r="DW54" t="s">
        <v>263</v>
      </c>
      <c r="DX54">
        <v>100</v>
      </c>
      <c r="DY54">
        <v>100</v>
      </c>
      <c r="DZ54">
        <v>-3.831</v>
      </c>
      <c r="EA54">
        <v>0.36</v>
      </c>
      <c r="EB54">
        <v>2</v>
      </c>
      <c r="EC54">
        <v>515.42999999999995</v>
      </c>
      <c r="ED54">
        <v>414.26900000000001</v>
      </c>
      <c r="EE54">
        <v>28.244299999999999</v>
      </c>
      <c r="EF54">
        <v>30.259499999999999</v>
      </c>
      <c r="EG54">
        <v>30.0002</v>
      </c>
      <c r="EH54">
        <v>30.422799999999999</v>
      </c>
      <c r="EI54">
        <v>30.455100000000002</v>
      </c>
      <c r="EJ54">
        <v>19.790199999999999</v>
      </c>
      <c r="EK54">
        <v>27.168500000000002</v>
      </c>
      <c r="EL54">
        <v>0</v>
      </c>
      <c r="EM54">
        <v>28.252300000000002</v>
      </c>
      <c r="EN54">
        <v>400.4</v>
      </c>
      <c r="EO54">
        <v>16.0975</v>
      </c>
      <c r="EP54">
        <v>100.479</v>
      </c>
      <c r="EQ54">
        <v>90.306399999999996</v>
      </c>
    </row>
    <row r="55" spans="1:147" x14ac:dyDescent="0.3">
      <c r="A55">
        <v>39</v>
      </c>
      <c r="B55">
        <v>1685101036.5999999</v>
      </c>
      <c r="C55">
        <v>2340.2999999523199</v>
      </c>
      <c r="D55" t="s">
        <v>369</v>
      </c>
      <c r="E55" t="s">
        <v>370</v>
      </c>
      <c r="F55">
        <v>1685101028.5999999</v>
      </c>
      <c r="G55">
        <f t="shared" si="43"/>
        <v>1.5294668748287877E-3</v>
      </c>
      <c r="H55">
        <f t="shared" si="44"/>
        <v>2.4607043933334212</v>
      </c>
      <c r="I55">
        <f t="shared" si="45"/>
        <v>400.007580645161</v>
      </c>
      <c r="J55">
        <f t="shared" si="46"/>
        <v>324.9777216837636</v>
      </c>
      <c r="K55">
        <f t="shared" si="47"/>
        <v>31.202280989139357</v>
      </c>
      <c r="L55">
        <f t="shared" si="48"/>
        <v>38.406167857935699</v>
      </c>
      <c r="M55">
        <f t="shared" si="49"/>
        <v>6.4886036263349586E-2</v>
      </c>
      <c r="N55">
        <f t="shared" si="50"/>
        <v>3.3671403488294098</v>
      </c>
      <c r="O55">
        <f t="shared" si="51"/>
        <v>6.419931740016023E-2</v>
      </c>
      <c r="P55">
        <f t="shared" si="52"/>
        <v>4.0185666578549793E-2</v>
      </c>
      <c r="Q55">
        <f t="shared" si="53"/>
        <v>16.523211571065389</v>
      </c>
      <c r="R55">
        <f t="shared" si="54"/>
        <v>28.195986904972901</v>
      </c>
      <c r="S55">
        <f t="shared" si="55"/>
        <v>27.9807806451613</v>
      </c>
      <c r="T55">
        <f t="shared" si="56"/>
        <v>3.7905899337476483</v>
      </c>
      <c r="U55">
        <f t="shared" si="57"/>
        <v>40.203741172029886</v>
      </c>
      <c r="V55">
        <f t="shared" si="58"/>
        <v>1.5670073037187324</v>
      </c>
      <c r="W55">
        <f t="shared" si="59"/>
        <v>3.8976653864464579</v>
      </c>
      <c r="X55">
        <f t="shared" si="60"/>
        <v>2.2235826300289157</v>
      </c>
      <c r="Y55">
        <f t="shared" si="61"/>
        <v>-67.449489179949538</v>
      </c>
      <c r="Z55">
        <f t="shared" si="62"/>
        <v>86.882836746092252</v>
      </c>
      <c r="AA55">
        <f t="shared" si="63"/>
        <v>5.6368444625083276</v>
      </c>
      <c r="AB55">
        <f t="shared" si="64"/>
        <v>41.593403599716432</v>
      </c>
      <c r="AC55">
        <v>-3.9690137238028202E-2</v>
      </c>
      <c r="AD55">
        <v>4.4555656096677797E-2</v>
      </c>
      <c r="AE55">
        <v>3.3554122045580499</v>
      </c>
      <c r="AF55">
        <v>0</v>
      </c>
      <c r="AG55">
        <v>0</v>
      </c>
      <c r="AH55">
        <f t="shared" si="65"/>
        <v>1</v>
      </c>
      <c r="AI55">
        <f t="shared" si="66"/>
        <v>0</v>
      </c>
      <c r="AJ55">
        <f t="shared" si="67"/>
        <v>50368.329080186777</v>
      </c>
      <c r="AK55" t="s">
        <v>251</v>
      </c>
      <c r="AL55">
        <v>2.2718269230769201</v>
      </c>
      <c r="AM55">
        <v>1.4632000000000001</v>
      </c>
      <c r="AN55">
        <f t="shared" si="68"/>
        <v>-0.80862692307692008</v>
      </c>
      <c r="AO55">
        <f t="shared" si="69"/>
        <v>-0.55264278504436859</v>
      </c>
      <c r="AP55">
        <v>-0.17583760534965001</v>
      </c>
      <c r="AQ55" t="s">
        <v>371</v>
      </c>
      <c r="AR55">
        <v>2.2557884615384598</v>
      </c>
      <c r="AS55">
        <v>1.4128000000000001</v>
      </c>
      <c r="AT55">
        <f t="shared" si="70"/>
        <v>-0.59667926213084632</v>
      </c>
      <c r="AU55">
        <v>0.5</v>
      </c>
      <c r="AV55">
        <f t="shared" si="71"/>
        <v>84.301617037576079</v>
      </c>
      <c r="AW55">
        <f t="shared" si="72"/>
        <v>2.4607043933334212</v>
      </c>
      <c r="AX55">
        <f t="shared" si="73"/>
        <v>-25.15051332520904</v>
      </c>
      <c r="AY55">
        <f t="shared" si="74"/>
        <v>1</v>
      </c>
      <c r="AZ55">
        <f t="shared" si="75"/>
        <v>3.1275105879735088E-2</v>
      </c>
      <c r="BA55">
        <f t="shared" si="76"/>
        <v>3.5673839184597961E-2</v>
      </c>
      <c r="BB55" t="s">
        <v>253</v>
      </c>
      <c r="BC55">
        <v>0</v>
      </c>
      <c r="BD55">
        <f t="shared" si="77"/>
        <v>1.4128000000000001</v>
      </c>
      <c r="BE55">
        <f t="shared" si="78"/>
        <v>-0.59667926213084632</v>
      </c>
      <c r="BF55">
        <f t="shared" si="79"/>
        <v>3.4445051940951335E-2</v>
      </c>
      <c r="BG55">
        <f t="shared" si="80"/>
        <v>0.98132950073204606</v>
      </c>
      <c r="BH55">
        <f t="shared" si="81"/>
        <v>-6.2327877741470812E-2</v>
      </c>
      <c r="BI55">
        <f t="shared" si="82"/>
        <v>100.001851612903</v>
      </c>
      <c r="BJ55">
        <f t="shared" si="83"/>
        <v>84.301617037576079</v>
      </c>
      <c r="BK55">
        <f t="shared" si="84"/>
        <v>0.84300056126859602</v>
      </c>
      <c r="BL55">
        <f t="shared" si="85"/>
        <v>0.1960011225371921</v>
      </c>
      <c r="BM55">
        <v>0.70114397770928505</v>
      </c>
      <c r="BN55">
        <v>0.5</v>
      </c>
      <c r="BO55" t="s">
        <v>254</v>
      </c>
      <c r="BP55">
        <v>1685101028.5999999</v>
      </c>
      <c r="BQ55">
        <v>400.007580645161</v>
      </c>
      <c r="BR55">
        <v>400.43841935483903</v>
      </c>
      <c r="BS55">
        <v>16.3206806451613</v>
      </c>
      <c r="BT55">
        <v>16.109712903225802</v>
      </c>
      <c r="BU55">
        <v>500.017</v>
      </c>
      <c r="BV55">
        <v>95.813599999999994</v>
      </c>
      <c r="BW55">
        <v>0.20000003225806501</v>
      </c>
      <c r="BX55">
        <v>28.4593967741935</v>
      </c>
      <c r="BY55">
        <v>27.9807806451613</v>
      </c>
      <c r="BZ55">
        <v>999.9</v>
      </c>
      <c r="CA55">
        <v>9989.6774193548408</v>
      </c>
      <c r="CB55">
        <v>0</v>
      </c>
      <c r="CC55">
        <v>74.973816129032201</v>
      </c>
      <c r="CD55">
        <v>100.001851612903</v>
      </c>
      <c r="CE55">
        <v>0.89999967741935505</v>
      </c>
      <c r="CF55">
        <v>0.100000296774194</v>
      </c>
      <c r="CG55">
        <v>0</v>
      </c>
      <c r="CH55">
        <v>2.2586064516128999</v>
      </c>
      <c r="CI55">
        <v>0</v>
      </c>
      <c r="CJ55">
        <v>39.465890322580599</v>
      </c>
      <c r="CK55">
        <v>795.48906451612902</v>
      </c>
      <c r="CL55">
        <v>36.610774193548401</v>
      </c>
      <c r="CM55">
        <v>40.936999999999998</v>
      </c>
      <c r="CN55">
        <v>38.645000000000003</v>
      </c>
      <c r="CO55">
        <v>39.686999999999998</v>
      </c>
      <c r="CP55">
        <v>37.348580645161299</v>
      </c>
      <c r="CQ55">
        <v>90.001612903225805</v>
      </c>
      <c r="CR55">
        <v>10.0022580645161</v>
      </c>
      <c r="CS55">
        <v>0</v>
      </c>
      <c r="CT55">
        <v>59.300000190734899</v>
      </c>
      <c r="CU55">
        <v>2.2557884615384598</v>
      </c>
      <c r="CV55">
        <v>0.65307690817367503</v>
      </c>
      <c r="CW55">
        <v>0.28579488100920702</v>
      </c>
      <c r="CX55">
        <v>39.476173076923097</v>
      </c>
      <c r="CY55">
        <v>15</v>
      </c>
      <c r="CZ55">
        <v>1685098620.7</v>
      </c>
      <c r="DA55" t="s">
        <v>255</v>
      </c>
      <c r="DB55">
        <v>3</v>
      </c>
      <c r="DC55">
        <v>-3.831</v>
      </c>
      <c r="DD55">
        <v>0.36</v>
      </c>
      <c r="DE55">
        <v>402</v>
      </c>
      <c r="DF55">
        <v>15</v>
      </c>
      <c r="DG55">
        <v>1.2</v>
      </c>
      <c r="DH55">
        <v>0.35</v>
      </c>
      <c r="DI55">
        <v>-0.427295403846154</v>
      </c>
      <c r="DJ55">
        <v>-0.125941004012629</v>
      </c>
      <c r="DK55">
        <v>9.3575953653715405E-2</v>
      </c>
      <c r="DL55">
        <v>1</v>
      </c>
      <c r="DM55">
        <v>2.2564069767441901</v>
      </c>
      <c r="DN55">
        <v>0.104810106608486</v>
      </c>
      <c r="DO55">
        <v>0.195560125049726</v>
      </c>
      <c r="DP55">
        <v>1</v>
      </c>
      <c r="DQ55">
        <v>0.20916944230769199</v>
      </c>
      <c r="DR55">
        <v>1.4016759156492401E-2</v>
      </c>
      <c r="DS55">
        <v>3.38152640439117E-3</v>
      </c>
      <c r="DT55">
        <v>1</v>
      </c>
      <c r="DU55">
        <v>3</v>
      </c>
      <c r="DV55">
        <v>3</v>
      </c>
      <c r="DW55" t="s">
        <v>263</v>
      </c>
      <c r="DX55">
        <v>100</v>
      </c>
      <c r="DY55">
        <v>100</v>
      </c>
      <c r="DZ55">
        <v>-3.831</v>
      </c>
      <c r="EA55">
        <v>0.36</v>
      </c>
      <c r="EB55">
        <v>2</v>
      </c>
      <c r="EC55">
        <v>515.62099999999998</v>
      </c>
      <c r="ED55">
        <v>413.98500000000001</v>
      </c>
      <c r="EE55">
        <v>28.220300000000002</v>
      </c>
      <c r="EF55">
        <v>30.248999999999999</v>
      </c>
      <c r="EG55">
        <v>29.9999</v>
      </c>
      <c r="EH55">
        <v>30.414999999999999</v>
      </c>
      <c r="EI55">
        <v>30.4499</v>
      </c>
      <c r="EJ55">
        <v>19.787400000000002</v>
      </c>
      <c r="EK55">
        <v>26.8782</v>
      </c>
      <c r="EL55">
        <v>0</v>
      </c>
      <c r="EM55">
        <v>28.238099999999999</v>
      </c>
      <c r="EN55">
        <v>400.39400000000001</v>
      </c>
      <c r="EO55">
        <v>16.1248</v>
      </c>
      <c r="EP55">
        <v>100.48</v>
      </c>
      <c r="EQ55">
        <v>90.310100000000006</v>
      </c>
    </row>
    <row r="56" spans="1:147" x14ac:dyDescent="0.3">
      <c r="A56">
        <v>40</v>
      </c>
      <c r="B56">
        <v>1685101096.5999999</v>
      </c>
      <c r="C56">
        <v>2400.2999999523199</v>
      </c>
      <c r="D56" t="s">
        <v>372</v>
      </c>
      <c r="E56" t="s">
        <v>373</v>
      </c>
      <c r="F56">
        <v>1685101088.5999999</v>
      </c>
      <c r="G56">
        <f t="shared" si="43"/>
        <v>1.6313493821142177E-3</v>
      </c>
      <c r="H56">
        <f t="shared" si="44"/>
        <v>8.0383914639859952</v>
      </c>
      <c r="I56">
        <f t="shared" si="45"/>
        <v>399.89783870967699</v>
      </c>
      <c r="J56">
        <f t="shared" si="46"/>
        <v>187.1023889059845</v>
      </c>
      <c r="K56">
        <f t="shared" si="47"/>
        <v>17.96448236235134</v>
      </c>
      <c r="L56">
        <f t="shared" si="48"/>
        <v>38.39586288688286</v>
      </c>
      <c r="M56">
        <f t="shared" si="49"/>
        <v>6.4624273385319578E-2</v>
      </c>
      <c r="N56">
        <f t="shared" si="50"/>
        <v>3.3694066073729982</v>
      </c>
      <c r="O56">
        <f t="shared" si="51"/>
        <v>6.3943505665203099E-2</v>
      </c>
      <c r="P56">
        <f t="shared" si="52"/>
        <v>4.0025257594342882E-2</v>
      </c>
      <c r="Q56">
        <f t="shared" si="53"/>
        <v>161.8465373566917</v>
      </c>
      <c r="R56">
        <f t="shared" si="54"/>
        <v>29.11945893411681</v>
      </c>
      <c r="S56">
        <f t="shared" si="55"/>
        <v>28.682429032258099</v>
      </c>
      <c r="T56">
        <f t="shared" si="56"/>
        <v>3.9484565325837711</v>
      </c>
      <c r="U56">
        <f t="shared" si="57"/>
        <v>39.808268105172004</v>
      </c>
      <c r="V56">
        <f t="shared" si="58"/>
        <v>1.5692941562106575</v>
      </c>
      <c r="W56">
        <f t="shared" si="59"/>
        <v>3.9421311976312032</v>
      </c>
      <c r="X56">
        <f t="shared" si="60"/>
        <v>2.3791623763731136</v>
      </c>
      <c r="Y56">
        <f t="shared" si="61"/>
        <v>-71.942507751237002</v>
      </c>
      <c r="Z56">
        <f t="shared" si="62"/>
        <v>-5.0206116618696415</v>
      </c>
      <c r="AA56">
        <f t="shared" si="63"/>
        <v>-0.32696764649522342</v>
      </c>
      <c r="AB56">
        <f t="shared" si="64"/>
        <v>84.556450297089825</v>
      </c>
      <c r="AC56">
        <v>-3.9723699530951402E-2</v>
      </c>
      <c r="AD56">
        <v>4.4593332710702399E-2</v>
      </c>
      <c r="AE56">
        <v>3.3576685456903901</v>
      </c>
      <c r="AF56">
        <v>0</v>
      </c>
      <c r="AG56">
        <v>0</v>
      </c>
      <c r="AH56">
        <f t="shared" si="65"/>
        <v>1</v>
      </c>
      <c r="AI56">
        <f t="shared" si="66"/>
        <v>0</v>
      </c>
      <c r="AJ56">
        <f t="shared" si="67"/>
        <v>50376.546049116318</v>
      </c>
      <c r="AK56" t="s">
        <v>251</v>
      </c>
      <c r="AL56">
        <v>2.2718269230769201</v>
      </c>
      <c r="AM56">
        <v>1.4632000000000001</v>
      </c>
      <c r="AN56">
        <f t="shared" si="68"/>
        <v>-0.80862692307692008</v>
      </c>
      <c r="AO56">
        <f t="shared" si="69"/>
        <v>-0.55264278504436859</v>
      </c>
      <c r="AP56">
        <v>-0.17583760534965001</v>
      </c>
      <c r="AQ56" t="s">
        <v>374</v>
      </c>
      <c r="AR56">
        <v>2.31593076923077</v>
      </c>
      <c r="AS56">
        <v>1.6552</v>
      </c>
      <c r="AT56">
        <f t="shared" si="70"/>
        <v>-0.39918485332936804</v>
      </c>
      <c r="AU56">
        <v>0.5</v>
      </c>
      <c r="AV56">
        <f t="shared" si="71"/>
        <v>841.19553150981596</v>
      </c>
      <c r="AW56">
        <f t="shared" si="72"/>
        <v>8.0383914639859952</v>
      </c>
      <c r="AX56">
        <f t="shared" si="73"/>
        <v>-167.89625743353284</v>
      </c>
      <c r="AY56">
        <f t="shared" si="74"/>
        <v>1</v>
      </c>
      <c r="AZ56">
        <f t="shared" si="75"/>
        <v>9.7649461529977152E-3</v>
      </c>
      <c r="BA56">
        <f t="shared" si="76"/>
        <v>-0.11599806669888832</v>
      </c>
      <c r="BB56" t="s">
        <v>253</v>
      </c>
      <c r="BC56">
        <v>0</v>
      </c>
      <c r="BD56">
        <f t="shared" si="77"/>
        <v>1.6552</v>
      </c>
      <c r="BE56">
        <f t="shared" si="78"/>
        <v>-0.39918485332936804</v>
      </c>
      <c r="BF56">
        <f t="shared" si="79"/>
        <v>-0.13121924548933839</v>
      </c>
      <c r="BG56">
        <f t="shared" si="80"/>
        <v>1.071524360197857</v>
      </c>
      <c r="BH56">
        <f t="shared" si="81"/>
        <v>0.23743953425322209</v>
      </c>
      <c r="BI56">
        <f t="shared" si="82"/>
        <v>999.99432258064496</v>
      </c>
      <c r="BJ56">
        <f t="shared" si="83"/>
        <v>841.19553150981596</v>
      </c>
      <c r="BK56">
        <f t="shared" si="84"/>
        <v>0.84120030735672247</v>
      </c>
      <c r="BL56">
        <f t="shared" si="85"/>
        <v>0.19240061471344502</v>
      </c>
      <c r="BM56">
        <v>0.70114397770928505</v>
      </c>
      <c r="BN56">
        <v>0.5</v>
      </c>
      <c r="BO56" t="s">
        <v>254</v>
      </c>
      <c r="BP56">
        <v>1685101088.5999999</v>
      </c>
      <c r="BQ56">
        <v>399.89783870967699</v>
      </c>
      <c r="BR56">
        <v>401.116548387097</v>
      </c>
      <c r="BS56">
        <v>16.3444</v>
      </c>
      <c r="BT56">
        <v>16.119374193548399</v>
      </c>
      <c r="BU56">
        <v>499.99416129032301</v>
      </c>
      <c r="BV56">
        <v>95.814177419354806</v>
      </c>
      <c r="BW56">
        <v>0.200002129032258</v>
      </c>
      <c r="BX56">
        <v>28.654790322580599</v>
      </c>
      <c r="BY56">
        <v>28.682429032258099</v>
      </c>
      <c r="BZ56">
        <v>999.9</v>
      </c>
      <c r="CA56">
        <v>9998.0645161290304</v>
      </c>
      <c r="CB56">
        <v>0</v>
      </c>
      <c r="CC56">
        <v>74.981064516128995</v>
      </c>
      <c r="CD56">
        <v>999.99432258064496</v>
      </c>
      <c r="CE56">
        <v>0.95998799999999995</v>
      </c>
      <c r="CF56">
        <v>4.0012499999999999E-2</v>
      </c>
      <c r="CG56">
        <v>0</v>
      </c>
      <c r="CH56">
        <v>2.2925032258064499</v>
      </c>
      <c r="CI56">
        <v>0</v>
      </c>
      <c r="CJ56">
        <v>621.51251612903195</v>
      </c>
      <c r="CK56">
        <v>8120.7864516129002</v>
      </c>
      <c r="CL56">
        <v>37.140935483870997</v>
      </c>
      <c r="CM56">
        <v>40.905000000000001</v>
      </c>
      <c r="CN56">
        <v>38.680999999999997</v>
      </c>
      <c r="CO56">
        <v>39.686999999999998</v>
      </c>
      <c r="CP56">
        <v>37.527999999999999</v>
      </c>
      <c r="CQ56">
        <v>959.98387096774195</v>
      </c>
      <c r="CR56">
        <v>40.01</v>
      </c>
      <c r="CS56">
        <v>0</v>
      </c>
      <c r="CT56">
        <v>59.400000095367403</v>
      </c>
      <c r="CU56">
        <v>2.31593076923077</v>
      </c>
      <c r="CV56">
        <v>0.42272820949044099</v>
      </c>
      <c r="CW56">
        <v>-70.712239317719494</v>
      </c>
      <c r="CX56">
        <v>620.84165384615403</v>
      </c>
      <c r="CY56">
        <v>15</v>
      </c>
      <c r="CZ56">
        <v>1685098620.7</v>
      </c>
      <c r="DA56" t="s">
        <v>255</v>
      </c>
      <c r="DB56">
        <v>3</v>
      </c>
      <c r="DC56">
        <v>-3.831</v>
      </c>
      <c r="DD56">
        <v>0.36</v>
      </c>
      <c r="DE56">
        <v>402</v>
      </c>
      <c r="DF56">
        <v>15</v>
      </c>
      <c r="DG56">
        <v>1.2</v>
      </c>
      <c r="DH56">
        <v>0.35</v>
      </c>
      <c r="DI56">
        <v>-1.1913830192307699</v>
      </c>
      <c r="DJ56">
        <v>-0.38779992657738499</v>
      </c>
      <c r="DK56">
        <v>0.10711360431327301</v>
      </c>
      <c r="DL56">
        <v>1</v>
      </c>
      <c r="DM56">
        <v>2.2934558139534902</v>
      </c>
      <c r="DN56">
        <v>3.9579381584018997E-2</v>
      </c>
      <c r="DO56">
        <v>0.194394925647149</v>
      </c>
      <c r="DP56">
        <v>1</v>
      </c>
      <c r="DQ56">
        <v>0.23025401923076899</v>
      </c>
      <c r="DR56">
        <v>-3.1300262955692701E-2</v>
      </c>
      <c r="DS56">
        <v>9.5162606192089501E-3</v>
      </c>
      <c r="DT56">
        <v>1</v>
      </c>
      <c r="DU56">
        <v>3</v>
      </c>
      <c r="DV56">
        <v>3</v>
      </c>
      <c r="DW56" t="s">
        <v>263</v>
      </c>
      <c r="DX56">
        <v>100</v>
      </c>
      <c r="DY56">
        <v>100</v>
      </c>
      <c r="DZ56">
        <v>-3.831</v>
      </c>
      <c r="EA56">
        <v>0.36</v>
      </c>
      <c r="EB56">
        <v>2</v>
      </c>
      <c r="EC56">
        <v>515.55799999999999</v>
      </c>
      <c r="ED56">
        <v>414.053</v>
      </c>
      <c r="EE56">
        <v>28.219899999999999</v>
      </c>
      <c r="EF56">
        <v>30.235900000000001</v>
      </c>
      <c r="EG56">
        <v>30.0002</v>
      </c>
      <c r="EH56">
        <v>30.4071</v>
      </c>
      <c r="EI56">
        <v>30.4421</v>
      </c>
      <c r="EJ56">
        <v>19.816299999999998</v>
      </c>
      <c r="EK56">
        <v>26.327999999999999</v>
      </c>
      <c r="EL56">
        <v>0</v>
      </c>
      <c r="EM56">
        <v>28.22</v>
      </c>
      <c r="EN56">
        <v>401.149</v>
      </c>
      <c r="EO56">
        <v>16.186399999999999</v>
      </c>
      <c r="EP56">
        <v>100.48399999999999</v>
      </c>
      <c r="EQ56">
        <v>90.311000000000007</v>
      </c>
    </row>
    <row r="57" spans="1:147" x14ac:dyDescent="0.3">
      <c r="A57">
        <v>41</v>
      </c>
      <c r="B57">
        <v>1685101156.5999999</v>
      </c>
      <c r="C57">
        <v>2460.2999999523199</v>
      </c>
      <c r="D57" t="s">
        <v>375</v>
      </c>
      <c r="E57" t="s">
        <v>376</v>
      </c>
      <c r="F57">
        <v>1685101148.5999999</v>
      </c>
      <c r="G57">
        <f t="shared" si="43"/>
        <v>2.6093057233964726E-3</v>
      </c>
      <c r="H57">
        <f t="shared" si="44"/>
        <v>8.7244376275980304</v>
      </c>
      <c r="I57">
        <f t="shared" si="45"/>
        <v>399.96180645161297</v>
      </c>
      <c r="J57">
        <f t="shared" si="46"/>
        <v>259.12898513880037</v>
      </c>
      <c r="K57">
        <f t="shared" si="47"/>
        <v>24.880045378247772</v>
      </c>
      <c r="L57">
        <f t="shared" si="48"/>
        <v>38.401986905293022</v>
      </c>
      <c r="M57">
        <f t="shared" si="49"/>
        <v>0.11058437134218556</v>
      </c>
      <c r="N57">
        <f t="shared" si="50"/>
        <v>3.371178126610479</v>
      </c>
      <c r="O57">
        <f t="shared" si="51"/>
        <v>0.1086079628803753</v>
      </c>
      <c r="P57">
        <f t="shared" si="52"/>
        <v>6.805460705553204E-2</v>
      </c>
      <c r="Q57">
        <f t="shared" si="53"/>
        <v>161.84853872514466</v>
      </c>
      <c r="R57">
        <f t="shared" si="54"/>
        <v>28.16604758586854</v>
      </c>
      <c r="S57">
        <f t="shared" si="55"/>
        <v>27.972187096774199</v>
      </c>
      <c r="T57">
        <f t="shared" si="56"/>
        <v>3.788691089043891</v>
      </c>
      <c r="U57">
        <f t="shared" si="57"/>
        <v>40.920735421854538</v>
      </c>
      <c r="V57">
        <f t="shared" si="58"/>
        <v>1.5460353986826687</v>
      </c>
      <c r="W57">
        <f t="shared" si="59"/>
        <v>3.7781222227423057</v>
      </c>
      <c r="X57">
        <f t="shared" si="60"/>
        <v>2.2426556903612225</v>
      </c>
      <c r="Y57">
        <f t="shared" si="61"/>
        <v>-115.07038240178444</v>
      </c>
      <c r="Z57">
        <f t="shared" si="62"/>
        <v>-8.7056791522511041</v>
      </c>
      <c r="AA57">
        <f t="shared" si="63"/>
        <v>-0.56261016982954182</v>
      </c>
      <c r="AB57">
        <f t="shared" si="64"/>
        <v>37.509867001279559</v>
      </c>
      <c r="AC57">
        <v>-3.9749941395714798E-2</v>
      </c>
      <c r="AD57">
        <v>4.4622791502812897E-2</v>
      </c>
      <c r="AE57">
        <v>3.3594323106494199</v>
      </c>
      <c r="AF57">
        <v>0</v>
      </c>
      <c r="AG57">
        <v>0</v>
      </c>
      <c r="AH57">
        <f t="shared" si="65"/>
        <v>1</v>
      </c>
      <c r="AI57">
        <f t="shared" si="66"/>
        <v>0</v>
      </c>
      <c r="AJ57">
        <f t="shared" si="67"/>
        <v>50530.830016056469</v>
      </c>
      <c r="AK57" t="s">
        <v>251</v>
      </c>
      <c r="AL57">
        <v>2.2718269230769201</v>
      </c>
      <c r="AM57">
        <v>1.4632000000000001</v>
      </c>
      <c r="AN57">
        <f t="shared" si="68"/>
        <v>-0.80862692307692008</v>
      </c>
      <c r="AO57">
        <f t="shared" si="69"/>
        <v>-0.55264278504436859</v>
      </c>
      <c r="AP57">
        <v>-0.17583760534965001</v>
      </c>
      <c r="AQ57" t="s">
        <v>377</v>
      </c>
      <c r="AR57">
        <v>2.2902730769230799</v>
      </c>
      <c r="AS57">
        <v>1.4204000000000001</v>
      </c>
      <c r="AT57">
        <f t="shared" si="70"/>
        <v>-0.61241416285770178</v>
      </c>
      <c r="AU57">
        <v>0.5</v>
      </c>
      <c r="AV57">
        <f t="shared" si="71"/>
        <v>841.20573054181932</v>
      </c>
      <c r="AW57">
        <f t="shared" si="72"/>
        <v>8.7244376275980304</v>
      </c>
      <c r="AX57">
        <f t="shared" si="73"/>
        <v>-257.58315163043488</v>
      </c>
      <c r="AY57">
        <f t="shared" si="74"/>
        <v>1</v>
      </c>
      <c r="AZ57">
        <f t="shared" si="75"/>
        <v>1.0580378746605813E-2</v>
      </c>
      <c r="BA57">
        <f t="shared" si="76"/>
        <v>3.013235708251193E-2</v>
      </c>
      <c r="BB57" t="s">
        <v>253</v>
      </c>
      <c r="BC57">
        <v>0</v>
      </c>
      <c r="BD57">
        <f t="shared" si="77"/>
        <v>1.4204000000000001</v>
      </c>
      <c r="BE57">
        <f t="shared" si="78"/>
        <v>-0.61241416285770189</v>
      </c>
      <c r="BF57">
        <f t="shared" si="79"/>
        <v>2.9250956806998324E-2</v>
      </c>
      <c r="BG57">
        <f t="shared" si="80"/>
        <v>1.0216649877355279</v>
      </c>
      <c r="BH57">
        <f t="shared" si="81"/>
        <v>-5.2929229510614045E-2</v>
      </c>
      <c r="BI57">
        <f t="shared" si="82"/>
        <v>1000.00641935484</v>
      </c>
      <c r="BJ57">
        <f t="shared" si="83"/>
        <v>841.20573054181932</v>
      </c>
      <c r="BK57">
        <f t="shared" si="84"/>
        <v>0.84120033057840582</v>
      </c>
      <c r="BL57">
        <f t="shared" si="85"/>
        <v>0.19240066115681151</v>
      </c>
      <c r="BM57">
        <v>0.70114397770928505</v>
      </c>
      <c r="BN57">
        <v>0.5</v>
      </c>
      <c r="BO57" t="s">
        <v>254</v>
      </c>
      <c r="BP57">
        <v>1685101148.5999999</v>
      </c>
      <c r="BQ57">
        <v>399.96180645161297</v>
      </c>
      <c r="BR57">
        <v>401.33161290322602</v>
      </c>
      <c r="BS57">
        <v>16.102164516129001</v>
      </c>
      <c r="BT57">
        <v>15.742145161290299</v>
      </c>
      <c r="BU57">
        <v>499.98425806451598</v>
      </c>
      <c r="BV57">
        <v>95.814099999999996</v>
      </c>
      <c r="BW57">
        <v>0.20003506451612901</v>
      </c>
      <c r="BX57">
        <v>27.924287096774201</v>
      </c>
      <c r="BY57">
        <v>27.972187096774199</v>
      </c>
      <c r="BZ57">
        <v>999.9</v>
      </c>
      <c r="CA57">
        <v>10004.677419354801</v>
      </c>
      <c r="CB57">
        <v>0</v>
      </c>
      <c r="CC57">
        <v>74.992109677419293</v>
      </c>
      <c r="CD57">
        <v>1000.00641935484</v>
      </c>
      <c r="CE57">
        <v>0.959990129032258</v>
      </c>
      <c r="CF57">
        <v>4.0010235483870997E-2</v>
      </c>
      <c r="CG57">
        <v>0</v>
      </c>
      <c r="CH57">
        <v>2.2874354838709698</v>
      </c>
      <c r="CI57">
        <v>0</v>
      </c>
      <c r="CJ57">
        <v>585.098096774194</v>
      </c>
      <c r="CK57">
        <v>8120.8867741935501</v>
      </c>
      <c r="CL57">
        <v>37.508000000000003</v>
      </c>
      <c r="CM57">
        <v>40.929000000000002</v>
      </c>
      <c r="CN57">
        <v>38.852645161290297</v>
      </c>
      <c r="CO57">
        <v>39.686999999999998</v>
      </c>
      <c r="CP57">
        <v>37.820129032258102</v>
      </c>
      <c r="CQ57">
        <v>959.99548387096797</v>
      </c>
      <c r="CR57">
        <v>40.011290322580599</v>
      </c>
      <c r="CS57">
        <v>0</v>
      </c>
      <c r="CT57">
        <v>59.400000095367403</v>
      </c>
      <c r="CU57">
        <v>2.2902730769230799</v>
      </c>
      <c r="CV57">
        <v>4.8557262609150102E-2</v>
      </c>
      <c r="CW57">
        <v>-13.4627008480204</v>
      </c>
      <c r="CX57">
        <v>584.99230769230803</v>
      </c>
      <c r="CY57">
        <v>15</v>
      </c>
      <c r="CZ57">
        <v>1685098620.7</v>
      </c>
      <c r="DA57" t="s">
        <v>255</v>
      </c>
      <c r="DB57">
        <v>3</v>
      </c>
      <c r="DC57">
        <v>-3.831</v>
      </c>
      <c r="DD57">
        <v>0.36</v>
      </c>
      <c r="DE57">
        <v>402</v>
      </c>
      <c r="DF57">
        <v>15</v>
      </c>
      <c r="DG57">
        <v>1.2</v>
      </c>
      <c r="DH57">
        <v>0.35</v>
      </c>
      <c r="DI57">
        <v>-1.35135711538462</v>
      </c>
      <c r="DJ57">
        <v>-0.18905419619231201</v>
      </c>
      <c r="DK57">
        <v>9.4379588759282596E-2</v>
      </c>
      <c r="DL57">
        <v>1</v>
      </c>
      <c r="DM57">
        <v>2.3111534883720899</v>
      </c>
      <c r="DN57">
        <v>1.7037776465329502E-2</v>
      </c>
      <c r="DO57">
        <v>0.190955715490605</v>
      </c>
      <c r="DP57">
        <v>1</v>
      </c>
      <c r="DQ57">
        <v>0.32118784615384599</v>
      </c>
      <c r="DR57">
        <v>0.39680120208316599</v>
      </c>
      <c r="DS57">
        <v>5.2332738123614303E-2</v>
      </c>
      <c r="DT57">
        <v>0</v>
      </c>
      <c r="DU57">
        <v>2</v>
      </c>
      <c r="DV57">
        <v>3</v>
      </c>
      <c r="DW57" t="s">
        <v>256</v>
      </c>
      <c r="DX57">
        <v>100</v>
      </c>
      <c r="DY57">
        <v>100</v>
      </c>
      <c r="DZ57">
        <v>-3.831</v>
      </c>
      <c r="EA57">
        <v>0.36</v>
      </c>
      <c r="EB57">
        <v>2</v>
      </c>
      <c r="EC57">
        <v>516.40800000000002</v>
      </c>
      <c r="ED57">
        <v>413.38299999999998</v>
      </c>
      <c r="EE57">
        <v>25.497199999999999</v>
      </c>
      <c r="EF57">
        <v>30.246400000000001</v>
      </c>
      <c r="EG57">
        <v>30.003499999999999</v>
      </c>
      <c r="EH57">
        <v>30.401900000000001</v>
      </c>
      <c r="EI57">
        <v>30.4343</v>
      </c>
      <c r="EJ57">
        <v>19.8187</v>
      </c>
      <c r="EK57">
        <v>30.007100000000001</v>
      </c>
      <c r="EL57">
        <v>0</v>
      </c>
      <c r="EM57">
        <v>25.704000000000001</v>
      </c>
      <c r="EN57">
        <v>401.38900000000001</v>
      </c>
      <c r="EO57">
        <v>15.4824</v>
      </c>
      <c r="EP57">
        <v>100.49299999999999</v>
      </c>
      <c r="EQ57">
        <v>90.318200000000004</v>
      </c>
    </row>
    <row r="58" spans="1:147" x14ac:dyDescent="0.3">
      <c r="A58">
        <v>42</v>
      </c>
      <c r="B58">
        <v>1685101216.5999999</v>
      </c>
      <c r="C58">
        <v>2520.2999999523199</v>
      </c>
      <c r="D58" t="s">
        <v>378</v>
      </c>
      <c r="E58" t="s">
        <v>379</v>
      </c>
      <c r="F58">
        <v>1685101208.5999999</v>
      </c>
      <c r="G58">
        <f t="shared" si="43"/>
        <v>2.4842776297910032E-3</v>
      </c>
      <c r="H58">
        <f t="shared" si="44"/>
        <v>9.5526149586471423</v>
      </c>
      <c r="I58">
        <f t="shared" si="45"/>
        <v>400.00948387096798</v>
      </c>
      <c r="J58">
        <f t="shared" si="46"/>
        <v>239.21004051090978</v>
      </c>
      <c r="K58">
        <f t="shared" si="47"/>
        <v>22.96769870353242</v>
      </c>
      <c r="L58">
        <f t="shared" si="48"/>
        <v>38.40682140465961</v>
      </c>
      <c r="M58">
        <f t="shared" si="49"/>
        <v>0.10446746165227683</v>
      </c>
      <c r="N58">
        <f t="shared" si="50"/>
        <v>3.3714579847293242</v>
      </c>
      <c r="O58">
        <f t="shared" si="51"/>
        <v>0.10270191593960179</v>
      </c>
      <c r="P58">
        <f t="shared" si="52"/>
        <v>6.4344839291222103E-2</v>
      </c>
      <c r="Q58">
        <f t="shared" si="53"/>
        <v>161.84604448257252</v>
      </c>
      <c r="R58">
        <f t="shared" si="54"/>
        <v>28.108546553471005</v>
      </c>
      <c r="S58">
        <f t="shared" si="55"/>
        <v>27.916367741935499</v>
      </c>
      <c r="T58">
        <f t="shared" si="56"/>
        <v>3.7763773418089466</v>
      </c>
      <c r="U58">
        <f t="shared" si="57"/>
        <v>40.37778616066133</v>
      </c>
      <c r="V58">
        <f t="shared" si="58"/>
        <v>1.517888318350356</v>
      </c>
      <c r="W58">
        <f t="shared" si="59"/>
        <v>3.7592162985626532</v>
      </c>
      <c r="X58">
        <f t="shared" si="60"/>
        <v>2.2584890234585906</v>
      </c>
      <c r="Y58">
        <f t="shared" si="61"/>
        <v>-109.55664347378324</v>
      </c>
      <c r="Z58">
        <f t="shared" si="62"/>
        <v>-14.187993269137399</v>
      </c>
      <c r="AA58">
        <f t="shared" si="63"/>
        <v>-0.91618436094579381</v>
      </c>
      <c r="AB58">
        <f t="shared" si="64"/>
        <v>37.185223378706077</v>
      </c>
      <c r="AC58">
        <v>-3.9754087506790797E-2</v>
      </c>
      <c r="AD58">
        <v>4.4627445875715099E-2</v>
      </c>
      <c r="AE58">
        <v>3.3597109436228698</v>
      </c>
      <c r="AF58">
        <v>0</v>
      </c>
      <c r="AG58">
        <v>0</v>
      </c>
      <c r="AH58">
        <f t="shared" si="65"/>
        <v>1</v>
      </c>
      <c r="AI58">
        <f t="shared" si="66"/>
        <v>0</v>
      </c>
      <c r="AJ58">
        <f t="shared" si="67"/>
        <v>50550.343026304632</v>
      </c>
      <c r="AK58" t="s">
        <v>251</v>
      </c>
      <c r="AL58">
        <v>2.2718269230769201</v>
      </c>
      <c r="AM58">
        <v>1.4632000000000001</v>
      </c>
      <c r="AN58">
        <f t="shared" si="68"/>
        <v>-0.80862692307692008</v>
      </c>
      <c r="AO58">
        <f t="shared" si="69"/>
        <v>-0.55264278504436859</v>
      </c>
      <c r="AP58">
        <v>-0.17583760534965001</v>
      </c>
      <c r="AQ58" t="s">
        <v>380</v>
      </c>
      <c r="AR58">
        <v>2.2551807692307699</v>
      </c>
      <c r="AS58">
        <v>1.8812</v>
      </c>
      <c r="AT58">
        <f t="shared" si="70"/>
        <v>-0.19879904807078996</v>
      </c>
      <c r="AU58">
        <v>0.5</v>
      </c>
      <c r="AV58">
        <f t="shared" si="71"/>
        <v>841.19261438659169</v>
      </c>
      <c r="AW58">
        <f t="shared" si="72"/>
        <v>9.5526149586471423</v>
      </c>
      <c r="AX58">
        <f t="shared" si="73"/>
        <v>-83.614145492116762</v>
      </c>
      <c r="AY58">
        <f t="shared" si="74"/>
        <v>1</v>
      </c>
      <c r="AZ58">
        <f t="shared" si="75"/>
        <v>1.1565071301881204E-2</v>
      </c>
      <c r="BA58">
        <f t="shared" si="76"/>
        <v>-0.22219859664044223</v>
      </c>
      <c r="BB58" t="s">
        <v>253</v>
      </c>
      <c r="BC58">
        <v>0</v>
      </c>
      <c r="BD58">
        <f t="shared" si="77"/>
        <v>1.8812</v>
      </c>
      <c r="BE58">
        <f t="shared" si="78"/>
        <v>-0.19879904807078991</v>
      </c>
      <c r="BF58">
        <f t="shared" si="79"/>
        <v>-0.28567523236741382</v>
      </c>
      <c r="BG58">
        <f t="shared" si="80"/>
        <v>0.95738605594557968</v>
      </c>
      <c r="BH58">
        <f t="shared" si="81"/>
        <v>0.51692565269711899</v>
      </c>
      <c r="BI58">
        <f t="shared" si="82"/>
        <v>999.99080645161303</v>
      </c>
      <c r="BJ58">
        <f t="shared" si="83"/>
        <v>841.19261438659169</v>
      </c>
      <c r="BK58">
        <f t="shared" si="84"/>
        <v>0.84120034800269416</v>
      </c>
      <c r="BL58">
        <f t="shared" si="85"/>
        <v>0.19240069600538839</v>
      </c>
      <c r="BM58">
        <v>0.70114397770928505</v>
      </c>
      <c r="BN58">
        <v>0.5</v>
      </c>
      <c r="BO58" t="s">
        <v>254</v>
      </c>
      <c r="BP58">
        <v>1685101208.5999999</v>
      </c>
      <c r="BQ58">
        <v>400.00948387096798</v>
      </c>
      <c r="BR58">
        <v>401.48841935483898</v>
      </c>
      <c r="BS58">
        <v>15.8089032258065</v>
      </c>
      <c r="BT58">
        <v>15.466035483871</v>
      </c>
      <c r="BU58">
        <v>499.98864516128998</v>
      </c>
      <c r="BV58">
        <v>95.814825806451594</v>
      </c>
      <c r="BW58">
        <v>0.199951225806452</v>
      </c>
      <c r="BX58">
        <v>27.838309677419399</v>
      </c>
      <c r="BY58">
        <v>27.916367741935499</v>
      </c>
      <c r="BZ58">
        <v>999.9</v>
      </c>
      <c r="CA58">
        <v>10005.6451612903</v>
      </c>
      <c r="CB58">
        <v>0</v>
      </c>
      <c r="CC58">
        <v>74.994525806451605</v>
      </c>
      <c r="CD58">
        <v>999.99080645161303</v>
      </c>
      <c r="CE58">
        <v>0.95999154838709699</v>
      </c>
      <c r="CF58">
        <v>4.0008725806451602E-2</v>
      </c>
      <c r="CG58">
        <v>0</v>
      </c>
      <c r="CH58">
        <v>2.2622935483870998</v>
      </c>
      <c r="CI58">
        <v>0</v>
      </c>
      <c r="CJ58">
        <v>576.91964516128996</v>
      </c>
      <c r="CK58">
        <v>8120.7654838709695</v>
      </c>
      <c r="CL58">
        <v>37.820129032258102</v>
      </c>
      <c r="CM58">
        <v>41.012</v>
      </c>
      <c r="CN58">
        <v>39.070129032258102</v>
      </c>
      <c r="CO58">
        <v>39.804000000000002</v>
      </c>
      <c r="CP58">
        <v>38.061999999999998</v>
      </c>
      <c r="CQ58">
        <v>959.98096774193505</v>
      </c>
      <c r="CR58">
        <v>40.011290322580599</v>
      </c>
      <c r="CS58">
        <v>0</v>
      </c>
      <c r="CT58">
        <v>59.400000095367403</v>
      </c>
      <c r="CU58">
        <v>2.2551807692307699</v>
      </c>
      <c r="CV58">
        <v>0.23112137415452899</v>
      </c>
      <c r="CW58">
        <v>0.248717954851984</v>
      </c>
      <c r="CX58">
        <v>576.88157692307698</v>
      </c>
      <c r="CY58">
        <v>15</v>
      </c>
      <c r="CZ58">
        <v>1685098620.7</v>
      </c>
      <c r="DA58" t="s">
        <v>255</v>
      </c>
      <c r="DB58">
        <v>3</v>
      </c>
      <c r="DC58">
        <v>-3.831</v>
      </c>
      <c r="DD58">
        <v>0.36</v>
      </c>
      <c r="DE58">
        <v>402</v>
      </c>
      <c r="DF58">
        <v>15</v>
      </c>
      <c r="DG58">
        <v>1.2</v>
      </c>
      <c r="DH58">
        <v>0.35</v>
      </c>
      <c r="DI58">
        <v>-1.4831236538461501</v>
      </c>
      <c r="DJ58">
        <v>0.12168648510202899</v>
      </c>
      <c r="DK58">
        <v>9.7553956885187906E-2</v>
      </c>
      <c r="DL58">
        <v>1</v>
      </c>
      <c r="DM58">
        <v>2.2553999999999998</v>
      </c>
      <c r="DN58">
        <v>2.9660875804655502E-2</v>
      </c>
      <c r="DO58">
        <v>0.15922261876247801</v>
      </c>
      <c r="DP58">
        <v>1</v>
      </c>
      <c r="DQ58">
        <v>0.329221923076923</v>
      </c>
      <c r="DR58">
        <v>0.16347069410061199</v>
      </c>
      <c r="DS58">
        <v>2.48807909701797E-2</v>
      </c>
      <c r="DT58">
        <v>0</v>
      </c>
      <c r="DU58">
        <v>2</v>
      </c>
      <c r="DV58">
        <v>3</v>
      </c>
      <c r="DW58" t="s">
        <v>256</v>
      </c>
      <c r="DX58">
        <v>100</v>
      </c>
      <c r="DY58">
        <v>100</v>
      </c>
      <c r="DZ58">
        <v>-3.831</v>
      </c>
      <c r="EA58">
        <v>0.36</v>
      </c>
      <c r="EB58">
        <v>2</v>
      </c>
      <c r="EC58">
        <v>515.62099999999998</v>
      </c>
      <c r="ED58">
        <v>412.57799999999997</v>
      </c>
      <c r="EE58">
        <v>25.829899999999999</v>
      </c>
      <c r="EF58">
        <v>30.2805</v>
      </c>
      <c r="EG58">
        <v>30.0001</v>
      </c>
      <c r="EH58">
        <v>30.414999999999999</v>
      </c>
      <c r="EI58">
        <v>30.4421</v>
      </c>
      <c r="EJ58">
        <v>19.819500000000001</v>
      </c>
      <c r="EK58">
        <v>30.629799999999999</v>
      </c>
      <c r="EL58">
        <v>0</v>
      </c>
      <c r="EM58">
        <v>25.828900000000001</v>
      </c>
      <c r="EN58">
        <v>401.38299999999998</v>
      </c>
      <c r="EO58">
        <v>15.344200000000001</v>
      </c>
      <c r="EP58">
        <v>100.48699999999999</v>
      </c>
      <c r="EQ58">
        <v>90.317899999999995</v>
      </c>
    </row>
    <row r="59" spans="1:147" x14ac:dyDescent="0.3">
      <c r="A59">
        <v>43</v>
      </c>
      <c r="B59">
        <v>1685101276.5999999</v>
      </c>
      <c r="C59">
        <v>2580.2999999523199</v>
      </c>
      <c r="D59" t="s">
        <v>381</v>
      </c>
      <c r="E59" t="s">
        <v>382</v>
      </c>
      <c r="F59">
        <v>1685101268.5999999</v>
      </c>
      <c r="G59">
        <f t="shared" si="43"/>
        <v>2.6132040705053885E-3</v>
      </c>
      <c r="H59">
        <f t="shared" si="44"/>
        <v>10.160282894182757</v>
      </c>
      <c r="I59">
        <f t="shared" si="45"/>
        <v>399.997064516129</v>
      </c>
      <c r="J59">
        <f t="shared" si="46"/>
        <v>237.47944545363418</v>
      </c>
      <c r="K59">
        <f t="shared" si="47"/>
        <v>22.801454258421341</v>
      </c>
      <c r="L59">
        <f t="shared" si="48"/>
        <v>38.405491273761747</v>
      </c>
      <c r="M59">
        <f t="shared" si="49"/>
        <v>0.10990472097814991</v>
      </c>
      <c r="N59">
        <f t="shared" si="50"/>
        <v>3.3727454057797583</v>
      </c>
      <c r="O59">
        <f t="shared" si="51"/>
        <v>0.10795319055738574</v>
      </c>
      <c r="P59">
        <f t="shared" si="52"/>
        <v>6.7643195014490606E-2</v>
      </c>
      <c r="Q59">
        <f t="shared" si="53"/>
        <v>161.84752559426505</v>
      </c>
      <c r="R59">
        <f t="shared" si="54"/>
        <v>28.044430778774931</v>
      </c>
      <c r="S59">
        <f t="shared" si="55"/>
        <v>27.8605870967742</v>
      </c>
      <c r="T59">
        <f t="shared" si="56"/>
        <v>3.7641070302437214</v>
      </c>
      <c r="U59">
        <f t="shared" si="57"/>
        <v>40.080309940594958</v>
      </c>
      <c r="V59">
        <f t="shared" si="58"/>
        <v>1.5036603515034637</v>
      </c>
      <c r="W59">
        <f t="shared" si="59"/>
        <v>3.7516185721420672</v>
      </c>
      <c r="X59">
        <f t="shared" si="60"/>
        <v>2.2604466787402577</v>
      </c>
      <c r="Y59">
        <f t="shared" si="61"/>
        <v>-115.24229950928763</v>
      </c>
      <c r="Z59">
        <f t="shared" si="62"/>
        <v>-10.352661606730058</v>
      </c>
      <c r="AA59">
        <f t="shared" si="63"/>
        <v>-0.66796280667301777</v>
      </c>
      <c r="AB59">
        <f t="shared" si="64"/>
        <v>35.58460167157434</v>
      </c>
      <c r="AC59">
        <v>-3.9773162528970597E-2</v>
      </c>
      <c r="AD59">
        <v>4.4648859259175597E-2</v>
      </c>
      <c r="AE59">
        <v>3.36099272814424</v>
      </c>
      <c r="AF59">
        <v>0</v>
      </c>
      <c r="AG59">
        <v>0</v>
      </c>
      <c r="AH59">
        <f t="shared" si="65"/>
        <v>1</v>
      </c>
      <c r="AI59">
        <f t="shared" si="66"/>
        <v>0</v>
      </c>
      <c r="AJ59">
        <f t="shared" si="67"/>
        <v>50579.421216956609</v>
      </c>
      <c r="AK59" t="s">
        <v>251</v>
      </c>
      <c r="AL59">
        <v>2.2718269230769201</v>
      </c>
      <c r="AM59">
        <v>1.4632000000000001</v>
      </c>
      <c r="AN59">
        <f t="shared" si="68"/>
        <v>-0.80862692307692008</v>
      </c>
      <c r="AO59">
        <f t="shared" si="69"/>
        <v>-0.55264278504436859</v>
      </c>
      <c r="AP59">
        <v>-0.17583760534965001</v>
      </c>
      <c r="AQ59" t="s">
        <v>383</v>
      </c>
      <c r="AR59">
        <v>2.3310461538461502</v>
      </c>
      <c r="AS59">
        <v>1.538</v>
      </c>
      <c r="AT59">
        <f t="shared" si="70"/>
        <v>-0.51563469040711984</v>
      </c>
      <c r="AU59">
        <v>0.5</v>
      </c>
      <c r="AV59">
        <f t="shared" si="71"/>
        <v>841.20041740572242</v>
      </c>
      <c r="AW59">
        <f t="shared" si="72"/>
        <v>10.160282894182757</v>
      </c>
      <c r="AX59">
        <f t="shared" si="73"/>
        <v>-216.87605839966983</v>
      </c>
      <c r="AY59">
        <f t="shared" si="74"/>
        <v>1</v>
      </c>
      <c r="AZ59">
        <f t="shared" si="75"/>
        <v>1.2287345899576694E-2</v>
      </c>
      <c r="BA59">
        <f t="shared" si="76"/>
        <v>-4.8634590377113117E-2</v>
      </c>
      <c r="BB59" t="s">
        <v>253</v>
      </c>
      <c r="BC59">
        <v>0</v>
      </c>
      <c r="BD59">
        <f t="shared" si="77"/>
        <v>1.538</v>
      </c>
      <c r="BE59">
        <f t="shared" si="78"/>
        <v>-0.51563469040711973</v>
      </c>
      <c r="BF59">
        <f t="shared" si="79"/>
        <v>-5.1120831055221416E-2</v>
      </c>
      <c r="BG59">
        <f t="shared" si="80"/>
        <v>1.0806991797478964</v>
      </c>
      <c r="BH59">
        <f t="shared" si="81"/>
        <v>9.250248521948444E-2</v>
      </c>
      <c r="BI59">
        <f t="shared" si="82"/>
        <v>1000.00009677419</v>
      </c>
      <c r="BJ59">
        <f t="shared" si="83"/>
        <v>841.20041740572242</v>
      </c>
      <c r="BK59">
        <f t="shared" si="84"/>
        <v>0.84120033599924127</v>
      </c>
      <c r="BL59">
        <f t="shared" si="85"/>
        <v>0.1924006719984826</v>
      </c>
      <c r="BM59">
        <v>0.70114397770928505</v>
      </c>
      <c r="BN59">
        <v>0.5</v>
      </c>
      <c r="BO59" t="s">
        <v>254</v>
      </c>
      <c r="BP59">
        <v>1685101268.5999999</v>
      </c>
      <c r="BQ59">
        <v>399.997064516129</v>
      </c>
      <c r="BR59">
        <v>401.56838709677402</v>
      </c>
      <c r="BS59">
        <v>15.6607741935484</v>
      </c>
      <c r="BT59">
        <v>15.300070967741901</v>
      </c>
      <c r="BU59">
        <v>500.00609677419402</v>
      </c>
      <c r="BV59">
        <v>95.814464516128993</v>
      </c>
      <c r="BW59">
        <v>0.19996829032258101</v>
      </c>
      <c r="BX59">
        <v>27.803651612903199</v>
      </c>
      <c r="BY59">
        <v>27.8605870967742</v>
      </c>
      <c r="BZ59">
        <v>999.9</v>
      </c>
      <c r="CA59">
        <v>10010.483870967701</v>
      </c>
      <c r="CB59">
        <v>0</v>
      </c>
      <c r="CC59">
        <v>74.994870967741903</v>
      </c>
      <c r="CD59">
        <v>1000.00009677419</v>
      </c>
      <c r="CE59">
        <v>0.95999332258064496</v>
      </c>
      <c r="CF59">
        <v>4.0006838709677403E-2</v>
      </c>
      <c r="CG59">
        <v>0</v>
      </c>
      <c r="CH59">
        <v>2.31992258064516</v>
      </c>
      <c r="CI59">
        <v>0</v>
      </c>
      <c r="CJ59">
        <v>575.53951612903199</v>
      </c>
      <c r="CK59">
        <v>8120.84</v>
      </c>
      <c r="CL59">
        <v>38.061999999999998</v>
      </c>
      <c r="CM59">
        <v>41.125</v>
      </c>
      <c r="CN59">
        <v>39.302</v>
      </c>
      <c r="CO59">
        <v>39.875</v>
      </c>
      <c r="CP59">
        <v>38.245935483871001</v>
      </c>
      <c r="CQ59">
        <v>959.99096774193504</v>
      </c>
      <c r="CR59">
        <v>40.011290322580599</v>
      </c>
      <c r="CS59">
        <v>0</v>
      </c>
      <c r="CT59">
        <v>59.100000143051098</v>
      </c>
      <c r="CU59">
        <v>2.3310461538461502</v>
      </c>
      <c r="CV59">
        <v>-0.28283761035862698</v>
      </c>
      <c r="CW59">
        <v>1.0967521513908001</v>
      </c>
      <c r="CX59">
        <v>575.55538461538504</v>
      </c>
      <c r="CY59">
        <v>15</v>
      </c>
      <c r="CZ59">
        <v>1685098620.7</v>
      </c>
      <c r="DA59" t="s">
        <v>255</v>
      </c>
      <c r="DB59">
        <v>3</v>
      </c>
      <c r="DC59">
        <v>-3.831</v>
      </c>
      <c r="DD59">
        <v>0.36</v>
      </c>
      <c r="DE59">
        <v>402</v>
      </c>
      <c r="DF59">
        <v>15</v>
      </c>
      <c r="DG59">
        <v>1.2</v>
      </c>
      <c r="DH59">
        <v>0.35</v>
      </c>
      <c r="DI59">
        <v>-1.5925271153846201</v>
      </c>
      <c r="DJ59">
        <v>0.23775546828309799</v>
      </c>
      <c r="DK59">
        <v>9.0952545960401796E-2</v>
      </c>
      <c r="DL59">
        <v>1</v>
      </c>
      <c r="DM59">
        <v>2.3012465116279102</v>
      </c>
      <c r="DN59">
        <v>0.16790947120760299</v>
      </c>
      <c r="DO59">
        <v>0.17078809302872799</v>
      </c>
      <c r="DP59">
        <v>1</v>
      </c>
      <c r="DQ59">
        <v>0.35797667307692299</v>
      </c>
      <c r="DR59">
        <v>2.63025646717319E-2</v>
      </c>
      <c r="DS59">
        <v>4.10482172254661E-3</v>
      </c>
      <c r="DT59">
        <v>1</v>
      </c>
      <c r="DU59">
        <v>3</v>
      </c>
      <c r="DV59">
        <v>3</v>
      </c>
      <c r="DW59" t="s">
        <v>263</v>
      </c>
      <c r="DX59">
        <v>100</v>
      </c>
      <c r="DY59">
        <v>100</v>
      </c>
      <c r="DZ59">
        <v>-3.831</v>
      </c>
      <c r="EA59">
        <v>0.36</v>
      </c>
      <c r="EB59">
        <v>2</v>
      </c>
      <c r="EC59">
        <v>515.81200000000001</v>
      </c>
      <c r="ED59">
        <v>412.01900000000001</v>
      </c>
      <c r="EE59">
        <v>26.667899999999999</v>
      </c>
      <c r="EF59">
        <v>30.291</v>
      </c>
      <c r="EG59">
        <v>30.000299999999999</v>
      </c>
      <c r="EH59">
        <v>30.422799999999999</v>
      </c>
      <c r="EI59">
        <v>30.4499</v>
      </c>
      <c r="EJ59">
        <v>19.823399999999999</v>
      </c>
      <c r="EK59">
        <v>30.916899999999998</v>
      </c>
      <c r="EL59">
        <v>0</v>
      </c>
      <c r="EM59">
        <v>26.716100000000001</v>
      </c>
      <c r="EN59">
        <v>401.61</v>
      </c>
      <c r="EO59">
        <v>15.337999999999999</v>
      </c>
      <c r="EP59">
        <v>100.485</v>
      </c>
      <c r="EQ59">
        <v>90.318899999999999</v>
      </c>
    </row>
    <row r="60" spans="1:147" x14ac:dyDescent="0.3">
      <c r="A60">
        <v>44</v>
      </c>
      <c r="B60">
        <v>1685101336.5999999</v>
      </c>
      <c r="C60">
        <v>2640.2999999523199</v>
      </c>
      <c r="D60" t="s">
        <v>384</v>
      </c>
      <c r="E60" t="s">
        <v>385</v>
      </c>
      <c r="F60">
        <v>1685101328.5999999</v>
      </c>
      <c r="G60">
        <f t="shared" si="43"/>
        <v>2.6907285319603866E-3</v>
      </c>
      <c r="H60">
        <f t="shared" si="44"/>
        <v>11.237500658373515</v>
      </c>
      <c r="I60">
        <f t="shared" si="45"/>
        <v>399.97812903225798</v>
      </c>
      <c r="J60">
        <f t="shared" si="46"/>
        <v>225.9494795266117</v>
      </c>
      <c r="K60">
        <f t="shared" si="47"/>
        <v>21.694960628794782</v>
      </c>
      <c r="L60">
        <f t="shared" si="48"/>
        <v>38.404645940827784</v>
      </c>
      <c r="M60">
        <f t="shared" si="49"/>
        <v>0.11282512436461302</v>
      </c>
      <c r="N60">
        <f t="shared" si="50"/>
        <v>3.3697416851609097</v>
      </c>
      <c r="O60">
        <f t="shared" si="51"/>
        <v>0.1107677525184968</v>
      </c>
      <c r="P60">
        <f t="shared" si="52"/>
        <v>6.9411567177777495E-2</v>
      </c>
      <c r="Q60">
        <f t="shared" si="53"/>
        <v>161.84836541345797</v>
      </c>
      <c r="R60">
        <f t="shared" si="54"/>
        <v>28.150890697456671</v>
      </c>
      <c r="S60">
        <f t="shared" si="55"/>
        <v>27.946148387096802</v>
      </c>
      <c r="T60">
        <f t="shared" si="56"/>
        <v>3.7829425985490532</v>
      </c>
      <c r="U60">
        <f t="shared" si="57"/>
        <v>40.088453498674717</v>
      </c>
      <c r="V60">
        <f t="shared" si="58"/>
        <v>1.5148834740607844</v>
      </c>
      <c r="W60">
        <f t="shared" si="59"/>
        <v>3.7788523673303214</v>
      </c>
      <c r="X60">
        <f t="shared" si="60"/>
        <v>2.2680591244882686</v>
      </c>
      <c r="Y60">
        <f t="shared" si="61"/>
        <v>-118.66112825945305</v>
      </c>
      <c r="Z60">
        <f t="shared" si="62"/>
        <v>-3.3696764643587804</v>
      </c>
      <c r="AA60">
        <f t="shared" si="63"/>
        <v>-0.21783568188290342</v>
      </c>
      <c r="AB60">
        <f t="shared" si="64"/>
        <v>39.599725007763219</v>
      </c>
      <c r="AC60">
        <v>-3.9728662670766197E-2</v>
      </c>
      <c r="AD60">
        <v>4.4598904269939503E-2</v>
      </c>
      <c r="AE60">
        <v>3.3580021569069101</v>
      </c>
      <c r="AF60">
        <v>0</v>
      </c>
      <c r="AG60">
        <v>0</v>
      </c>
      <c r="AH60">
        <f t="shared" si="65"/>
        <v>1</v>
      </c>
      <c r="AI60">
        <f t="shared" si="66"/>
        <v>0</v>
      </c>
      <c r="AJ60">
        <f t="shared" si="67"/>
        <v>50504.390475597909</v>
      </c>
      <c r="AK60" t="s">
        <v>251</v>
      </c>
      <c r="AL60">
        <v>2.2718269230769201</v>
      </c>
      <c r="AM60">
        <v>1.4632000000000001</v>
      </c>
      <c r="AN60">
        <f t="shared" si="68"/>
        <v>-0.80862692307692008</v>
      </c>
      <c r="AO60">
        <f t="shared" si="69"/>
        <v>-0.55264278504436859</v>
      </c>
      <c r="AP60">
        <v>-0.17583760534965001</v>
      </c>
      <c r="AQ60" t="s">
        <v>386</v>
      </c>
      <c r="AR60">
        <v>2.2696999999999998</v>
      </c>
      <c r="AS60">
        <v>3.4039700000000002</v>
      </c>
      <c r="AT60">
        <f t="shared" si="70"/>
        <v>0.33321974047949898</v>
      </c>
      <c r="AU60">
        <v>0.5</v>
      </c>
      <c r="AV60">
        <f t="shared" si="71"/>
        <v>841.20729394843306</v>
      </c>
      <c r="AW60">
        <f t="shared" si="72"/>
        <v>11.237500658373515</v>
      </c>
      <c r="AX60">
        <f t="shared" si="73"/>
        <v>140.15343808947924</v>
      </c>
      <c r="AY60">
        <f t="shared" si="74"/>
        <v>1</v>
      </c>
      <c r="AZ60">
        <f t="shared" si="75"/>
        <v>1.356780706233726E-2</v>
      </c>
      <c r="BA60">
        <f t="shared" si="76"/>
        <v>-0.57014897311080881</v>
      </c>
      <c r="BB60" t="s">
        <v>253</v>
      </c>
      <c r="BC60">
        <v>0</v>
      </c>
      <c r="BD60">
        <f t="shared" si="77"/>
        <v>3.4039700000000002</v>
      </c>
      <c r="BE60">
        <f t="shared" si="78"/>
        <v>0.33321974047949904</v>
      </c>
      <c r="BF60">
        <f t="shared" si="79"/>
        <v>-1.3263873701476216</v>
      </c>
      <c r="BG60">
        <f t="shared" si="80"/>
        <v>1.0018786698609692</v>
      </c>
      <c r="BH60">
        <f t="shared" si="81"/>
        <v>2.4000808588157603</v>
      </c>
      <c r="BI60">
        <f t="shared" si="82"/>
        <v>1000.00861290323</v>
      </c>
      <c r="BJ60">
        <f t="shared" si="83"/>
        <v>841.20729394843306</v>
      </c>
      <c r="BK60">
        <f t="shared" si="84"/>
        <v>0.84120004877381593</v>
      </c>
      <c r="BL60">
        <f t="shared" si="85"/>
        <v>0.19240009754763188</v>
      </c>
      <c r="BM60">
        <v>0.70114397770928505</v>
      </c>
      <c r="BN60">
        <v>0.5</v>
      </c>
      <c r="BO60" t="s">
        <v>254</v>
      </c>
      <c r="BP60">
        <v>1685101328.5999999</v>
      </c>
      <c r="BQ60">
        <v>399.97812903225798</v>
      </c>
      <c r="BR60">
        <v>401.70483870967797</v>
      </c>
      <c r="BS60">
        <v>15.777264516129</v>
      </c>
      <c r="BT60">
        <v>15.4059064516129</v>
      </c>
      <c r="BU60">
        <v>500.00877419354799</v>
      </c>
      <c r="BV60">
        <v>95.816874193548401</v>
      </c>
      <c r="BW60">
        <v>0.19999061290322601</v>
      </c>
      <c r="BX60">
        <v>27.927600000000002</v>
      </c>
      <c r="BY60">
        <v>27.946148387096802</v>
      </c>
      <c r="BZ60">
        <v>999.9</v>
      </c>
      <c r="CA60">
        <v>9999.0322580645206</v>
      </c>
      <c r="CB60">
        <v>0</v>
      </c>
      <c r="CC60">
        <v>74.988658064516102</v>
      </c>
      <c r="CD60">
        <v>1000.00861290323</v>
      </c>
      <c r="CE60">
        <v>0.95999545161290301</v>
      </c>
      <c r="CF60">
        <v>4.0004574193548401E-2</v>
      </c>
      <c r="CG60">
        <v>0</v>
      </c>
      <c r="CH60">
        <v>2.2620064516128999</v>
      </c>
      <c r="CI60">
        <v>0</v>
      </c>
      <c r="CJ60">
        <v>577.31748387096798</v>
      </c>
      <c r="CK60">
        <v>8120.9196774193497</v>
      </c>
      <c r="CL60">
        <v>38.258000000000003</v>
      </c>
      <c r="CM60">
        <v>41.245935483871001</v>
      </c>
      <c r="CN60">
        <v>39.467483870967698</v>
      </c>
      <c r="CO60">
        <v>39.9796774193548</v>
      </c>
      <c r="CP60">
        <v>38.417000000000002</v>
      </c>
      <c r="CQ60">
        <v>960.00580645161301</v>
      </c>
      <c r="CR60">
        <v>40.001935483871002</v>
      </c>
      <c r="CS60">
        <v>0</v>
      </c>
      <c r="CT60">
        <v>59.5</v>
      </c>
      <c r="CU60">
        <v>2.2696999999999998</v>
      </c>
      <c r="CV60">
        <v>6.2625641259383899E-2</v>
      </c>
      <c r="CW60">
        <v>7.1641025410301502</v>
      </c>
      <c r="CX60">
        <v>577.38792307692302</v>
      </c>
      <c r="CY60">
        <v>15</v>
      </c>
      <c r="CZ60">
        <v>1685098620.7</v>
      </c>
      <c r="DA60" t="s">
        <v>255</v>
      </c>
      <c r="DB60">
        <v>3</v>
      </c>
      <c r="DC60">
        <v>-3.831</v>
      </c>
      <c r="DD60">
        <v>0.36</v>
      </c>
      <c r="DE60">
        <v>402</v>
      </c>
      <c r="DF60">
        <v>15</v>
      </c>
      <c r="DG60">
        <v>1.2</v>
      </c>
      <c r="DH60">
        <v>0.35</v>
      </c>
      <c r="DI60">
        <v>-1.71490307692308</v>
      </c>
      <c r="DJ60">
        <v>-6.5321676769430598E-2</v>
      </c>
      <c r="DK60">
        <v>9.4878408918963694E-2</v>
      </c>
      <c r="DL60">
        <v>1</v>
      </c>
      <c r="DM60">
        <v>2.2828232558139501</v>
      </c>
      <c r="DN60">
        <v>-0.118386765790005</v>
      </c>
      <c r="DO60">
        <v>0.19039969933190201</v>
      </c>
      <c r="DP60">
        <v>1</v>
      </c>
      <c r="DQ60">
        <v>0.35965769230769201</v>
      </c>
      <c r="DR60">
        <v>0.119291546145304</v>
      </c>
      <c r="DS60">
        <v>1.5510982079132599E-2</v>
      </c>
      <c r="DT60">
        <v>0</v>
      </c>
      <c r="DU60">
        <v>2</v>
      </c>
      <c r="DV60">
        <v>3</v>
      </c>
      <c r="DW60" t="s">
        <v>256</v>
      </c>
      <c r="DX60">
        <v>100</v>
      </c>
      <c r="DY60">
        <v>100</v>
      </c>
      <c r="DZ60">
        <v>-3.831</v>
      </c>
      <c r="EA60">
        <v>0.36</v>
      </c>
      <c r="EB60">
        <v>2</v>
      </c>
      <c r="EC60">
        <v>515.68399999999997</v>
      </c>
      <c r="ED60">
        <v>412.387</v>
      </c>
      <c r="EE60">
        <v>27.148</v>
      </c>
      <c r="EF60">
        <v>30.2805</v>
      </c>
      <c r="EG60">
        <v>29.9999</v>
      </c>
      <c r="EH60">
        <v>30.422799999999999</v>
      </c>
      <c r="EI60">
        <v>30.4499</v>
      </c>
      <c r="EJ60">
        <v>19.8293</v>
      </c>
      <c r="EK60">
        <v>29.439499999999999</v>
      </c>
      <c r="EL60">
        <v>0</v>
      </c>
      <c r="EM60">
        <v>27.1357</v>
      </c>
      <c r="EN60">
        <v>401.81</v>
      </c>
      <c r="EO60">
        <v>15.4354</v>
      </c>
      <c r="EP60">
        <v>100.482</v>
      </c>
      <c r="EQ60">
        <v>90.322000000000003</v>
      </c>
    </row>
    <row r="61" spans="1:147" x14ac:dyDescent="0.3">
      <c r="A61">
        <v>45</v>
      </c>
      <c r="B61">
        <v>1685101396.5999999</v>
      </c>
      <c r="C61">
        <v>2700.2999999523199</v>
      </c>
      <c r="D61" t="s">
        <v>387</v>
      </c>
      <c r="E61" t="s">
        <v>388</v>
      </c>
      <c r="F61">
        <v>1685101388.5999999</v>
      </c>
      <c r="G61">
        <f t="shared" si="43"/>
        <v>2.9602382975218336E-3</v>
      </c>
      <c r="H61">
        <f t="shared" si="44"/>
        <v>12.433669597969869</v>
      </c>
      <c r="I61">
        <f t="shared" si="45"/>
        <v>399.97290322580699</v>
      </c>
      <c r="J61">
        <f t="shared" si="46"/>
        <v>224.36171094545634</v>
      </c>
      <c r="K61">
        <f t="shared" si="47"/>
        <v>21.542078914303335</v>
      </c>
      <c r="L61">
        <f t="shared" si="48"/>
        <v>38.403379117428848</v>
      </c>
      <c r="M61">
        <f t="shared" si="49"/>
        <v>0.12382593201309719</v>
      </c>
      <c r="N61">
        <f t="shared" si="50"/>
        <v>3.3721962656419424</v>
      </c>
      <c r="O61">
        <f t="shared" si="51"/>
        <v>0.12135430182078812</v>
      </c>
      <c r="P61">
        <f t="shared" si="52"/>
        <v>7.6064395681081157E-2</v>
      </c>
      <c r="Q61">
        <f t="shared" si="53"/>
        <v>161.84724880781835</v>
      </c>
      <c r="R61">
        <f t="shared" si="54"/>
        <v>28.208685878889089</v>
      </c>
      <c r="S61">
        <f t="shared" si="55"/>
        <v>28.024538709677401</v>
      </c>
      <c r="T61">
        <f t="shared" si="56"/>
        <v>3.8002716718803859</v>
      </c>
      <c r="U61">
        <f t="shared" si="57"/>
        <v>40.025611168413121</v>
      </c>
      <c r="V61">
        <f t="shared" si="58"/>
        <v>1.5230721756103343</v>
      </c>
      <c r="W61">
        <f t="shared" si="59"/>
        <v>3.8052440203893552</v>
      </c>
      <c r="X61">
        <f t="shared" si="60"/>
        <v>2.2771994962700517</v>
      </c>
      <c r="Y61">
        <f t="shared" si="61"/>
        <v>-130.54650892071285</v>
      </c>
      <c r="Z61">
        <f t="shared" si="62"/>
        <v>4.0788123628597885</v>
      </c>
      <c r="AA61">
        <f t="shared" si="63"/>
        <v>0.2637462796301831</v>
      </c>
      <c r="AB61">
        <f t="shared" si="64"/>
        <v>35.643298529595448</v>
      </c>
      <c r="AC61">
        <v>-3.9765025850627099E-2</v>
      </c>
      <c r="AD61">
        <v>4.4639725124922799E-2</v>
      </c>
      <c r="AE61">
        <v>3.3604459923351602</v>
      </c>
      <c r="AF61">
        <v>0</v>
      </c>
      <c r="AG61">
        <v>0</v>
      </c>
      <c r="AH61">
        <f t="shared" si="65"/>
        <v>1</v>
      </c>
      <c r="AI61">
        <f t="shared" si="66"/>
        <v>0</v>
      </c>
      <c r="AJ61">
        <f t="shared" si="67"/>
        <v>50528.636170526232</v>
      </c>
      <c r="AK61" t="s">
        <v>251</v>
      </c>
      <c r="AL61">
        <v>2.2718269230769201</v>
      </c>
      <c r="AM61">
        <v>1.4632000000000001</v>
      </c>
      <c r="AN61">
        <f t="shared" si="68"/>
        <v>-0.80862692307692008</v>
      </c>
      <c r="AO61">
        <f t="shared" si="69"/>
        <v>-0.55264278504436859</v>
      </c>
      <c r="AP61">
        <v>-0.17583760534965001</v>
      </c>
      <c r="AQ61" t="s">
        <v>389</v>
      </c>
      <c r="AR61">
        <v>2.2131500000000002</v>
      </c>
      <c r="AS61">
        <v>2.00692</v>
      </c>
      <c r="AT61">
        <f t="shared" si="70"/>
        <v>-0.10275945229505923</v>
      </c>
      <c r="AU61">
        <v>0.5</v>
      </c>
      <c r="AV61">
        <f t="shared" si="71"/>
        <v>841.2018525677463</v>
      </c>
      <c r="AW61">
        <f t="shared" si="72"/>
        <v>12.433669597969869</v>
      </c>
      <c r="AX61">
        <f t="shared" si="73"/>
        <v>-43.220720819725386</v>
      </c>
      <c r="AY61">
        <f t="shared" si="74"/>
        <v>1</v>
      </c>
      <c r="AZ61">
        <f t="shared" si="75"/>
        <v>1.4989870938621135E-2</v>
      </c>
      <c r="BA61">
        <f t="shared" si="76"/>
        <v>-0.27092260777709126</v>
      </c>
      <c r="BB61" t="s">
        <v>253</v>
      </c>
      <c r="BC61">
        <v>0</v>
      </c>
      <c r="BD61">
        <f t="shared" si="77"/>
        <v>2.00692</v>
      </c>
      <c r="BE61">
        <f t="shared" si="78"/>
        <v>-0.10275945229505916</v>
      </c>
      <c r="BF61">
        <f t="shared" si="79"/>
        <v>-0.37159650082012025</v>
      </c>
      <c r="BG61">
        <f t="shared" si="80"/>
        <v>0.77849985045546677</v>
      </c>
      <c r="BH61">
        <f t="shared" si="81"/>
        <v>0.67239908106334345</v>
      </c>
      <c r="BI61">
        <f t="shared" si="82"/>
        <v>1000.00219354839</v>
      </c>
      <c r="BJ61">
        <f t="shared" si="83"/>
        <v>841.2018525677463</v>
      </c>
      <c r="BK61">
        <f t="shared" si="84"/>
        <v>0.84120000735482447</v>
      </c>
      <c r="BL61">
        <f t="shared" si="85"/>
        <v>0.19240001470964896</v>
      </c>
      <c r="BM61">
        <v>0.70114397770928505</v>
      </c>
      <c r="BN61">
        <v>0.5</v>
      </c>
      <c r="BO61" t="s">
        <v>254</v>
      </c>
      <c r="BP61">
        <v>1685101388.5999999</v>
      </c>
      <c r="BQ61">
        <v>399.97290322580699</v>
      </c>
      <c r="BR61">
        <v>401.88241935483899</v>
      </c>
      <c r="BS61">
        <v>15.862864516128999</v>
      </c>
      <c r="BT61">
        <v>15.454354838709699</v>
      </c>
      <c r="BU61">
        <v>500.01974193548398</v>
      </c>
      <c r="BV61">
        <v>95.814932258064502</v>
      </c>
      <c r="BW61">
        <v>0.20001977419354799</v>
      </c>
      <c r="BX61">
        <v>28.046974193548401</v>
      </c>
      <c r="BY61">
        <v>28.024538709677401</v>
      </c>
      <c r="BZ61">
        <v>999.9</v>
      </c>
      <c r="CA61">
        <v>10008.3870967742</v>
      </c>
      <c r="CB61">
        <v>0</v>
      </c>
      <c r="CC61">
        <v>75.015580645161293</v>
      </c>
      <c r="CD61">
        <v>1000.00219354839</v>
      </c>
      <c r="CE61">
        <v>0.95999758064516105</v>
      </c>
      <c r="CF61">
        <v>4.0002309677419398E-2</v>
      </c>
      <c r="CG61">
        <v>0</v>
      </c>
      <c r="CH61">
        <v>2.2483806451612902</v>
      </c>
      <c r="CI61">
        <v>0</v>
      </c>
      <c r="CJ61">
        <v>582.80435483870997</v>
      </c>
      <c r="CK61">
        <v>8120.8645161290297</v>
      </c>
      <c r="CL61">
        <v>38.436999999999998</v>
      </c>
      <c r="CM61">
        <v>41.370935483871001</v>
      </c>
      <c r="CN61">
        <v>39.651000000000003</v>
      </c>
      <c r="CO61">
        <v>40.066064516129003</v>
      </c>
      <c r="CP61">
        <v>38.561999999999998</v>
      </c>
      <c r="CQ61">
        <v>960.00161290322603</v>
      </c>
      <c r="CR61">
        <v>40.000322580645197</v>
      </c>
      <c r="CS61">
        <v>0</v>
      </c>
      <c r="CT61">
        <v>59.400000095367403</v>
      </c>
      <c r="CU61">
        <v>2.2131500000000002</v>
      </c>
      <c r="CV61">
        <v>7.4362390262537603E-2</v>
      </c>
      <c r="CW61">
        <v>9.7236923160204505</v>
      </c>
      <c r="CX61">
        <v>582.94530769230801</v>
      </c>
      <c r="CY61">
        <v>15</v>
      </c>
      <c r="CZ61">
        <v>1685098620.7</v>
      </c>
      <c r="DA61" t="s">
        <v>255</v>
      </c>
      <c r="DB61">
        <v>3</v>
      </c>
      <c r="DC61">
        <v>-3.831</v>
      </c>
      <c r="DD61">
        <v>0.36</v>
      </c>
      <c r="DE61">
        <v>402</v>
      </c>
      <c r="DF61">
        <v>15</v>
      </c>
      <c r="DG61">
        <v>1.2</v>
      </c>
      <c r="DH61">
        <v>0.35</v>
      </c>
      <c r="DI61">
        <v>-1.88731615384615</v>
      </c>
      <c r="DJ61">
        <v>-0.165478186630204</v>
      </c>
      <c r="DK61">
        <v>0.106273311852648</v>
      </c>
      <c r="DL61">
        <v>1</v>
      </c>
      <c r="DM61">
        <v>2.2617813953488399</v>
      </c>
      <c r="DN61">
        <v>-0.20803437347144499</v>
      </c>
      <c r="DO61">
        <v>0.22055995256873501</v>
      </c>
      <c r="DP61">
        <v>1</v>
      </c>
      <c r="DQ61">
        <v>0.40358549999999999</v>
      </c>
      <c r="DR61">
        <v>5.0352463075215098E-2</v>
      </c>
      <c r="DS61">
        <v>6.7296827776992304E-3</v>
      </c>
      <c r="DT61">
        <v>1</v>
      </c>
      <c r="DU61">
        <v>3</v>
      </c>
      <c r="DV61">
        <v>3</v>
      </c>
      <c r="DW61" t="s">
        <v>263</v>
      </c>
      <c r="DX61">
        <v>100</v>
      </c>
      <c r="DY61">
        <v>100</v>
      </c>
      <c r="DZ61">
        <v>-3.831</v>
      </c>
      <c r="EA61">
        <v>0.36</v>
      </c>
      <c r="EB61">
        <v>2</v>
      </c>
      <c r="EC61">
        <v>515.26</v>
      </c>
      <c r="ED61">
        <v>412.61399999999998</v>
      </c>
      <c r="EE61">
        <v>27.077300000000001</v>
      </c>
      <c r="EF61">
        <v>30.2621</v>
      </c>
      <c r="EG61">
        <v>30.0002</v>
      </c>
      <c r="EH61">
        <v>30.4176</v>
      </c>
      <c r="EI61">
        <v>30.447299999999998</v>
      </c>
      <c r="EJ61">
        <v>19.832799999999999</v>
      </c>
      <c r="EK61">
        <v>29.156099999999999</v>
      </c>
      <c r="EL61">
        <v>0</v>
      </c>
      <c r="EM61">
        <v>27.059100000000001</v>
      </c>
      <c r="EN61">
        <v>401.86200000000002</v>
      </c>
      <c r="EO61">
        <v>15.448</v>
      </c>
      <c r="EP61">
        <v>100.48399999999999</v>
      </c>
      <c r="EQ61">
        <v>90.326999999999998</v>
      </c>
    </row>
    <row r="62" spans="1:147" x14ac:dyDescent="0.3">
      <c r="A62">
        <v>46</v>
      </c>
      <c r="B62">
        <v>1685101456.5999999</v>
      </c>
      <c r="C62">
        <v>2760.2999999523199</v>
      </c>
      <c r="D62" t="s">
        <v>390</v>
      </c>
      <c r="E62" t="s">
        <v>391</v>
      </c>
      <c r="F62">
        <v>1685101448.5999999</v>
      </c>
      <c r="G62">
        <f t="shared" si="43"/>
        <v>3.0826458377191533E-3</v>
      </c>
      <c r="H62">
        <f t="shared" si="44"/>
        <v>12.898536581422613</v>
      </c>
      <c r="I62">
        <f t="shared" si="45"/>
        <v>399.97803225806399</v>
      </c>
      <c r="J62">
        <f t="shared" si="46"/>
        <v>225.31348344071961</v>
      </c>
      <c r="K62">
        <f t="shared" si="47"/>
        <v>21.633525825639225</v>
      </c>
      <c r="L62">
        <f t="shared" si="48"/>
        <v>38.403982568667672</v>
      </c>
      <c r="M62">
        <f t="shared" si="49"/>
        <v>0.12929815451058491</v>
      </c>
      <c r="N62">
        <f t="shared" si="50"/>
        <v>3.3709961687654624</v>
      </c>
      <c r="O62">
        <f t="shared" si="51"/>
        <v>0.1266048627680145</v>
      </c>
      <c r="P62">
        <f t="shared" si="52"/>
        <v>7.9365348145341852E-2</v>
      </c>
      <c r="Q62">
        <f t="shared" si="53"/>
        <v>161.84741194347521</v>
      </c>
      <c r="R62">
        <f t="shared" si="54"/>
        <v>28.202795488251851</v>
      </c>
      <c r="S62">
        <f t="shared" si="55"/>
        <v>28.0201064516129</v>
      </c>
      <c r="T62">
        <f t="shared" si="56"/>
        <v>3.7992900268469159</v>
      </c>
      <c r="U62">
        <f t="shared" si="57"/>
        <v>40.058965211412868</v>
      </c>
      <c r="V62">
        <f t="shared" si="58"/>
        <v>1.5262927777616333</v>
      </c>
      <c r="W62">
        <f t="shared" si="59"/>
        <v>3.810115337993778</v>
      </c>
      <c r="X62">
        <f t="shared" si="60"/>
        <v>2.2729972490852823</v>
      </c>
      <c r="Y62">
        <f t="shared" si="61"/>
        <v>-135.94468144341465</v>
      </c>
      <c r="Z62">
        <f t="shared" si="62"/>
        <v>8.872876439984811</v>
      </c>
      <c r="AA62">
        <f t="shared" si="63"/>
        <v>0.57399690911950196</v>
      </c>
      <c r="AB62">
        <f t="shared" si="64"/>
        <v>35.349603849164865</v>
      </c>
      <c r="AC62">
        <v>-3.9747245757509403E-2</v>
      </c>
      <c r="AD62">
        <v>4.4619765412776499E-2</v>
      </c>
      <c r="AE62">
        <v>3.35925114934571</v>
      </c>
      <c r="AF62">
        <v>0</v>
      </c>
      <c r="AG62">
        <v>0</v>
      </c>
      <c r="AH62">
        <f t="shared" si="65"/>
        <v>1</v>
      </c>
      <c r="AI62">
        <f t="shared" si="66"/>
        <v>0</v>
      </c>
      <c r="AJ62">
        <f t="shared" si="67"/>
        <v>50503.295310798319</v>
      </c>
      <c r="AK62" t="s">
        <v>251</v>
      </c>
      <c r="AL62">
        <v>2.2718269230769201</v>
      </c>
      <c r="AM62">
        <v>1.4632000000000001</v>
      </c>
      <c r="AN62">
        <f t="shared" si="68"/>
        <v>-0.80862692307692008</v>
      </c>
      <c r="AO62">
        <f t="shared" si="69"/>
        <v>-0.55264278504436859</v>
      </c>
      <c r="AP62">
        <v>-0.17583760534965001</v>
      </c>
      <c r="AQ62" t="s">
        <v>392</v>
      </c>
      <c r="AR62">
        <v>2.2579692307692301</v>
      </c>
      <c r="AS62">
        <v>1.6816</v>
      </c>
      <c r="AT62">
        <f t="shared" si="70"/>
        <v>-0.34275049403498459</v>
      </c>
      <c r="AU62">
        <v>0.5</v>
      </c>
      <c r="AV62">
        <f t="shared" si="71"/>
        <v>841.20279185806623</v>
      </c>
      <c r="AW62">
        <f t="shared" si="72"/>
        <v>12.898536581422613</v>
      </c>
      <c r="AX62">
        <f t="shared" si="73"/>
        <v>-144.16133624648026</v>
      </c>
      <c r="AY62">
        <f t="shared" si="74"/>
        <v>1</v>
      </c>
      <c r="AZ62">
        <f t="shared" si="75"/>
        <v>1.5542475980011091E-2</v>
      </c>
      <c r="BA62">
        <f t="shared" si="76"/>
        <v>-0.12987630827783059</v>
      </c>
      <c r="BB62" t="s">
        <v>253</v>
      </c>
      <c r="BC62">
        <v>0</v>
      </c>
      <c r="BD62">
        <f t="shared" si="77"/>
        <v>1.6816</v>
      </c>
      <c r="BE62">
        <f t="shared" si="78"/>
        <v>-0.34275049403498459</v>
      </c>
      <c r="BF62">
        <f t="shared" si="79"/>
        <v>-0.14926189174412241</v>
      </c>
      <c r="BG62">
        <f t="shared" si="80"/>
        <v>0.97652141614372934</v>
      </c>
      <c r="BH62">
        <f t="shared" si="81"/>
        <v>0.27008747021304008</v>
      </c>
      <c r="BI62">
        <f t="shared" si="82"/>
        <v>1000.00332258065</v>
      </c>
      <c r="BJ62">
        <f t="shared" si="83"/>
        <v>841.20279185806623</v>
      </c>
      <c r="BK62">
        <f t="shared" si="84"/>
        <v>0.84119999690323377</v>
      </c>
      <c r="BL62">
        <f t="shared" si="85"/>
        <v>0.19239999380646761</v>
      </c>
      <c r="BM62">
        <v>0.70114397770928505</v>
      </c>
      <c r="BN62">
        <v>0.5</v>
      </c>
      <c r="BO62" t="s">
        <v>254</v>
      </c>
      <c r="BP62">
        <v>1685101448.5999999</v>
      </c>
      <c r="BQ62">
        <v>399.97803225806399</v>
      </c>
      <c r="BR62">
        <v>401.95964516128998</v>
      </c>
      <c r="BS62">
        <v>15.8963612903226</v>
      </c>
      <c r="BT62">
        <v>15.470964516128999</v>
      </c>
      <c r="BU62">
        <v>500.00861290322598</v>
      </c>
      <c r="BV62">
        <v>95.815325806451597</v>
      </c>
      <c r="BW62">
        <v>0.19990370967741899</v>
      </c>
      <c r="BX62">
        <v>28.068929032258101</v>
      </c>
      <c r="BY62">
        <v>28.0201064516129</v>
      </c>
      <c r="BZ62">
        <v>999.9</v>
      </c>
      <c r="CA62">
        <v>10003.870967741899</v>
      </c>
      <c r="CB62">
        <v>0</v>
      </c>
      <c r="CC62">
        <v>75.024900000000002</v>
      </c>
      <c r="CD62">
        <v>1000.00332258065</v>
      </c>
      <c r="CE62">
        <v>0.95999938709677402</v>
      </c>
      <c r="CF62">
        <v>4.0000419354838702E-2</v>
      </c>
      <c r="CG62">
        <v>0</v>
      </c>
      <c r="CH62">
        <v>2.2777161290322598</v>
      </c>
      <c r="CI62">
        <v>0</v>
      </c>
      <c r="CJ62">
        <v>591.52725806451599</v>
      </c>
      <c r="CK62">
        <v>8120.8861290322602</v>
      </c>
      <c r="CL62">
        <v>38.6148387096774</v>
      </c>
      <c r="CM62">
        <v>41.4695161290323</v>
      </c>
      <c r="CN62">
        <v>39.808</v>
      </c>
      <c r="CO62">
        <v>40.156999999999996</v>
      </c>
      <c r="CP62">
        <v>38.693096774193499</v>
      </c>
      <c r="CQ62">
        <v>960.00258064516197</v>
      </c>
      <c r="CR62">
        <v>40</v>
      </c>
      <c r="CS62">
        <v>0</v>
      </c>
      <c r="CT62">
        <v>59.400000095367403</v>
      </c>
      <c r="CU62">
        <v>2.2579692307692301</v>
      </c>
      <c r="CV62">
        <v>-0.50198291963576602</v>
      </c>
      <c r="CW62">
        <v>12.1244102584717</v>
      </c>
      <c r="CX62">
        <v>591.652346153846</v>
      </c>
      <c r="CY62">
        <v>15</v>
      </c>
      <c r="CZ62">
        <v>1685098620.7</v>
      </c>
      <c r="DA62" t="s">
        <v>255</v>
      </c>
      <c r="DB62">
        <v>3</v>
      </c>
      <c r="DC62">
        <v>-3.831</v>
      </c>
      <c r="DD62">
        <v>0.36</v>
      </c>
      <c r="DE62">
        <v>402</v>
      </c>
      <c r="DF62">
        <v>15</v>
      </c>
      <c r="DG62">
        <v>1.2</v>
      </c>
      <c r="DH62">
        <v>0.35</v>
      </c>
      <c r="DI62">
        <v>-1.9624709615384599</v>
      </c>
      <c r="DJ62">
        <v>-0.27373508067957197</v>
      </c>
      <c r="DK62">
        <v>9.9391497106907298E-2</v>
      </c>
      <c r="DL62">
        <v>1</v>
      </c>
      <c r="DM62">
        <v>2.2919976744185999</v>
      </c>
      <c r="DN62">
        <v>-0.34651038561249897</v>
      </c>
      <c r="DO62">
        <v>0.16432268663647401</v>
      </c>
      <c r="DP62">
        <v>1</v>
      </c>
      <c r="DQ62">
        <v>0.423314442307692</v>
      </c>
      <c r="DR62">
        <v>1.7810984376334198E-2</v>
      </c>
      <c r="DS62">
        <v>1.0501521368562E-2</v>
      </c>
      <c r="DT62">
        <v>1</v>
      </c>
      <c r="DU62">
        <v>3</v>
      </c>
      <c r="DV62">
        <v>3</v>
      </c>
      <c r="DW62" t="s">
        <v>263</v>
      </c>
      <c r="DX62">
        <v>100</v>
      </c>
      <c r="DY62">
        <v>100</v>
      </c>
      <c r="DZ62">
        <v>-3.831</v>
      </c>
      <c r="EA62">
        <v>0.36</v>
      </c>
      <c r="EB62">
        <v>2</v>
      </c>
      <c r="EC62">
        <v>515.452</v>
      </c>
      <c r="ED62">
        <v>412.55900000000003</v>
      </c>
      <c r="EE62">
        <v>26.611499999999999</v>
      </c>
      <c r="EF62">
        <v>30.2438</v>
      </c>
      <c r="EG62">
        <v>29.9998</v>
      </c>
      <c r="EH62">
        <v>30.409700000000001</v>
      </c>
      <c r="EI62">
        <v>30.439399999999999</v>
      </c>
      <c r="EJ62">
        <v>19.8339</v>
      </c>
      <c r="EK62">
        <v>28.8688</v>
      </c>
      <c r="EL62">
        <v>0</v>
      </c>
      <c r="EM62">
        <v>26.598199999999999</v>
      </c>
      <c r="EN62">
        <v>401.91199999999998</v>
      </c>
      <c r="EO62">
        <v>15.523899999999999</v>
      </c>
      <c r="EP62">
        <v>100.48699999999999</v>
      </c>
      <c r="EQ62">
        <v>90.331800000000001</v>
      </c>
    </row>
    <row r="63" spans="1:147" x14ac:dyDescent="0.3">
      <c r="A63">
        <v>47</v>
      </c>
      <c r="B63">
        <v>1685101516.5999999</v>
      </c>
      <c r="C63">
        <v>2820.2999999523199</v>
      </c>
      <c r="D63" t="s">
        <v>393</v>
      </c>
      <c r="E63" t="s">
        <v>394</v>
      </c>
      <c r="F63">
        <v>1685101508.5999999</v>
      </c>
      <c r="G63">
        <f t="shared" si="43"/>
        <v>3.6715344148039622E-3</v>
      </c>
      <c r="H63">
        <f t="shared" si="44"/>
        <v>13.286055449005065</v>
      </c>
      <c r="I63">
        <f t="shared" si="45"/>
        <v>399.98099999999999</v>
      </c>
      <c r="J63">
        <f t="shared" si="46"/>
        <v>248.19234720166929</v>
      </c>
      <c r="K63">
        <f t="shared" si="47"/>
        <v>23.830399596386059</v>
      </c>
      <c r="L63">
        <f t="shared" si="48"/>
        <v>38.404516369785888</v>
      </c>
      <c r="M63">
        <f t="shared" si="49"/>
        <v>0.15594030759918245</v>
      </c>
      <c r="N63">
        <f t="shared" si="50"/>
        <v>3.3733052159703485</v>
      </c>
      <c r="O63">
        <f t="shared" si="51"/>
        <v>0.15204337809785173</v>
      </c>
      <c r="P63">
        <f t="shared" si="52"/>
        <v>9.5369123828662569E-2</v>
      </c>
      <c r="Q63">
        <f t="shared" si="53"/>
        <v>161.84665870904664</v>
      </c>
      <c r="R63">
        <f t="shared" si="54"/>
        <v>28.038213262214438</v>
      </c>
      <c r="S63">
        <f t="shared" si="55"/>
        <v>27.970580645161299</v>
      </c>
      <c r="T63">
        <f t="shared" si="56"/>
        <v>3.788336216914943</v>
      </c>
      <c r="U63">
        <f t="shared" si="57"/>
        <v>40.332894433390244</v>
      </c>
      <c r="V63">
        <f t="shared" si="58"/>
        <v>1.5340130504805318</v>
      </c>
      <c r="W63">
        <f t="shared" si="59"/>
        <v>3.8033795293664174</v>
      </c>
      <c r="X63">
        <f t="shared" si="60"/>
        <v>2.2543231664344114</v>
      </c>
      <c r="Y63">
        <f t="shared" si="61"/>
        <v>-161.91466769285472</v>
      </c>
      <c r="Z63">
        <f t="shared" si="62"/>
        <v>12.363657642513653</v>
      </c>
      <c r="AA63">
        <f t="shared" si="63"/>
        <v>0.79895409177761034</v>
      </c>
      <c r="AB63">
        <f t="shared" si="64"/>
        <v>13.094602750483171</v>
      </c>
      <c r="AC63">
        <v>-3.9781457866766998E-2</v>
      </c>
      <c r="AD63">
        <v>4.4658171502563501E-2</v>
      </c>
      <c r="AE63">
        <v>3.3615500871233901</v>
      </c>
      <c r="AF63">
        <v>0</v>
      </c>
      <c r="AG63">
        <v>0</v>
      </c>
      <c r="AH63">
        <f t="shared" si="65"/>
        <v>1</v>
      </c>
      <c r="AI63">
        <f t="shared" si="66"/>
        <v>0</v>
      </c>
      <c r="AJ63">
        <f t="shared" si="67"/>
        <v>50550.09078769973</v>
      </c>
      <c r="AK63" t="s">
        <v>251</v>
      </c>
      <c r="AL63">
        <v>2.2718269230769201</v>
      </c>
      <c r="AM63">
        <v>1.4632000000000001</v>
      </c>
      <c r="AN63">
        <f t="shared" si="68"/>
        <v>-0.80862692307692008</v>
      </c>
      <c r="AO63">
        <f t="shared" si="69"/>
        <v>-0.55264278504436859</v>
      </c>
      <c r="AP63">
        <v>-0.17583760534965001</v>
      </c>
      <c r="AQ63" t="s">
        <v>395</v>
      </c>
      <c r="AR63">
        <v>2.3249769230769202</v>
      </c>
      <c r="AS63">
        <v>1.4128000000000001</v>
      </c>
      <c r="AT63">
        <f t="shared" si="70"/>
        <v>-0.64565184249498864</v>
      </c>
      <c r="AU63">
        <v>0.5</v>
      </c>
      <c r="AV63">
        <f t="shared" si="71"/>
        <v>841.19876183224619</v>
      </c>
      <c r="AW63">
        <f t="shared" si="72"/>
        <v>13.286055449005065</v>
      </c>
      <c r="AX63">
        <f t="shared" si="73"/>
        <v>-271.56076524074643</v>
      </c>
      <c r="AY63">
        <f t="shared" si="74"/>
        <v>1</v>
      </c>
      <c r="AZ63">
        <f t="shared" si="75"/>
        <v>1.6003224998849104E-2</v>
      </c>
      <c r="BA63">
        <f t="shared" si="76"/>
        <v>3.5673839184597961E-2</v>
      </c>
      <c r="BB63" t="s">
        <v>253</v>
      </c>
      <c r="BC63">
        <v>0</v>
      </c>
      <c r="BD63">
        <f t="shared" si="77"/>
        <v>1.4128000000000001</v>
      </c>
      <c r="BE63">
        <f t="shared" si="78"/>
        <v>-0.64565184249498875</v>
      </c>
      <c r="BF63">
        <f t="shared" si="79"/>
        <v>3.4445051940951335E-2</v>
      </c>
      <c r="BG63">
        <f t="shared" si="80"/>
        <v>1.0618723331855815</v>
      </c>
      <c r="BH63">
        <f t="shared" si="81"/>
        <v>-6.2327877741470812E-2</v>
      </c>
      <c r="BI63">
        <f t="shared" si="82"/>
        <v>999.99851612903205</v>
      </c>
      <c r="BJ63">
        <f t="shared" si="83"/>
        <v>841.19876183224619</v>
      </c>
      <c r="BK63">
        <f t="shared" si="84"/>
        <v>0.84120001006451939</v>
      </c>
      <c r="BL63">
        <f t="shared" si="85"/>
        <v>0.19240002012903876</v>
      </c>
      <c r="BM63">
        <v>0.70114397770928505</v>
      </c>
      <c r="BN63">
        <v>0.5</v>
      </c>
      <c r="BO63" t="s">
        <v>254</v>
      </c>
      <c r="BP63">
        <v>1685101508.5999999</v>
      </c>
      <c r="BQ63">
        <v>399.98099999999999</v>
      </c>
      <c r="BR63">
        <v>402.05003225806502</v>
      </c>
      <c r="BS63">
        <v>15.976664516129</v>
      </c>
      <c r="BT63">
        <v>15.470032258064499</v>
      </c>
      <c r="BU63">
        <v>499.99696774193598</v>
      </c>
      <c r="BV63">
        <v>95.815922580645207</v>
      </c>
      <c r="BW63">
        <v>0.19992909677419399</v>
      </c>
      <c r="BX63">
        <v>28.038564516129</v>
      </c>
      <c r="BY63">
        <v>27.970580645161299</v>
      </c>
      <c r="BZ63">
        <v>999.9</v>
      </c>
      <c r="CA63">
        <v>10012.419354838699</v>
      </c>
      <c r="CB63">
        <v>0</v>
      </c>
      <c r="CC63">
        <v>75.035254838709704</v>
      </c>
      <c r="CD63">
        <v>999.99851612903205</v>
      </c>
      <c r="CE63">
        <v>0.96000016129032295</v>
      </c>
      <c r="CF63">
        <v>3.9999658064516101E-2</v>
      </c>
      <c r="CG63">
        <v>0</v>
      </c>
      <c r="CH63">
        <v>2.3058806451612899</v>
      </c>
      <c r="CI63">
        <v>0</v>
      </c>
      <c r="CJ63">
        <v>602.18532258064499</v>
      </c>
      <c r="CK63">
        <v>8120.8506451612902</v>
      </c>
      <c r="CL63">
        <v>38.75</v>
      </c>
      <c r="CM63">
        <v>41.572161290322597</v>
      </c>
      <c r="CN63">
        <v>39.941064516129003</v>
      </c>
      <c r="CO63">
        <v>40.262</v>
      </c>
      <c r="CP63">
        <v>38.860774193548401</v>
      </c>
      <c r="CQ63">
        <v>959.99935483871002</v>
      </c>
      <c r="CR63">
        <v>40.000322580645197</v>
      </c>
      <c r="CS63">
        <v>0</v>
      </c>
      <c r="CT63">
        <v>59.200000047683702</v>
      </c>
      <c r="CU63">
        <v>2.3249769230769202</v>
      </c>
      <c r="CV63">
        <v>-0.66419828351384402</v>
      </c>
      <c r="CW63">
        <v>11.512068390613001</v>
      </c>
      <c r="CX63">
        <v>602.23592307692297</v>
      </c>
      <c r="CY63">
        <v>15</v>
      </c>
      <c r="CZ63">
        <v>1685098620.7</v>
      </c>
      <c r="DA63" t="s">
        <v>255</v>
      </c>
      <c r="DB63">
        <v>3</v>
      </c>
      <c r="DC63">
        <v>-3.831</v>
      </c>
      <c r="DD63">
        <v>0.36</v>
      </c>
      <c r="DE63">
        <v>402</v>
      </c>
      <c r="DF63">
        <v>15</v>
      </c>
      <c r="DG63">
        <v>1.2</v>
      </c>
      <c r="DH63">
        <v>0.35</v>
      </c>
      <c r="DI63">
        <v>-2.0677117307692301</v>
      </c>
      <c r="DJ63">
        <v>-7.2744813459482097E-4</v>
      </c>
      <c r="DK63">
        <v>0.102292360450915</v>
      </c>
      <c r="DL63">
        <v>1</v>
      </c>
      <c r="DM63">
        <v>2.30531395348837</v>
      </c>
      <c r="DN63">
        <v>8.6102224412878507E-3</v>
      </c>
      <c r="DO63">
        <v>0.19989460197394901</v>
      </c>
      <c r="DP63">
        <v>1</v>
      </c>
      <c r="DQ63">
        <v>0.48360721153846198</v>
      </c>
      <c r="DR63">
        <v>0.25556445487919799</v>
      </c>
      <c r="DS63">
        <v>3.3995027977709501E-2</v>
      </c>
      <c r="DT63">
        <v>0</v>
      </c>
      <c r="DU63">
        <v>2</v>
      </c>
      <c r="DV63">
        <v>3</v>
      </c>
      <c r="DW63" t="s">
        <v>256</v>
      </c>
      <c r="DX63">
        <v>100</v>
      </c>
      <c r="DY63">
        <v>100</v>
      </c>
      <c r="DZ63">
        <v>-3.831</v>
      </c>
      <c r="EA63">
        <v>0.36</v>
      </c>
      <c r="EB63">
        <v>2</v>
      </c>
      <c r="EC63">
        <v>515.85599999999999</v>
      </c>
      <c r="ED63">
        <v>412.38200000000001</v>
      </c>
      <c r="EE63">
        <v>26.582000000000001</v>
      </c>
      <c r="EF63">
        <v>30.2254</v>
      </c>
      <c r="EG63">
        <v>29.9999</v>
      </c>
      <c r="EH63">
        <v>30.396699999999999</v>
      </c>
      <c r="EI63">
        <v>30.431699999999999</v>
      </c>
      <c r="EJ63">
        <v>19.837599999999998</v>
      </c>
      <c r="EK63">
        <v>29.763200000000001</v>
      </c>
      <c r="EL63">
        <v>0</v>
      </c>
      <c r="EM63">
        <v>26.5961</v>
      </c>
      <c r="EN63">
        <v>402.14</v>
      </c>
      <c r="EO63">
        <v>15.3307</v>
      </c>
      <c r="EP63">
        <v>100.49</v>
      </c>
      <c r="EQ63">
        <v>90.336100000000002</v>
      </c>
    </row>
    <row r="64" spans="1:147" x14ac:dyDescent="0.3">
      <c r="A64">
        <v>48</v>
      </c>
      <c r="B64">
        <v>1685101576.5999999</v>
      </c>
      <c r="C64">
        <v>2880.2999999523199</v>
      </c>
      <c r="D64" t="s">
        <v>396</v>
      </c>
      <c r="E64" t="s">
        <v>397</v>
      </c>
      <c r="F64">
        <v>1685101568.5999999</v>
      </c>
      <c r="G64">
        <f t="shared" si="43"/>
        <v>3.8077190496266589E-3</v>
      </c>
      <c r="H64">
        <f t="shared" si="44"/>
        <v>13.772809867877346</v>
      </c>
      <c r="I64">
        <f t="shared" si="45"/>
        <v>400.00764516128999</v>
      </c>
      <c r="J64">
        <f t="shared" si="46"/>
        <v>247.61052376170028</v>
      </c>
      <c r="K64">
        <f t="shared" si="47"/>
        <v>23.773228618638154</v>
      </c>
      <c r="L64">
        <f t="shared" si="48"/>
        <v>38.404963784068919</v>
      </c>
      <c r="M64">
        <f t="shared" si="49"/>
        <v>0.1611194785540434</v>
      </c>
      <c r="N64">
        <f t="shared" si="50"/>
        <v>3.3710799333034904</v>
      </c>
      <c r="O64">
        <f t="shared" si="51"/>
        <v>0.15696044493725261</v>
      </c>
      <c r="P64">
        <f t="shared" si="52"/>
        <v>9.846500871809738E-2</v>
      </c>
      <c r="Q64">
        <f t="shared" si="53"/>
        <v>161.84820392305781</v>
      </c>
      <c r="R64">
        <f t="shared" si="54"/>
        <v>28.014328538756089</v>
      </c>
      <c r="S64">
        <f t="shared" si="55"/>
        <v>27.967616129032301</v>
      </c>
      <c r="T64">
        <f t="shared" si="56"/>
        <v>3.7876814185809429</v>
      </c>
      <c r="U64">
        <f t="shared" si="57"/>
        <v>40.025799740808274</v>
      </c>
      <c r="V64">
        <f t="shared" si="58"/>
        <v>1.5229671173039558</v>
      </c>
      <c r="W64">
        <f t="shared" si="59"/>
        <v>3.8049636163826999</v>
      </c>
      <c r="X64">
        <f t="shared" si="60"/>
        <v>2.264714301276987</v>
      </c>
      <c r="Y64">
        <f t="shared" si="61"/>
        <v>-167.92041008853565</v>
      </c>
      <c r="Z64">
        <f t="shared" si="62"/>
        <v>14.192851225701309</v>
      </c>
      <c r="AA64">
        <f t="shared" si="63"/>
        <v>0.91778328103497031</v>
      </c>
      <c r="AB64">
        <f t="shared" si="64"/>
        <v>9.0384283412584292</v>
      </c>
      <c r="AC64">
        <v>-3.9748486690758797E-2</v>
      </c>
      <c r="AD64">
        <v>4.4621158469060701E-2</v>
      </c>
      <c r="AE64">
        <v>3.3593345471970699</v>
      </c>
      <c r="AF64">
        <v>0</v>
      </c>
      <c r="AG64">
        <v>0</v>
      </c>
      <c r="AH64">
        <f t="shared" si="65"/>
        <v>1</v>
      </c>
      <c r="AI64">
        <f t="shared" si="66"/>
        <v>0</v>
      </c>
      <c r="AJ64">
        <f t="shared" si="67"/>
        <v>50508.600610955335</v>
      </c>
      <c r="AK64" t="s">
        <v>251</v>
      </c>
      <c r="AL64">
        <v>2.2718269230769201</v>
      </c>
      <c r="AM64">
        <v>1.4632000000000001</v>
      </c>
      <c r="AN64">
        <f t="shared" si="68"/>
        <v>-0.80862692307692008</v>
      </c>
      <c r="AO64">
        <f t="shared" si="69"/>
        <v>-0.55264278504436859</v>
      </c>
      <c r="AP64">
        <v>-0.17583760534965001</v>
      </c>
      <c r="AQ64" t="s">
        <v>398</v>
      </c>
      <c r="AR64">
        <v>2.3034730769230798</v>
      </c>
      <c r="AS64">
        <v>2.6552899999999999</v>
      </c>
      <c r="AT64">
        <f t="shared" si="70"/>
        <v>0.13249660981547029</v>
      </c>
      <c r="AU64">
        <v>0.5</v>
      </c>
      <c r="AV64">
        <f t="shared" si="71"/>
        <v>841.2068912516163</v>
      </c>
      <c r="AW64">
        <f t="shared" si="72"/>
        <v>13.772809867877346</v>
      </c>
      <c r="AX64">
        <f t="shared" si="73"/>
        <v>55.728530622125078</v>
      </c>
      <c r="AY64">
        <f t="shared" si="74"/>
        <v>1</v>
      </c>
      <c r="AZ64">
        <f t="shared" si="75"/>
        <v>1.6581708517001161E-2</v>
      </c>
      <c r="BA64">
        <f t="shared" si="76"/>
        <v>-0.44894907900831921</v>
      </c>
      <c r="BB64" t="s">
        <v>253</v>
      </c>
      <c r="BC64">
        <v>0</v>
      </c>
      <c r="BD64">
        <f t="shared" si="77"/>
        <v>2.6552899999999999</v>
      </c>
      <c r="BE64">
        <f t="shared" si="78"/>
        <v>0.13249660981547032</v>
      </c>
      <c r="BF64">
        <f t="shared" si="79"/>
        <v>-0.8147143247676325</v>
      </c>
      <c r="BG64">
        <f t="shared" si="80"/>
        <v>0.91747274835405423</v>
      </c>
      <c r="BH64">
        <f t="shared" si="81"/>
        <v>1.4742150749371019</v>
      </c>
      <c r="BI64">
        <f t="shared" si="82"/>
        <v>1000.00819354839</v>
      </c>
      <c r="BJ64">
        <f t="shared" si="83"/>
        <v>841.2068912516163</v>
      </c>
      <c r="BK64">
        <f t="shared" si="84"/>
        <v>0.84119999883872021</v>
      </c>
      <c r="BL64">
        <f t="shared" si="85"/>
        <v>0.19239999767744037</v>
      </c>
      <c r="BM64">
        <v>0.70114397770928505</v>
      </c>
      <c r="BN64">
        <v>0.5</v>
      </c>
      <c r="BO64" t="s">
        <v>254</v>
      </c>
      <c r="BP64">
        <v>1685101568.5999999</v>
      </c>
      <c r="BQ64">
        <v>400.00764516128999</v>
      </c>
      <c r="BR64">
        <v>402.15251612903199</v>
      </c>
      <c r="BS64">
        <v>15.8624935483871</v>
      </c>
      <c r="BT64">
        <v>15.337025806451599</v>
      </c>
      <c r="BU64">
        <v>500.01361290322598</v>
      </c>
      <c r="BV64">
        <v>95.810593548387104</v>
      </c>
      <c r="BW64">
        <v>0.199980870967742</v>
      </c>
      <c r="BX64">
        <v>28.045709677419399</v>
      </c>
      <c r="BY64">
        <v>27.967616129032301</v>
      </c>
      <c r="BZ64">
        <v>999.9</v>
      </c>
      <c r="CA64">
        <v>10004.677419354801</v>
      </c>
      <c r="CB64">
        <v>0</v>
      </c>
      <c r="CC64">
        <v>75.028351612903194</v>
      </c>
      <c r="CD64">
        <v>1000.00819354839</v>
      </c>
      <c r="CE64">
        <v>0.96000170967741905</v>
      </c>
      <c r="CF64">
        <v>3.9998135483871003E-2</v>
      </c>
      <c r="CG64">
        <v>0</v>
      </c>
      <c r="CH64">
        <v>2.32692903225806</v>
      </c>
      <c r="CI64">
        <v>0</v>
      </c>
      <c r="CJ64">
        <v>612.35803225806399</v>
      </c>
      <c r="CK64">
        <v>8120.9322580645203</v>
      </c>
      <c r="CL64">
        <v>38.875</v>
      </c>
      <c r="CM64">
        <v>41.691064516129003</v>
      </c>
      <c r="CN64">
        <v>40.066064516129003</v>
      </c>
      <c r="CO64">
        <v>40.370935483871001</v>
      </c>
      <c r="CP64">
        <v>38.936999999999998</v>
      </c>
      <c r="CQ64">
        <v>960.00870967741901</v>
      </c>
      <c r="CR64">
        <v>40.000322580645197</v>
      </c>
      <c r="CS64">
        <v>0</v>
      </c>
      <c r="CT64">
        <v>59.600000143051098</v>
      </c>
      <c r="CU64">
        <v>2.3034730769230798</v>
      </c>
      <c r="CV64">
        <v>-0.358252988413988</v>
      </c>
      <c r="CW64">
        <v>12.5189402069441</v>
      </c>
      <c r="CX64">
        <v>612.52480769230795</v>
      </c>
      <c r="CY64">
        <v>15</v>
      </c>
      <c r="CZ64">
        <v>1685098620.7</v>
      </c>
      <c r="DA64" t="s">
        <v>255</v>
      </c>
      <c r="DB64">
        <v>3</v>
      </c>
      <c r="DC64">
        <v>-3.831</v>
      </c>
      <c r="DD64">
        <v>0.36</v>
      </c>
      <c r="DE64">
        <v>402</v>
      </c>
      <c r="DF64">
        <v>15</v>
      </c>
      <c r="DG64">
        <v>1.2</v>
      </c>
      <c r="DH64">
        <v>0.35</v>
      </c>
      <c r="DI64">
        <v>-2.15743538461538</v>
      </c>
      <c r="DJ64">
        <v>8.5817057969731103E-2</v>
      </c>
      <c r="DK64">
        <v>0.10306770486622201</v>
      </c>
      <c r="DL64">
        <v>1</v>
      </c>
      <c r="DM64">
        <v>2.3431279069767399</v>
      </c>
      <c r="DN64">
        <v>-6.6245520177061701E-2</v>
      </c>
      <c r="DO64">
        <v>0.179003278293458</v>
      </c>
      <c r="DP64">
        <v>1</v>
      </c>
      <c r="DQ64">
        <v>0.52346703846153797</v>
      </c>
      <c r="DR64">
        <v>1.8784994450610999E-2</v>
      </c>
      <c r="DS64">
        <v>3.5657275714649499E-3</v>
      </c>
      <c r="DT64">
        <v>1</v>
      </c>
      <c r="DU64">
        <v>3</v>
      </c>
      <c r="DV64">
        <v>3</v>
      </c>
      <c r="DW64" t="s">
        <v>263</v>
      </c>
      <c r="DX64">
        <v>100</v>
      </c>
      <c r="DY64">
        <v>100</v>
      </c>
      <c r="DZ64">
        <v>-3.831</v>
      </c>
      <c r="EA64">
        <v>0.36</v>
      </c>
      <c r="EB64">
        <v>2</v>
      </c>
      <c r="EC64">
        <v>515.26400000000001</v>
      </c>
      <c r="ED64">
        <v>412.43099999999998</v>
      </c>
      <c r="EE64">
        <v>26.716899999999999</v>
      </c>
      <c r="EF64">
        <v>30.209700000000002</v>
      </c>
      <c r="EG64">
        <v>30.0001</v>
      </c>
      <c r="EH64">
        <v>30.386199999999999</v>
      </c>
      <c r="EI64">
        <v>30.421199999999999</v>
      </c>
      <c r="EJ64">
        <v>19.8367</v>
      </c>
      <c r="EK64">
        <v>30.0441</v>
      </c>
      <c r="EL64">
        <v>0</v>
      </c>
      <c r="EM64">
        <v>26.729500000000002</v>
      </c>
      <c r="EN64">
        <v>402.14100000000002</v>
      </c>
      <c r="EO64">
        <v>15.402900000000001</v>
      </c>
      <c r="EP64">
        <v>100.49299999999999</v>
      </c>
      <c r="EQ64">
        <v>90.340999999999994</v>
      </c>
    </row>
    <row r="65" spans="1:147" x14ac:dyDescent="0.3">
      <c r="A65">
        <v>49</v>
      </c>
      <c r="B65">
        <v>1685101636.5999999</v>
      </c>
      <c r="C65">
        <v>2940.2999999523199</v>
      </c>
      <c r="D65" t="s">
        <v>399</v>
      </c>
      <c r="E65" t="s">
        <v>400</v>
      </c>
      <c r="F65">
        <v>1685101628.5999999</v>
      </c>
      <c r="G65">
        <f t="shared" si="43"/>
        <v>3.8712104708531932E-3</v>
      </c>
      <c r="H65">
        <f t="shared" si="44"/>
        <v>14.358101079237656</v>
      </c>
      <c r="I65">
        <f t="shared" si="45"/>
        <v>399.99045161290297</v>
      </c>
      <c r="J65">
        <f t="shared" si="46"/>
        <v>244.22198607310756</v>
      </c>
      <c r="K65">
        <f t="shared" si="47"/>
        <v>23.447974597051772</v>
      </c>
      <c r="L65">
        <f t="shared" si="48"/>
        <v>38.403446386170295</v>
      </c>
      <c r="M65">
        <f t="shared" si="49"/>
        <v>0.1639928014466043</v>
      </c>
      <c r="N65">
        <f t="shared" si="50"/>
        <v>3.3704846388846552</v>
      </c>
      <c r="O65">
        <f t="shared" si="51"/>
        <v>0.15968550097178902</v>
      </c>
      <c r="P65">
        <f t="shared" si="52"/>
        <v>0.10018100898838789</v>
      </c>
      <c r="Q65">
        <f t="shared" si="53"/>
        <v>161.85448059707593</v>
      </c>
      <c r="R65">
        <f t="shared" si="54"/>
        <v>28.030148488821826</v>
      </c>
      <c r="S65">
        <f t="shared" si="55"/>
        <v>27.979290322580599</v>
      </c>
      <c r="T65">
        <f t="shared" si="56"/>
        <v>3.7902605701002181</v>
      </c>
      <c r="U65">
        <f t="shared" si="57"/>
        <v>40.065001121382593</v>
      </c>
      <c r="V65">
        <f t="shared" si="58"/>
        <v>1.5271495000825166</v>
      </c>
      <c r="W65">
        <f t="shared" si="59"/>
        <v>3.8116796638936834</v>
      </c>
      <c r="X65">
        <f t="shared" si="60"/>
        <v>2.2631110700177013</v>
      </c>
      <c r="Y65">
        <f t="shared" si="61"/>
        <v>-170.72038176462581</v>
      </c>
      <c r="Z65">
        <f t="shared" si="62"/>
        <v>17.568384411774193</v>
      </c>
      <c r="AA65">
        <f t="shared" si="63"/>
        <v>1.1365008907359364</v>
      </c>
      <c r="AB65">
        <f t="shared" si="64"/>
        <v>9.8389841349602456</v>
      </c>
      <c r="AC65">
        <v>-3.9739667951180203E-2</v>
      </c>
      <c r="AD65">
        <v>4.4611258661319701E-2</v>
      </c>
      <c r="AE65">
        <v>3.3587418586510598</v>
      </c>
      <c r="AF65">
        <v>0</v>
      </c>
      <c r="AG65">
        <v>0</v>
      </c>
      <c r="AH65">
        <f t="shared" si="65"/>
        <v>1</v>
      </c>
      <c r="AI65">
        <f t="shared" si="66"/>
        <v>0</v>
      </c>
      <c r="AJ65">
        <f t="shared" si="67"/>
        <v>50492.785356512482</v>
      </c>
      <c r="AK65" t="s">
        <v>251</v>
      </c>
      <c r="AL65">
        <v>2.2718269230769201</v>
      </c>
      <c r="AM65">
        <v>1.4632000000000001</v>
      </c>
      <c r="AN65">
        <f t="shared" si="68"/>
        <v>-0.80862692307692008</v>
      </c>
      <c r="AO65">
        <f t="shared" si="69"/>
        <v>-0.55264278504436859</v>
      </c>
      <c r="AP65">
        <v>-0.17583760534965001</v>
      </c>
      <c r="AQ65" t="s">
        <v>401</v>
      </c>
      <c r="AR65">
        <v>2.2756423076923098</v>
      </c>
      <c r="AS65">
        <v>1.3160000000000001</v>
      </c>
      <c r="AT65">
        <f t="shared" si="70"/>
        <v>-0.72921148000935387</v>
      </c>
      <c r="AU65">
        <v>0.5</v>
      </c>
      <c r="AV65">
        <f t="shared" si="71"/>
        <v>841.23933828383042</v>
      </c>
      <c r="AW65">
        <f t="shared" si="72"/>
        <v>14.358101079237656</v>
      </c>
      <c r="AX65">
        <f t="shared" si="73"/>
        <v>-306.72069145602075</v>
      </c>
      <c r="AY65">
        <f t="shared" si="74"/>
        <v>1</v>
      </c>
      <c r="AZ65">
        <f t="shared" si="75"/>
        <v>1.7276817694043239E-2</v>
      </c>
      <c r="BA65">
        <f t="shared" si="76"/>
        <v>0.11185410334346504</v>
      </c>
      <c r="BB65" t="s">
        <v>253</v>
      </c>
      <c r="BC65">
        <v>0</v>
      </c>
      <c r="BD65">
        <f t="shared" si="77"/>
        <v>1.3160000000000001</v>
      </c>
      <c r="BE65">
        <f t="shared" si="78"/>
        <v>-0.72921148000935387</v>
      </c>
      <c r="BF65">
        <f t="shared" si="79"/>
        <v>0.10060142154182612</v>
      </c>
      <c r="BG65">
        <f t="shared" si="80"/>
        <v>1.0039917107619312</v>
      </c>
      <c r="BH65">
        <f t="shared" si="81"/>
        <v>-0.18203697626080365</v>
      </c>
      <c r="BI65">
        <f t="shared" si="82"/>
        <v>1000.04674193548</v>
      </c>
      <c r="BJ65">
        <f t="shared" si="83"/>
        <v>841.23933828383042</v>
      </c>
      <c r="BK65">
        <f t="shared" si="84"/>
        <v>0.84120001896681806</v>
      </c>
      <c r="BL65">
        <f t="shared" si="85"/>
        <v>0.19240003793363614</v>
      </c>
      <c r="BM65">
        <v>0.70114397770928505</v>
      </c>
      <c r="BN65">
        <v>0.5</v>
      </c>
      <c r="BO65" t="s">
        <v>254</v>
      </c>
      <c r="BP65">
        <v>1685101628.5999999</v>
      </c>
      <c r="BQ65">
        <v>399.99045161290297</v>
      </c>
      <c r="BR65">
        <v>402.22093548387102</v>
      </c>
      <c r="BS65">
        <v>15.906000000000001</v>
      </c>
      <c r="BT65">
        <v>15.3717967741936</v>
      </c>
      <c r="BU65">
        <v>500.01619354838698</v>
      </c>
      <c r="BV65">
        <v>95.810961290322595</v>
      </c>
      <c r="BW65">
        <v>0.199946548387097</v>
      </c>
      <c r="BX65">
        <v>28.075974193548401</v>
      </c>
      <c r="BY65">
        <v>27.979290322580599</v>
      </c>
      <c r="BZ65">
        <v>999.9</v>
      </c>
      <c r="CA65">
        <v>10002.419354838699</v>
      </c>
      <c r="CB65">
        <v>0</v>
      </c>
      <c r="CC65">
        <v>75.037670967741903</v>
      </c>
      <c r="CD65">
        <v>1000.04674193548</v>
      </c>
      <c r="CE65">
        <v>0.96000209677419401</v>
      </c>
      <c r="CF65">
        <v>3.9997754838709702E-2</v>
      </c>
      <c r="CG65">
        <v>0</v>
      </c>
      <c r="CH65">
        <v>2.2762548387096802</v>
      </c>
      <c r="CI65">
        <v>0</v>
      </c>
      <c r="CJ65">
        <v>621.20741935483898</v>
      </c>
      <c r="CK65">
        <v>8121.2429032257996</v>
      </c>
      <c r="CL65">
        <v>39</v>
      </c>
      <c r="CM65">
        <v>41.808</v>
      </c>
      <c r="CN65">
        <v>40.186999999999998</v>
      </c>
      <c r="CO65">
        <v>40.436999999999998</v>
      </c>
      <c r="CP65">
        <v>39.061999999999998</v>
      </c>
      <c r="CQ65">
        <v>960.04612903225802</v>
      </c>
      <c r="CR65">
        <v>40.002580645161302</v>
      </c>
      <c r="CS65">
        <v>0</v>
      </c>
      <c r="CT65">
        <v>59.300000190734899</v>
      </c>
      <c r="CU65">
        <v>2.2756423076923098</v>
      </c>
      <c r="CV65">
        <v>-0.44599316024214197</v>
      </c>
      <c r="CW65">
        <v>8.1449230662174195</v>
      </c>
      <c r="CX65">
        <v>621.279576923077</v>
      </c>
      <c r="CY65">
        <v>15</v>
      </c>
      <c r="CZ65">
        <v>1685098620.7</v>
      </c>
      <c r="DA65" t="s">
        <v>255</v>
      </c>
      <c r="DB65">
        <v>3</v>
      </c>
      <c r="DC65">
        <v>-3.831</v>
      </c>
      <c r="DD65">
        <v>0.36</v>
      </c>
      <c r="DE65">
        <v>402</v>
      </c>
      <c r="DF65">
        <v>15</v>
      </c>
      <c r="DG65">
        <v>1.2</v>
      </c>
      <c r="DH65">
        <v>0.35</v>
      </c>
      <c r="DI65">
        <v>-2.23284480769231</v>
      </c>
      <c r="DJ65">
        <v>-4.8975382252005199E-2</v>
      </c>
      <c r="DK65">
        <v>8.4657763683469098E-2</v>
      </c>
      <c r="DL65">
        <v>1</v>
      </c>
      <c r="DM65">
        <v>2.2899395348837199</v>
      </c>
      <c r="DN65">
        <v>-0.157643185827023</v>
      </c>
      <c r="DO65">
        <v>0.19489069582900501</v>
      </c>
      <c r="DP65">
        <v>1</v>
      </c>
      <c r="DQ65">
        <v>0.53806921153846199</v>
      </c>
      <c r="DR65">
        <v>-1.3109462479586701E-2</v>
      </c>
      <c r="DS65">
        <v>1.0800642013212E-2</v>
      </c>
      <c r="DT65">
        <v>1</v>
      </c>
      <c r="DU65">
        <v>3</v>
      </c>
      <c r="DV65">
        <v>3</v>
      </c>
      <c r="DW65" t="s">
        <v>263</v>
      </c>
      <c r="DX65">
        <v>100</v>
      </c>
      <c r="DY65">
        <v>100</v>
      </c>
      <c r="DZ65">
        <v>-3.831</v>
      </c>
      <c r="EA65">
        <v>0.36</v>
      </c>
      <c r="EB65">
        <v>2</v>
      </c>
      <c r="EC65">
        <v>515.28599999999994</v>
      </c>
      <c r="ED65">
        <v>412.84899999999999</v>
      </c>
      <c r="EE65">
        <v>26.837399999999999</v>
      </c>
      <c r="EF65">
        <v>30.191400000000002</v>
      </c>
      <c r="EG65">
        <v>30</v>
      </c>
      <c r="EH65">
        <v>30.373200000000001</v>
      </c>
      <c r="EI65">
        <v>30.410799999999998</v>
      </c>
      <c r="EJ65">
        <v>19.838899999999999</v>
      </c>
      <c r="EK65">
        <v>29.223600000000001</v>
      </c>
      <c r="EL65">
        <v>0</v>
      </c>
      <c r="EM65">
        <v>26.8413</v>
      </c>
      <c r="EN65">
        <v>402.18700000000001</v>
      </c>
      <c r="EO65">
        <v>15.3972</v>
      </c>
      <c r="EP65">
        <v>100.495</v>
      </c>
      <c r="EQ65">
        <v>90.343699999999998</v>
      </c>
    </row>
    <row r="66" spans="1:147" x14ac:dyDescent="0.3">
      <c r="A66">
        <v>50</v>
      </c>
      <c r="B66">
        <v>1685101696.5999999</v>
      </c>
      <c r="C66">
        <v>3000.2999999523199</v>
      </c>
      <c r="D66" t="s">
        <v>402</v>
      </c>
      <c r="E66" t="s">
        <v>403</v>
      </c>
      <c r="F66">
        <v>1685101688.6096799</v>
      </c>
      <c r="G66">
        <f t="shared" si="43"/>
        <v>4.1048009627279326E-3</v>
      </c>
      <c r="H66">
        <f t="shared" si="44"/>
        <v>14.590635315572301</v>
      </c>
      <c r="I66">
        <f t="shared" si="45"/>
        <v>399.99445161290299</v>
      </c>
      <c r="J66">
        <f t="shared" si="46"/>
        <v>250.18357922120217</v>
      </c>
      <c r="K66">
        <f t="shared" si="47"/>
        <v>24.020134358861657</v>
      </c>
      <c r="L66">
        <f t="shared" si="48"/>
        <v>38.403481557221568</v>
      </c>
      <c r="M66">
        <f t="shared" si="49"/>
        <v>0.17425974923942908</v>
      </c>
      <c r="N66">
        <f t="shared" si="50"/>
        <v>3.3680360964742859</v>
      </c>
      <c r="O66">
        <f t="shared" si="51"/>
        <v>0.16940141319986834</v>
      </c>
      <c r="P66">
        <f t="shared" si="52"/>
        <v>0.10630110328301319</v>
      </c>
      <c r="Q66">
        <f t="shared" si="53"/>
        <v>161.84800180437702</v>
      </c>
      <c r="R66">
        <f t="shared" si="54"/>
        <v>28.009994508230875</v>
      </c>
      <c r="S66">
        <f t="shared" si="55"/>
        <v>28.002706451612902</v>
      </c>
      <c r="T66">
        <f t="shared" si="56"/>
        <v>3.7954384585340035</v>
      </c>
      <c r="U66">
        <f t="shared" si="57"/>
        <v>40.155551393716607</v>
      </c>
      <c r="V66">
        <f t="shared" si="58"/>
        <v>1.5335633440034855</v>
      </c>
      <c r="W66">
        <f t="shared" si="59"/>
        <v>3.8190568695402143</v>
      </c>
      <c r="X66">
        <f t="shared" si="60"/>
        <v>2.2618751145305183</v>
      </c>
      <c r="Y66">
        <f t="shared" si="61"/>
        <v>-181.02172245630183</v>
      </c>
      <c r="Z66">
        <f t="shared" si="62"/>
        <v>19.330395813597733</v>
      </c>
      <c r="AA66">
        <f t="shared" si="63"/>
        <v>1.2517477309469052</v>
      </c>
      <c r="AB66">
        <f t="shared" si="64"/>
        <v>1.408422892619825</v>
      </c>
      <c r="AC66">
        <v>-3.9703401761490897E-2</v>
      </c>
      <c r="AD66">
        <v>4.4570546686300699E-2</v>
      </c>
      <c r="AE66">
        <v>3.3563040326335898</v>
      </c>
      <c r="AF66">
        <v>0</v>
      </c>
      <c r="AG66">
        <v>0</v>
      </c>
      <c r="AH66">
        <f t="shared" si="65"/>
        <v>1</v>
      </c>
      <c r="AI66">
        <f t="shared" si="66"/>
        <v>0</v>
      </c>
      <c r="AJ66">
        <f t="shared" si="67"/>
        <v>50443.005625119607</v>
      </c>
      <c r="AK66" t="s">
        <v>251</v>
      </c>
      <c r="AL66">
        <v>2.2718269230769201</v>
      </c>
      <c r="AM66">
        <v>1.4632000000000001</v>
      </c>
      <c r="AN66">
        <f t="shared" si="68"/>
        <v>-0.80862692307692008</v>
      </c>
      <c r="AO66">
        <f t="shared" si="69"/>
        <v>-0.55264278504436859</v>
      </c>
      <c r="AP66">
        <v>-0.17583760534965001</v>
      </c>
      <c r="AQ66" t="s">
        <v>404</v>
      </c>
      <c r="AR66">
        <v>2.2899615384615402</v>
      </c>
      <c r="AS66">
        <v>1.9032</v>
      </c>
      <c r="AT66">
        <f t="shared" si="70"/>
        <v>-0.20321644517735393</v>
      </c>
      <c r="AU66">
        <v>0.5</v>
      </c>
      <c r="AV66">
        <f t="shared" si="71"/>
        <v>841.20559025799264</v>
      </c>
      <c r="AW66">
        <f t="shared" si="72"/>
        <v>14.590635315572301</v>
      </c>
      <c r="AX66">
        <f t="shared" si="73"/>
        <v>-85.473404857773502</v>
      </c>
      <c r="AY66">
        <f t="shared" si="74"/>
        <v>1</v>
      </c>
      <c r="AZ66">
        <f t="shared" si="75"/>
        <v>1.755394054905551E-2</v>
      </c>
      <c r="BA66">
        <f t="shared" si="76"/>
        <v>-0.23118957545187049</v>
      </c>
      <c r="BB66" t="s">
        <v>253</v>
      </c>
      <c r="BC66">
        <v>0</v>
      </c>
      <c r="BD66">
        <f t="shared" si="77"/>
        <v>1.9032</v>
      </c>
      <c r="BE66">
        <f t="shared" si="78"/>
        <v>-0.20321644517735402</v>
      </c>
      <c r="BF66">
        <f t="shared" si="79"/>
        <v>-0.30071077091306719</v>
      </c>
      <c r="BG66">
        <f t="shared" si="80"/>
        <v>1.0491950377179475</v>
      </c>
      <c r="BH66">
        <f t="shared" si="81"/>
        <v>0.5441322659969674</v>
      </c>
      <c r="BI66">
        <f t="shared" si="82"/>
        <v>1000.00661290323</v>
      </c>
      <c r="BJ66">
        <f t="shared" si="83"/>
        <v>841.20559025799264</v>
      </c>
      <c r="BK66">
        <f t="shared" si="84"/>
        <v>0.84120002748361378</v>
      </c>
      <c r="BL66">
        <f t="shared" si="85"/>
        <v>0.19240005496722773</v>
      </c>
      <c r="BM66">
        <v>0.70114397770928505</v>
      </c>
      <c r="BN66">
        <v>0.5</v>
      </c>
      <c r="BO66" t="s">
        <v>254</v>
      </c>
      <c r="BP66">
        <v>1685101688.6096799</v>
      </c>
      <c r="BQ66">
        <v>399.99445161290299</v>
      </c>
      <c r="BR66">
        <v>402.27067741935502</v>
      </c>
      <c r="BS66">
        <v>15.9729483870968</v>
      </c>
      <c r="BT66">
        <v>15.406541935483901</v>
      </c>
      <c r="BU66">
        <v>500.00938709677399</v>
      </c>
      <c r="BV66">
        <v>95.810041935483895</v>
      </c>
      <c r="BW66">
        <v>0.199993709677419</v>
      </c>
      <c r="BX66">
        <v>28.109164516128999</v>
      </c>
      <c r="BY66">
        <v>28.002706451612902</v>
      </c>
      <c r="BZ66">
        <v>999.9</v>
      </c>
      <c r="CA66">
        <v>9993.3870967741896</v>
      </c>
      <c r="CB66">
        <v>0</v>
      </c>
      <c r="CC66">
        <v>75.034219354838697</v>
      </c>
      <c r="CD66">
        <v>1000.00661290323</v>
      </c>
      <c r="CE66">
        <v>0.96000287096774195</v>
      </c>
      <c r="CF66">
        <v>3.9996993548387101E-2</v>
      </c>
      <c r="CG66">
        <v>0</v>
      </c>
      <c r="CH66">
        <v>2.2770193548387101</v>
      </c>
      <c r="CI66">
        <v>0</v>
      </c>
      <c r="CJ66">
        <v>627.22961290322598</v>
      </c>
      <c r="CK66">
        <v>8120.9245161290301</v>
      </c>
      <c r="CL66">
        <v>39.125</v>
      </c>
      <c r="CM66">
        <v>41.889000000000003</v>
      </c>
      <c r="CN66">
        <v>40.311999999999998</v>
      </c>
      <c r="CO66">
        <v>40.54</v>
      </c>
      <c r="CP66">
        <v>39.186999999999998</v>
      </c>
      <c r="CQ66">
        <v>960.00806451612902</v>
      </c>
      <c r="CR66">
        <v>40.001290322580601</v>
      </c>
      <c r="CS66">
        <v>0</v>
      </c>
      <c r="CT66">
        <v>59.400000095367403</v>
      </c>
      <c r="CU66">
        <v>2.2899615384615402</v>
      </c>
      <c r="CV66">
        <v>0.46393845869579697</v>
      </c>
      <c r="CW66">
        <v>8.4154530032362391</v>
      </c>
      <c r="CX66">
        <v>627.27830769230798</v>
      </c>
      <c r="CY66">
        <v>15</v>
      </c>
      <c r="CZ66">
        <v>1685098620.7</v>
      </c>
      <c r="DA66" t="s">
        <v>255</v>
      </c>
      <c r="DB66">
        <v>3</v>
      </c>
      <c r="DC66">
        <v>-3.831</v>
      </c>
      <c r="DD66">
        <v>0.36</v>
      </c>
      <c r="DE66">
        <v>402</v>
      </c>
      <c r="DF66">
        <v>15</v>
      </c>
      <c r="DG66">
        <v>1.2</v>
      </c>
      <c r="DH66">
        <v>0.35</v>
      </c>
      <c r="DI66">
        <v>-2.2844478846153899</v>
      </c>
      <c r="DJ66">
        <v>8.6621083876365305E-3</v>
      </c>
      <c r="DK66">
        <v>7.9330168631741402E-2</v>
      </c>
      <c r="DL66">
        <v>1</v>
      </c>
      <c r="DM66">
        <v>2.2526581395348799</v>
      </c>
      <c r="DN66">
        <v>0.18085470778020499</v>
      </c>
      <c r="DO66">
        <v>0.171393834836013</v>
      </c>
      <c r="DP66">
        <v>1</v>
      </c>
      <c r="DQ66">
        <v>0.56277421153846097</v>
      </c>
      <c r="DR66">
        <v>3.7915337383096701E-2</v>
      </c>
      <c r="DS66">
        <v>5.4803504742521802E-3</v>
      </c>
      <c r="DT66">
        <v>1</v>
      </c>
      <c r="DU66">
        <v>3</v>
      </c>
      <c r="DV66">
        <v>3</v>
      </c>
      <c r="DW66" t="s">
        <v>263</v>
      </c>
      <c r="DX66">
        <v>100</v>
      </c>
      <c r="DY66">
        <v>100</v>
      </c>
      <c r="DZ66">
        <v>-3.831</v>
      </c>
      <c r="EA66">
        <v>0.36</v>
      </c>
      <c r="EB66">
        <v>2</v>
      </c>
      <c r="EC66">
        <v>515.096</v>
      </c>
      <c r="ED66">
        <v>412.91699999999997</v>
      </c>
      <c r="EE66">
        <v>26.627700000000001</v>
      </c>
      <c r="EF66">
        <v>30.1784</v>
      </c>
      <c r="EG66">
        <v>30.0001</v>
      </c>
      <c r="EH66">
        <v>30.365400000000001</v>
      </c>
      <c r="EI66">
        <v>30.402999999999999</v>
      </c>
      <c r="EJ66">
        <v>19.8415</v>
      </c>
      <c r="EK66">
        <v>28.945499999999999</v>
      </c>
      <c r="EL66">
        <v>0</v>
      </c>
      <c r="EM66">
        <v>26.7361</v>
      </c>
      <c r="EN66">
        <v>402.34399999999999</v>
      </c>
      <c r="EO66">
        <v>15.4047</v>
      </c>
      <c r="EP66">
        <v>100.498</v>
      </c>
      <c r="EQ66">
        <v>90.347800000000007</v>
      </c>
    </row>
    <row r="67" spans="1:147" x14ac:dyDescent="0.3">
      <c r="A67">
        <v>51</v>
      </c>
      <c r="B67">
        <v>1685101756.5999999</v>
      </c>
      <c r="C67">
        <v>3060.2999999523199</v>
      </c>
      <c r="D67" t="s">
        <v>405</v>
      </c>
      <c r="E67" t="s">
        <v>406</v>
      </c>
      <c r="F67">
        <v>1685101748.5999999</v>
      </c>
      <c r="G67">
        <f t="shared" si="43"/>
        <v>4.3879757723515071E-3</v>
      </c>
      <c r="H67">
        <f t="shared" si="44"/>
        <v>14.819585576837859</v>
      </c>
      <c r="I67">
        <f t="shared" si="45"/>
        <v>400.007612903226</v>
      </c>
      <c r="J67">
        <f t="shared" si="46"/>
        <v>256.99307616746444</v>
      </c>
      <c r="K67">
        <f t="shared" si="47"/>
        <v>24.673474663374293</v>
      </c>
      <c r="L67">
        <f t="shared" si="48"/>
        <v>38.404060721438526</v>
      </c>
      <c r="M67">
        <f t="shared" si="49"/>
        <v>0.18670472667440141</v>
      </c>
      <c r="N67">
        <f t="shared" si="50"/>
        <v>3.3721430387163083</v>
      </c>
      <c r="O67">
        <f t="shared" si="51"/>
        <v>0.18114617421167381</v>
      </c>
      <c r="P67">
        <f t="shared" si="52"/>
        <v>0.11370198793086686</v>
      </c>
      <c r="Q67">
        <f t="shared" si="53"/>
        <v>161.84491358075226</v>
      </c>
      <c r="R67">
        <f t="shared" si="54"/>
        <v>27.938471667773904</v>
      </c>
      <c r="S67">
        <f t="shared" si="55"/>
        <v>27.993222580645199</v>
      </c>
      <c r="T67">
        <f t="shared" si="56"/>
        <v>3.7933405957287549</v>
      </c>
      <c r="U67">
        <f t="shared" si="57"/>
        <v>40.136301227394952</v>
      </c>
      <c r="V67">
        <f t="shared" si="58"/>
        <v>1.5321940641292517</v>
      </c>
      <c r="W67">
        <f t="shared" si="59"/>
        <v>3.8174769903397472</v>
      </c>
      <c r="X67">
        <f t="shared" si="60"/>
        <v>2.2611465315995032</v>
      </c>
      <c r="Y67">
        <f t="shared" si="61"/>
        <v>-193.50973156070145</v>
      </c>
      <c r="Z67">
        <f t="shared" si="62"/>
        <v>19.786765914449543</v>
      </c>
      <c r="AA67">
        <f t="shared" si="63"/>
        <v>1.2796339067010645</v>
      </c>
      <c r="AB67">
        <f t="shared" si="64"/>
        <v>-10.598418158798584</v>
      </c>
      <c r="AC67">
        <v>-3.9764237209504401E-2</v>
      </c>
      <c r="AD67">
        <v>4.4638839806173898E-2</v>
      </c>
      <c r="AE67">
        <v>3.3603929984471899</v>
      </c>
      <c r="AF67">
        <v>0</v>
      </c>
      <c r="AG67">
        <v>0</v>
      </c>
      <c r="AH67">
        <f t="shared" si="65"/>
        <v>1</v>
      </c>
      <c r="AI67">
        <f t="shared" si="66"/>
        <v>0</v>
      </c>
      <c r="AJ67">
        <f t="shared" si="67"/>
        <v>50518.289617689778</v>
      </c>
      <c r="AK67" t="s">
        <v>251</v>
      </c>
      <c r="AL67">
        <v>2.2718269230769201</v>
      </c>
      <c r="AM67">
        <v>1.4632000000000001</v>
      </c>
      <c r="AN67">
        <f t="shared" si="68"/>
        <v>-0.80862692307692008</v>
      </c>
      <c r="AO67">
        <f t="shared" si="69"/>
        <v>-0.55264278504436859</v>
      </c>
      <c r="AP67">
        <v>-0.17583760534965001</v>
      </c>
      <c r="AQ67" t="s">
        <v>407</v>
      </c>
      <c r="AR67">
        <v>2.3086115384615402</v>
      </c>
      <c r="AS67">
        <v>1.4412</v>
      </c>
      <c r="AT67">
        <f t="shared" si="70"/>
        <v>-0.60186756762527072</v>
      </c>
      <c r="AU67">
        <v>0.5</v>
      </c>
      <c r="AV67">
        <f t="shared" si="71"/>
        <v>841.19159721237997</v>
      </c>
      <c r="AW67">
        <f t="shared" si="72"/>
        <v>14.819585576837859</v>
      </c>
      <c r="AX67">
        <f t="shared" si="73"/>
        <v>-253.1429702605158</v>
      </c>
      <c r="AY67">
        <f t="shared" si="74"/>
        <v>1</v>
      </c>
      <c r="AZ67">
        <f t="shared" si="75"/>
        <v>1.7826406293026176E-2</v>
      </c>
      <c r="BA67">
        <f t="shared" si="76"/>
        <v>1.5265056897030265E-2</v>
      </c>
      <c r="BB67" t="s">
        <v>253</v>
      </c>
      <c r="BC67">
        <v>0</v>
      </c>
      <c r="BD67">
        <f t="shared" si="77"/>
        <v>1.4412</v>
      </c>
      <c r="BE67">
        <f t="shared" si="78"/>
        <v>-0.60186756762527072</v>
      </c>
      <c r="BF67">
        <f t="shared" si="79"/>
        <v>1.5035538545653376E-2</v>
      </c>
      <c r="BG67">
        <f t="shared" si="80"/>
        <v>1.044285363696565</v>
      </c>
      <c r="BH67">
        <f t="shared" si="81"/>
        <v>-2.7206613299848397E-2</v>
      </c>
      <c r="BI67">
        <f t="shared" si="82"/>
        <v>999.99025806451596</v>
      </c>
      <c r="BJ67">
        <f t="shared" si="83"/>
        <v>841.19159721237997</v>
      </c>
      <c r="BK67">
        <f t="shared" si="84"/>
        <v>0.8411997921264841</v>
      </c>
      <c r="BL67">
        <f t="shared" si="85"/>
        <v>0.19239958425296827</v>
      </c>
      <c r="BM67">
        <v>0.70114397770928505</v>
      </c>
      <c r="BN67">
        <v>0.5</v>
      </c>
      <c r="BO67" t="s">
        <v>254</v>
      </c>
      <c r="BP67">
        <v>1685101748.5999999</v>
      </c>
      <c r="BQ67">
        <v>400.007612903226</v>
      </c>
      <c r="BR67">
        <v>402.33183870967702</v>
      </c>
      <c r="BS67">
        <v>15.9589709677419</v>
      </c>
      <c r="BT67">
        <v>15.3534806451613</v>
      </c>
      <c r="BU67">
        <v>500.00854838709699</v>
      </c>
      <c r="BV67">
        <v>95.808400000000006</v>
      </c>
      <c r="BW67">
        <v>0.199924548387097</v>
      </c>
      <c r="BX67">
        <v>28.102061290322599</v>
      </c>
      <c r="BY67">
        <v>27.993222580645199</v>
      </c>
      <c r="BZ67">
        <v>999.9</v>
      </c>
      <c r="CA67">
        <v>10008.870967741899</v>
      </c>
      <c r="CB67">
        <v>0</v>
      </c>
      <c r="CC67">
        <v>75.024900000000002</v>
      </c>
      <c r="CD67">
        <v>999.99025806451596</v>
      </c>
      <c r="CE67">
        <v>0.96000364516129</v>
      </c>
      <c r="CF67">
        <v>3.99962322580645E-2</v>
      </c>
      <c r="CG67">
        <v>0</v>
      </c>
      <c r="CH67">
        <v>2.2939161290322598</v>
      </c>
      <c r="CI67">
        <v>0</v>
      </c>
      <c r="CJ67">
        <v>632.13438709677405</v>
      </c>
      <c r="CK67">
        <v>8120.7903225806403</v>
      </c>
      <c r="CL67">
        <v>39.186999999999998</v>
      </c>
      <c r="CM67">
        <v>42</v>
      </c>
      <c r="CN67">
        <v>40.429000000000002</v>
      </c>
      <c r="CO67">
        <v>40.625</v>
      </c>
      <c r="CP67">
        <v>39.25</v>
      </c>
      <c r="CQ67">
        <v>959.99516129032304</v>
      </c>
      <c r="CR67">
        <v>39.992580645161297</v>
      </c>
      <c r="CS67">
        <v>0</v>
      </c>
      <c r="CT67">
        <v>59.200000047683702</v>
      </c>
      <c r="CU67">
        <v>2.3086115384615402</v>
      </c>
      <c r="CV67">
        <v>0.596680342455987</v>
      </c>
      <c r="CW67">
        <v>6.6105641053079998</v>
      </c>
      <c r="CX67">
        <v>632.18234615384597</v>
      </c>
      <c r="CY67">
        <v>15</v>
      </c>
      <c r="CZ67">
        <v>1685098620.7</v>
      </c>
      <c r="DA67" t="s">
        <v>255</v>
      </c>
      <c r="DB67">
        <v>3</v>
      </c>
      <c r="DC67">
        <v>-3.831</v>
      </c>
      <c r="DD67">
        <v>0.36</v>
      </c>
      <c r="DE67">
        <v>402</v>
      </c>
      <c r="DF67">
        <v>15</v>
      </c>
      <c r="DG67">
        <v>1.2</v>
      </c>
      <c r="DH67">
        <v>0.35</v>
      </c>
      <c r="DI67">
        <v>-2.3095921153846199</v>
      </c>
      <c r="DJ67">
        <v>1.7144540254647499E-3</v>
      </c>
      <c r="DK67">
        <v>8.5261554875312395E-2</v>
      </c>
      <c r="DL67">
        <v>1</v>
      </c>
      <c r="DM67">
        <v>2.3027674418604702</v>
      </c>
      <c r="DN67">
        <v>1.8226483064176201E-2</v>
      </c>
      <c r="DO67">
        <v>0.17560229606080899</v>
      </c>
      <c r="DP67">
        <v>1</v>
      </c>
      <c r="DQ67">
        <v>0.60337340384615401</v>
      </c>
      <c r="DR67">
        <v>1.60788884145819E-2</v>
      </c>
      <c r="DS67">
        <v>5.4058217416312303E-3</v>
      </c>
      <c r="DT67">
        <v>1</v>
      </c>
      <c r="DU67">
        <v>3</v>
      </c>
      <c r="DV67">
        <v>3</v>
      </c>
      <c r="DW67" t="s">
        <v>263</v>
      </c>
      <c r="DX67">
        <v>100</v>
      </c>
      <c r="DY67">
        <v>100</v>
      </c>
      <c r="DZ67">
        <v>-3.831</v>
      </c>
      <c r="EA67">
        <v>0.36</v>
      </c>
      <c r="EB67">
        <v>2</v>
      </c>
      <c r="EC67">
        <v>515.03300000000002</v>
      </c>
      <c r="ED67">
        <v>412.47899999999998</v>
      </c>
      <c r="EE67">
        <v>26.558700000000002</v>
      </c>
      <c r="EF67">
        <v>30.170500000000001</v>
      </c>
      <c r="EG67">
        <v>30.0002</v>
      </c>
      <c r="EH67">
        <v>30.357500000000002</v>
      </c>
      <c r="EI67">
        <v>30.393699999999999</v>
      </c>
      <c r="EJ67">
        <v>19.8352</v>
      </c>
      <c r="EK67">
        <v>29.495999999999999</v>
      </c>
      <c r="EL67">
        <v>0</v>
      </c>
      <c r="EM67">
        <v>26.5655</v>
      </c>
      <c r="EN67">
        <v>402.22500000000002</v>
      </c>
      <c r="EO67">
        <v>15.3116</v>
      </c>
      <c r="EP67">
        <v>100.499</v>
      </c>
      <c r="EQ67">
        <v>90.347999999999999</v>
      </c>
    </row>
    <row r="68" spans="1:147" x14ac:dyDescent="0.3">
      <c r="A68">
        <v>52</v>
      </c>
      <c r="B68">
        <v>1685101816.7</v>
      </c>
      <c r="C68">
        <v>3120.4000000953702</v>
      </c>
      <c r="D68" t="s">
        <v>408</v>
      </c>
      <c r="E68" t="s">
        <v>409</v>
      </c>
      <c r="F68">
        <v>1685101808.6225801</v>
      </c>
      <c r="G68">
        <f t="shared" si="43"/>
        <v>4.4156204460263533E-3</v>
      </c>
      <c r="H68">
        <f t="shared" si="44"/>
        <v>14.790488458791492</v>
      </c>
      <c r="I68">
        <f t="shared" si="45"/>
        <v>400.001709677419</v>
      </c>
      <c r="J68">
        <f t="shared" si="46"/>
        <v>258.22388558302782</v>
      </c>
      <c r="K68">
        <f t="shared" si="47"/>
        <v>24.792114929677044</v>
      </c>
      <c r="L68">
        <f t="shared" si="48"/>
        <v>38.404225604456187</v>
      </c>
      <c r="M68">
        <f t="shared" si="49"/>
        <v>0.18817447019814768</v>
      </c>
      <c r="N68">
        <f t="shared" si="50"/>
        <v>3.3695100574800727</v>
      </c>
      <c r="O68">
        <f t="shared" si="51"/>
        <v>0.18252521496079377</v>
      </c>
      <c r="P68">
        <f t="shared" si="52"/>
        <v>0.11457169526203115</v>
      </c>
      <c r="Q68">
        <f t="shared" si="53"/>
        <v>161.84883361697351</v>
      </c>
      <c r="R68">
        <f t="shared" si="54"/>
        <v>27.92302600952452</v>
      </c>
      <c r="S68">
        <f t="shared" si="55"/>
        <v>27.9780193548387</v>
      </c>
      <c r="T68">
        <f t="shared" si="56"/>
        <v>3.789979703945674</v>
      </c>
      <c r="U68">
        <f t="shared" si="57"/>
        <v>40.144186343224575</v>
      </c>
      <c r="V68">
        <f t="shared" si="58"/>
        <v>1.5316880754525379</v>
      </c>
      <c r="W68">
        <f t="shared" si="59"/>
        <v>3.8154667337305543</v>
      </c>
      <c r="X68">
        <f t="shared" si="60"/>
        <v>2.258291628493136</v>
      </c>
      <c r="Y68">
        <f t="shared" si="61"/>
        <v>-194.72886166976218</v>
      </c>
      <c r="Z68">
        <f t="shared" si="62"/>
        <v>20.890558015169272</v>
      </c>
      <c r="AA68">
        <f t="shared" si="63"/>
        <v>1.351909846491717</v>
      </c>
      <c r="AB68">
        <f t="shared" si="64"/>
        <v>-10.637560191127694</v>
      </c>
      <c r="AC68">
        <v>-3.9725231802353003E-2</v>
      </c>
      <c r="AD68">
        <v>4.4595052819585097E-2</v>
      </c>
      <c r="AE68">
        <v>3.3577715430225101</v>
      </c>
      <c r="AF68">
        <v>0</v>
      </c>
      <c r="AG68">
        <v>0</v>
      </c>
      <c r="AH68">
        <f t="shared" si="65"/>
        <v>1</v>
      </c>
      <c r="AI68">
        <f t="shared" si="66"/>
        <v>0</v>
      </c>
      <c r="AJ68">
        <f t="shared" si="67"/>
        <v>50472.317775243268</v>
      </c>
      <c r="AK68" t="s">
        <v>251</v>
      </c>
      <c r="AL68">
        <v>2.2718269230769201</v>
      </c>
      <c r="AM68">
        <v>1.4632000000000001</v>
      </c>
      <c r="AN68">
        <f t="shared" si="68"/>
        <v>-0.80862692307692008</v>
      </c>
      <c r="AO68">
        <f t="shared" si="69"/>
        <v>-0.55264278504436859</v>
      </c>
      <c r="AP68">
        <v>-0.17583760534965001</v>
      </c>
      <c r="AQ68" t="s">
        <v>410</v>
      </c>
      <c r="AR68">
        <v>2.3339192307692298</v>
      </c>
      <c r="AS68">
        <v>1.702</v>
      </c>
      <c r="AT68">
        <f t="shared" si="70"/>
        <v>-0.37128039410648062</v>
      </c>
      <c r="AU68">
        <v>0.5</v>
      </c>
      <c r="AV68">
        <f t="shared" si="71"/>
        <v>841.21258428347585</v>
      </c>
      <c r="AW68">
        <f t="shared" si="72"/>
        <v>14.790488458791492</v>
      </c>
      <c r="AX68">
        <f t="shared" si="73"/>
        <v>-156.16286991004998</v>
      </c>
      <c r="AY68">
        <f t="shared" si="74"/>
        <v>1</v>
      </c>
      <c r="AZ68">
        <f t="shared" si="75"/>
        <v>1.7791372054769116E-2</v>
      </c>
      <c r="BA68">
        <f t="shared" si="76"/>
        <v>-0.14030552291421852</v>
      </c>
      <c r="BB68" t="s">
        <v>253</v>
      </c>
      <c r="BC68">
        <v>0</v>
      </c>
      <c r="BD68">
        <f t="shared" si="77"/>
        <v>1.702</v>
      </c>
      <c r="BE68">
        <f t="shared" si="78"/>
        <v>-0.3712803941064805</v>
      </c>
      <c r="BF68">
        <f t="shared" si="79"/>
        <v>-0.16320393657736459</v>
      </c>
      <c r="BG68">
        <f t="shared" si="80"/>
        <v>1.1089669602780912</v>
      </c>
      <c r="BH68">
        <f t="shared" si="81"/>
        <v>0.29531542072744493</v>
      </c>
      <c r="BI68">
        <f t="shared" si="82"/>
        <v>1000.01529032258</v>
      </c>
      <c r="BJ68">
        <f t="shared" si="83"/>
        <v>841.21258428347585</v>
      </c>
      <c r="BK68">
        <f t="shared" si="84"/>
        <v>0.84119972206837124</v>
      </c>
      <c r="BL68">
        <f t="shared" si="85"/>
        <v>0.19239944413674262</v>
      </c>
      <c r="BM68">
        <v>0.70114397770928505</v>
      </c>
      <c r="BN68">
        <v>0.5</v>
      </c>
      <c r="BO68" t="s">
        <v>254</v>
      </c>
      <c r="BP68">
        <v>1685101808.6225801</v>
      </c>
      <c r="BQ68">
        <v>400.001709677419</v>
      </c>
      <c r="BR68">
        <v>402.32341935483902</v>
      </c>
      <c r="BS68">
        <v>15.9533967741935</v>
      </c>
      <c r="BT68">
        <v>15.344083870967699</v>
      </c>
      <c r="BU68">
        <v>500.00487096774202</v>
      </c>
      <c r="BV68">
        <v>95.810145161290293</v>
      </c>
      <c r="BW68">
        <v>0.20000848387096801</v>
      </c>
      <c r="BX68">
        <v>28.093019354838699</v>
      </c>
      <c r="BY68">
        <v>27.9780193548387</v>
      </c>
      <c r="BZ68">
        <v>999.9</v>
      </c>
      <c r="CA68">
        <v>9998.8709677419392</v>
      </c>
      <c r="CB68">
        <v>0</v>
      </c>
      <c r="CC68">
        <v>75.024900000000002</v>
      </c>
      <c r="CD68">
        <v>1000.01529032258</v>
      </c>
      <c r="CE68">
        <v>0.96000596774193603</v>
      </c>
      <c r="CF68">
        <v>3.99939483870968E-2</v>
      </c>
      <c r="CG68">
        <v>0</v>
      </c>
      <c r="CH68">
        <v>2.35496774193548</v>
      </c>
      <c r="CI68">
        <v>0</v>
      </c>
      <c r="CJ68">
        <v>634.92977419354804</v>
      </c>
      <c r="CK68">
        <v>8120.9958064516104</v>
      </c>
      <c r="CL68">
        <v>39.311999999999998</v>
      </c>
      <c r="CM68">
        <v>42.080290322580602</v>
      </c>
      <c r="CN68">
        <v>40.502000000000002</v>
      </c>
      <c r="CO68">
        <v>40.689032258064501</v>
      </c>
      <c r="CP68">
        <v>39.375</v>
      </c>
      <c r="CQ68">
        <v>960.02258064516104</v>
      </c>
      <c r="CR68">
        <v>39.991290322580603</v>
      </c>
      <c r="CS68">
        <v>0</v>
      </c>
      <c r="CT68">
        <v>59.600000143051098</v>
      </c>
      <c r="CU68">
        <v>2.3339192307692298</v>
      </c>
      <c r="CV68">
        <v>-0.43937435386183998</v>
      </c>
      <c r="CW68">
        <v>5.8478290589414703</v>
      </c>
      <c r="CX68">
        <v>635.01334615384599</v>
      </c>
      <c r="CY68">
        <v>15</v>
      </c>
      <c r="CZ68">
        <v>1685098620.7</v>
      </c>
      <c r="DA68" t="s">
        <v>255</v>
      </c>
      <c r="DB68">
        <v>3</v>
      </c>
      <c r="DC68">
        <v>-3.831</v>
      </c>
      <c r="DD68">
        <v>0.36</v>
      </c>
      <c r="DE68">
        <v>402</v>
      </c>
      <c r="DF68">
        <v>15</v>
      </c>
      <c r="DG68">
        <v>1.2</v>
      </c>
      <c r="DH68">
        <v>0.35</v>
      </c>
      <c r="DI68">
        <v>-2.3317819230769201</v>
      </c>
      <c r="DJ68">
        <v>0.11642681802997</v>
      </c>
      <c r="DK68">
        <v>0.102801702657975</v>
      </c>
      <c r="DL68">
        <v>1</v>
      </c>
      <c r="DM68">
        <v>2.3388186046511601</v>
      </c>
      <c r="DN68">
        <v>-0.19091744156757301</v>
      </c>
      <c r="DO68">
        <v>0.16325865233072201</v>
      </c>
      <c r="DP68">
        <v>1</v>
      </c>
      <c r="DQ68">
        <v>0.60833826923076895</v>
      </c>
      <c r="DR68">
        <v>9.2461632388705708E-3</v>
      </c>
      <c r="DS68">
        <v>2.75618250564759E-3</v>
      </c>
      <c r="DT68">
        <v>1</v>
      </c>
      <c r="DU68">
        <v>3</v>
      </c>
      <c r="DV68">
        <v>3</v>
      </c>
      <c r="DW68" t="s">
        <v>263</v>
      </c>
      <c r="DX68">
        <v>100</v>
      </c>
      <c r="DY68">
        <v>100</v>
      </c>
      <c r="DZ68">
        <v>-3.831</v>
      </c>
      <c r="EA68">
        <v>0.36</v>
      </c>
      <c r="EB68">
        <v>2</v>
      </c>
      <c r="EC68">
        <v>515.47900000000004</v>
      </c>
      <c r="ED68">
        <v>412.19299999999998</v>
      </c>
      <c r="EE68">
        <v>26.602699999999999</v>
      </c>
      <c r="EF68">
        <v>30.165400000000002</v>
      </c>
      <c r="EG68">
        <v>30.0001</v>
      </c>
      <c r="EH68">
        <v>30.349699999999999</v>
      </c>
      <c r="EI68">
        <v>30.3874</v>
      </c>
      <c r="EJ68">
        <v>19.8383</v>
      </c>
      <c r="EK68">
        <v>29.768999999999998</v>
      </c>
      <c r="EL68">
        <v>0</v>
      </c>
      <c r="EM68">
        <v>26.623100000000001</v>
      </c>
      <c r="EN68">
        <v>402.23099999999999</v>
      </c>
      <c r="EO68">
        <v>15.291399999999999</v>
      </c>
      <c r="EP68">
        <v>100.5</v>
      </c>
      <c r="EQ68">
        <v>90.352000000000004</v>
      </c>
    </row>
    <row r="69" spans="1:147" x14ac:dyDescent="0.3">
      <c r="A69">
        <v>53</v>
      </c>
      <c r="B69">
        <v>1685101876.5999999</v>
      </c>
      <c r="C69">
        <v>3180.2999999523199</v>
      </c>
      <c r="D69" t="s">
        <v>411</v>
      </c>
      <c r="E69" t="s">
        <v>412</v>
      </c>
      <c r="F69">
        <v>1685101868.65484</v>
      </c>
      <c r="G69">
        <f t="shared" si="43"/>
        <v>4.5568516820744661E-3</v>
      </c>
      <c r="H69">
        <f t="shared" si="44"/>
        <v>15.194566840164205</v>
      </c>
      <c r="I69">
        <f t="shared" si="45"/>
        <v>399.97680645161302</v>
      </c>
      <c r="J69">
        <f t="shared" si="46"/>
        <v>258.51155069273375</v>
      </c>
      <c r="K69">
        <f t="shared" si="47"/>
        <v>24.819275393435227</v>
      </c>
      <c r="L69">
        <f t="shared" si="48"/>
        <v>38.40112553465238</v>
      </c>
      <c r="M69">
        <f t="shared" si="49"/>
        <v>0.19398497323256678</v>
      </c>
      <c r="N69">
        <f t="shared" si="50"/>
        <v>3.3678588950511137</v>
      </c>
      <c r="O69">
        <f t="shared" si="51"/>
        <v>0.18798459562164133</v>
      </c>
      <c r="P69">
        <f t="shared" si="52"/>
        <v>0.11801402146092796</v>
      </c>
      <c r="Q69">
        <f t="shared" si="53"/>
        <v>161.85119872354204</v>
      </c>
      <c r="R69">
        <f t="shared" si="54"/>
        <v>27.905558883810802</v>
      </c>
      <c r="S69">
        <f t="shared" si="55"/>
        <v>27.9860838709677</v>
      </c>
      <c r="T69">
        <f t="shared" si="56"/>
        <v>3.7917621575696936</v>
      </c>
      <c r="U69">
        <f t="shared" si="57"/>
        <v>40.037962598018545</v>
      </c>
      <c r="V69">
        <f t="shared" si="58"/>
        <v>1.5289539043230032</v>
      </c>
      <c r="W69">
        <f t="shared" si="59"/>
        <v>3.8187605090541501</v>
      </c>
      <c r="X69">
        <f t="shared" si="60"/>
        <v>2.2628082532466904</v>
      </c>
      <c r="Y69">
        <f t="shared" si="61"/>
        <v>-200.95715917948397</v>
      </c>
      <c r="Z69">
        <f t="shared" si="62"/>
        <v>22.105612213689827</v>
      </c>
      <c r="AA69">
        <f t="shared" si="63"/>
        <v>1.4314052807203665</v>
      </c>
      <c r="AB69">
        <f t="shared" si="64"/>
        <v>-15.568942961531743</v>
      </c>
      <c r="AC69">
        <v>-3.9700777590352197E-2</v>
      </c>
      <c r="AD69">
        <v>4.45676008243076E-2</v>
      </c>
      <c r="AE69">
        <v>3.3561276066337302</v>
      </c>
      <c r="AF69">
        <v>0</v>
      </c>
      <c r="AG69">
        <v>0</v>
      </c>
      <c r="AH69">
        <f t="shared" si="65"/>
        <v>1</v>
      </c>
      <c r="AI69">
        <f t="shared" si="66"/>
        <v>0</v>
      </c>
      <c r="AJ69">
        <f t="shared" si="67"/>
        <v>50439.994218937776</v>
      </c>
      <c r="AK69" t="s">
        <v>251</v>
      </c>
      <c r="AL69">
        <v>2.2718269230769201</v>
      </c>
      <c r="AM69">
        <v>1.4632000000000001</v>
      </c>
      <c r="AN69">
        <f t="shared" si="68"/>
        <v>-0.80862692307692008</v>
      </c>
      <c r="AO69">
        <f t="shared" si="69"/>
        <v>-0.55264278504436859</v>
      </c>
      <c r="AP69">
        <v>-0.17583760534965001</v>
      </c>
      <c r="AQ69" t="s">
        <v>413</v>
      </c>
      <c r="AR69">
        <v>2.2045269230769202</v>
      </c>
      <c r="AS69">
        <v>1.6284000000000001</v>
      </c>
      <c r="AT69">
        <f t="shared" si="70"/>
        <v>-0.35379938778980602</v>
      </c>
      <c r="AU69">
        <v>0.5</v>
      </c>
      <c r="AV69">
        <f t="shared" si="71"/>
        <v>841.22538805152487</v>
      </c>
      <c r="AW69">
        <f t="shared" si="72"/>
        <v>15.194566840164205</v>
      </c>
      <c r="AX69">
        <f t="shared" si="73"/>
        <v>-148.81251364293576</v>
      </c>
      <c r="AY69">
        <f t="shared" si="74"/>
        <v>1</v>
      </c>
      <c r="AZ69">
        <f t="shared" si="75"/>
        <v>1.8271446230498718E-2</v>
      </c>
      <c r="BA69">
        <f t="shared" si="76"/>
        <v>-0.10144927536231885</v>
      </c>
      <c r="BB69" t="s">
        <v>253</v>
      </c>
      <c r="BC69">
        <v>0</v>
      </c>
      <c r="BD69">
        <f t="shared" si="77"/>
        <v>1.6284000000000001</v>
      </c>
      <c r="BE69">
        <f t="shared" si="78"/>
        <v>-0.35379938778980602</v>
      </c>
      <c r="BF69">
        <f t="shared" si="79"/>
        <v>-0.11290322580645162</v>
      </c>
      <c r="BG69">
        <f t="shared" si="80"/>
        <v>0.89540381730039242</v>
      </c>
      <c r="BH69">
        <f t="shared" si="81"/>
        <v>0.20429693259704323</v>
      </c>
      <c r="BI69">
        <f t="shared" si="82"/>
        <v>1000.0305806451599</v>
      </c>
      <c r="BJ69">
        <f t="shared" si="83"/>
        <v>841.22538805152487</v>
      </c>
      <c r="BK69">
        <f t="shared" si="84"/>
        <v>0.84119966362310294</v>
      </c>
      <c r="BL69">
        <f t="shared" si="85"/>
        <v>0.19239932724620609</v>
      </c>
      <c r="BM69">
        <v>0.70114397770928505</v>
      </c>
      <c r="BN69">
        <v>0.5</v>
      </c>
      <c r="BO69" t="s">
        <v>254</v>
      </c>
      <c r="BP69">
        <v>1685101868.65484</v>
      </c>
      <c r="BQ69">
        <v>399.97680645161302</v>
      </c>
      <c r="BR69">
        <v>402.36309677419399</v>
      </c>
      <c r="BS69">
        <v>15.9252129032258</v>
      </c>
      <c r="BT69">
        <v>15.296390322580599</v>
      </c>
      <c r="BU69">
        <v>500.00238709677399</v>
      </c>
      <c r="BV69">
        <v>95.8083483870968</v>
      </c>
      <c r="BW69">
        <v>0.20003238709677401</v>
      </c>
      <c r="BX69">
        <v>28.107832258064501</v>
      </c>
      <c r="BY69">
        <v>27.9860838709677</v>
      </c>
      <c r="BZ69">
        <v>999.9</v>
      </c>
      <c r="CA69">
        <v>9992.9032258064508</v>
      </c>
      <c r="CB69">
        <v>0</v>
      </c>
      <c r="CC69">
        <v>75.024900000000002</v>
      </c>
      <c r="CD69">
        <v>1000.0305806451599</v>
      </c>
      <c r="CE69">
        <v>0.96000829032258095</v>
      </c>
      <c r="CF69">
        <v>3.9991664516128997E-2</v>
      </c>
      <c r="CG69">
        <v>0</v>
      </c>
      <c r="CH69">
        <v>2.1736451612903198</v>
      </c>
      <c r="CI69">
        <v>0</v>
      </c>
      <c r="CJ69">
        <v>636.34909677419398</v>
      </c>
      <c r="CK69">
        <v>8121.1280645161296</v>
      </c>
      <c r="CL69">
        <v>39.375</v>
      </c>
      <c r="CM69">
        <v>42.174999999999997</v>
      </c>
      <c r="CN69">
        <v>40.620935483871001</v>
      </c>
      <c r="CO69">
        <v>40.792000000000002</v>
      </c>
      <c r="CP69">
        <v>39.436999999999998</v>
      </c>
      <c r="CQ69">
        <v>960.04032258064501</v>
      </c>
      <c r="CR69">
        <v>39.99</v>
      </c>
      <c r="CS69">
        <v>0</v>
      </c>
      <c r="CT69">
        <v>59.400000095367403</v>
      </c>
      <c r="CU69">
        <v>2.2045269230769202</v>
      </c>
      <c r="CV69">
        <v>0.80699829608456497</v>
      </c>
      <c r="CW69">
        <v>-0.94656409061499902</v>
      </c>
      <c r="CX69">
        <v>636.36803846153805</v>
      </c>
      <c r="CY69">
        <v>15</v>
      </c>
      <c r="CZ69">
        <v>1685098620.7</v>
      </c>
      <c r="DA69" t="s">
        <v>255</v>
      </c>
      <c r="DB69">
        <v>3</v>
      </c>
      <c r="DC69">
        <v>-3.831</v>
      </c>
      <c r="DD69">
        <v>0.36</v>
      </c>
      <c r="DE69">
        <v>402</v>
      </c>
      <c r="DF69">
        <v>15</v>
      </c>
      <c r="DG69">
        <v>1.2</v>
      </c>
      <c r="DH69">
        <v>0.35</v>
      </c>
      <c r="DI69">
        <v>-2.3379317307692302</v>
      </c>
      <c r="DJ69">
        <v>-0.28549578270006198</v>
      </c>
      <c r="DK69">
        <v>0.109126339690801</v>
      </c>
      <c r="DL69">
        <v>1</v>
      </c>
      <c r="DM69">
        <v>2.2322651162790699</v>
      </c>
      <c r="DN69">
        <v>-0.30743502508755</v>
      </c>
      <c r="DO69">
        <v>0.19097348639027401</v>
      </c>
      <c r="DP69">
        <v>1</v>
      </c>
      <c r="DQ69">
        <v>0.62830907692307703</v>
      </c>
      <c r="DR69">
        <v>5.4752634720842998E-3</v>
      </c>
      <c r="DS69">
        <v>2.8076209601050699E-3</v>
      </c>
      <c r="DT69">
        <v>1</v>
      </c>
      <c r="DU69">
        <v>3</v>
      </c>
      <c r="DV69">
        <v>3</v>
      </c>
      <c r="DW69" t="s">
        <v>263</v>
      </c>
      <c r="DX69">
        <v>100</v>
      </c>
      <c r="DY69">
        <v>100</v>
      </c>
      <c r="DZ69">
        <v>-3.831</v>
      </c>
      <c r="EA69">
        <v>0.36</v>
      </c>
      <c r="EB69">
        <v>2</v>
      </c>
      <c r="EC69">
        <v>515.56399999999996</v>
      </c>
      <c r="ED69">
        <v>411.911</v>
      </c>
      <c r="EE69">
        <v>26.691400000000002</v>
      </c>
      <c r="EF69">
        <v>30.1601</v>
      </c>
      <c r="EG69">
        <v>30.000299999999999</v>
      </c>
      <c r="EH69">
        <v>30.3445</v>
      </c>
      <c r="EI69">
        <v>30.382200000000001</v>
      </c>
      <c r="EJ69">
        <v>19.835899999999999</v>
      </c>
      <c r="EK69">
        <v>30.0398</v>
      </c>
      <c r="EL69">
        <v>0</v>
      </c>
      <c r="EM69">
        <v>26.6967</v>
      </c>
      <c r="EN69">
        <v>402.29899999999998</v>
      </c>
      <c r="EO69">
        <v>15.2692</v>
      </c>
      <c r="EP69">
        <v>100.5</v>
      </c>
      <c r="EQ69">
        <v>90.353499999999997</v>
      </c>
    </row>
    <row r="70" spans="1:147" x14ac:dyDescent="0.3">
      <c r="A70">
        <v>54</v>
      </c>
      <c r="B70">
        <v>1685101936.5999999</v>
      </c>
      <c r="C70">
        <v>3240.2999999523199</v>
      </c>
      <c r="D70" t="s">
        <v>414</v>
      </c>
      <c r="E70" t="s">
        <v>415</v>
      </c>
      <c r="F70">
        <v>1685101928.65484</v>
      </c>
      <c r="G70">
        <f t="shared" si="43"/>
        <v>4.5991579712626064E-3</v>
      </c>
      <c r="H70">
        <f t="shared" si="44"/>
        <v>14.972296204240896</v>
      </c>
      <c r="I70">
        <f t="shared" si="45"/>
        <v>400.02103225806502</v>
      </c>
      <c r="J70">
        <f t="shared" si="46"/>
        <v>261.49746739610748</v>
      </c>
      <c r="K70">
        <f t="shared" si="47"/>
        <v>25.106063834425303</v>
      </c>
      <c r="L70">
        <f t="shared" si="48"/>
        <v>38.405548133936449</v>
      </c>
      <c r="M70">
        <f t="shared" si="49"/>
        <v>0.19575795002032248</v>
      </c>
      <c r="N70">
        <f t="shared" si="50"/>
        <v>3.370728456492821</v>
      </c>
      <c r="O70">
        <f t="shared" si="51"/>
        <v>0.18965427200147797</v>
      </c>
      <c r="P70">
        <f t="shared" si="52"/>
        <v>0.11906645819495199</v>
      </c>
      <c r="Q70">
        <f t="shared" si="53"/>
        <v>161.85072860762196</v>
      </c>
      <c r="R70">
        <f t="shared" si="54"/>
        <v>27.911355012249512</v>
      </c>
      <c r="S70">
        <f t="shared" si="55"/>
        <v>27.992764516129</v>
      </c>
      <c r="T70">
        <f t="shared" si="56"/>
        <v>3.7932392959986942</v>
      </c>
      <c r="U70">
        <f t="shared" si="57"/>
        <v>40.017775839560251</v>
      </c>
      <c r="V70">
        <f t="shared" si="58"/>
        <v>1.5295434897489859</v>
      </c>
      <c r="W70">
        <f t="shared" si="59"/>
        <v>3.8221601717228118</v>
      </c>
      <c r="X70">
        <f t="shared" si="60"/>
        <v>2.2636958062497081</v>
      </c>
      <c r="Y70">
        <f t="shared" si="61"/>
        <v>-202.82286653268093</v>
      </c>
      <c r="Z70">
        <f t="shared" si="62"/>
        <v>23.68667627699482</v>
      </c>
      <c r="AA70">
        <f t="shared" si="63"/>
        <v>1.5326459066884377</v>
      </c>
      <c r="AB70">
        <f t="shared" si="64"/>
        <v>-15.752815741375723</v>
      </c>
      <c r="AC70">
        <v>-3.9743279807671797E-2</v>
      </c>
      <c r="AD70">
        <v>4.4615313286647501E-2</v>
      </c>
      <c r="AE70">
        <v>3.3589846089821398</v>
      </c>
      <c r="AF70">
        <v>0</v>
      </c>
      <c r="AG70">
        <v>0</v>
      </c>
      <c r="AH70">
        <f t="shared" si="65"/>
        <v>1</v>
      </c>
      <c r="AI70">
        <f t="shared" si="66"/>
        <v>0</v>
      </c>
      <c r="AJ70">
        <f t="shared" si="67"/>
        <v>50489.236741878827</v>
      </c>
      <c r="AK70" t="s">
        <v>251</v>
      </c>
      <c r="AL70">
        <v>2.2718269230769201</v>
      </c>
      <c r="AM70">
        <v>1.4632000000000001</v>
      </c>
      <c r="AN70">
        <f t="shared" si="68"/>
        <v>-0.80862692307692008</v>
      </c>
      <c r="AO70">
        <f t="shared" si="69"/>
        <v>-0.55264278504436859</v>
      </c>
      <c r="AP70">
        <v>-0.17583760534965001</v>
      </c>
      <c r="AQ70" t="s">
        <v>416</v>
      </c>
      <c r="AR70">
        <v>2.26680384615385</v>
      </c>
      <c r="AS70">
        <v>2.10344</v>
      </c>
      <c r="AT70">
        <f t="shared" si="70"/>
        <v>-7.7665084886590519E-2</v>
      </c>
      <c r="AU70">
        <v>0.5</v>
      </c>
      <c r="AV70">
        <f t="shared" si="71"/>
        <v>841.22265352242368</v>
      </c>
      <c r="AW70">
        <f t="shared" si="72"/>
        <v>14.972296204240896</v>
      </c>
      <c r="AX70">
        <f t="shared" si="73"/>
        <v>-32.666814397170981</v>
      </c>
      <c r="AY70">
        <f t="shared" si="74"/>
        <v>1</v>
      </c>
      <c r="AZ70">
        <f t="shared" si="75"/>
        <v>1.8007282312430924E-2</v>
      </c>
      <c r="BA70">
        <f t="shared" si="76"/>
        <v>-0.30437759099380057</v>
      </c>
      <c r="BB70" t="s">
        <v>253</v>
      </c>
      <c r="BC70">
        <v>0</v>
      </c>
      <c r="BD70">
        <f t="shared" si="77"/>
        <v>2.10344</v>
      </c>
      <c r="BE70">
        <f t="shared" si="78"/>
        <v>-7.7665084886590546E-2</v>
      </c>
      <c r="BF70">
        <f t="shared" si="79"/>
        <v>-0.43756150902132307</v>
      </c>
      <c r="BG70">
        <f t="shared" si="80"/>
        <v>0.97016943577753023</v>
      </c>
      <c r="BH70">
        <f t="shared" si="81"/>
        <v>0.79176191359522363</v>
      </c>
      <c r="BI70">
        <f t="shared" si="82"/>
        <v>1000.02729032258</v>
      </c>
      <c r="BJ70">
        <f t="shared" si="83"/>
        <v>841.22265352242368</v>
      </c>
      <c r="BK70">
        <f t="shared" si="84"/>
        <v>0.84119969691134078</v>
      </c>
      <c r="BL70">
        <f t="shared" si="85"/>
        <v>0.19239939382268154</v>
      </c>
      <c r="BM70">
        <v>0.70114397770928505</v>
      </c>
      <c r="BN70">
        <v>0.5</v>
      </c>
      <c r="BO70" t="s">
        <v>254</v>
      </c>
      <c r="BP70">
        <v>1685101928.65484</v>
      </c>
      <c r="BQ70">
        <v>400.02103225806502</v>
      </c>
      <c r="BR70">
        <v>402.378548387097</v>
      </c>
      <c r="BS70">
        <v>15.9312806451613</v>
      </c>
      <c r="BT70">
        <v>15.296625806451599</v>
      </c>
      <c r="BU70">
        <v>500.00387096774199</v>
      </c>
      <c r="BV70">
        <v>95.808854838709706</v>
      </c>
      <c r="BW70">
        <v>0.19996729032258101</v>
      </c>
      <c r="BX70">
        <v>28.1231096774194</v>
      </c>
      <c r="BY70">
        <v>27.992764516129</v>
      </c>
      <c r="BZ70">
        <v>999.9</v>
      </c>
      <c r="CA70">
        <v>10003.5483870968</v>
      </c>
      <c r="CB70">
        <v>0</v>
      </c>
      <c r="CC70">
        <v>75.024900000000002</v>
      </c>
      <c r="CD70">
        <v>1000.02729032258</v>
      </c>
      <c r="CE70">
        <v>0.96000790322580698</v>
      </c>
      <c r="CF70">
        <v>3.9992045161290297E-2</v>
      </c>
      <c r="CG70">
        <v>0</v>
      </c>
      <c r="CH70">
        <v>2.26616451612903</v>
      </c>
      <c r="CI70">
        <v>0</v>
      </c>
      <c r="CJ70">
        <v>636.23661290322605</v>
      </c>
      <c r="CK70">
        <v>8121.1051612903202</v>
      </c>
      <c r="CL70">
        <v>39.4491935483871</v>
      </c>
      <c r="CM70">
        <v>42.25</v>
      </c>
      <c r="CN70">
        <v>40.686999999999998</v>
      </c>
      <c r="CO70">
        <v>40.858741935483899</v>
      </c>
      <c r="CP70">
        <v>39.5</v>
      </c>
      <c r="CQ70">
        <v>960.03580645161298</v>
      </c>
      <c r="CR70">
        <v>39.990967741935499</v>
      </c>
      <c r="CS70">
        <v>0</v>
      </c>
      <c r="CT70">
        <v>59.400000095367403</v>
      </c>
      <c r="CU70">
        <v>2.26680384615385</v>
      </c>
      <c r="CV70">
        <v>-0.43843762606321202</v>
      </c>
      <c r="CW70">
        <v>-0.16810256881309499</v>
      </c>
      <c r="CX70">
        <v>636.22542307692299</v>
      </c>
      <c r="CY70">
        <v>15</v>
      </c>
      <c r="CZ70">
        <v>1685098620.7</v>
      </c>
      <c r="DA70" t="s">
        <v>255</v>
      </c>
      <c r="DB70">
        <v>3</v>
      </c>
      <c r="DC70">
        <v>-3.831</v>
      </c>
      <c r="DD70">
        <v>0.36</v>
      </c>
      <c r="DE70">
        <v>402</v>
      </c>
      <c r="DF70">
        <v>15</v>
      </c>
      <c r="DG70">
        <v>1.2</v>
      </c>
      <c r="DH70">
        <v>0.35</v>
      </c>
      <c r="DI70">
        <v>-2.3811586538461502</v>
      </c>
      <c r="DJ70">
        <v>0.35262948755474399</v>
      </c>
      <c r="DK70">
        <v>9.5450089354611203E-2</v>
      </c>
      <c r="DL70">
        <v>1</v>
      </c>
      <c r="DM70">
        <v>2.2455488372093</v>
      </c>
      <c r="DN70">
        <v>0.15484579318929401</v>
      </c>
      <c r="DO70">
        <v>0.17525488597122599</v>
      </c>
      <c r="DP70">
        <v>1</v>
      </c>
      <c r="DQ70">
        <v>0.63387499999999997</v>
      </c>
      <c r="DR70">
        <v>6.43374305152638E-3</v>
      </c>
      <c r="DS70">
        <v>2.9861871882179399E-3</v>
      </c>
      <c r="DT70">
        <v>1</v>
      </c>
      <c r="DU70">
        <v>3</v>
      </c>
      <c r="DV70">
        <v>3</v>
      </c>
      <c r="DW70" t="s">
        <v>263</v>
      </c>
      <c r="DX70">
        <v>100</v>
      </c>
      <c r="DY70">
        <v>100</v>
      </c>
      <c r="DZ70">
        <v>-3.831</v>
      </c>
      <c r="EA70">
        <v>0.36</v>
      </c>
      <c r="EB70">
        <v>2</v>
      </c>
      <c r="EC70">
        <v>515.66999999999996</v>
      </c>
      <c r="ED70">
        <v>411.875</v>
      </c>
      <c r="EE70">
        <v>26.661100000000001</v>
      </c>
      <c r="EF70">
        <v>30.1601</v>
      </c>
      <c r="EG70">
        <v>30.0002</v>
      </c>
      <c r="EH70">
        <v>30.341899999999999</v>
      </c>
      <c r="EI70">
        <v>30.376999999999999</v>
      </c>
      <c r="EJ70">
        <v>19.8367</v>
      </c>
      <c r="EK70">
        <v>30.0398</v>
      </c>
      <c r="EL70">
        <v>0</v>
      </c>
      <c r="EM70">
        <v>26.665099999999999</v>
      </c>
      <c r="EN70">
        <v>402.37299999999999</v>
      </c>
      <c r="EO70">
        <v>15.3261</v>
      </c>
      <c r="EP70">
        <v>100.499</v>
      </c>
      <c r="EQ70">
        <v>90.354399999999998</v>
      </c>
    </row>
    <row r="71" spans="1:147" x14ac:dyDescent="0.3">
      <c r="A71">
        <v>55</v>
      </c>
      <c r="B71">
        <v>1685101996.5999999</v>
      </c>
      <c r="C71">
        <v>3300.2999999523199</v>
      </c>
      <c r="D71" t="s">
        <v>417</v>
      </c>
      <c r="E71" t="s">
        <v>418</v>
      </c>
      <c r="F71">
        <v>1685101988.6612899</v>
      </c>
      <c r="G71">
        <f t="shared" si="43"/>
        <v>4.6260937529255556E-3</v>
      </c>
      <c r="H71">
        <f t="shared" si="44"/>
        <v>15.041306719563835</v>
      </c>
      <c r="I71">
        <f t="shared" si="45"/>
        <v>400.00322580645201</v>
      </c>
      <c r="J71">
        <f t="shared" si="46"/>
        <v>261.69752947299025</v>
      </c>
      <c r="K71">
        <f t="shared" si="47"/>
        <v>25.125069680240149</v>
      </c>
      <c r="L71">
        <f t="shared" si="48"/>
        <v>38.403529987260384</v>
      </c>
      <c r="M71">
        <f t="shared" si="49"/>
        <v>0.19703336034796345</v>
      </c>
      <c r="N71">
        <f t="shared" si="50"/>
        <v>3.3698402627366959</v>
      </c>
      <c r="O71">
        <f t="shared" si="51"/>
        <v>0.19084966677978185</v>
      </c>
      <c r="P71">
        <f t="shared" si="52"/>
        <v>0.11982045587450332</v>
      </c>
      <c r="Q71">
        <f t="shared" si="53"/>
        <v>161.85044508866713</v>
      </c>
      <c r="R71">
        <f t="shared" si="54"/>
        <v>27.908573752538828</v>
      </c>
      <c r="S71">
        <f t="shared" si="55"/>
        <v>27.9902129032258</v>
      </c>
      <c r="T71">
        <f t="shared" si="56"/>
        <v>3.7926750568889824</v>
      </c>
      <c r="U71">
        <f t="shared" si="57"/>
        <v>40.021782040815943</v>
      </c>
      <c r="V71">
        <f t="shared" si="58"/>
        <v>1.5300007103890532</v>
      </c>
      <c r="W71">
        <f t="shared" si="59"/>
        <v>3.8229200009851945</v>
      </c>
      <c r="X71">
        <f t="shared" si="60"/>
        <v>2.2626743464999293</v>
      </c>
      <c r="Y71">
        <f t="shared" si="61"/>
        <v>-204.01073450401699</v>
      </c>
      <c r="Z71">
        <f t="shared" si="62"/>
        <v>24.764037233254836</v>
      </c>
      <c r="AA71">
        <f t="shared" si="63"/>
        <v>1.6027857459906092</v>
      </c>
      <c r="AB71">
        <f t="shared" si="64"/>
        <v>-15.793466436104413</v>
      </c>
      <c r="AC71">
        <v>-3.9730122830807298E-2</v>
      </c>
      <c r="AD71">
        <v>4.4600543427502602E-2</v>
      </c>
      <c r="AE71">
        <v>3.3581003030161201</v>
      </c>
      <c r="AF71">
        <v>0</v>
      </c>
      <c r="AG71">
        <v>0</v>
      </c>
      <c r="AH71">
        <f t="shared" si="65"/>
        <v>1</v>
      </c>
      <c r="AI71">
        <f t="shared" si="66"/>
        <v>0</v>
      </c>
      <c r="AJ71">
        <f t="shared" si="67"/>
        <v>50472.616374996491</v>
      </c>
      <c r="AK71" t="s">
        <v>251</v>
      </c>
      <c r="AL71">
        <v>2.2718269230769201</v>
      </c>
      <c r="AM71">
        <v>1.4632000000000001</v>
      </c>
      <c r="AN71">
        <f t="shared" si="68"/>
        <v>-0.80862692307692008</v>
      </c>
      <c r="AO71">
        <f t="shared" si="69"/>
        <v>-0.55264278504436859</v>
      </c>
      <c r="AP71">
        <v>-0.17583760534965001</v>
      </c>
      <c r="AQ71" t="s">
        <v>419</v>
      </c>
      <c r="AR71">
        <v>2.3039000000000001</v>
      </c>
      <c r="AS71">
        <v>1.9343999999999999</v>
      </c>
      <c r="AT71">
        <f t="shared" si="70"/>
        <v>-0.19101530190239879</v>
      </c>
      <c r="AU71">
        <v>0.5</v>
      </c>
      <c r="AV71">
        <f t="shared" si="71"/>
        <v>841.22116300634286</v>
      </c>
      <c r="AW71">
        <f t="shared" si="72"/>
        <v>15.041306719563835</v>
      </c>
      <c r="AX71">
        <f t="shared" si="73"/>
        <v>-80.343057209171803</v>
      </c>
      <c r="AY71">
        <f t="shared" si="74"/>
        <v>1</v>
      </c>
      <c r="AZ71">
        <f t="shared" si="75"/>
        <v>1.8089350332712383E-2</v>
      </c>
      <c r="BA71">
        <f t="shared" si="76"/>
        <v>-0.24358974358974353</v>
      </c>
      <c r="BB71" t="s">
        <v>253</v>
      </c>
      <c r="BC71">
        <v>0</v>
      </c>
      <c r="BD71">
        <f t="shared" si="77"/>
        <v>1.9343999999999999</v>
      </c>
      <c r="BE71">
        <f t="shared" si="78"/>
        <v>-0.19101530190239877</v>
      </c>
      <c r="BF71">
        <f t="shared" si="79"/>
        <v>-0.32203389830508461</v>
      </c>
      <c r="BG71">
        <f t="shared" si="80"/>
        <v>1.0950519200738718</v>
      </c>
      <c r="BH71">
        <f t="shared" si="81"/>
        <v>0.58271619031311583</v>
      </c>
      <c r="BI71">
        <f t="shared" si="82"/>
        <v>1000.0255161290301</v>
      </c>
      <c r="BJ71">
        <f t="shared" si="83"/>
        <v>841.22116300634286</v>
      </c>
      <c r="BK71">
        <f t="shared" si="84"/>
        <v>0.84119969884628709</v>
      </c>
      <c r="BL71">
        <f t="shared" si="85"/>
        <v>0.19239939769257419</v>
      </c>
      <c r="BM71">
        <v>0.70114397770928505</v>
      </c>
      <c r="BN71">
        <v>0.5</v>
      </c>
      <c r="BO71" t="s">
        <v>254</v>
      </c>
      <c r="BP71">
        <v>1685101988.6612899</v>
      </c>
      <c r="BQ71">
        <v>400.00322580645201</v>
      </c>
      <c r="BR71">
        <v>402.37190322580699</v>
      </c>
      <c r="BS71">
        <v>15.9361709677419</v>
      </c>
      <c r="BT71">
        <v>15.2978064516129</v>
      </c>
      <c r="BU71">
        <v>500.007096774194</v>
      </c>
      <c r="BV71">
        <v>95.8080322580645</v>
      </c>
      <c r="BW71">
        <v>0.20001845161290299</v>
      </c>
      <c r="BX71">
        <v>28.126522580645201</v>
      </c>
      <c r="BY71">
        <v>27.9902129032258</v>
      </c>
      <c r="BZ71">
        <v>999.9</v>
      </c>
      <c r="CA71">
        <v>10000.322580645199</v>
      </c>
      <c r="CB71">
        <v>0</v>
      </c>
      <c r="CC71">
        <v>75.024900000000002</v>
      </c>
      <c r="CD71">
        <v>1000.0255161290301</v>
      </c>
      <c r="CE71">
        <v>0.96000829032258095</v>
      </c>
      <c r="CF71">
        <v>3.9991664516128997E-2</v>
      </c>
      <c r="CG71">
        <v>0</v>
      </c>
      <c r="CH71">
        <v>2.2890193548387101</v>
      </c>
      <c r="CI71">
        <v>0</v>
      </c>
      <c r="CJ71">
        <v>635.480419354839</v>
      </c>
      <c r="CK71">
        <v>8121.0822580645199</v>
      </c>
      <c r="CL71">
        <v>39.514000000000003</v>
      </c>
      <c r="CM71">
        <v>42.311999999999998</v>
      </c>
      <c r="CN71">
        <v>40.75</v>
      </c>
      <c r="CO71">
        <v>40.929000000000002</v>
      </c>
      <c r="CP71">
        <v>39.561999999999998</v>
      </c>
      <c r="CQ71">
        <v>960.03419354838695</v>
      </c>
      <c r="CR71">
        <v>39.990967741935499</v>
      </c>
      <c r="CS71">
        <v>0</v>
      </c>
      <c r="CT71">
        <v>59.200000047683702</v>
      </c>
      <c r="CU71">
        <v>2.3039000000000001</v>
      </c>
      <c r="CV71">
        <v>8.18324832781816E-2</v>
      </c>
      <c r="CW71">
        <v>3.31552139172046</v>
      </c>
      <c r="CX71">
        <v>635.48073076923095</v>
      </c>
      <c r="CY71">
        <v>15</v>
      </c>
      <c r="CZ71">
        <v>1685098620.7</v>
      </c>
      <c r="DA71" t="s">
        <v>255</v>
      </c>
      <c r="DB71">
        <v>3</v>
      </c>
      <c r="DC71">
        <v>-3.831</v>
      </c>
      <c r="DD71">
        <v>0.36</v>
      </c>
      <c r="DE71">
        <v>402</v>
      </c>
      <c r="DF71">
        <v>15</v>
      </c>
      <c r="DG71">
        <v>1.2</v>
      </c>
      <c r="DH71">
        <v>0.35</v>
      </c>
      <c r="DI71">
        <v>-2.3903699999999999</v>
      </c>
      <c r="DJ71">
        <v>9.8266262866083792E-3</v>
      </c>
      <c r="DK71">
        <v>0.101697397875341</v>
      </c>
      <c r="DL71">
        <v>1</v>
      </c>
      <c r="DM71">
        <v>2.31856279069767</v>
      </c>
      <c r="DN71">
        <v>-5.7075252503511899E-2</v>
      </c>
      <c r="DO71">
        <v>0.196493304250979</v>
      </c>
      <c r="DP71">
        <v>1</v>
      </c>
      <c r="DQ71">
        <v>0.638066115384615</v>
      </c>
      <c r="DR71">
        <v>5.3671471468644E-3</v>
      </c>
      <c r="DS71">
        <v>2.6569606960835002E-3</v>
      </c>
      <c r="DT71">
        <v>1</v>
      </c>
      <c r="DU71">
        <v>3</v>
      </c>
      <c r="DV71">
        <v>3</v>
      </c>
      <c r="DW71" t="s">
        <v>263</v>
      </c>
      <c r="DX71">
        <v>100</v>
      </c>
      <c r="DY71">
        <v>100</v>
      </c>
      <c r="DZ71">
        <v>-3.831</v>
      </c>
      <c r="EA71">
        <v>0.36</v>
      </c>
      <c r="EB71">
        <v>2</v>
      </c>
      <c r="EC71">
        <v>515.90300000000002</v>
      </c>
      <c r="ED71">
        <v>411.85700000000003</v>
      </c>
      <c r="EE71">
        <v>26.633800000000001</v>
      </c>
      <c r="EF71">
        <v>30.157499999999999</v>
      </c>
      <c r="EG71">
        <v>30.0001</v>
      </c>
      <c r="EH71">
        <v>30.339200000000002</v>
      </c>
      <c r="EI71">
        <v>30.374400000000001</v>
      </c>
      <c r="EJ71">
        <v>19.837199999999999</v>
      </c>
      <c r="EK71">
        <v>30.0398</v>
      </c>
      <c r="EL71">
        <v>0</v>
      </c>
      <c r="EM71">
        <v>26.633099999999999</v>
      </c>
      <c r="EN71">
        <v>402.45100000000002</v>
      </c>
      <c r="EO71">
        <v>15.326000000000001</v>
      </c>
      <c r="EP71">
        <v>100.5</v>
      </c>
      <c r="EQ71">
        <v>90.357299999999995</v>
      </c>
    </row>
    <row r="72" spans="1:147" x14ac:dyDescent="0.3">
      <c r="A72">
        <v>56</v>
      </c>
      <c r="B72">
        <v>1685102056.7</v>
      </c>
      <c r="C72">
        <v>3360.4000000953702</v>
      </c>
      <c r="D72" t="s">
        <v>420</v>
      </c>
      <c r="E72" t="s">
        <v>421</v>
      </c>
      <c r="F72">
        <v>1685102048.65484</v>
      </c>
      <c r="G72">
        <f t="shared" si="43"/>
        <v>4.4368500500930374E-3</v>
      </c>
      <c r="H72">
        <f t="shared" si="44"/>
        <v>15.185773210343317</v>
      </c>
      <c r="I72">
        <f t="shared" si="45"/>
        <v>400.00554838709701</v>
      </c>
      <c r="J72">
        <f t="shared" si="46"/>
        <v>255.24212176832324</v>
      </c>
      <c r="K72">
        <f t="shared" si="47"/>
        <v>24.50498917535916</v>
      </c>
      <c r="L72">
        <f t="shared" si="48"/>
        <v>38.403268102459052</v>
      </c>
      <c r="M72">
        <f t="shared" si="49"/>
        <v>0.18879712888327407</v>
      </c>
      <c r="N72">
        <f t="shared" si="50"/>
        <v>3.3705865737772047</v>
      </c>
      <c r="O72">
        <f t="shared" si="51"/>
        <v>0.18311279093526955</v>
      </c>
      <c r="P72">
        <f t="shared" si="52"/>
        <v>0.11494195342058608</v>
      </c>
      <c r="Q72">
        <f t="shared" si="53"/>
        <v>161.84665752341397</v>
      </c>
      <c r="R72">
        <f t="shared" si="54"/>
        <v>27.952043301944713</v>
      </c>
      <c r="S72">
        <f t="shared" si="55"/>
        <v>27.996674193548401</v>
      </c>
      <c r="T72">
        <f t="shared" si="56"/>
        <v>3.7941039864965371</v>
      </c>
      <c r="U72">
        <f t="shared" si="57"/>
        <v>40.0831592732277</v>
      </c>
      <c r="V72">
        <f t="shared" si="58"/>
        <v>1.532374750754661</v>
      </c>
      <c r="W72">
        <f t="shared" si="59"/>
        <v>3.8229889523158493</v>
      </c>
      <c r="X72">
        <f t="shared" si="60"/>
        <v>2.2617292357418761</v>
      </c>
      <c r="Y72">
        <f t="shared" si="61"/>
        <v>-195.66508720910295</v>
      </c>
      <c r="Z72">
        <f t="shared" si="62"/>
        <v>23.651680941070715</v>
      </c>
      <c r="AA72">
        <f t="shared" si="63"/>
        <v>1.5305041537222039</v>
      </c>
      <c r="AB72">
        <f t="shared" si="64"/>
        <v>-8.6362445908960623</v>
      </c>
      <c r="AC72">
        <v>-3.9741177977580998E-2</v>
      </c>
      <c r="AD72">
        <v>4.4612953798240103E-2</v>
      </c>
      <c r="AE72">
        <v>3.3588433473418902</v>
      </c>
      <c r="AF72">
        <v>0</v>
      </c>
      <c r="AG72">
        <v>0</v>
      </c>
      <c r="AH72">
        <f t="shared" si="65"/>
        <v>1</v>
      </c>
      <c r="AI72">
        <f t="shared" si="66"/>
        <v>0</v>
      </c>
      <c r="AJ72">
        <f t="shared" si="67"/>
        <v>50486.009161282294</v>
      </c>
      <c r="AK72" t="s">
        <v>251</v>
      </c>
      <c r="AL72">
        <v>2.2718269230769201</v>
      </c>
      <c r="AM72">
        <v>1.4632000000000001</v>
      </c>
      <c r="AN72">
        <f t="shared" si="68"/>
        <v>-0.80862692307692008</v>
      </c>
      <c r="AO72">
        <f t="shared" si="69"/>
        <v>-0.55264278504436859</v>
      </c>
      <c r="AP72">
        <v>-0.17583760534965001</v>
      </c>
      <c r="AQ72" t="s">
        <v>422</v>
      </c>
      <c r="AR72">
        <v>2.3471384615384601</v>
      </c>
      <c r="AS72">
        <v>1.3628</v>
      </c>
      <c r="AT72">
        <f t="shared" si="70"/>
        <v>-0.72229121040391853</v>
      </c>
      <c r="AU72">
        <v>0.5</v>
      </c>
      <c r="AV72">
        <f t="shared" si="71"/>
        <v>841.20131802581852</v>
      </c>
      <c r="AW72">
        <f t="shared" si="72"/>
        <v>15.185773210343317</v>
      </c>
      <c r="AX72">
        <f t="shared" si="73"/>
        <v>-303.79615909512006</v>
      </c>
      <c r="AY72">
        <f t="shared" si="74"/>
        <v>1</v>
      </c>
      <c r="AZ72">
        <f t="shared" si="75"/>
        <v>1.8261515390566092E-2</v>
      </c>
      <c r="BA72">
        <f t="shared" si="76"/>
        <v>7.3671852069269184E-2</v>
      </c>
      <c r="BB72" t="s">
        <v>253</v>
      </c>
      <c r="BC72">
        <v>0</v>
      </c>
      <c r="BD72">
        <f t="shared" si="77"/>
        <v>1.3628</v>
      </c>
      <c r="BE72">
        <f t="shared" si="78"/>
        <v>-0.72229121040391842</v>
      </c>
      <c r="BF72">
        <f t="shared" si="79"/>
        <v>6.8616730453799915E-2</v>
      </c>
      <c r="BG72">
        <f t="shared" si="80"/>
        <v>1.0828485235691607</v>
      </c>
      <c r="BH72">
        <f t="shared" si="81"/>
        <v>-0.1241610897865808</v>
      </c>
      <c r="BI72">
        <f t="shared" si="82"/>
        <v>1000.00190322581</v>
      </c>
      <c r="BJ72">
        <f t="shared" si="83"/>
        <v>841.20131802581852</v>
      </c>
      <c r="BK72">
        <f t="shared" si="84"/>
        <v>0.84119971703280572</v>
      </c>
      <c r="BL72">
        <f t="shared" si="85"/>
        <v>0.1923994340656115</v>
      </c>
      <c r="BM72">
        <v>0.70114397770928505</v>
      </c>
      <c r="BN72">
        <v>0.5</v>
      </c>
      <c r="BO72" t="s">
        <v>254</v>
      </c>
      <c r="BP72">
        <v>1685102048.65484</v>
      </c>
      <c r="BQ72">
        <v>400.00554838709701</v>
      </c>
      <c r="BR72">
        <v>402.38393548387103</v>
      </c>
      <c r="BS72">
        <v>15.9611</v>
      </c>
      <c r="BT72">
        <v>15.348848387096799</v>
      </c>
      <c r="BU72">
        <v>499.99341935483898</v>
      </c>
      <c r="BV72">
        <v>95.806877419354805</v>
      </c>
      <c r="BW72">
        <v>0.19996112903225799</v>
      </c>
      <c r="BX72">
        <v>28.1268322580645</v>
      </c>
      <c r="BY72">
        <v>27.996674193548401</v>
      </c>
      <c r="BZ72">
        <v>999.9</v>
      </c>
      <c r="CA72">
        <v>10003.225806451601</v>
      </c>
      <c r="CB72">
        <v>0</v>
      </c>
      <c r="CC72">
        <v>75.024900000000002</v>
      </c>
      <c r="CD72">
        <v>1000.00190322581</v>
      </c>
      <c r="CE72">
        <v>0.96000867741935503</v>
      </c>
      <c r="CF72">
        <v>3.99912838709678E-2</v>
      </c>
      <c r="CG72">
        <v>0</v>
      </c>
      <c r="CH72">
        <v>2.3747741935483901</v>
      </c>
      <c r="CI72">
        <v>0</v>
      </c>
      <c r="CJ72">
        <v>633.98912903225801</v>
      </c>
      <c r="CK72">
        <v>8120.8970967741898</v>
      </c>
      <c r="CL72">
        <v>39.625</v>
      </c>
      <c r="CM72">
        <v>42.375</v>
      </c>
      <c r="CN72">
        <v>40.816064516129003</v>
      </c>
      <c r="CO72">
        <v>40.985774193548401</v>
      </c>
      <c r="CP72">
        <v>39.625</v>
      </c>
      <c r="CQ72">
        <v>960.01129032258098</v>
      </c>
      <c r="CR72">
        <v>39.990645161290303</v>
      </c>
      <c r="CS72">
        <v>0</v>
      </c>
      <c r="CT72">
        <v>59.5</v>
      </c>
      <c r="CU72">
        <v>2.3471384615384601</v>
      </c>
      <c r="CV72">
        <v>2.6208542642615799E-2</v>
      </c>
      <c r="CW72">
        <v>2.65818803198502</v>
      </c>
      <c r="CX72">
        <v>634.064769230769</v>
      </c>
      <c r="CY72">
        <v>15</v>
      </c>
      <c r="CZ72">
        <v>1685098620.7</v>
      </c>
      <c r="DA72" t="s">
        <v>255</v>
      </c>
      <c r="DB72">
        <v>3</v>
      </c>
      <c r="DC72">
        <v>-3.831</v>
      </c>
      <c r="DD72">
        <v>0.36</v>
      </c>
      <c r="DE72">
        <v>402</v>
      </c>
      <c r="DF72">
        <v>15</v>
      </c>
      <c r="DG72">
        <v>1.2</v>
      </c>
      <c r="DH72">
        <v>0.35</v>
      </c>
      <c r="DI72">
        <v>-2.3821965384615398</v>
      </c>
      <c r="DJ72">
        <v>7.6095714788667904E-2</v>
      </c>
      <c r="DK72">
        <v>9.8116748548400606E-2</v>
      </c>
      <c r="DL72">
        <v>1</v>
      </c>
      <c r="DM72">
        <v>2.3439186046511602</v>
      </c>
      <c r="DN72">
        <v>0.26112290018499501</v>
      </c>
      <c r="DO72">
        <v>0.186978197032421</v>
      </c>
      <c r="DP72">
        <v>1</v>
      </c>
      <c r="DQ72">
        <v>0.62309148076923104</v>
      </c>
      <c r="DR72">
        <v>-9.0875400947657697E-2</v>
      </c>
      <c r="DS72">
        <v>1.6572531423656799E-2</v>
      </c>
      <c r="DT72">
        <v>1</v>
      </c>
      <c r="DU72">
        <v>3</v>
      </c>
      <c r="DV72">
        <v>3</v>
      </c>
      <c r="DW72" t="s">
        <v>263</v>
      </c>
      <c r="DX72">
        <v>100</v>
      </c>
      <c r="DY72">
        <v>100</v>
      </c>
      <c r="DZ72">
        <v>-3.831</v>
      </c>
      <c r="EA72">
        <v>0.36</v>
      </c>
      <c r="EB72">
        <v>2</v>
      </c>
      <c r="EC72">
        <v>515.62800000000004</v>
      </c>
      <c r="ED72">
        <v>411.608</v>
      </c>
      <c r="EE72">
        <v>26.5532</v>
      </c>
      <c r="EF72">
        <v>30.157499999999999</v>
      </c>
      <c r="EG72">
        <v>30.0001</v>
      </c>
      <c r="EH72">
        <v>30.3367</v>
      </c>
      <c r="EI72">
        <v>30.3734</v>
      </c>
      <c r="EJ72">
        <v>19.833300000000001</v>
      </c>
      <c r="EK72">
        <v>29.191600000000001</v>
      </c>
      <c r="EL72">
        <v>0</v>
      </c>
      <c r="EM72">
        <v>26.551100000000002</v>
      </c>
      <c r="EN72">
        <v>402.40499999999997</v>
      </c>
      <c r="EO72">
        <v>15.3796</v>
      </c>
      <c r="EP72">
        <v>100.501</v>
      </c>
      <c r="EQ72">
        <v>90.3566</v>
      </c>
    </row>
    <row r="73" spans="1:147" x14ac:dyDescent="0.3">
      <c r="A73">
        <v>57</v>
      </c>
      <c r="B73">
        <v>1685102117.0999999</v>
      </c>
      <c r="C73">
        <v>3420.7999999523199</v>
      </c>
      <c r="D73" t="s">
        <v>423</v>
      </c>
      <c r="E73" t="s">
        <v>424</v>
      </c>
      <c r="F73">
        <v>1685102109.1677401</v>
      </c>
      <c r="G73">
        <f t="shared" si="43"/>
        <v>4.6171414756994121E-3</v>
      </c>
      <c r="H73">
        <f t="shared" si="44"/>
        <v>15.234838671192778</v>
      </c>
      <c r="I73">
        <f t="shared" si="45"/>
        <v>400.00032258064499</v>
      </c>
      <c r="J73">
        <f t="shared" si="46"/>
        <v>260.27937359734386</v>
      </c>
      <c r="K73">
        <f t="shared" si="47"/>
        <v>24.988892176133159</v>
      </c>
      <c r="L73">
        <f t="shared" si="48"/>
        <v>38.403215718697361</v>
      </c>
      <c r="M73">
        <f t="shared" si="49"/>
        <v>0.19724501719757592</v>
      </c>
      <c r="N73">
        <f t="shared" si="50"/>
        <v>3.371439291556007</v>
      </c>
      <c r="O73">
        <f t="shared" si="51"/>
        <v>0.19105109578976387</v>
      </c>
      <c r="P73">
        <f t="shared" si="52"/>
        <v>0.11994723181123366</v>
      </c>
      <c r="Q73">
        <f t="shared" si="53"/>
        <v>161.84404580080451</v>
      </c>
      <c r="R73">
        <f t="shared" si="54"/>
        <v>27.907654792688248</v>
      </c>
      <c r="S73">
        <f t="shared" si="55"/>
        <v>27.987306451612898</v>
      </c>
      <c r="T73">
        <f t="shared" si="56"/>
        <v>3.7920324413721196</v>
      </c>
      <c r="U73">
        <f t="shared" si="57"/>
        <v>40.190673891917065</v>
      </c>
      <c r="V73">
        <f t="shared" si="58"/>
        <v>1.5361868529312226</v>
      </c>
      <c r="W73">
        <f t="shared" si="59"/>
        <v>3.8222470642378861</v>
      </c>
      <c r="X73">
        <f t="shared" si="60"/>
        <v>2.2558455884408968</v>
      </c>
      <c r="Y73">
        <f t="shared" si="61"/>
        <v>-203.61593907834407</v>
      </c>
      <c r="Z73">
        <f t="shared" si="62"/>
        <v>24.754680326924841</v>
      </c>
      <c r="AA73">
        <f t="shared" si="63"/>
        <v>1.601372945505618</v>
      </c>
      <c r="AB73">
        <f t="shared" si="64"/>
        <v>-15.415840005109089</v>
      </c>
      <c r="AC73">
        <v>-3.97538105621556E-2</v>
      </c>
      <c r="AD73">
        <v>4.4627134981100297E-2</v>
      </c>
      <c r="AE73">
        <v>3.3596923322846601</v>
      </c>
      <c r="AF73">
        <v>0</v>
      </c>
      <c r="AG73">
        <v>0</v>
      </c>
      <c r="AH73">
        <f t="shared" si="65"/>
        <v>1</v>
      </c>
      <c r="AI73">
        <f t="shared" si="66"/>
        <v>0</v>
      </c>
      <c r="AJ73">
        <f t="shared" si="67"/>
        <v>50501.9820427054</v>
      </c>
      <c r="AK73" t="s">
        <v>251</v>
      </c>
      <c r="AL73">
        <v>2.2718269230769201</v>
      </c>
      <c r="AM73">
        <v>1.4632000000000001</v>
      </c>
      <c r="AN73">
        <f t="shared" si="68"/>
        <v>-0.80862692307692008</v>
      </c>
      <c r="AO73">
        <f t="shared" si="69"/>
        <v>-0.55264278504436859</v>
      </c>
      <c r="AP73">
        <v>-0.17583760534965001</v>
      </c>
      <c r="AQ73" t="s">
        <v>425</v>
      </c>
      <c r="AR73">
        <v>2.34398461538462</v>
      </c>
      <c r="AS73">
        <v>1.9139999999999999</v>
      </c>
      <c r="AT73">
        <f t="shared" si="70"/>
        <v>-0.22465235913512016</v>
      </c>
      <c r="AU73">
        <v>0.5</v>
      </c>
      <c r="AV73">
        <f t="shared" si="71"/>
        <v>841.18765219341628</v>
      </c>
      <c r="AW73">
        <f t="shared" si="72"/>
        <v>15.234838671192778</v>
      </c>
      <c r="AX73">
        <f t="shared" si="73"/>
        <v>-94.487395270291955</v>
      </c>
      <c r="AY73">
        <f t="shared" si="74"/>
        <v>1</v>
      </c>
      <c r="AZ73">
        <f t="shared" si="75"/>
        <v>1.8320140858414567E-2</v>
      </c>
      <c r="BA73">
        <f t="shared" si="76"/>
        <v>-0.23552769070010443</v>
      </c>
      <c r="BB73" t="s">
        <v>253</v>
      </c>
      <c r="BC73">
        <v>0</v>
      </c>
      <c r="BD73">
        <f t="shared" si="77"/>
        <v>1.9139999999999999</v>
      </c>
      <c r="BE73">
        <f t="shared" si="78"/>
        <v>-0.22465235913512022</v>
      </c>
      <c r="BF73">
        <f t="shared" si="79"/>
        <v>-0.30809185347184243</v>
      </c>
      <c r="BG73">
        <f t="shared" si="80"/>
        <v>1.2016552910195315</v>
      </c>
      <c r="BH73">
        <f t="shared" si="81"/>
        <v>0.55748823979871098</v>
      </c>
      <c r="BI73">
        <f t="shared" si="82"/>
        <v>999.98564516128999</v>
      </c>
      <c r="BJ73">
        <f t="shared" si="83"/>
        <v>841.18765219341628</v>
      </c>
      <c r="BK73">
        <f t="shared" si="84"/>
        <v>0.84119972747982719</v>
      </c>
      <c r="BL73">
        <f t="shared" si="85"/>
        <v>0.19239945495965427</v>
      </c>
      <c r="BM73">
        <v>0.70114397770928505</v>
      </c>
      <c r="BN73">
        <v>0.5</v>
      </c>
      <c r="BO73" t="s">
        <v>254</v>
      </c>
      <c r="BP73">
        <v>1685102109.1677401</v>
      </c>
      <c r="BQ73">
        <v>400.00032258064499</v>
      </c>
      <c r="BR73">
        <v>402.39564516129002</v>
      </c>
      <c r="BS73">
        <v>16.000619354838701</v>
      </c>
      <c r="BT73">
        <v>15.3635290322581</v>
      </c>
      <c r="BU73">
        <v>500.00483870967702</v>
      </c>
      <c r="BV73">
        <v>95.807980645161294</v>
      </c>
      <c r="BW73">
        <v>0.199981225806452</v>
      </c>
      <c r="BX73">
        <v>28.1235</v>
      </c>
      <c r="BY73">
        <v>27.987306451612898</v>
      </c>
      <c r="BZ73">
        <v>999.9</v>
      </c>
      <c r="CA73">
        <v>10006.2903225806</v>
      </c>
      <c r="CB73">
        <v>0</v>
      </c>
      <c r="CC73">
        <v>75.024900000000002</v>
      </c>
      <c r="CD73">
        <v>999.98564516128999</v>
      </c>
      <c r="CE73">
        <v>0.960009064516129</v>
      </c>
      <c r="CF73">
        <v>3.99909032258065E-2</v>
      </c>
      <c r="CG73">
        <v>0</v>
      </c>
      <c r="CH73">
        <v>2.35289677419355</v>
      </c>
      <c r="CI73">
        <v>0</v>
      </c>
      <c r="CJ73">
        <v>632.91754838709699</v>
      </c>
      <c r="CK73">
        <v>8120.7696774193601</v>
      </c>
      <c r="CL73">
        <v>39.686999999999998</v>
      </c>
      <c r="CM73">
        <v>42.473580645161299</v>
      </c>
      <c r="CN73">
        <v>40.902999999999999</v>
      </c>
      <c r="CO73">
        <v>41.061999999999998</v>
      </c>
      <c r="CP73">
        <v>39.686999999999998</v>
      </c>
      <c r="CQ73">
        <v>959.99483870967697</v>
      </c>
      <c r="CR73">
        <v>39.990322580645199</v>
      </c>
      <c r="CS73">
        <v>0</v>
      </c>
      <c r="CT73">
        <v>60</v>
      </c>
      <c r="CU73">
        <v>2.34398461538462</v>
      </c>
      <c r="CV73">
        <v>0.17681367908422499</v>
      </c>
      <c r="CW73">
        <v>0.67870084094534699</v>
      </c>
      <c r="CX73">
        <v>632.96846153846104</v>
      </c>
      <c r="CY73">
        <v>15</v>
      </c>
      <c r="CZ73">
        <v>1685098620.7</v>
      </c>
      <c r="DA73" t="s">
        <v>255</v>
      </c>
      <c r="DB73">
        <v>3</v>
      </c>
      <c r="DC73">
        <v>-3.831</v>
      </c>
      <c r="DD73">
        <v>0.36</v>
      </c>
      <c r="DE73">
        <v>402</v>
      </c>
      <c r="DF73">
        <v>15</v>
      </c>
      <c r="DG73">
        <v>1.2</v>
      </c>
      <c r="DH73">
        <v>0.35</v>
      </c>
      <c r="DI73">
        <v>-2.3784023076923102</v>
      </c>
      <c r="DJ73">
        <v>-0.28493329102973503</v>
      </c>
      <c r="DK73">
        <v>0.111744940457058</v>
      </c>
      <c r="DL73">
        <v>1</v>
      </c>
      <c r="DM73">
        <v>2.3835813953488398</v>
      </c>
      <c r="DN73">
        <v>-0.43008311309664898</v>
      </c>
      <c r="DO73">
        <v>0.189649283723028</v>
      </c>
      <c r="DP73">
        <v>1</v>
      </c>
      <c r="DQ73">
        <v>0.63752076923076895</v>
      </c>
      <c r="DR73">
        <v>-3.47120796836865E-3</v>
      </c>
      <c r="DS73">
        <v>3.0366548815798102E-3</v>
      </c>
      <c r="DT73">
        <v>1</v>
      </c>
      <c r="DU73">
        <v>3</v>
      </c>
      <c r="DV73">
        <v>3</v>
      </c>
      <c r="DW73" t="s">
        <v>263</v>
      </c>
      <c r="DX73">
        <v>100</v>
      </c>
      <c r="DY73">
        <v>100</v>
      </c>
      <c r="DZ73">
        <v>-3.831</v>
      </c>
      <c r="EA73">
        <v>0.36</v>
      </c>
      <c r="EB73">
        <v>2</v>
      </c>
      <c r="EC73">
        <v>515.755</v>
      </c>
      <c r="ED73">
        <v>411.471</v>
      </c>
      <c r="EE73">
        <v>26.541599999999999</v>
      </c>
      <c r="EF73">
        <v>30.1601</v>
      </c>
      <c r="EG73">
        <v>30.0001</v>
      </c>
      <c r="EH73">
        <v>30.3367</v>
      </c>
      <c r="EI73">
        <v>30.3718</v>
      </c>
      <c r="EJ73">
        <v>19.8323</v>
      </c>
      <c r="EK73">
        <v>29.191600000000001</v>
      </c>
      <c r="EL73">
        <v>0</v>
      </c>
      <c r="EM73">
        <v>26.542300000000001</v>
      </c>
      <c r="EN73">
        <v>402.36700000000002</v>
      </c>
      <c r="EO73">
        <v>15.3765</v>
      </c>
      <c r="EP73">
        <v>100.5</v>
      </c>
      <c r="EQ73">
        <v>90.358000000000004</v>
      </c>
    </row>
    <row r="74" spans="1:147" x14ac:dyDescent="0.3">
      <c r="A74">
        <v>58</v>
      </c>
      <c r="B74">
        <v>1685102177.2</v>
      </c>
      <c r="C74">
        <v>3480.9000000953702</v>
      </c>
      <c r="D74" t="s">
        <v>426</v>
      </c>
      <c r="E74" t="s">
        <v>427</v>
      </c>
      <c r="F74">
        <v>1685102169.2</v>
      </c>
      <c r="G74">
        <f t="shared" si="43"/>
        <v>4.6194372919975499E-3</v>
      </c>
      <c r="H74">
        <f t="shared" si="44"/>
        <v>15.171465361789789</v>
      </c>
      <c r="I74">
        <f t="shared" si="45"/>
        <v>400.01974193548398</v>
      </c>
      <c r="J74">
        <f t="shared" si="46"/>
        <v>260.88742011210871</v>
      </c>
      <c r="K74">
        <f t="shared" si="47"/>
        <v>25.047088090239988</v>
      </c>
      <c r="L74">
        <f t="shared" si="48"/>
        <v>38.404802001520892</v>
      </c>
      <c r="M74">
        <f t="shared" si="49"/>
        <v>0.19736602138789841</v>
      </c>
      <c r="N74">
        <f t="shared" si="50"/>
        <v>3.3675247645995841</v>
      </c>
      <c r="O74">
        <f t="shared" si="51"/>
        <v>0.19115766201389545</v>
      </c>
      <c r="P74">
        <f t="shared" si="52"/>
        <v>0.12001506722818063</v>
      </c>
      <c r="Q74">
        <f t="shared" si="53"/>
        <v>161.8482172082017</v>
      </c>
      <c r="R74">
        <f t="shared" si="54"/>
        <v>27.906636323691533</v>
      </c>
      <c r="S74">
        <f t="shared" si="55"/>
        <v>27.9875935483871</v>
      </c>
      <c r="T74">
        <f t="shared" si="56"/>
        <v>3.7920959141479722</v>
      </c>
      <c r="U74">
        <f t="shared" si="57"/>
        <v>40.197092504931845</v>
      </c>
      <c r="V74">
        <f t="shared" si="58"/>
        <v>1.5364070743978073</v>
      </c>
      <c r="W74">
        <f t="shared" si="59"/>
        <v>3.8221845876273344</v>
      </c>
      <c r="X74">
        <f t="shared" si="60"/>
        <v>2.2556888397501647</v>
      </c>
      <c r="Y74">
        <f t="shared" si="61"/>
        <v>-203.71718457709196</v>
      </c>
      <c r="Z74">
        <f t="shared" si="62"/>
        <v>24.622864497954712</v>
      </c>
      <c r="AA74">
        <f t="shared" si="63"/>
        <v>1.5946974480435938</v>
      </c>
      <c r="AB74">
        <f t="shared" si="64"/>
        <v>-15.651405422891937</v>
      </c>
      <c r="AC74">
        <v>-3.96958296152524E-2</v>
      </c>
      <c r="AD74">
        <v>4.4562046288791499E-2</v>
      </c>
      <c r="AE74">
        <v>3.3557949382725298</v>
      </c>
      <c r="AF74">
        <v>0</v>
      </c>
      <c r="AG74">
        <v>0</v>
      </c>
      <c r="AH74">
        <f t="shared" si="65"/>
        <v>1</v>
      </c>
      <c r="AI74">
        <f t="shared" si="66"/>
        <v>0</v>
      </c>
      <c r="AJ74">
        <f t="shared" si="67"/>
        <v>50431.362534777065</v>
      </c>
      <c r="AK74" t="s">
        <v>251</v>
      </c>
      <c r="AL74">
        <v>2.2718269230769201</v>
      </c>
      <c r="AM74">
        <v>1.4632000000000001</v>
      </c>
      <c r="AN74">
        <f t="shared" si="68"/>
        <v>-0.80862692307692008</v>
      </c>
      <c r="AO74">
        <f t="shared" si="69"/>
        <v>-0.55264278504436859</v>
      </c>
      <c r="AP74">
        <v>-0.17583760534965001</v>
      </c>
      <c r="AQ74" t="s">
        <v>428</v>
      </c>
      <c r="AR74">
        <v>2.30959615384615</v>
      </c>
      <c r="AS74">
        <v>1.4676</v>
      </c>
      <c r="AT74">
        <f t="shared" si="70"/>
        <v>-0.57372319013774198</v>
      </c>
      <c r="AU74">
        <v>0.5</v>
      </c>
      <c r="AV74">
        <f t="shared" si="71"/>
        <v>841.20969867098086</v>
      </c>
      <c r="AW74">
        <f t="shared" si="72"/>
        <v>15.171465361789789</v>
      </c>
      <c r="AX74">
        <f t="shared" si="73"/>
        <v>-241.3107559481619</v>
      </c>
      <c r="AY74">
        <f t="shared" si="74"/>
        <v>1</v>
      </c>
      <c r="AZ74">
        <f t="shared" si="75"/>
        <v>1.8244324799614766E-2</v>
      </c>
      <c r="BA74">
        <f t="shared" si="76"/>
        <v>-2.9980921231943032E-3</v>
      </c>
      <c r="BB74" t="s">
        <v>253</v>
      </c>
      <c r="BC74">
        <v>0</v>
      </c>
      <c r="BD74">
        <f t="shared" si="77"/>
        <v>1.4676</v>
      </c>
      <c r="BE74">
        <f t="shared" si="78"/>
        <v>-0.57372319013774187</v>
      </c>
      <c r="BF74">
        <f t="shared" si="79"/>
        <v>-3.0071077091306446E-3</v>
      </c>
      <c r="BG74">
        <f t="shared" si="80"/>
        <v>1.0469634001119077</v>
      </c>
      <c r="BH74">
        <f t="shared" si="81"/>
        <v>5.4413226599696243E-3</v>
      </c>
      <c r="BI74">
        <f t="shared" si="82"/>
        <v>1000.01190322581</v>
      </c>
      <c r="BJ74">
        <f t="shared" si="83"/>
        <v>841.20969867098086</v>
      </c>
      <c r="BK74">
        <f t="shared" si="84"/>
        <v>0.84119968568117087</v>
      </c>
      <c r="BL74">
        <f t="shared" si="85"/>
        <v>0.19239937136234181</v>
      </c>
      <c r="BM74">
        <v>0.70114397770928505</v>
      </c>
      <c r="BN74">
        <v>0.5</v>
      </c>
      <c r="BO74" t="s">
        <v>254</v>
      </c>
      <c r="BP74">
        <v>1685102169.2</v>
      </c>
      <c r="BQ74">
        <v>400.01974193548398</v>
      </c>
      <c r="BR74">
        <v>402.406322580645</v>
      </c>
      <c r="BS74">
        <v>16.003029032258102</v>
      </c>
      <c r="BT74">
        <v>15.3656225806452</v>
      </c>
      <c r="BU74">
        <v>500.00412903225799</v>
      </c>
      <c r="BV74">
        <v>95.807232258064502</v>
      </c>
      <c r="BW74">
        <v>0.20003432258064499</v>
      </c>
      <c r="BX74">
        <v>28.1232193548387</v>
      </c>
      <c r="BY74">
        <v>27.9875935483871</v>
      </c>
      <c r="BZ74">
        <v>999.9</v>
      </c>
      <c r="CA74">
        <v>9991.77419354839</v>
      </c>
      <c r="CB74">
        <v>0</v>
      </c>
      <c r="CC74">
        <v>75.031803225806399</v>
      </c>
      <c r="CD74">
        <v>1000.01190322581</v>
      </c>
      <c r="CE74">
        <v>0.96001099999999995</v>
      </c>
      <c r="CF74">
        <v>3.9988999999999997E-2</v>
      </c>
      <c r="CG74">
        <v>0</v>
      </c>
      <c r="CH74">
        <v>2.3058258064516099</v>
      </c>
      <c r="CI74">
        <v>0</v>
      </c>
      <c r="CJ74">
        <v>631.17429032258099</v>
      </c>
      <c r="CK74">
        <v>8120.9832258064498</v>
      </c>
      <c r="CL74">
        <v>39.75</v>
      </c>
      <c r="CM74">
        <v>42.503999999999998</v>
      </c>
      <c r="CN74">
        <v>40.957322580645098</v>
      </c>
      <c r="CO74">
        <v>41.108741935483899</v>
      </c>
      <c r="CP74">
        <v>39.75</v>
      </c>
      <c r="CQ74">
        <v>960.02193548387095</v>
      </c>
      <c r="CR74">
        <v>39.99</v>
      </c>
      <c r="CS74">
        <v>0</v>
      </c>
      <c r="CT74">
        <v>59.400000095367403</v>
      </c>
      <c r="CU74">
        <v>2.30959615384615</v>
      </c>
      <c r="CV74">
        <v>0.225302547883933</v>
      </c>
      <c r="CW74">
        <v>-0.73702564780415902</v>
      </c>
      <c r="CX74">
        <v>631.17669230769195</v>
      </c>
      <c r="CY74">
        <v>15</v>
      </c>
      <c r="CZ74">
        <v>1685098620.7</v>
      </c>
      <c r="DA74" t="s">
        <v>255</v>
      </c>
      <c r="DB74">
        <v>3</v>
      </c>
      <c r="DC74">
        <v>-3.831</v>
      </c>
      <c r="DD74">
        <v>0.36</v>
      </c>
      <c r="DE74">
        <v>402</v>
      </c>
      <c r="DF74">
        <v>15</v>
      </c>
      <c r="DG74">
        <v>1.2</v>
      </c>
      <c r="DH74">
        <v>0.35</v>
      </c>
      <c r="DI74">
        <v>-2.39372769230769</v>
      </c>
      <c r="DJ74">
        <v>0.147617621446368</v>
      </c>
      <c r="DK74">
        <v>9.8020713188107997E-2</v>
      </c>
      <c r="DL74">
        <v>1</v>
      </c>
      <c r="DM74">
        <v>2.3143395348837199</v>
      </c>
      <c r="DN74">
        <v>6.7224773658055195E-2</v>
      </c>
      <c r="DO74">
        <v>0.21617954116518101</v>
      </c>
      <c r="DP74">
        <v>1</v>
      </c>
      <c r="DQ74">
        <v>0.63856884615384601</v>
      </c>
      <c r="DR74">
        <v>-1.2996605481091401E-2</v>
      </c>
      <c r="DS74">
        <v>2.7243045858221099E-3</v>
      </c>
      <c r="DT74">
        <v>1</v>
      </c>
      <c r="DU74">
        <v>3</v>
      </c>
      <c r="DV74">
        <v>3</v>
      </c>
      <c r="DW74" t="s">
        <v>263</v>
      </c>
      <c r="DX74">
        <v>100</v>
      </c>
      <c r="DY74">
        <v>100</v>
      </c>
      <c r="DZ74">
        <v>-3.831</v>
      </c>
      <c r="EA74">
        <v>0.36</v>
      </c>
      <c r="EB74">
        <v>2</v>
      </c>
      <c r="EC74">
        <v>515.755</v>
      </c>
      <c r="ED74">
        <v>411.59300000000002</v>
      </c>
      <c r="EE74">
        <v>26.5335</v>
      </c>
      <c r="EF74">
        <v>30.162700000000001</v>
      </c>
      <c r="EG74">
        <v>30.0001</v>
      </c>
      <c r="EH74">
        <v>30.3367</v>
      </c>
      <c r="EI74">
        <v>30.3718</v>
      </c>
      <c r="EJ74">
        <v>19.832999999999998</v>
      </c>
      <c r="EK74">
        <v>29.191600000000001</v>
      </c>
      <c r="EL74">
        <v>0</v>
      </c>
      <c r="EM74">
        <v>26.531300000000002</v>
      </c>
      <c r="EN74">
        <v>402.34800000000001</v>
      </c>
      <c r="EO74">
        <v>15.364800000000001</v>
      </c>
      <c r="EP74">
        <v>100.501</v>
      </c>
      <c r="EQ74">
        <v>90.358500000000006</v>
      </c>
    </row>
    <row r="75" spans="1:147" x14ac:dyDescent="0.3">
      <c r="A75">
        <v>59</v>
      </c>
      <c r="B75">
        <v>1685102296.7</v>
      </c>
      <c r="C75">
        <v>3600.4000000953702</v>
      </c>
      <c r="D75" t="s">
        <v>429</v>
      </c>
      <c r="E75" t="s">
        <v>430</v>
      </c>
      <c r="F75">
        <v>1685102288.7</v>
      </c>
      <c r="G75">
        <f t="shared" si="43"/>
        <v>4.825586291572522E-3</v>
      </c>
      <c r="H75">
        <f t="shared" si="44"/>
        <v>-1.6496853040365715</v>
      </c>
      <c r="I75">
        <f t="shared" si="45"/>
        <v>400.11616129032302</v>
      </c>
      <c r="J75">
        <f t="shared" si="46"/>
        <v>397.98073249919617</v>
      </c>
      <c r="K75">
        <f t="shared" si="47"/>
        <v>38.210603801348036</v>
      </c>
      <c r="L75">
        <f t="shared" si="48"/>
        <v>38.415628861157693</v>
      </c>
      <c r="M75">
        <f t="shared" si="49"/>
        <v>0.21297597125965134</v>
      </c>
      <c r="N75">
        <f t="shared" si="50"/>
        <v>3.3647352362124532</v>
      </c>
      <c r="O75">
        <f t="shared" si="51"/>
        <v>0.20576026621215301</v>
      </c>
      <c r="P75">
        <f t="shared" si="52"/>
        <v>0.12922810262685833</v>
      </c>
      <c r="Q75">
        <f t="shared" si="53"/>
        <v>0</v>
      </c>
      <c r="R75">
        <f t="shared" si="54"/>
        <v>27.285097328788666</v>
      </c>
      <c r="S75">
        <f t="shared" si="55"/>
        <v>27.674029032258101</v>
      </c>
      <c r="T75">
        <f t="shared" si="56"/>
        <v>3.7233213974669379</v>
      </c>
      <c r="U75">
        <f t="shared" si="57"/>
        <v>39.504703820188233</v>
      </c>
      <c r="V75">
        <f t="shared" si="58"/>
        <v>1.5332618514824783</v>
      </c>
      <c r="W75">
        <f t="shared" si="59"/>
        <v>3.8812133827438791</v>
      </c>
      <c r="X75">
        <f t="shared" si="60"/>
        <v>2.1900595459844596</v>
      </c>
      <c r="Y75">
        <f t="shared" si="61"/>
        <v>-212.80835545834822</v>
      </c>
      <c r="Z75">
        <f t="shared" si="62"/>
        <v>129.26184831445357</v>
      </c>
      <c r="AA75">
        <f t="shared" si="63"/>
        <v>8.3764885577091146</v>
      </c>
      <c r="AB75">
        <f t="shared" si="64"/>
        <v>-75.170018586185535</v>
      </c>
      <c r="AC75">
        <v>-3.9654528690159299E-2</v>
      </c>
      <c r="AD75">
        <v>4.4515682382214802E-2</v>
      </c>
      <c r="AE75">
        <v>3.35301761400566</v>
      </c>
      <c r="AF75">
        <v>0</v>
      </c>
      <c r="AG75">
        <v>0</v>
      </c>
      <c r="AH75">
        <f t="shared" si="65"/>
        <v>1</v>
      </c>
      <c r="AI75">
        <f t="shared" si="66"/>
        <v>0</v>
      </c>
      <c r="AJ75">
        <f t="shared" si="67"/>
        <v>50337.072869224779</v>
      </c>
      <c r="AK75" t="s">
        <v>431</v>
      </c>
      <c r="AL75">
        <v>2.3209423076923099</v>
      </c>
      <c r="AM75">
        <v>2.9628199999999998</v>
      </c>
      <c r="AN75">
        <f t="shared" si="68"/>
        <v>0.64187769230768987</v>
      </c>
      <c r="AO75">
        <f t="shared" si="69"/>
        <v>0.2166441742352522</v>
      </c>
      <c r="AP75">
        <v>-0.192777819339462</v>
      </c>
      <c r="AQ75" t="s">
        <v>253</v>
      </c>
      <c r="AR75">
        <v>0</v>
      </c>
      <c r="AS75">
        <v>0</v>
      </c>
      <c r="AT75" t="e">
        <f t="shared" si="70"/>
        <v>#DIV/0!</v>
      </c>
      <c r="AU75">
        <v>0.5</v>
      </c>
      <c r="AV75">
        <f t="shared" si="71"/>
        <v>0</v>
      </c>
      <c r="AW75">
        <f t="shared" si="72"/>
        <v>-1.6496853040365715</v>
      </c>
      <c r="AX75" t="e">
        <f t="shared" si="73"/>
        <v>#DIV/0!</v>
      </c>
      <c r="AY75" t="e">
        <f t="shared" si="74"/>
        <v>#DIV/0!</v>
      </c>
      <c r="AZ75" t="e">
        <f t="shared" si="75"/>
        <v>#DIV/0!</v>
      </c>
      <c r="BA75" t="e">
        <f t="shared" si="76"/>
        <v>#DIV/0!</v>
      </c>
      <c r="BB75" t="s">
        <v>253</v>
      </c>
      <c r="BC75">
        <v>0</v>
      </c>
      <c r="BD75">
        <f t="shared" si="77"/>
        <v>0</v>
      </c>
      <c r="BE75" t="e">
        <f t="shared" si="78"/>
        <v>#DIV/0!</v>
      </c>
      <c r="BF75">
        <f t="shared" si="79"/>
        <v>1</v>
      </c>
      <c r="BG75">
        <f t="shared" si="80"/>
        <v>0</v>
      </c>
      <c r="BH75">
        <f t="shared" si="81"/>
        <v>4.6158637938452385</v>
      </c>
      <c r="BI75">
        <f t="shared" si="82"/>
        <v>0</v>
      </c>
      <c r="BJ75">
        <f t="shared" si="83"/>
        <v>0</v>
      </c>
      <c r="BK75">
        <f t="shared" si="84"/>
        <v>0</v>
      </c>
      <c r="BL75">
        <f t="shared" si="85"/>
        <v>0</v>
      </c>
      <c r="BM75">
        <v>0.70114397770928505</v>
      </c>
      <c r="BN75">
        <v>0.5</v>
      </c>
      <c r="BO75" t="s">
        <v>254</v>
      </c>
      <c r="BP75">
        <v>1685102288.7</v>
      </c>
      <c r="BQ75">
        <v>400.11616129032302</v>
      </c>
      <c r="BR75">
        <v>400.15558064516102</v>
      </c>
      <c r="BS75">
        <v>15.9696161290323</v>
      </c>
      <c r="BT75">
        <v>15.303741935483901</v>
      </c>
      <c r="BU75">
        <v>500.004161290323</v>
      </c>
      <c r="BV75">
        <v>95.811174193548396</v>
      </c>
      <c r="BW75">
        <v>0.200016</v>
      </c>
      <c r="BX75">
        <v>28.386609677419401</v>
      </c>
      <c r="BY75">
        <v>27.674029032258101</v>
      </c>
      <c r="BZ75">
        <v>999.9</v>
      </c>
      <c r="CA75">
        <v>9980.9677419354794</v>
      </c>
      <c r="CB75">
        <v>0</v>
      </c>
      <c r="CC75">
        <v>75.035254838709605</v>
      </c>
      <c r="CD75">
        <v>0</v>
      </c>
      <c r="CE75">
        <v>0</v>
      </c>
      <c r="CF75">
        <v>0</v>
      </c>
      <c r="CG75">
        <v>0</v>
      </c>
      <c r="CH75">
        <v>2.3206193548387102</v>
      </c>
      <c r="CI75">
        <v>0</v>
      </c>
      <c r="CJ75">
        <v>-7.8159677419354798</v>
      </c>
      <c r="CK75">
        <v>-0.780993548387097</v>
      </c>
      <c r="CL75">
        <v>39.072419354838701</v>
      </c>
      <c r="CM75">
        <v>42.625</v>
      </c>
      <c r="CN75">
        <v>40.943096774193499</v>
      </c>
      <c r="CO75">
        <v>41.133000000000003</v>
      </c>
      <c r="CP75">
        <v>39.505806451612898</v>
      </c>
      <c r="CQ75">
        <v>0</v>
      </c>
      <c r="CR75">
        <v>0</v>
      </c>
      <c r="CS75">
        <v>0</v>
      </c>
      <c r="CT75">
        <v>118.59999990463299</v>
      </c>
      <c r="CU75">
        <v>2.3209423076923099</v>
      </c>
      <c r="CV75">
        <v>-0.11144273552068699</v>
      </c>
      <c r="CW75">
        <v>-0.24348717502325601</v>
      </c>
      <c r="CX75">
        <v>-7.8300692307692303</v>
      </c>
      <c r="CY75">
        <v>15</v>
      </c>
      <c r="CZ75">
        <v>1685098620.7</v>
      </c>
      <c r="DA75" t="s">
        <v>255</v>
      </c>
      <c r="DB75">
        <v>3</v>
      </c>
      <c r="DC75">
        <v>-3.831</v>
      </c>
      <c r="DD75">
        <v>0.36</v>
      </c>
      <c r="DE75">
        <v>402</v>
      </c>
      <c r="DF75">
        <v>15</v>
      </c>
      <c r="DG75">
        <v>1.2</v>
      </c>
      <c r="DH75">
        <v>0.35</v>
      </c>
      <c r="DI75">
        <v>-5.7542650384615403E-2</v>
      </c>
      <c r="DJ75">
        <v>-6.7499785981402605E-2</v>
      </c>
      <c r="DK75">
        <v>0.106456997748824</v>
      </c>
      <c r="DL75">
        <v>1</v>
      </c>
      <c r="DM75">
        <v>2.3132744186046499</v>
      </c>
      <c r="DN75">
        <v>8.2514153910618601E-2</v>
      </c>
      <c r="DO75">
        <v>0.191330050999208</v>
      </c>
      <c r="DP75">
        <v>1</v>
      </c>
      <c r="DQ75">
        <v>0.66312234615384602</v>
      </c>
      <c r="DR75">
        <v>3.6562072910442701E-2</v>
      </c>
      <c r="DS75">
        <v>6.0324796594531504E-3</v>
      </c>
      <c r="DT75">
        <v>1</v>
      </c>
      <c r="DU75">
        <v>3</v>
      </c>
      <c r="DV75">
        <v>3</v>
      </c>
      <c r="DW75" t="s">
        <v>263</v>
      </c>
      <c r="DX75">
        <v>100</v>
      </c>
      <c r="DY75">
        <v>100</v>
      </c>
      <c r="DZ75">
        <v>-3.831</v>
      </c>
      <c r="EA75">
        <v>0.36</v>
      </c>
      <c r="EB75">
        <v>2</v>
      </c>
      <c r="EC75">
        <v>515.66999999999996</v>
      </c>
      <c r="ED75">
        <v>411.48899999999998</v>
      </c>
      <c r="EE75">
        <v>30.7835</v>
      </c>
      <c r="EF75">
        <v>30.162700000000001</v>
      </c>
      <c r="EG75">
        <v>29.9998</v>
      </c>
      <c r="EH75">
        <v>30.341899999999999</v>
      </c>
      <c r="EI75">
        <v>30.374400000000001</v>
      </c>
      <c r="EJ75">
        <v>19.744299999999999</v>
      </c>
      <c r="EK75">
        <v>29.354199999999999</v>
      </c>
      <c r="EL75">
        <v>0</v>
      </c>
      <c r="EM75">
        <v>30.859100000000002</v>
      </c>
      <c r="EN75">
        <v>400.38099999999997</v>
      </c>
      <c r="EO75">
        <v>15.5259</v>
      </c>
      <c r="EP75">
        <v>100.5</v>
      </c>
      <c r="EQ75">
        <v>90.358900000000006</v>
      </c>
    </row>
    <row r="76" spans="1:147" x14ac:dyDescent="0.3">
      <c r="A76">
        <v>60</v>
      </c>
      <c r="B76">
        <v>1685102356.7</v>
      </c>
      <c r="C76">
        <v>3660.4000000953702</v>
      </c>
      <c r="D76" t="s">
        <v>432</v>
      </c>
      <c r="E76" t="s">
        <v>433</v>
      </c>
      <c r="F76">
        <v>1685102348.7</v>
      </c>
      <c r="G76">
        <f t="shared" si="43"/>
        <v>3.6761017121110804E-3</v>
      </c>
      <c r="H76">
        <f t="shared" si="44"/>
        <v>-1.3545011199373571</v>
      </c>
      <c r="I76">
        <f t="shared" si="45"/>
        <v>400.06309677419301</v>
      </c>
      <c r="J76">
        <f t="shared" si="46"/>
        <v>398.86851784447151</v>
      </c>
      <c r="K76">
        <f t="shared" si="47"/>
        <v>38.295349414168882</v>
      </c>
      <c r="L76">
        <f t="shared" si="48"/>
        <v>38.410040886345492</v>
      </c>
      <c r="M76">
        <f t="shared" si="49"/>
        <v>0.15601124514392067</v>
      </c>
      <c r="N76">
        <f t="shared" si="50"/>
        <v>3.372145512294825</v>
      </c>
      <c r="O76">
        <f t="shared" si="51"/>
        <v>0.15210951190477659</v>
      </c>
      <c r="P76">
        <f t="shared" si="52"/>
        <v>9.5410872740645206E-2</v>
      </c>
      <c r="Q76">
        <f t="shared" si="53"/>
        <v>0</v>
      </c>
      <c r="R76">
        <f t="shared" si="54"/>
        <v>28.130824643075741</v>
      </c>
      <c r="S76">
        <f t="shared" si="55"/>
        <v>28.2093903225806</v>
      </c>
      <c r="T76">
        <f t="shared" si="56"/>
        <v>3.8414096902011061</v>
      </c>
      <c r="U76">
        <f t="shared" si="57"/>
        <v>39.525655087162328</v>
      </c>
      <c r="V76">
        <f t="shared" si="58"/>
        <v>1.586683784527765</v>
      </c>
      <c r="W76">
        <f t="shared" si="59"/>
        <v>4.0143136932931176</v>
      </c>
      <c r="X76">
        <f t="shared" si="60"/>
        <v>2.2547259056733413</v>
      </c>
      <c r="Y76">
        <f t="shared" si="61"/>
        <v>-162.11608550409863</v>
      </c>
      <c r="Z76">
        <f t="shared" si="62"/>
        <v>137.90048855682716</v>
      </c>
      <c r="AA76">
        <f t="shared" si="63"/>
        <v>8.9663647177800154</v>
      </c>
      <c r="AB76">
        <f t="shared" si="64"/>
        <v>-15.249232229491469</v>
      </c>
      <c r="AC76">
        <v>-3.9764273859370702E-2</v>
      </c>
      <c r="AD76">
        <v>4.4638880948859497E-2</v>
      </c>
      <c r="AE76">
        <v>3.3603954611959401</v>
      </c>
      <c r="AF76">
        <v>0</v>
      </c>
      <c r="AG76">
        <v>0</v>
      </c>
      <c r="AH76">
        <f t="shared" si="65"/>
        <v>1</v>
      </c>
      <c r="AI76">
        <f t="shared" si="66"/>
        <v>0</v>
      </c>
      <c r="AJ76">
        <f t="shared" si="67"/>
        <v>50373.513508940778</v>
      </c>
      <c r="AK76" t="s">
        <v>434</v>
      </c>
      <c r="AL76">
        <v>2.2916307692307698</v>
      </c>
      <c r="AM76">
        <v>1.76</v>
      </c>
      <c r="AN76">
        <f t="shared" si="68"/>
        <v>-0.5316307692307698</v>
      </c>
      <c r="AO76">
        <f t="shared" si="69"/>
        <v>-0.30206293706293741</v>
      </c>
      <c r="AP76">
        <v>-0.15828338384095</v>
      </c>
      <c r="AQ76" t="s">
        <v>253</v>
      </c>
      <c r="AR76">
        <v>0</v>
      </c>
      <c r="AS76">
        <v>0</v>
      </c>
      <c r="AT76" t="e">
        <f t="shared" si="70"/>
        <v>#DIV/0!</v>
      </c>
      <c r="AU76">
        <v>0.5</v>
      </c>
      <c r="AV76">
        <f t="shared" si="71"/>
        <v>0</v>
      </c>
      <c r="AW76">
        <f t="shared" si="72"/>
        <v>-1.3545011199373571</v>
      </c>
      <c r="AX76" t="e">
        <f t="shared" si="73"/>
        <v>#DIV/0!</v>
      </c>
      <c r="AY76" t="e">
        <f t="shared" si="74"/>
        <v>#DIV/0!</v>
      </c>
      <c r="AZ76" t="e">
        <f t="shared" si="75"/>
        <v>#DIV/0!</v>
      </c>
      <c r="BA76" t="e">
        <f t="shared" si="76"/>
        <v>#DIV/0!</v>
      </c>
      <c r="BB76" t="s">
        <v>253</v>
      </c>
      <c r="BC76">
        <v>0</v>
      </c>
      <c r="BD76">
        <f t="shared" si="77"/>
        <v>0</v>
      </c>
      <c r="BE76" t="e">
        <f t="shared" si="78"/>
        <v>#DIV/0!</v>
      </c>
      <c r="BF76">
        <f t="shared" si="79"/>
        <v>1</v>
      </c>
      <c r="BG76">
        <f t="shared" si="80"/>
        <v>0</v>
      </c>
      <c r="BH76">
        <f t="shared" si="81"/>
        <v>-3.3105683528186098</v>
      </c>
      <c r="BI76">
        <f t="shared" si="82"/>
        <v>0</v>
      </c>
      <c r="BJ76">
        <f t="shared" si="83"/>
        <v>0</v>
      </c>
      <c r="BK76">
        <f t="shared" si="84"/>
        <v>0</v>
      </c>
      <c r="BL76">
        <f t="shared" si="85"/>
        <v>0</v>
      </c>
      <c r="BM76">
        <v>0.70114397770928505</v>
      </c>
      <c r="BN76">
        <v>0.5</v>
      </c>
      <c r="BO76" t="s">
        <v>254</v>
      </c>
      <c r="BP76">
        <v>1685102348.7</v>
      </c>
      <c r="BQ76">
        <v>400.06309677419301</v>
      </c>
      <c r="BR76">
        <v>400.07938709677398</v>
      </c>
      <c r="BS76">
        <v>16.526241935483899</v>
      </c>
      <c r="BT76">
        <v>16.019274193548402</v>
      </c>
      <c r="BU76">
        <v>500.00825806451599</v>
      </c>
      <c r="BV76">
        <v>95.810032258064496</v>
      </c>
      <c r="BW76">
        <v>0.19992516129032301</v>
      </c>
      <c r="BX76">
        <v>28.967922580645201</v>
      </c>
      <c r="BY76">
        <v>28.2093903225806</v>
      </c>
      <c r="BZ76">
        <v>999.9</v>
      </c>
      <c r="CA76">
        <v>10008.7096774194</v>
      </c>
      <c r="CB76">
        <v>0</v>
      </c>
      <c r="CC76">
        <v>75.027661290322598</v>
      </c>
      <c r="CD76">
        <v>0</v>
      </c>
      <c r="CE76">
        <v>0</v>
      </c>
      <c r="CF76">
        <v>0</v>
      </c>
      <c r="CG76">
        <v>0</v>
      </c>
      <c r="CH76">
        <v>2.2805</v>
      </c>
      <c r="CI76">
        <v>0</v>
      </c>
      <c r="CJ76">
        <v>-8.7449483870967804</v>
      </c>
      <c r="CK76">
        <v>-0.88554838709677397</v>
      </c>
      <c r="CL76">
        <v>38.661064516129002</v>
      </c>
      <c r="CM76">
        <v>42.561999999999998</v>
      </c>
      <c r="CN76">
        <v>40.7195161290323</v>
      </c>
      <c r="CO76">
        <v>41.1148387096774</v>
      </c>
      <c r="CP76">
        <v>39.189064516129001</v>
      </c>
      <c r="CQ76">
        <v>0</v>
      </c>
      <c r="CR76">
        <v>0</v>
      </c>
      <c r="CS76">
        <v>0</v>
      </c>
      <c r="CT76">
        <v>59.400000095367403</v>
      </c>
      <c r="CU76">
        <v>2.2916307692307698</v>
      </c>
      <c r="CV76">
        <v>3.9535047602204401E-2</v>
      </c>
      <c r="CW76">
        <v>0.56169915221787903</v>
      </c>
      <c r="CX76">
        <v>-8.7153884615384598</v>
      </c>
      <c r="CY76">
        <v>15</v>
      </c>
      <c r="CZ76">
        <v>1685098620.7</v>
      </c>
      <c r="DA76" t="s">
        <v>255</v>
      </c>
      <c r="DB76">
        <v>3</v>
      </c>
      <c r="DC76">
        <v>-3.831</v>
      </c>
      <c r="DD76">
        <v>0.36</v>
      </c>
      <c r="DE76">
        <v>402</v>
      </c>
      <c r="DF76">
        <v>15</v>
      </c>
      <c r="DG76">
        <v>1.2</v>
      </c>
      <c r="DH76">
        <v>0.35</v>
      </c>
      <c r="DI76">
        <v>-1.7756490961538501E-2</v>
      </c>
      <c r="DJ76">
        <v>9.2782163630096504E-2</v>
      </c>
      <c r="DK76">
        <v>0.115113800621403</v>
      </c>
      <c r="DL76">
        <v>1</v>
      </c>
      <c r="DM76">
        <v>2.3296372093023301</v>
      </c>
      <c r="DN76">
        <v>-0.13734020296465599</v>
      </c>
      <c r="DO76">
        <v>0.156114245619147</v>
      </c>
      <c r="DP76">
        <v>1</v>
      </c>
      <c r="DQ76">
        <v>0.51169438461538497</v>
      </c>
      <c r="DR76">
        <v>-3.8347094681144701E-2</v>
      </c>
      <c r="DS76">
        <v>2.0527205903342598E-2</v>
      </c>
      <c r="DT76">
        <v>1</v>
      </c>
      <c r="DU76">
        <v>3</v>
      </c>
      <c r="DV76">
        <v>3</v>
      </c>
      <c r="DW76" t="s">
        <v>263</v>
      </c>
      <c r="DX76">
        <v>100</v>
      </c>
      <c r="DY76">
        <v>100</v>
      </c>
      <c r="DZ76">
        <v>-3.831</v>
      </c>
      <c r="EA76">
        <v>0.36</v>
      </c>
      <c r="EB76">
        <v>2</v>
      </c>
      <c r="EC76">
        <v>515.28800000000001</v>
      </c>
      <c r="ED76">
        <v>411.875</v>
      </c>
      <c r="EE76">
        <v>30.783999999999999</v>
      </c>
      <c r="EF76">
        <v>30.1523</v>
      </c>
      <c r="EG76">
        <v>30.0001</v>
      </c>
      <c r="EH76">
        <v>30.341899999999999</v>
      </c>
      <c r="EI76">
        <v>30.376999999999999</v>
      </c>
      <c r="EJ76">
        <v>19.7453</v>
      </c>
      <c r="EK76">
        <v>25.488099999999999</v>
      </c>
      <c r="EL76">
        <v>0</v>
      </c>
      <c r="EM76">
        <v>30.78</v>
      </c>
      <c r="EN76">
        <v>400.00799999999998</v>
      </c>
      <c r="EO76">
        <v>16.1495</v>
      </c>
      <c r="EP76">
        <v>100.501</v>
      </c>
      <c r="EQ76">
        <v>90.3536</v>
      </c>
    </row>
    <row r="77" spans="1:147" x14ac:dyDescent="0.3">
      <c r="A77">
        <v>61</v>
      </c>
      <c r="B77">
        <v>1685102416.7</v>
      </c>
      <c r="C77">
        <v>3720.4000000953702</v>
      </c>
      <c r="D77" t="s">
        <v>435</v>
      </c>
      <c r="E77" t="s">
        <v>436</v>
      </c>
      <c r="F77">
        <v>1685102408.7</v>
      </c>
      <c r="G77">
        <f t="shared" si="43"/>
        <v>3.5935763426824924E-3</v>
      </c>
      <c r="H77">
        <f t="shared" si="44"/>
        <v>-1.8040656803565884</v>
      </c>
      <c r="I77">
        <f t="shared" si="45"/>
        <v>400.049225806452</v>
      </c>
      <c r="J77">
        <f t="shared" si="46"/>
        <v>403.81534154205985</v>
      </c>
      <c r="K77">
        <f t="shared" si="47"/>
        <v>38.771207815326733</v>
      </c>
      <c r="L77">
        <f t="shared" si="48"/>
        <v>38.40961467900798</v>
      </c>
      <c r="M77">
        <f t="shared" si="49"/>
        <v>0.15617724640376468</v>
      </c>
      <c r="N77">
        <f t="shared" si="50"/>
        <v>3.3672742879257949</v>
      </c>
      <c r="O77">
        <f t="shared" si="51"/>
        <v>0.15226181415526438</v>
      </c>
      <c r="P77">
        <f t="shared" si="52"/>
        <v>9.5507243971190564E-2</v>
      </c>
      <c r="Q77">
        <f t="shared" si="53"/>
        <v>0</v>
      </c>
      <c r="R77">
        <f t="shared" si="54"/>
        <v>27.987938401511645</v>
      </c>
      <c r="S77">
        <f t="shared" si="55"/>
        <v>28.0717580645161</v>
      </c>
      <c r="T77">
        <f t="shared" si="56"/>
        <v>3.810743436348643</v>
      </c>
      <c r="U77">
        <f t="shared" si="57"/>
        <v>40.447876760144638</v>
      </c>
      <c r="V77">
        <f t="shared" si="58"/>
        <v>1.6086832142707865</v>
      </c>
      <c r="W77">
        <f t="shared" si="59"/>
        <v>3.9771759190482516</v>
      </c>
      <c r="X77">
        <f t="shared" si="60"/>
        <v>2.2020602220778565</v>
      </c>
      <c r="Y77">
        <f t="shared" si="61"/>
        <v>-158.47671671229793</v>
      </c>
      <c r="Z77">
        <f t="shared" si="62"/>
        <v>133.552297519734</v>
      </c>
      <c r="AA77">
        <f t="shared" si="63"/>
        <v>8.6833163707192931</v>
      </c>
      <c r="AB77">
        <f t="shared" si="64"/>
        <v>-16.241102821844635</v>
      </c>
      <c r="AC77">
        <v>-3.96921205600239E-2</v>
      </c>
      <c r="AD77">
        <v>4.4557882549366497E-2</v>
      </c>
      <c r="AE77">
        <v>3.3555455575973401</v>
      </c>
      <c r="AF77">
        <v>0</v>
      </c>
      <c r="AG77">
        <v>0</v>
      </c>
      <c r="AH77">
        <f t="shared" si="65"/>
        <v>1</v>
      </c>
      <c r="AI77">
        <f t="shared" si="66"/>
        <v>0</v>
      </c>
      <c r="AJ77">
        <f t="shared" si="67"/>
        <v>50312.627250166712</v>
      </c>
      <c r="AK77" t="s">
        <v>437</v>
      </c>
      <c r="AL77">
        <v>2.3121769230769198</v>
      </c>
      <c r="AM77">
        <v>1.5768</v>
      </c>
      <c r="AN77">
        <f t="shared" si="68"/>
        <v>-0.73537692307691982</v>
      </c>
      <c r="AO77">
        <f t="shared" si="69"/>
        <v>-0.4663729852085996</v>
      </c>
      <c r="AP77">
        <v>-0.21081829786157999</v>
      </c>
      <c r="AQ77" t="s">
        <v>253</v>
      </c>
      <c r="AR77">
        <v>0</v>
      </c>
      <c r="AS77">
        <v>0</v>
      </c>
      <c r="AT77" t="e">
        <f t="shared" si="70"/>
        <v>#DIV/0!</v>
      </c>
      <c r="AU77">
        <v>0.5</v>
      </c>
      <c r="AV77">
        <f t="shared" si="71"/>
        <v>0</v>
      </c>
      <c r="AW77">
        <f t="shared" si="72"/>
        <v>-1.8040656803565884</v>
      </c>
      <c r="AX77" t="e">
        <f t="shared" si="73"/>
        <v>#DIV/0!</v>
      </c>
      <c r="AY77" t="e">
        <f t="shared" si="74"/>
        <v>#DIV/0!</v>
      </c>
      <c r="AZ77" t="e">
        <f t="shared" si="75"/>
        <v>#DIV/0!</v>
      </c>
      <c r="BA77" t="e">
        <f t="shared" si="76"/>
        <v>#DIV/0!</v>
      </c>
      <c r="BB77" t="s">
        <v>253</v>
      </c>
      <c r="BC77">
        <v>0</v>
      </c>
      <c r="BD77">
        <f t="shared" si="77"/>
        <v>0</v>
      </c>
      <c r="BE77" t="e">
        <f t="shared" si="78"/>
        <v>#DIV/0!</v>
      </c>
      <c r="BF77">
        <f t="shared" si="79"/>
        <v>1</v>
      </c>
      <c r="BG77">
        <f t="shared" si="80"/>
        <v>0</v>
      </c>
      <c r="BH77">
        <f t="shared" si="81"/>
        <v>-2.1442065293570112</v>
      </c>
      <c r="BI77">
        <f t="shared" si="82"/>
        <v>0</v>
      </c>
      <c r="BJ77">
        <f t="shared" si="83"/>
        <v>0</v>
      </c>
      <c r="BK77">
        <f t="shared" si="84"/>
        <v>0</v>
      </c>
      <c r="BL77">
        <f t="shared" si="85"/>
        <v>0</v>
      </c>
      <c r="BM77">
        <v>0.70114397770928505</v>
      </c>
      <c r="BN77">
        <v>0.5</v>
      </c>
      <c r="BO77" t="s">
        <v>254</v>
      </c>
      <c r="BP77">
        <v>1685102408.7</v>
      </c>
      <c r="BQ77">
        <v>400.049225806452</v>
      </c>
      <c r="BR77">
        <v>399.99783870967701</v>
      </c>
      <c r="BS77">
        <v>16.754983870967699</v>
      </c>
      <c r="BT77">
        <v>16.259512903225801</v>
      </c>
      <c r="BU77">
        <v>500.00877419354799</v>
      </c>
      <c r="BV77">
        <v>95.812200000000004</v>
      </c>
      <c r="BW77">
        <v>0.200021</v>
      </c>
      <c r="BX77">
        <v>28.807435483871</v>
      </c>
      <c r="BY77">
        <v>28.0717580645161</v>
      </c>
      <c r="BZ77">
        <v>999.9</v>
      </c>
      <c r="CA77">
        <v>9990.3225806451592</v>
      </c>
      <c r="CB77">
        <v>0</v>
      </c>
      <c r="CC77">
        <v>75.049061290322598</v>
      </c>
      <c r="CD77">
        <v>0</v>
      </c>
      <c r="CE77">
        <v>0</v>
      </c>
      <c r="CF77">
        <v>0</v>
      </c>
      <c r="CG77">
        <v>0</v>
      </c>
      <c r="CH77">
        <v>2.3021129032258099</v>
      </c>
      <c r="CI77">
        <v>0</v>
      </c>
      <c r="CJ77">
        <v>-10.2727258064516</v>
      </c>
      <c r="CK77">
        <v>-1.0346225806451601</v>
      </c>
      <c r="CL77">
        <v>38.330322580645202</v>
      </c>
      <c r="CM77">
        <v>42.436999999999998</v>
      </c>
      <c r="CN77">
        <v>40.465451612903202</v>
      </c>
      <c r="CO77">
        <v>41</v>
      </c>
      <c r="CP77">
        <v>38.937064516128999</v>
      </c>
      <c r="CQ77">
        <v>0</v>
      </c>
      <c r="CR77">
        <v>0</v>
      </c>
      <c r="CS77">
        <v>0</v>
      </c>
      <c r="CT77">
        <v>59.200000047683702</v>
      </c>
      <c r="CU77">
        <v>2.3121769230769198</v>
      </c>
      <c r="CV77">
        <v>-0.67081709762165997</v>
      </c>
      <c r="CW77">
        <v>-1.78752136218161</v>
      </c>
      <c r="CX77">
        <v>-10.2989615384615</v>
      </c>
      <c r="CY77">
        <v>15</v>
      </c>
      <c r="CZ77">
        <v>1685098620.7</v>
      </c>
      <c r="DA77" t="s">
        <v>255</v>
      </c>
      <c r="DB77">
        <v>3</v>
      </c>
      <c r="DC77">
        <v>-3.831</v>
      </c>
      <c r="DD77">
        <v>0.36</v>
      </c>
      <c r="DE77">
        <v>402</v>
      </c>
      <c r="DF77">
        <v>15</v>
      </c>
      <c r="DG77">
        <v>1.2</v>
      </c>
      <c r="DH77">
        <v>0.35</v>
      </c>
      <c r="DI77">
        <v>4.6107962884615397E-2</v>
      </c>
      <c r="DJ77">
        <v>0.22577667656453801</v>
      </c>
      <c r="DK77">
        <v>0.101856951275321</v>
      </c>
      <c r="DL77">
        <v>1</v>
      </c>
      <c r="DM77">
        <v>2.30745581395349</v>
      </c>
      <c r="DN77">
        <v>-0.19046265064961601</v>
      </c>
      <c r="DO77">
        <v>0.21924434950935301</v>
      </c>
      <c r="DP77">
        <v>1</v>
      </c>
      <c r="DQ77">
        <v>0.47803667307692299</v>
      </c>
      <c r="DR77">
        <v>0.21030359600448401</v>
      </c>
      <c r="DS77">
        <v>3.0787488506335399E-2</v>
      </c>
      <c r="DT77">
        <v>0</v>
      </c>
      <c r="DU77">
        <v>2</v>
      </c>
      <c r="DV77">
        <v>3</v>
      </c>
      <c r="DW77" t="s">
        <v>256</v>
      </c>
      <c r="DX77">
        <v>100</v>
      </c>
      <c r="DY77">
        <v>100</v>
      </c>
      <c r="DZ77">
        <v>-3.831</v>
      </c>
      <c r="EA77">
        <v>0.36</v>
      </c>
      <c r="EB77">
        <v>2</v>
      </c>
      <c r="EC77">
        <v>515.66999999999996</v>
      </c>
      <c r="ED77">
        <v>411.875</v>
      </c>
      <c r="EE77">
        <v>27.310500000000001</v>
      </c>
      <c r="EF77">
        <v>30.165400000000002</v>
      </c>
      <c r="EG77">
        <v>30</v>
      </c>
      <c r="EH77">
        <v>30.341899999999999</v>
      </c>
      <c r="EI77">
        <v>30.376999999999999</v>
      </c>
      <c r="EJ77">
        <v>19.744700000000002</v>
      </c>
      <c r="EK77">
        <v>25.463999999999999</v>
      </c>
      <c r="EL77">
        <v>0</v>
      </c>
      <c r="EM77">
        <v>27.310199999999998</v>
      </c>
      <c r="EN77">
        <v>399.87799999999999</v>
      </c>
      <c r="EO77">
        <v>16.123000000000001</v>
      </c>
      <c r="EP77">
        <v>100.502</v>
      </c>
      <c r="EQ77">
        <v>90.348799999999997</v>
      </c>
    </row>
    <row r="78" spans="1:147" x14ac:dyDescent="0.3">
      <c r="A78">
        <v>62</v>
      </c>
      <c r="B78">
        <v>1685102476.7</v>
      </c>
      <c r="C78">
        <v>3780.4000000953702</v>
      </c>
      <c r="D78" t="s">
        <v>438</v>
      </c>
      <c r="E78" t="s">
        <v>439</v>
      </c>
      <c r="F78">
        <v>1685102468.7</v>
      </c>
      <c r="G78">
        <f t="shared" si="43"/>
        <v>3.4145653598530051E-3</v>
      </c>
      <c r="H78">
        <f t="shared" si="44"/>
        <v>-1.6414493765459706</v>
      </c>
      <c r="I78">
        <f t="shared" si="45"/>
        <v>400.01019354838701</v>
      </c>
      <c r="J78">
        <f t="shared" si="46"/>
        <v>402.97575188670805</v>
      </c>
      <c r="K78">
        <f t="shared" si="47"/>
        <v>38.689680229949118</v>
      </c>
      <c r="L78">
        <f t="shared" si="48"/>
        <v>38.404957133644416</v>
      </c>
      <c r="M78">
        <f t="shared" si="49"/>
        <v>0.14902119736844999</v>
      </c>
      <c r="N78">
        <f t="shared" si="50"/>
        <v>3.3697641225492627</v>
      </c>
      <c r="O78">
        <f t="shared" si="51"/>
        <v>0.14545450805108279</v>
      </c>
      <c r="P78">
        <f t="shared" si="52"/>
        <v>9.122241035844289E-2</v>
      </c>
      <c r="Q78">
        <f t="shared" si="53"/>
        <v>0</v>
      </c>
      <c r="R78">
        <f t="shared" si="54"/>
        <v>27.788238682193267</v>
      </c>
      <c r="S78">
        <f t="shared" si="55"/>
        <v>27.893741935483899</v>
      </c>
      <c r="T78">
        <f t="shared" si="56"/>
        <v>3.7713960441325605</v>
      </c>
      <c r="U78">
        <f t="shared" si="57"/>
        <v>40.295078540413968</v>
      </c>
      <c r="V78">
        <f t="shared" si="58"/>
        <v>1.5803655240668661</v>
      </c>
      <c r="W78">
        <f t="shared" si="59"/>
        <v>3.9219814957844981</v>
      </c>
      <c r="X78">
        <f t="shared" si="60"/>
        <v>2.1910305200656941</v>
      </c>
      <c r="Y78">
        <f t="shared" si="61"/>
        <v>-150.58233236951753</v>
      </c>
      <c r="Z78">
        <f t="shared" si="62"/>
        <v>122.21810009855653</v>
      </c>
      <c r="AA78">
        <f t="shared" si="63"/>
        <v>7.9239720719753333</v>
      </c>
      <c r="AB78">
        <f t="shared" si="64"/>
        <v>-20.440260198985669</v>
      </c>
      <c r="AC78">
        <v>-3.9728995018421302E-2</v>
      </c>
      <c r="AD78">
        <v>4.4599277359297598E-2</v>
      </c>
      <c r="AE78">
        <v>3.3580244960889698</v>
      </c>
      <c r="AF78">
        <v>0</v>
      </c>
      <c r="AG78">
        <v>0</v>
      </c>
      <c r="AH78">
        <f t="shared" si="65"/>
        <v>1</v>
      </c>
      <c r="AI78">
        <f t="shared" si="66"/>
        <v>0</v>
      </c>
      <c r="AJ78">
        <f t="shared" si="67"/>
        <v>50397.649348927764</v>
      </c>
      <c r="AK78" t="s">
        <v>440</v>
      </c>
      <c r="AL78">
        <v>2.3758307692307699</v>
      </c>
      <c r="AM78">
        <v>1.6048</v>
      </c>
      <c r="AN78">
        <f t="shared" si="68"/>
        <v>-0.77103076923076985</v>
      </c>
      <c r="AO78">
        <f t="shared" si="69"/>
        <v>-0.48045287215277283</v>
      </c>
      <c r="AP78">
        <v>-0.191815390846787</v>
      </c>
      <c r="AQ78" t="s">
        <v>253</v>
      </c>
      <c r="AR78">
        <v>0</v>
      </c>
      <c r="AS78">
        <v>0</v>
      </c>
      <c r="AT78" t="e">
        <f t="shared" si="70"/>
        <v>#DIV/0!</v>
      </c>
      <c r="AU78">
        <v>0.5</v>
      </c>
      <c r="AV78">
        <f t="shared" si="71"/>
        <v>0</v>
      </c>
      <c r="AW78">
        <f t="shared" si="72"/>
        <v>-1.6414493765459706</v>
      </c>
      <c r="AX78" t="e">
        <f t="shared" si="73"/>
        <v>#DIV/0!</v>
      </c>
      <c r="AY78" t="e">
        <f t="shared" si="74"/>
        <v>#DIV/0!</v>
      </c>
      <c r="AZ78" t="e">
        <f t="shared" si="75"/>
        <v>#DIV/0!</v>
      </c>
      <c r="BA78" t="e">
        <f t="shared" si="76"/>
        <v>#DIV/0!</v>
      </c>
      <c r="BB78" t="s">
        <v>253</v>
      </c>
      <c r="BC78">
        <v>0</v>
      </c>
      <c r="BD78">
        <f t="shared" si="77"/>
        <v>0</v>
      </c>
      <c r="BE78" t="e">
        <f t="shared" si="78"/>
        <v>#DIV/0!</v>
      </c>
      <c r="BF78">
        <f t="shared" si="79"/>
        <v>1</v>
      </c>
      <c r="BG78">
        <f t="shared" si="80"/>
        <v>0</v>
      </c>
      <c r="BH78">
        <f t="shared" si="81"/>
        <v>-2.0813695951473536</v>
      </c>
      <c r="BI78">
        <f t="shared" si="82"/>
        <v>0</v>
      </c>
      <c r="BJ78">
        <f t="shared" si="83"/>
        <v>0</v>
      </c>
      <c r="BK78">
        <f t="shared" si="84"/>
        <v>0</v>
      </c>
      <c r="BL78">
        <f t="shared" si="85"/>
        <v>0</v>
      </c>
      <c r="BM78">
        <v>0.70114397770928505</v>
      </c>
      <c r="BN78">
        <v>0.5</v>
      </c>
      <c r="BO78" t="s">
        <v>254</v>
      </c>
      <c r="BP78">
        <v>1685102468.7</v>
      </c>
      <c r="BQ78">
        <v>400.01019354838701</v>
      </c>
      <c r="BR78">
        <v>399.97154838709702</v>
      </c>
      <c r="BS78">
        <v>16.460435483870999</v>
      </c>
      <c r="BT78">
        <v>15.9895</v>
      </c>
      <c r="BU78">
        <v>500.00351612903199</v>
      </c>
      <c r="BV78">
        <v>95.809948387096796</v>
      </c>
      <c r="BW78">
        <v>0.199997741935484</v>
      </c>
      <c r="BX78">
        <v>28.5664870967742</v>
      </c>
      <c r="BY78">
        <v>27.893741935483899</v>
      </c>
      <c r="BZ78">
        <v>999.9</v>
      </c>
      <c r="CA78">
        <v>9999.8387096774204</v>
      </c>
      <c r="CB78">
        <v>0</v>
      </c>
      <c r="CC78">
        <v>75.038706451612896</v>
      </c>
      <c r="CD78">
        <v>0</v>
      </c>
      <c r="CE78">
        <v>0</v>
      </c>
      <c r="CF78">
        <v>0</v>
      </c>
      <c r="CG78">
        <v>0</v>
      </c>
      <c r="CH78">
        <v>2.3628290322580598</v>
      </c>
      <c r="CI78">
        <v>0</v>
      </c>
      <c r="CJ78">
        <v>-11.515106451612899</v>
      </c>
      <c r="CK78">
        <v>-1.2193806451612901</v>
      </c>
      <c r="CL78">
        <v>38.048064516129003</v>
      </c>
      <c r="CM78">
        <v>42.311999999999998</v>
      </c>
      <c r="CN78">
        <v>40.223580645161299</v>
      </c>
      <c r="CO78">
        <v>40.890999999999998</v>
      </c>
      <c r="CP78">
        <v>38.707322580645098</v>
      </c>
      <c r="CQ78">
        <v>0</v>
      </c>
      <c r="CR78">
        <v>0</v>
      </c>
      <c r="CS78">
        <v>0</v>
      </c>
      <c r="CT78">
        <v>59.599999904632597</v>
      </c>
      <c r="CU78">
        <v>2.3758307692307699</v>
      </c>
      <c r="CV78">
        <v>0.22659828770646101</v>
      </c>
      <c r="CW78">
        <v>-0.49690940323733002</v>
      </c>
      <c r="CX78">
        <v>-11.5416538461538</v>
      </c>
      <c r="CY78">
        <v>15</v>
      </c>
      <c r="CZ78">
        <v>1685098620.7</v>
      </c>
      <c r="DA78" t="s">
        <v>255</v>
      </c>
      <c r="DB78">
        <v>3</v>
      </c>
      <c r="DC78">
        <v>-3.831</v>
      </c>
      <c r="DD78">
        <v>0.36</v>
      </c>
      <c r="DE78">
        <v>402</v>
      </c>
      <c r="DF78">
        <v>15</v>
      </c>
      <c r="DG78">
        <v>1.2</v>
      </c>
      <c r="DH78">
        <v>0.35</v>
      </c>
      <c r="DI78">
        <v>3.66029019230769E-2</v>
      </c>
      <c r="DJ78">
        <v>0.14965549201752901</v>
      </c>
      <c r="DK78">
        <v>9.41967192718529E-2</v>
      </c>
      <c r="DL78">
        <v>1</v>
      </c>
      <c r="DM78">
        <v>2.3474976744185998</v>
      </c>
      <c r="DN78">
        <v>-6.7232458810788098E-2</v>
      </c>
      <c r="DO78">
        <v>0.21348235207097199</v>
      </c>
      <c r="DP78">
        <v>1</v>
      </c>
      <c r="DQ78">
        <v>0.48376317307692301</v>
      </c>
      <c r="DR78">
        <v>-0.113255744898834</v>
      </c>
      <c r="DS78">
        <v>1.7119281131251201E-2</v>
      </c>
      <c r="DT78">
        <v>0</v>
      </c>
      <c r="DU78">
        <v>2</v>
      </c>
      <c r="DV78">
        <v>3</v>
      </c>
      <c r="DW78" t="s">
        <v>256</v>
      </c>
      <c r="DX78">
        <v>100</v>
      </c>
      <c r="DY78">
        <v>100</v>
      </c>
      <c r="DZ78">
        <v>-3.831</v>
      </c>
      <c r="EA78">
        <v>0.36</v>
      </c>
      <c r="EB78">
        <v>2</v>
      </c>
      <c r="EC78">
        <v>515.5</v>
      </c>
      <c r="ED78">
        <v>411.31700000000001</v>
      </c>
      <c r="EE78">
        <v>27.583400000000001</v>
      </c>
      <c r="EF78">
        <v>30.1967</v>
      </c>
      <c r="EG78">
        <v>30.0002</v>
      </c>
      <c r="EH78">
        <v>30.3523</v>
      </c>
      <c r="EI78">
        <v>30.384799999999998</v>
      </c>
      <c r="EJ78">
        <v>19.742799999999999</v>
      </c>
      <c r="EK78">
        <v>26.569400000000002</v>
      </c>
      <c r="EL78">
        <v>0</v>
      </c>
      <c r="EM78">
        <v>27.616599999999998</v>
      </c>
      <c r="EN78">
        <v>400.08699999999999</v>
      </c>
      <c r="EO78">
        <v>15.9537</v>
      </c>
      <c r="EP78">
        <v>100.5</v>
      </c>
      <c r="EQ78">
        <v>90.344300000000004</v>
      </c>
    </row>
    <row r="79" spans="1:147" x14ac:dyDescent="0.3">
      <c r="A79">
        <v>63</v>
      </c>
      <c r="B79">
        <v>1685102536.7</v>
      </c>
      <c r="C79">
        <v>3840.4000000953702</v>
      </c>
      <c r="D79" t="s">
        <v>441</v>
      </c>
      <c r="E79" t="s">
        <v>442</v>
      </c>
      <c r="F79">
        <v>1685102528.7</v>
      </c>
      <c r="G79">
        <f t="shared" si="43"/>
        <v>2.9924542338624323E-3</v>
      </c>
      <c r="H79">
        <f t="shared" si="44"/>
        <v>-1.1665157876079548</v>
      </c>
      <c r="I79">
        <f t="shared" si="45"/>
        <v>400.04312903225798</v>
      </c>
      <c r="J79">
        <f t="shared" si="46"/>
        <v>399.66448610291667</v>
      </c>
      <c r="K79">
        <f t="shared" si="47"/>
        <v>38.371805347212522</v>
      </c>
      <c r="L79">
        <f t="shared" si="48"/>
        <v>38.40815887194637</v>
      </c>
      <c r="M79">
        <f t="shared" si="49"/>
        <v>0.12919940205676472</v>
      </c>
      <c r="N79">
        <f t="shared" si="50"/>
        <v>3.3700272098432702</v>
      </c>
      <c r="O79">
        <f t="shared" si="51"/>
        <v>0.12650942081899269</v>
      </c>
      <c r="P79">
        <f t="shared" si="52"/>
        <v>7.9305407408303302E-2</v>
      </c>
      <c r="Q79">
        <f t="shared" si="53"/>
        <v>0</v>
      </c>
      <c r="R79">
        <f t="shared" si="54"/>
        <v>27.841146115688424</v>
      </c>
      <c r="S79">
        <f t="shared" si="55"/>
        <v>27.897706451612901</v>
      </c>
      <c r="T79">
        <f t="shared" si="56"/>
        <v>3.7722684575428609</v>
      </c>
      <c r="U79">
        <f t="shared" si="57"/>
        <v>39.987533495644442</v>
      </c>
      <c r="V79">
        <f t="shared" si="58"/>
        <v>1.5643628985466151</v>
      </c>
      <c r="W79">
        <f t="shared" si="59"/>
        <v>3.912126509920923</v>
      </c>
      <c r="X79">
        <f t="shared" si="60"/>
        <v>2.207905558996246</v>
      </c>
      <c r="Y79">
        <f t="shared" si="61"/>
        <v>-131.96723171333326</v>
      </c>
      <c r="Z79">
        <f t="shared" si="62"/>
        <v>113.63453200362279</v>
      </c>
      <c r="AA79">
        <f t="shared" si="63"/>
        <v>7.3654386638375451</v>
      </c>
      <c r="AB79">
        <f t="shared" si="64"/>
        <v>-10.967261045872917</v>
      </c>
      <c r="AC79">
        <v>-3.9732891994419602E-2</v>
      </c>
      <c r="AD79">
        <v>4.4603652056249499E-2</v>
      </c>
      <c r="AE79">
        <v>3.35828643185517</v>
      </c>
      <c r="AF79">
        <v>0</v>
      </c>
      <c r="AG79">
        <v>0</v>
      </c>
      <c r="AH79">
        <f t="shared" si="65"/>
        <v>1</v>
      </c>
      <c r="AI79">
        <f t="shared" si="66"/>
        <v>0</v>
      </c>
      <c r="AJ79">
        <f t="shared" si="67"/>
        <v>50409.636796535779</v>
      </c>
      <c r="AK79" t="s">
        <v>443</v>
      </c>
      <c r="AL79">
        <v>2.3197653846153798</v>
      </c>
      <c r="AM79">
        <v>1.4967999999999999</v>
      </c>
      <c r="AN79">
        <f t="shared" si="68"/>
        <v>-0.82296538461537994</v>
      </c>
      <c r="AO79">
        <f t="shared" si="69"/>
        <v>-0.54981653167783273</v>
      </c>
      <c r="AP79">
        <v>-0.136315919897638</v>
      </c>
      <c r="AQ79" t="s">
        <v>253</v>
      </c>
      <c r="AR79">
        <v>0</v>
      </c>
      <c r="AS79">
        <v>0</v>
      </c>
      <c r="AT79" t="e">
        <f t="shared" si="70"/>
        <v>#DIV/0!</v>
      </c>
      <c r="AU79">
        <v>0.5</v>
      </c>
      <c r="AV79">
        <f t="shared" si="71"/>
        <v>0</v>
      </c>
      <c r="AW79">
        <f t="shared" si="72"/>
        <v>-1.1665157876079548</v>
      </c>
      <c r="AX79" t="e">
        <f t="shared" si="73"/>
        <v>#DIV/0!</v>
      </c>
      <c r="AY79" t="e">
        <f t="shared" si="74"/>
        <v>#DIV/0!</v>
      </c>
      <c r="AZ79" t="e">
        <f t="shared" si="75"/>
        <v>#DIV/0!</v>
      </c>
      <c r="BA79" t="e">
        <f t="shared" si="76"/>
        <v>#DIV/0!</v>
      </c>
      <c r="BB79" t="s">
        <v>253</v>
      </c>
      <c r="BC79">
        <v>0</v>
      </c>
      <c r="BD79">
        <f t="shared" si="77"/>
        <v>0</v>
      </c>
      <c r="BE79" t="e">
        <f t="shared" si="78"/>
        <v>#DIV/0!</v>
      </c>
      <c r="BF79">
        <f t="shared" si="79"/>
        <v>1</v>
      </c>
      <c r="BG79">
        <f t="shared" si="80"/>
        <v>0</v>
      </c>
      <c r="BH79">
        <f t="shared" si="81"/>
        <v>-1.818788527417277</v>
      </c>
      <c r="BI79">
        <f t="shared" si="82"/>
        <v>0</v>
      </c>
      <c r="BJ79">
        <f t="shared" si="83"/>
        <v>0</v>
      </c>
      <c r="BK79">
        <f t="shared" si="84"/>
        <v>0</v>
      </c>
      <c r="BL79">
        <f t="shared" si="85"/>
        <v>0</v>
      </c>
      <c r="BM79">
        <v>0.70114397770928505</v>
      </c>
      <c r="BN79">
        <v>0.5</v>
      </c>
      <c r="BO79" t="s">
        <v>254</v>
      </c>
      <c r="BP79">
        <v>1685102528.7</v>
      </c>
      <c r="BQ79">
        <v>400.04312903225798</v>
      </c>
      <c r="BR79">
        <v>400.04741935483901</v>
      </c>
      <c r="BS79">
        <v>16.293741935483901</v>
      </c>
      <c r="BT79">
        <v>15.880948387096799</v>
      </c>
      <c r="BU79">
        <v>499.99683870967698</v>
      </c>
      <c r="BV79">
        <v>95.810074193548402</v>
      </c>
      <c r="BW79">
        <v>0.19997093548387099</v>
      </c>
      <c r="BX79">
        <v>28.523154838709701</v>
      </c>
      <c r="BY79">
        <v>27.897706451612901</v>
      </c>
      <c r="BZ79">
        <v>999.9</v>
      </c>
      <c r="CA79">
        <v>10000.8064516129</v>
      </c>
      <c r="CB79">
        <v>0</v>
      </c>
      <c r="CC79">
        <v>68.314758064516099</v>
      </c>
      <c r="CD79">
        <v>0</v>
      </c>
      <c r="CE79">
        <v>0</v>
      </c>
      <c r="CF79">
        <v>0</v>
      </c>
      <c r="CG79">
        <v>0</v>
      </c>
      <c r="CH79">
        <v>2.3464258064516099</v>
      </c>
      <c r="CI79">
        <v>0</v>
      </c>
      <c r="CJ79">
        <v>-12.277887096774201</v>
      </c>
      <c r="CK79">
        <v>-1.36372580645161</v>
      </c>
      <c r="CL79">
        <v>37.832322580645098</v>
      </c>
      <c r="CM79">
        <v>42.161000000000001</v>
      </c>
      <c r="CN79">
        <v>39.993838709677398</v>
      </c>
      <c r="CO79">
        <v>40.762</v>
      </c>
      <c r="CP79">
        <v>38.497903225806397</v>
      </c>
      <c r="CQ79">
        <v>0</v>
      </c>
      <c r="CR79">
        <v>0</v>
      </c>
      <c r="CS79">
        <v>0</v>
      </c>
      <c r="CT79">
        <v>59.400000095367403</v>
      </c>
      <c r="CU79">
        <v>2.3197653846153798</v>
      </c>
      <c r="CV79">
        <v>-0.88503589753357603</v>
      </c>
      <c r="CW79">
        <v>-2.2163692249038198</v>
      </c>
      <c r="CX79">
        <v>-12.302669230769199</v>
      </c>
      <c r="CY79">
        <v>15</v>
      </c>
      <c r="CZ79">
        <v>1685098620.7</v>
      </c>
      <c r="DA79" t="s">
        <v>255</v>
      </c>
      <c r="DB79">
        <v>3</v>
      </c>
      <c r="DC79">
        <v>-3.831</v>
      </c>
      <c r="DD79">
        <v>0.36</v>
      </c>
      <c r="DE79">
        <v>402</v>
      </c>
      <c r="DF79">
        <v>15</v>
      </c>
      <c r="DG79">
        <v>1.2</v>
      </c>
      <c r="DH79">
        <v>0.35</v>
      </c>
      <c r="DI79">
        <v>7.7465920192307705E-2</v>
      </c>
      <c r="DJ79">
        <v>-1.1062234553919299</v>
      </c>
      <c r="DK79">
        <v>0.29055035635995602</v>
      </c>
      <c r="DL79">
        <v>0</v>
      </c>
      <c r="DM79">
        <v>2.2866906976744201</v>
      </c>
      <c r="DN79">
        <v>-5.1499197025272597E-3</v>
      </c>
      <c r="DO79">
        <v>0.192312273688242</v>
      </c>
      <c r="DP79">
        <v>1</v>
      </c>
      <c r="DQ79">
        <v>0.418708346153846</v>
      </c>
      <c r="DR79">
        <v>-6.2323510629221403E-2</v>
      </c>
      <c r="DS79">
        <v>8.3022055037400393E-3</v>
      </c>
      <c r="DT79">
        <v>1</v>
      </c>
      <c r="DU79">
        <v>2</v>
      </c>
      <c r="DV79">
        <v>3</v>
      </c>
      <c r="DW79" t="s">
        <v>256</v>
      </c>
      <c r="DX79">
        <v>100</v>
      </c>
      <c r="DY79">
        <v>100</v>
      </c>
      <c r="DZ79">
        <v>-3.831</v>
      </c>
      <c r="EA79">
        <v>0.36</v>
      </c>
      <c r="EB79">
        <v>2</v>
      </c>
      <c r="EC79">
        <v>515.73199999999997</v>
      </c>
      <c r="ED79">
        <v>411.02300000000002</v>
      </c>
      <c r="EE79">
        <v>28.289400000000001</v>
      </c>
      <c r="EF79">
        <v>30.217600000000001</v>
      </c>
      <c r="EG79">
        <v>30.0002</v>
      </c>
      <c r="EH79">
        <v>30.365400000000001</v>
      </c>
      <c r="EI79">
        <v>30.395199999999999</v>
      </c>
      <c r="EJ79">
        <v>19.7349</v>
      </c>
      <c r="EK79">
        <v>27.1526</v>
      </c>
      <c r="EL79">
        <v>0</v>
      </c>
      <c r="EM79">
        <v>28.3279</v>
      </c>
      <c r="EN79">
        <v>399.84500000000003</v>
      </c>
      <c r="EO79">
        <v>15.87</v>
      </c>
      <c r="EP79">
        <v>100.498</v>
      </c>
      <c r="EQ79">
        <v>90.341099999999997</v>
      </c>
    </row>
    <row r="80" spans="1:147" x14ac:dyDescent="0.3">
      <c r="A80">
        <v>64</v>
      </c>
      <c r="B80">
        <v>1685102596.7</v>
      </c>
      <c r="C80">
        <v>3900.4000000953702</v>
      </c>
      <c r="D80" t="s">
        <v>444</v>
      </c>
      <c r="E80" t="s">
        <v>445</v>
      </c>
      <c r="F80">
        <v>1685102588.7</v>
      </c>
      <c r="G80">
        <f t="shared" si="43"/>
        <v>2.3570637029000324E-3</v>
      </c>
      <c r="H80">
        <f t="shared" si="44"/>
        <v>-1.4982373778245774</v>
      </c>
      <c r="I80">
        <f t="shared" si="45"/>
        <v>400.03603225806398</v>
      </c>
      <c r="J80">
        <f t="shared" si="46"/>
        <v>408.82216863302438</v>
      </c>
      <c r="K80">
        <f t="shared" si="47"/>
        <v>39.251182088937476</v>
      </c>
      <c r="L80">
        <f t="shared" si="48"/>
        <v>38.40762157492491</v>
      </c>
      <c r="M80">
        <f t="shared" si="49"/>
        <v>0.10065180826939678</v>
      </c>
      <c r="N80">
        <f t="shared" si="50"/>
        <v>3.3671374695555509</v>
      </c>
      <c r="O80">
        <f t="shared" si="51"/>
        <v>9.9009720849277075E-2</v>
      </c>
      <c r="P80">
        <f t="shared" si="52"/>
        <v>6.2026379003288619E-2</v>
      </c>
      <c r="Q80">
        <f t="shared" si="53"/>
        <v>0</v>
      </c>
      <c r="R80">
        <f t="shared" si="54"/>
        <v>28.05291454788053</v>
      </c>
      <c r="S80">
        <f t="shared" si="55"/>
        <v>28.006296774193501</v>
      </c>
      <c r="T80">
        <f t="shared" si="56"/>
        <v>3.79623291354299</v>
      </c>
      <c r="U80">
        <f t="shared" si="57"/>
        <v>40.089576793375606</v>
      </c>
      <c r="V80">
        <f t="shared" si="58"/>
        <v>1.5745009612607019</v>
      </c>
      <c r="W80">
        <f t="shared" si="59"/>
        <v>3.9274571776494089</v>
      </c>
      <c r="X80">
        <f t="shared" si="60"/>
        <v>2.2217319522822878</v>
      </c>
      <c r="Y80">
        <f t="shared" si="61"/>
        <v>-103.94650929789142</v>
      </c>
      <c r="Z80">
        <f t="shared" si="62"/>
        <v>106.05399375646496</v>
      </c>
      <c r="AA80">
        <f t="shared" si="63"/>
        <v>6.8860205469910767</v>
      </c>
      <c r="AB80">
        <f t="shared" si="64"/>
        <v>8.9935050055646144</v>
      </c>
      <c r="AC80">
        <v>-3.9690094603130402E-2</v>
      </c>
      <c r="AD80">
        <v>4.4555608235270001E-2</v>
      </c>
      <c r="AE80">
        <v>3.3554093378824899</v>
      </c>
      <c r="AF80">
        <v>0</v>
      </c>
      <c r="AG80">
        <v>0</v>
      </c>
      <c r="AH80">
        <f t="shared" si="65"/>
        <v>1</v>
      </c>
      <c r="AI80">
        <f t="shared" si="66"/>
        <v>0</v>
      </c>
      <c r="AJ80">
        <f t="shared" si="67"/>
        <v>50346.309759742544</v>
      </c>
      <c r="AK80" t="s">
        <v>446</v>
      </c>
      <c r="AL80">
        <v>2.35095769230769</v>
      </c>
      <c r="AM80">
        <v>3.0147599999999999</v>
      </c>
      <c r="AN80">
        <f t="shared" si="68"/>
        <v>0.66380230769230986</v>
      </c>
      <c r="AO80">
        <f t="shared" si="69"/>
        <v>0.22018412997794515</v>
      </c>
      <c r="AP80">
        <v>-0.17508001910672799</v>
      </c>
      <c r="AQ80" t="s">
        <v>253</v>
      </c>
      <c r="AR80">
        <v>0</v>
      </c>
      <c r="AS80">
        <v>0</v>
      </c>
      <c r="AT80" t="e">
        <f t="shared" si="70"/>
        <v>#DIV/0!</v>
      </c>
      <c r="AU80">
        <v>0.5</v>
      </c>
      <c r="AV80">
        <f t="shared" si="71"/>
        <v>0</v>
      </c>
      <c r="AW80">
        <f t="shared" si="72"/>
        <v>-1.4982373778245774</v>
      </c>
      <c r="AX80" t="e">
        <f t="shared" si="73"/>
        <v>#DIV/0!</v>
      </c>
      <c r="AY80" t="e">
        <f t="shared" si="74"/>
        <v>#DIV/0!</v>
      </c>
      <c r="AZ80" t="e">
        <f t="shared" si="75"/>
        <v>#DIV/0!</v>
      </c>
      <c r="BA80" t="e">
        <f t="shared" si="76"/>
        <v>#DIV/0!</v>
      </c>
      <c r="BB80" t="s">
        <v>253</v>
      </c>
      <c r="BC80">
        <v>0</v>
      </c>
      <c r="BD80">
        <f t="shared" si="77"/>
        <v>0</v>
      </c>
      <c r="BE80" t="e">
        <f t="shared" si="78"/>
        <v>#DIV/0!</v>
      </c>
      <c r="BF80">
        <f t="shared" si="79"/>
        <v>1</v>
      </c>
      <c r="BG80">
        <f t="shared" si="80"/>
        <v>0</v>
      </c>
      <c r="BH80">
        <f t="shared" si="81"/>
        <v>4.5416533884624908</v>
      </c>
      <c r="BI80">
        <f t="shared" si="82"/>
        <v>0</v>
      </c>
      <c r="BJ80">
        <f t="shared" si="83"/>
        <v>0</v>
      </c>
      <c r="BK80">
        <f t="shared" si="84"/>
        <v>0</v>
      </c>
      <c r="BL80">
        <f t="shared" si="85"/>
        <v>0</v>
      </c>
      <c r="BM80">
        <v>0.70114397770928505</v>
      </c>
      <c r="BN80">
        <v>0.5</v>
      </c>
      <c r="BO80" t="s">
        <v>254</v>
      </c>
      <c r="BP80">
        <v>1685102588.7</v>
      </c>
      <c r="BQ80">
        <v>400.03603225806398</v>
      </c>
      <c r="BR80">
        <v>399.95816129032198</v>
      </c>
      <c r="BS80">
        <v>16.399274193548401</v>
      </c>
      <c r="BT80">
        <v>16.074174193548401</v>
      </c>
      <c r="BU80">
        <v>500.011967741935</v>
      </c>
      <c r="BV80">
        <v>95.810403225806496</v>
      </c>
      <c r="BW80">
        <v>0.20000203225806401</v>
      </c>
      <c r="BX80">
        <v>28.590522580645199</v>
      </c>
      <c r="BY80">
        <v>28.006296774193501</v>
      </c>
      <c r="BZ80">
        <v>999.9</v>
      </c>
      <c r="CA80">
        <v>9990</v>
      </c>
      <c r="CB80">
        <v>0</v>
      </c>
      <c r="CC80">
        <v>66.889254838709704</v>
      </c>
      <c r="CD80">
        <v>0</v>
      </c>
      <c r="CE80">
        <v>0</v>
      </c>
      <c r="CF80">
        <v>0</v>
      </c>
      <c r="CG80">
        <v>0</v>
      </c>
      <c r="CH80">
        <v>2.3297258064516102</v>
      </c>
      <c r="CI80">
        <v>0</v>
      </c>
      <c r="CJ80">
        <v>-13.4178612903226</v>
      </c>
      <c r="CK80">
        <v>-1.4748000000000001</v>
      </c>
      <c r="CL80">
        <v>37.618903225806498</v>
      </c>
      <c r="CM80">
        <v>42.003999999999998</v>
      </c>
      <c r="CN80">
        <v>39.808</v>
      </c>
      <c r="CO80">
        <v>40.651000000000003</v>
      </c>
      <c r="CP80">
        <v>38.322161290322597</v>
      </c>
      <c r="CQ80">
        <v>0</v>
      </c>
      <c r="CR80">
        <v>0</v>
      </c>
      <c r="CS80">
        <v>0</v>
      </c>
      <c r="CT80">
        <v>59.100000143051098</v>
      </c>
      <c r="CU80">
        <v>2.35095769230769</v>
      </c>
      <c r="CV80">
        <v>-6.4167509278229007E-2</v>
      </c>
      <c r="CW80">
        <v>-3.8159077118312998</v>
      </c>
      <c r="CX80">
        <v>-13.4568038461538</v>
      </c>
      <c r="CY80">
        <v>15</v>
      </c>
      <c r="CZ80">
        <v>1685098620.7</v>
      </c>
      <c r="DA80" t="s">
        <v>255</v>
      </c>
      <c r="DB80">
        <v>3</v>
      </c>
      <c r="DC80">
        <v>-3.831</v>
      </c>
      <c r="DD80">
        <v>0.36</v>
      </c>
      <c r="DE80">
        <v>402</v>
      </c>
      <c r="DF80">
        <v>15</v>
      </c>
      <c r="DG80">
        <v>1.2</v>
      </c>
      <c r="DH80">
        <v>0.35</v>
      </c>
      <c r="DI80">
        <v>6.3601560192307699E-2</v>
      </c>
      <c r="DJ80">
        <v>0.16857563666011699</v>
      </c>
      <c r="DK80">
        <v>9.2070869853077303E-2</v>
      </c>
      <c r="DL80">
        <v>1</v>
      </c>
      <c r="DM80">
        <v>2.3374162790697701</v>
      </c>
      <c r="DN80">
        <v>0.144845745693609</v>
      </c>
      <c r="DO80">
        <v>0.19085645273069901</v>
      </c>
      <c r="DP80">
        <v>1</v>
      </c>
      <c r="DQ80">
        <v>0.31932692307692301</v>
      </c>
      <c r="DR80">
        <v>5.70176931614352E-2</v>
      </c>
      <c r="DS80">
        <v>9.1285354412290708E-3</v>
      </c>
      <c r="DT80">
        <v>1</v>
      </c>
      <c r="DU80">
        <v>3</v>
      </c>
      <c r="DV80">
        <v>3</v>
      </c>
      <c r="DW80" t="s">
        <v>263</v>
      </c>
      <c r="DX80">
        <v>100</v>
      </c>
      <c r="DY80">
        <v>100</v>
      </c>
      <c r="DZ80">
        <v>-3.831</v>
      </c>
      <c r="EA80">
        <v>0.36</v>
      </c>
      <c r="EB80">
        <v>2</v>
      </c>
      <c r="EC80">
        <v>515.327</v>
      </c>
      <c r="ED80">
        <v>410.99099999999999</v>
      </c>
      <c r="EE80">
        <v>28.329599999999999</v>
      </c>
      <c r="EF80">
        <v>30.230699999999999</v>
      </c>
      <c r="EG80">
        <v>30.0001</v>
      </c>
      <c r="EH80">
        <v>30.378399999999999</v>
      </c>
      <c r="EI80">
        <v>30.408200000000001</v>
      </c>
      <c r="EJ80">
        <v>19.735700000000001</v>
      </c>
      <c r="EK80">
        <v>26.035299999999999</v>
      </c>
      <c r="EL80">
        <v>0</v>
      </c>
      <c r="EM80">
        <v>28.322500000000002</v>
      </c>
      <c r="EN80">
        <v>399.84899999999999</v>
      </c>
      <c r="EO80">
        <v>16.066400000000002</v>
      </c>
      <c r="EP80">
        <v>100.495</v>
      </c>
      <c r="EQ80">
        <v>90.338800000000006</v>
      </c>
    </row>
    <row r="81" spans="1:147" x14ac:dyDescent="0.3">
      <c r="A81">
        <v>65</v>
      </c>
      <c r="B81">
        <v>1685102656.7</v>
      </c>
      <c r="C81">
        <v>3960.4000000953702</v>
      </c>
      <c r="D81" t="s">
        <v>447</v>
      </c>
      <c r="E81" t="s">
        <v>448</v>
      </c>
      <c r="F81">
        <v>1685102648.7</v>
      </c>
      <c r="G81">
        <f t="shared" ref="G81:G94" si="86">BU81*AH81*(BS81-BT81)/(100*BM81*(1000-AH81*BS81))</f>
        <v>1.9719049135723016E-3</v>
      </c>
      <c r="H81">
        <f t="shared" ref="H81:H94" si="87">BU81*AH81*(BR81-BQ81*(1000-AH81*BT81)/(1000-AH81*BS81))/(100*BM81)</f>
        <v>-1.1837694205617433</v>
      </c>
      <c r="I81">
        <f t="shared" ref="I81:I112" si="88">BQ81 - IF(AH81&gt;1, H81*BM81*100/(AJ81*CA81), 0)</f>
        <v>400.014935483871</v>
      </c>
      <c r="J81">
        <f t="shared" ref="J81:J112" si="89">((P81-G81/2)*I81-H81)/(P81+G81/2)</f>
        <v>407.49928279859887</v>
      </c>
      <c r="K81">
        <f t="shared" ref="K81:K112" si="90">J81*(BV81+BW81)/1000</f>
        <v>39.12326387497729</v>
      </c>
      <c r="L81">
        <f t="shared" ref="L81:L94" si="91">(BQ81 - IF(AH81&gt;1, H81*BM81*100/(AJ81*CA81), 0))*(BV81+BW81)/1000</f>
        <v>38.404705322149617</v>
      </c>
      <c r="M81">
        <f t="shared" ref="M81:M112" si="92">2/((1/O81-1/N81)+SIGN(O81)*SQRT((1/O81-1/N81)*(1/O81-1/N81) + 4*BN81/((BN81+1)*(BN81+1))*(2*1/O81*1/N81-1/N81*1/N81)))</f>
        <v>8.3839986642063782E-2</v>
      </c>
      <c r="N81">
        <f t="shared" ref="N81:N94" si="93">AE81+AD81*BM81+AC81*BM81*BM81</f>
        <v>3.3713154976230646</v>
      </c>
      <c r="O81">
        <f t="shared" ref="O81:O94" si="94">G81*(1000-(1000*0.61365*EXP(17.502*S81/(240.97+S81))/(BV81+BW81)+BS81)/2)/(1000*0.61365*EXP(17.502*S81/(240.97+S81))/(BV81+BW81)-BS81)</f>
        <v>8.2698678690115018E-2</v>
      </c>
      <c r="P81">
        <f t="shared" ref="P81:P94" si="95">1/((BN81+1)/(M81/1.6)+1/(N81/1.37)) + BN81/((BN81+1)/(M81/1.6) + BN81/(N81/1.37))</f>
        <v>5.1787921759545871E-2</v>
      </c>
      <c r="Q81">
        <f t="shared" ref="Q81:Q94" si="96">(BJ81*BL81)</f>
        <v>0</v>
      </c>
      <c r="R81">
        <f t="shared" ref="R81:R112" si="97">(BX81+(Q81+2*0.95*0.0000000567*(((BX81+$B$7)+273)^4-(BX81+273)^4)-44100*G81)/(1.84*29.3*N81+8*0.95*0.0000000567*(BX81+273)^3))</f>
        <v>28.127050228457634</v>
      </c>
      <c r="S81">
        <f t="shared" ref="S81:S112" si="98">($C$7*BY81+$D$7*BZ81+$E$7*R81)</f>
        <v>28.014277419354801</v>
      </c>
      <c r="T81">
        <f t="shared" ref="T81:T112" si="99">0.61365*EXP(17.502*S81/(240.97+S81))</f>
        <v>3.7979993646694266</v>
      </c>
      <c r="U81">
        <f t="shared" ref="U81:U112" si="100">(V81/W81*100)</f>
        <v>40.078552917338591</v>
      </c>
      <c r="V81">
        <f t="shared" ref="V81:V94" si="101">BS81*(BV81+BW81)/1000</f>
        <v>1.5727681960589834</v>
      </c>
      <c r="W81">
        <f t="shared" ref="W81:W94" si="102">0.61365*EXP(17.502*BX81/(240.97+BX81))</f>
        <v>3.9242140286421869</v>
      </c>
      <c r="X81">
        <f t="shared" ref="X81:X94" si="103">(T81-BS81*(BV81+BW81)/1000)</f>
        <v>2.2252311686104429</v>
      </c>
      <c r="Y81">
        <f t="shared" ref="Y81:Y94" si="104">(-G81*44100)</f>
        <v>-86.961006688538504</v>
      </c>
      <c r="Z81">
        <f t="shared" ref="Z81:Z94" si="105">2*29.3*N81*0.92*(BX81-S81)</f>
        <v>102.14829616019377</v>
      </c>
      <c r="AA81">
        <f t="shared" ref="AA81:AA94" si="106">2*0.95*0.0000000567*(((BX81+$B$7)+273)^4-(S81+273)^4)</f>
        <v>6.6239998954250376</v>
      </c>
      <c r="AB81">
        <f t="shared" ref="AB81:AB112" si="107">Q81+AA81+Y81+Z81</f>
        <v>21.811289367080306</v>
      </c>
      <c r="AC81">
        <v>-3.9751976536024101E-2</v>
      </c>
      <c r="AD81">
        <v>4.4625076126098298E-2</v>
      </c>
      <c r="AE81">
        <v>3.3595690802929798</v>
      </c>
      <c r="AF81">
        <v>0</v>
      </c>
      <c r="AG81">
        <v>0</v>
      </c>
      <c r="AH81">
        <f t="shared" ref="AH81:AH94" si="108">IF(AF81*$H$13&gt;=AJ81,1,(AJ81/(AJ81-AF81*$H$13)))</f>
        <v>1</v>
      </c>
      <c r="AI81">
        <f t="shared" ref="AI81:AI112" si="109">(AH81-1)*100</f>
        <v>0</v>
      </c>
      <c r="AJ81">
        <f t="shared" ref="AJ81:AJ94" si="110">MAX(0,($B$13+$C$13*CA81)/(1+$D$13*CA81)*BV81/(BX81+273)*$E$13)</f>
        <v>50423.931378591813</v>
      </c>
      <c r="AK81" t="s">
        <v>449</v>
      </c>
      <c r="AL81">
        <v>2.2813192307692298</v>
      </c>
      <c r="AM81">
        <v>1.6779500000000001</v>
      </c>
      <c r="AN81">
        <f t="shared" ref="AN81:AN112" si="111">AM81-AL81</f>
        <v>-0.60336923076922977</v>
      </c>
      <c r="AO81">
        <f t="shared" ref="AO81:AO112" si="112">AN81/AM81</f>
        <v>-0.35958713356728733</v>
      </c>
      <c r="AP81">
        <v>-0.13833213337073499</v>
      </c>
      <c r="AQ81" t="s">
        <v>253</v>
      </c>
      <c r="AR81">
        <v>0</v>
      </c>
      <c r="AS81">
        <v>0</v>
      </c>
      <c r="AT81" t="e">
        <f t="shared" ref="AT81:AT112" si="113">1-AR81/AS81</f>
        <v>#DIV/0!</v>
      </c>
      <c r="AU81">
        <v>0.5</v>
      </c>
      <c r="AV81">
        <f t="shared" ref="AV81:AV94" si="114">BJ81</f>
        <v>0</v>
      </c>
      <c r="AW81">
        <f t="shared" ref="AW81:AW94" si="115">H81</f>
        <v>-1.1837694205617433</v>
      </c>
      <c r="AX81" t="e">
        <f t="shared" ref="AX81:AX94" si="116">AT81*AU81*AV81</f>
        <v>#DIV/0!</v>
      </c>
      <c r="AY81" t="e">
        <f t="shared" ref="AY81:AY94" si="117">BD81/AS81</f>
        <v>#DIV/0!</v>
      </c>
      <c r="AZ81" t="e">
        <f t="shared" ref="AZ81:AZ94" si="118">(AW81-AP81)/AV81</f>
        <v>#DIV/0!</v>
      </c>
      <c r="BA81" t="e">
        <f t="shared" ref="BA81:BA94" si="119">(AM81-AS81)/AS81</f>
        <v>#DIV/0!</v>
      </c>
      <c r="BB81" t="s">
        <v>253</v>
      </c>
      <c r="BC81">
        <v>0</v>
      </c>
      <c r="BD81">
        <f t="shared" ref="BD81:BD112" si="120">AS81-BC81</f>
        <v>0</v>
      </c>
      <c r="BE81" t="e">
        <f t="shared" ref="BE81:BE94" si="121">(AS81-AR81)/(AS81-BC81)</f>
        <v>#DIV/0!</v>
      </c>
      <c r="BF81">
        <f t="shared" ref="BF81:BF94" si="122">(AM81-AS81)/(AM81-BC81)</f>
        <v>1</v>
      </c>
      <c r="BG81">
        <f t="shared" ref="BG81:BG94" si="123">(AS81-AR81)/(AS81-AL81)</f>
        <v>0</v>
      </c>
      <c r="BH81">
        <f t="shared" ref="BH81:BH94" si="124">(AM81-AS81)/(AM81-AL81)</f>
        <v>-2.780967133277243</v>
      </c>
      <c r="BI81">
        <f t="shared" ref="BI81:BI94" si="125">$B$11*CB81+$C$11*CC81+$F$11*CD81</f>
        <v>0</v>
      </c>
      <c r="BJ81">
        <f t="shared" ref="BJ81:BJ112" si="126">BI81*BK81</f>
        <v>0</v>
      </c>
      <c r="BK81">
        <f t="shared" ref="BK81:BK94" si="127">($B$11*$D$9+$C$11*$D$9+$F$11*((CQ81+CI81)/MAX(CQ81+CI81+CR81, 0.1)*$I$9+CR81/MAX(CQ81+CI81+CR81, 0.1)*$J$9))/($B$11+$C$11+$F$11)</f>
        <v>0</v>
      </c>
      <c r="BL81">
        <f t="shared" ref="BL81:BL94" si="128">($B$11*$K$9+$C$11*$K$9+$F$11*((CQ81+CI81)/MAX(CQ81+CI81+CR81, 0.1)*$P$9+CR81/MAX(CQ81+CI81+CR81, 0.1)*$Q$9))/($B$11+$C$11+$F$11)</f>
        <v>0</v>
      </c>
      <c r="BM81">
        <v>0.70114397770928505</v>
      </c>
      <c r="BN81">
        <v>0.5</v>
      </c>
      <c r="BO81" t="s">
        <v>254</v>
      </c>
      <c r="BP81">
        <v>1685102648.7</v>
      </c>
      <c r="BQ81">
        <v>400.014935483871</v>
      </c>
      <c r="BR81">
        <v>399.95954838709702</v>
      </c>
      <c r="BS81">
        <v>16.3816064516129</v>
      </c>
      <c r="BT81">
        <v>16.109619354838699</v>
      </c>
      <c r="BU81">
        <v>500.00174193548401</v>
      </c>
      <c r="BV81">
        <v>95.808193548387095</v>
      </c>
      <c r="BW81">
        <v>0.199984935483871</v>
      </c>
      <c r="BX81">
        <v>28.5762903225807</v>
      </c>
      <c r="BY81">
        <v>28.014277419354801</v>
      </c>
      <c r="BZ81">
        <v>999.9</v>
      </c>
      <c r="CA81">
        <v>10005.8064516129</v>
      </c>
      <c r="CB81">
        <v>0</v>
      </c>
      <c r="CC81">
        <v>68.222941935483902</v>
      </c>
      <c r="CD81">
        <v>0</v>
      </c>
      <c r="CE81">
        <v>0</v>
      </c>
      <c r="CF81">
        <v>0</v>
      </c>
      <c r="CG81">
        <v>0</v>
      </c>
      <c r="CH81">
        <v>2.2861580645161301</v>
      </c>
      <c r="CI81">
        <v>0</v>
      </c>
      <c r="CJ81">
        <v>-14.515832258064499</v>
      </c>
      <c r="CK81">
        <v>-1.5622967741935501</v>
      </c>
      <c r="CL81">
        <v>37.436999999999998</v>
      </c>
      <c r="CM81">
        <v>41.877000000000002</v>
      </c>
      <c r="CN81">
        <v>39.625</v>
      </c>
      <c r="CO81">
        <v>40.558</v>
      </c>
      <c r="CP81">
        <v>38.158999999999999</v>
      </c>
      <c r="CQ81">
        <v>0</v>
      </c>
      <c r="CR81">
        <v>0</v>
      </c>
      <c r="CS81">
        <v>0</v>
      </c>
      <c r="CT81">
        <v>59.599999904632597</v>
      </c>
      <c r="CU81">
        <v>2.2813192307692298</v>
      </c>
      <c r="CV81">
        <v>0.12512479145011501</v>
      </c>
      <c r="CW81">
        <v>-0.71553162559402805</v>
      </c>
      <c r="CX81">
        <v>-14.4793653846154</v>
      </c>
      <c r="CY81">
        <v>15</v>
      </c>
      <c r="CZ81">
        <v>1685098620.7</v>
      </c>
      <c r="DA81" t="s">
        <v>255</v>
      </c>
      <c r="DB81">
        <v>3</v>
      </c>
      <c r="DC81">
        <v>-3.831</v>
      </c>
      <c r="DD81">
        <v>0.36</v>
      </c>
      <c r="DE81">
        <v>402</v>
      </c>
      <c r="DF81">
        <v>15</v>
      </c>
      <c r="DG81">
        <v>1.2</v>
      </c>
      <c r="DH81">
        <v>0.35</v>
      </c>
      <c r="DI81">
        <v>4.8544099E-2</v>
      </c>
      <c r="DJ81">
        <v>-7.0847078009059997E-2</v>
      </c>
      <c r="DK81">
        <v>9.3986989319966893E-2</v>
      </c>
      <c r="DL81">
        <v>1</v>
      </c>
      <c r="DM81">
        <v>2.2741767441860499</v>
      </c>
      <c r="DN81">
        <v>0.26204224398644499</v>
      </c>
      <c r="DO81">
        <v>0.216800085640172</v>
      </c>
      <c r="DP81">
        <v>1</v>
      </c>
      <c r="DQ81">
        <v>0.27838023076923102</v>
      </c>
      <c r="DR81">
        <v>-6.5916011269542399E-2</v>
      </c>
      <c r="DS81">
        <v>8.7863044292619697E-3</v>
      </c>
      <c r="DT81">
        <v>1</v>
      </c>
      <c r="DU81">
        <v>3</v>
      </c>
      <c r="DV81">
        <v>3</v>
      </c>
      <c r="DW81" t="s">
        <v>263</v>
      </c>
      <c r="DX81">
        <v>100</v>
      </c>
      <c r="DY81">
        <v>100</v>
      </c>
      <c r="DZ81">
        <v>-3.831</v>
      </c>
      <c r="EA81">
        <v>0.36</v>
      </c>
      <c r="EB81">
        <v>2</v>
      </c>
      <c r="EC81">
        <v>515.43299999999999</v>
      </c>
      <c r="ED81">
        <v>411.19099999999997</v>
      </c>
      <c r="EE81">
        <v>27.9895</v>
      </c>
      <c r="EF81">
        <v>30.246400000000001</v>
      </c>
      <c r="EG81">
        <v>29.9999</v>
      </c>
      <c r="EH81">
        <v>30.391500000000001</v>
      </c>
      <c r="EI81">
        <v>30.419699999999999</v>
      </c>
      <c r="EJ81">
        <v>19.7376</v>
      </c>
      <c r="EK81">
        <v>26.035299999999999</v>
      </c>
      <c r="EL81">
        <v>0</v>
      </c>
      <c r="EM81">
        <v>27.9819</v>
      </c>
      <c r="EN81">
        <v>399.85899999999998</v>
      </c>
      <c r="EO81">
        <v>16.087299999999999</v>
      </c>
      <c r="EP81">
        <v>100.494</v>
      </c>
      <c r="EQ81">
        <v>90.333200000000005</v>
      </c>
    </row>
    <row r="82" spans="1:147" x14ac:dyDescent="0.3">
      <c r="A82">
        <v>66</v>
      </c>
      <c r="B82">
        <v>1685102716.7</v>
      </c>
      <c r="C82">
        <v>4020.4000000953702</v>
      </c>
      <c r="D82" t="s">
        <v>450</v>
      </c>
      <c r="E82" t="s">
        <v>451</v>
      </c>
      <c r="F82">
        <v>1685102708.7</v>
      </c>
      <c r="G82">
        <f t="shared" si="86"/>
        <v>1.6854664953377498E-3</v>
      </c>
      <c r="H82">
        <f t="shared" si="87"/>
        <v>-1.0993195036338437</v>
      </c>
      <c r="I82">
        <f t="shared" si="88"/>
        <v>400.00958064516101</v>
      </c>
      <c r="J82">
        <f t="shared" si="89"/>
        <v>409.42157345022923</v>
      </c>
      <c r="K82">
        <f t="shared" si="90"/>
        <v>39.308369299301461</v>
      </c>
      <c r="L82">
        <f t="shared" si="91"/>
        <v>38.404728375091679</v>
      </c>
      <c r="M82">
        <f t="shared" si="92"/>
        <v>7.1636165304023544E-2</v>
      </c>
      <c r="N82">
        <f t="shared" si="93"/>
        <v>3.3705310513834323</v>
      </c>
      <c r="O82">
        <f t="shared" si="94"/>
        <v>7.0800958468466374E-2</v>
      </c>
      <c r="P82">
        <f t="shared" si="95"/>
        <v>4.4324827591667657E-2</v>
      </c>
      <c r="Q82">
        <f t="shared" si="96"/>
        <v>0</v>
      </c>
      <c r="R82">
        <f t="shared" si="97"/>
        <v>28.130595546798602</v>
      </c>
      <c r="S82">
        <f t="shared" si="98"/>
        <v>27.984909677419299</v>
      </c>
      <c r="T82">
        <f t="shared" si="99"/>
        <v>3.7915025868387033</v>
      </c>
      <c r="U82">
        <f t="shared" si="100"/>
        <v>40.144807223207536</v>
      </c>
      <c r="V82">
        <f t="shared" si="101"/>
        <v>1.5697426664100074</v>
      </c>
      <c r="W82">
        <f t="shared" si="102"/>
        <v>3.9102010321836747</v>
      </c>
      <c r="X82">
        <f t="shared" si="103"/>
        <v>2.221759920428696</v>
      </c>
      <c r="Y82">
        <f t="shared" si="104"/>
        <v>-74.329072444394768</v>
      </c>
      <c r="Z82">
        <f t="shared" si="105"/>
        <v>96.265193028673224</v>
      </c>
      <c r="AA82">
        <f t="shared" si="106"/>
        <v>6.2411234200143095</v>
      </c>
      <c r="AB82">
        <f t="shared" si="107"/>
        <v>28.17724400429276</v>
      </c>
      <c r="AC82">
        <v>-3.9740355486723701E-2</v>
      </c>
      <c r="AD82">
        <v>4.4612030480198697E-2</v>
      </c>
      <c r="AE82">
        <v>3.3587880679881299</v>
      </c>
      <c r="AF82">
        <v>0</v>
      </c>
      <c r="AG82">
        <v>0</v>
      </c>
      <c r="AH82">
        <f t="shared" si="108"/>
        <v>1</v>
      </c>
      <c r="AI82">
        <f t="shared" si="109"/>
        <v>0</v>
      </c>
      <c r="AJ82">
        <f t="shared" si="110"/>
        <v>50420.124201773717</v>
      </c>
      <c r="AK82" t="s">
        <v>452</v>
      </c>
      <c r="AL82">
        <v>2.2454499999999999</v>
      </c>
      <c r="AM82">
        <v>1.9688000000000001</v>
      </c>
      <c r="AN82">
        <f t="shared" si="111"/>
        <v>-0.27664999999999984</v>
      </c>
      <c r="AO82">
        <f t="shared" si="112"/>
        <v>-0.14051706623323842</v>
      </c>
      <c r="AP82">
        <v>-0.12846354159187201</v>
      </c>
      <c r="AQ82" t="s">
        <v>253</v>
      </c>
      <c r="AR82">
        <v>0</v>
      </c>
      <c r="AS82">
        <v>0</v>
      </c>
      <c r="AT82" t="e">
        <f t="shared" si="113"/>
        <v>#DIV/0!</v>
      </c>
      <c r="AU82">
        <v>0.5</v>
      </c>
      <c r="AV82">
        <f t="shared" si="114"/>
        <v>0</v>
      </c>
      <c r="AW82">
        <f t="shared" si="115"/>
        <v>-1.0993195036338437</v>
      </c>
      <c r="AX82" t="e">
        <f t="shared" si="116"/>
        <v>#DIV/0!</v>
      </c>
      <c r="AY82" t="e">
        <f t="shared" si="117"/>
        <v>#DIV/0!</v>
      </c>
      <c r="AZ82" t="e">
        <f t="shared" si="118"/>
        <v>#DIV/0!</v>
      </c>
      <c r="BA82" t="e">
        <f t="shared" si="119"/>
        <v>#DIV/0!</v>
      </c>
      <c r="BB82" t="s">
        <v>253</v>
      </c>
      <c r="BC82">
        <v>0</v>
      </c>
      <c r="BD82">
        <f t="shared" si="120"/>
        <v>0</v>
      </c>
      <c r="BE82" t="e">
        <f t="shared" si="121"/>
        <v>#DIV/0!</v>
      </c>
      <c r="BF82">
        <f t="shared" si="122"/>
        <v>1</v>
      </c>
      <c r="BG82">
        <f t="shared" si="123"/>
        <v>0</v>
      </c>
      <c r="BH82">
        <f t="shared" si="124"/>
        <v>-7.116573287547447</v>
      </c>
      <c r="BI82">
        <f t="shared" si="125"/>
        <v>0</v>
      </c>
      <c r="BJ82">
        <f t="shared" si="126"/>
        <v>0</v>
      </c>
      <c r="BK82">
        <f t="shared" si="127"/>
        <v>0</v>
      </c>
      <c r="BL82">
        <f t="shared" si="128"/>
        <v>0</v>
      </c>
      <c r="BM82">
        <v>0.70114397770928505</v>
      </c>
      <c r="BN82">
        <v>0.5</v>
      </c>
      <c r="BO82" t="s">
        <v>254</v>
      </c>
      <c r="BP82">
        <v>1685102708.7</v>
      </c>
      <c r="BQ82">
        <v>400.00958064516101</v>
      </c>
      <c r="BR82">
        <v>399.94996774193498</v>
      </c>
      <c r="BS82">
        <v>16.349864516128999</v>
      </c>
      <c r="BT82">
        <v>16.117380645161301</v>
      </c>
      <c r="BU82">
        <v>500.00593548387099</v>
      </c>
      <c r="BV82">
        <v>95.809529032258098</v>
      </c>
      <c r="BW82">
        <v>0.199992322580645</v>
      </c>
      <c r="BX82">
        <v>28.5146774193548</v>
      </c>
      <c r="BY82">
        <v>27.984909677419299</v>
      </c>
      <c r="BZ82">
        <v>999.9</v>
      </c>
      <c r="CA82">
        <v>10002.7419354839</v>
      </c>
      <c r="CB82">
        <v>0</v>
      </c>
      <c r="CC82">
        <v>71.438193548387105</v>
      </c>
      <c r="CD82">
        <v>0</v>
      </c>
      <c r="CE82">
        <v>0</v>
      </c>
      <c r="CF82">
        <v>0</v>
      </c>
      <c r="CG82">
        <v>0</v>
      </c>
      <c r="CH82">
        <v>2.25267419354839</v>
      </c>
      <c r="CI82">
        <v>0</v>
      </c>
      <c r="CJ82">
        <v>-15.1521548387097</v>
      </c>
      <c r="CK82">
        <v>-1.68804838709677</v>
      </c>
      <c r="CL82">
        <v>37.268000000000001</v>
      </c>
      <c r="CM82">
        <v>41.75</v>
      </c>
      <c r="CN82">
        <v>39.447161290322597</v>
      </c>
      <c r="CO82">
        <v>40.436999999999998</v>
      </c>
      <c r="CP82">
        <v>38.008000000000003</v>
      </c>
      <c r="CQ82">
        <v>0</v>
      </c>
      <c r="CR82">
        <v>0</v>
      </c>
      <c r="CS82">
        <v>0</v>
      </c>
      <c r="CT82">
        <v>59.300000190734899</v>
      </c>
      <c r="CU82">
        <v>2.2454499999999999</v>
      </c>
      <c r="CV82">
        <v>-3.67692364939083E-2</v>
      </c>
      <c r="CW82">
        <v>-2.4356307678200801</v>
      </c>
      <c r="CX82">
        <v>-15.1566846153846</v>
      </c>
      <c r="CY82">
        <v>15</v>
      </c>
      <c r="CZ82">
        <v>1685098620.7</v>
      </c>
      <c r="DA82" t="s">
        <v>255</v>
      </c>
      <c r="DB82">
        <v>3</v>
      </c>
      <c r="DC82">
        <v>-3.831</v>
      </c>
      <c r="DD82">
        <v>0.36</v>
      </c>
      <c r="DE82">
        <v>402</v>
      </c>
      <c r="DF82">
        <v>15</v>
      </c>
      <c r="DG82">
        <v>1.2</v>
      </c>
      <c r="DH82">
        <v>0.35</v>
      </c>
      <c r="DI82">
        <v>5.3651642846153903E-2</v>
      </c>
      <c r="DJ82">
        <v>0.105113721007498</v>
      </c>
      <c r="DK82">
        <v>0.10005495625296799</v>
      </c>
      <c r="DL82">
        <v>1</v>
      </c>
      <c r="DM82">
        <v>2.2559906976744202</v>
      </c>
      <c r="DN82">
        <v>-9.5789345008513493E-2</v>
      </c>
      <c r="DO82">
        <v>0.165411385415559</v>
      </c>
      <c r="DP82">
        <v>1</v>
      </c>
      <c r="DQ82">
        <v>0.22916184615384599</v>
      </c>
      <c r="DR82">
        <v>1.21706923930691E-2</v>
      </c>
      <c r="DS82">
        <v>7.3501150262705603E-3</v>
      </c>
      <c r="DT82">
        <v>1</v>
      </c>
      <c r="DU82">
        <v>3</v>
      </c>
      <c r="DV82">
        <v>3</v>
      </c>
      <c r="DW82" t="s">
        <v>263</v>
      </c>
      <c r="DX82">
        <v>100</v>
      </c>
      <c r="DY82">
        <v>100</v>
      </c>
      <c r="DZ82">
        <v>-3.831</v>
      </c>
      <c r="EA82">
        <v>0.36</v>
      </c>
      <c r="EB82">
        <v>2</v>
      </c>
      <c r="EC82">
        <v>515.28300000000002</v>
      </c>
      <c r="ED82">
        <v>410.911</v>
      </c>
      <c r="EE82">
        <v>27.921500000000002</v>
      </c>
      <c r="EF82">
        <v>30.2621</v>
      </c>
      <c r="EG82">
        <v>30</v>
      </c>
      <c r="EH82">
        <v>30.404499999999999</v>
      </c>
      <c r="EI82">
        <v>30.431699999999999</v>
      </c>
      <c r="EJ82">
        <v>19.7377</v>
      </c>
      <c r="EK82">
        <v>26.315200000000001</v>
      </c>
      <c r="EL82">
        <v>0</v>
      </c>
      <c r="EM82">
        <v>27.921800000000001</v>
      </c>
      <c r="EN82">
        <v>400.02699999999999</v>
      </c>
      <c r="EO82">
        <v>16.0731</v>
      </c>
      <c r="EP82">
        <v>100.492</v>
      </c>
      <c r="EQ82">
        <v>90.331999999999994</v>
      </c>
    </row>
    <row r="83" spans="1:147" x14ac:dyDescent="0.3">
      <c r="A83">
        <v>67</v>
      </c>
      <c r="B83">
        <v>1685102776.7</v>
      </c>
      <c r="C83">
        <v>4080.4000000953702</v>
      </c>
      <c r="D83" t="s">
        <v>453</v>
      </c>
      <c r="E83" t="s">
        <v>454</v>
      </c>
      <c r="F83">
        <v>1685102768.7</v>
      </c>
      <c r="G83">
        <f t="shared" si="86"/>
        <v>1.2922313148221952E-3</v>
      </c>
      <c r="H83">
        <f t="shared" si="87"/>
        <v>-0.95332115318228783</v>
      </c>
      <c r="I83">
        <f t="shared" si="88"/>
        <v>400.03180645161302</v>
      </c>
      <c r="J83">
        <f t="shared" si="89"/>
        <v>412.64765887583098</v>
      </c>
      <c r="K83">
        <f t="shared" si="90"/>
        <v>39.617710710731338</v>
      </c>
      <c r="L83">
        <f t="shared" si="91"/>
        <v>38.40648078863854</v>
      </c>
      <c r="M83">
        <f t="shared" si="92"/>
        <v>5.4730015824071936E-2</v>
      </c>
      <c r="N83">
        <f t="shared" si="93"/>
        <v>3.3714127533034755</v>
      </c>
      <c r="O83">
        <f t="shared" si="94"/>
        <v>5.4241184417394145E-2</v>
      </c>
      <c r="P83">
        <f t="shared" si="95"/>
        <v>3.3944295777880364E-2</v>
      </c>
      <c r="Q83">
        <f t="shared" si="96"/>
        <v>0</v>
      </c>
      <c r="R83">
        <f t="shared" si="97"/>
        <v>28.186665312763147</v>
      </c>
      <c r="S83">
        <f t="shared" si="98"/>
        <v>27.981358064516101</v>
      </c>
      <c r="T83">
        <f t="shared" si="99"/>
        <v>3.790717551049712</v>
      </c>
      <c r="U83">
        <f t="shared" si="100"/>
        <v>40.159419379109998</v>
      </c>
      <c r="V83">
        <f t="shared" si="101"/>
        <v>1.5672519121508401</v>
      </c>
      <c r="W83">
        <f t="shared" si="102"/>
        <v>3.9025761238124086</v>
      </c>
      <c r="X83">
        <f t="shared" si="103"/>
        <v>2.2234656388988716</v>
      </c>
      <c r="Y83">
        <f t="shared" si="104"/>
        <v>-56.987400983658809</v>
      </c>
      <c r="Z83">
        <f t="shared" si="105"/>
        <v>90.827619581957762</v>
      </c>
      <c r="AA83">
        <f t="shared" si="106"/>
        <v>5.885961702627232</v>
      </c>
      <c r="AB83">
        <f t="shared" si="107"/>
        <v>39.726180300926188</v>
      </c>
      <c r="AC83">
        <v>-3.9753417391541201E-2</v>
      </c>
      <c r="AD83">
        <v>4.4626693612642002E-2</v>
      </c>
      <c r="AE83">
        <v>3.3596659102111599</v>
      </c>
      <c r="AF83">
        <v>0</v>
      </c>
      <c r="AG83">
        <v>0</v>
      </c>
      <c r="AH83">
        <f t="shared" si="108"/>
        <v>1</v>
      </c>
      <c r="AI83">
        <f t="shared" si="109"/>
        <v>0</v>
      </c>
      <c r="AJ83">
        <f t="shared" si="110"/>
        <v>50441.618751647191</v>
      </c>
      <c r="AK83" t="s">
        <v>455</v>
      </c>
      <c r="AL83">
        <v>2.27496923076923</v>
      </c>
      <c r="AM83">
        <v>1.5616000000000001</v>
      </c>
      <c r="AN83">
        <f t="shared" si="111"/>
        <v>-0.71336923076922987</v>
      </c>
      <c r="AO83">
        <f t="shared" si="112"/>
        <v>-0.45681943568726296</v>
      </c>
      <c r="AP83">
        <v>-0.111402564229581</v>
      </c>
      <c r="AQ83" t="s">
        <v>253</v>
      </c>
      <c r="AR83">
        <v>0</v>
      </c>
      <c r="AS83">
        <v>0</v>
      </c>
      <c r="AT83" t="e">
        <f t="shared" si="113"/>
        <v>#DIV/0!</v>
      </c>
      <c r="AU83">
        <v>0.5</v>
      </c>
      <c r="AV83">
        <f t="shared" si="114"/>
        <v>0</v>
      </c>
      <c r="AW83">
        <f t="shared" si="115"/>
        <v>-0.95332115318228783</v>
      </c>
      <c r="AX83" t="e">
        <f t="shared" si="116"/>
        <v>#DIV/0!</v>
      </c>
      <c r="AY83" t="e">
        <f t="shared" si="117"/>
        <v>#DIV/0!</v>
      </c>
      <c r="AZ83" t="e">
        <f t="shared" si="118"/>
        <v>#DIV/0!</v>
      </c>
      <c r="BA83" t="e">
        <f t="shared" si="119"/>
        <v>#DIV/0!</v>
      </c>
      <c r="BB83" t="s">
        <v>253</v>
      </c>
      <c r="BC83">
        <v>0</v>
      </c>
      <c r="BD83">
        <f t="shared" si="120"/>
        <v>0</v>
      </c>
      <c r="BE83" t="e">
        <f t="shared" si="121"/>
        <v>#DIV/0!</v>
      </c>
      <c r="BF83">
        <f t="shared" si="122"/>
        <v>1</v>
      </c>
      <c r="BG83">
        <f t="shared" si="123"/>
        <v>0</v>
      </c>
      <c r="BH83">
        <f t="shared" si="124"/>
        <v>-2.189048717893423</v>
      </c>
      <c r="BI83">
        <f t="shared" si="125"/>
        <v>0</v>
      </c>
      <c r="BJ83">
        <f t="shared" si="126"/>
        <v>0</v>
      </c>
      <c r="BK83">
        <f t="shared" si="127"/>
        <v>0</v>
      </c>
      <c r="BL83">
        <f t="shared" si="128"/>
        <v>0</v>
      </c>
      <c r="BM83">
        <v>0.70114397770928505</v>
      </c>
      <c r="BN83">
        <v>0.5</v>
      </c>
      <c r="BO83" t="s">
        <v>254</v>
      </c>
      <c r="BP83">
        <v>1685102768.7</v>
      </c>
      <c r="BQ83">
        <v>400.03180645161302</v>
      </c>
      <c r="BR83">
        <v>399.97061290322603</v>
      </c>
      <c r="BS83">
        <v>16.324083870967701</v>
      </c>
      <c r="BT83">
        <v>16.145835483871</v>
      </c>
      <c r="BU83">
        <v>500.00448387096799</v>
      </c>
      <c r="BV83">
        <v>95.808577419354904</v>
      </c>
      <c r="BW83">
        <v>0.199990322580645</v>
      </c>
      <c r="BX83">
        <v>28.4810709677419</v>
      </c>
      <c r="BY83">
        <v>27.981358064516101</v>
      </c>
      <c r="BZ83">
        <v>999.9</v>
      </c>
      <c r="CA83">
        <v>10006.129032258101</v>
      </c>
      <c r="CB83">
        <v>0</v>
      </c>
      <c r="CC83">
        <v>69.664661290322599</v>
      </c>
      <c r="CD83">
        <v>0</v>
      </c>
      <c r="CE83">
        <v>0</v>
      </c>
      <c r="CF83">
        <v>0</v>
      </c>
      <c r="CG83">
        <v>0</v>
      </c>
      <c r="CH83">
        <v>2.27421612903226</v>
      </c>
      <c r="CI83">
        <v>0</v>
      </c>
      <c r="CJ83">
        <v>-15.8473258064516</v>
      </c>
      <c r="CK83">
        <v>-1.7728548387096801</v>
      </c>
      <c r="CL83">
        <v>37.120935483871001</v>
      </c>
      <c r="CM83">
        <v>41.625</v>
      </c>
      <c r="CN83">
        <v>39.311999999999998</v>
      </c>
      <c r="CO83">
        <v>40.322161290322597</v>
      </c>
      <c r="CP83">
        <v>37.875</v>
      </c>
      <c r="CQ83">
        <v>0</v>
      </c>
      <c r="CR83">
        <v>0</v>
      </c>
      <c r="CS83">
        <v>0</v>
      </c>
      <c r="CT83">
        <v>59.400000095367403</v>
      </c>
      <c r="CU83">
        <v>2.27496923076923</v>
      </c>
      <c r="CV83">
        <v>0.56639315764789799</v>
      </c>
      <c r="CW83">
        <v>1.33203079022741</v>
      </c>
      <c r="CX83">
        <v>-15.844442307692301</v>
      </c>
      <c r="CY83">
        <v>15</v>
      </c>
      <c r="CZ83">
        <v>1685098620.7</v>
      </c>
      <c r="DA83" t="s">
        <v>255</v>
      </c>
      <c r="DB83">
        <v>3</v>
      </c>
      <c r="DC83">
        <v>-3.831</v>
      </c>
      <c r="DD83">
        <v>0.36</v>
      </c>
      <c r="DE83">
        <v>402</v>
      </c>
      <c r="DF83">
        <v>15</v>
      </c>
      <c r="DG83">
        <v>1.2</v>
      </c>
      <c r="DH83">
        <v>0.35</v>
      </c>
      <c r="DI83">
        <v>4.8550560576923099E-2</v>
      </c>
      <c r="DJ83">
        <v>0.14445822637970401</v>
      </c>
      <c r="DK83">
        <v>0.103041370853199</v>
      </c>
      <c r="DL83">
        <v>1</v>
      </c>
      <c r="DM83">
        <v>2.2639186046511601</v>
      </c>
      <c r="DN83">
        <v>0.26411622715309602</v>
      </c>
      <c r="DO83">
        <v>0.19702783566278101</v>
      </c>
      <c r="DP83">
        <v>1</v>
      </c>
      <c r="DQ83">
        <v>0.18056359615384601</v>
      </c>
      <c r="DR83">
        <v>-2.3349486813624299E-2</v>
      </c>
      <c r="DS83">
        <v>6.0097184474547198E-3</v>
      </c>
      <c r="DT83">
        <v>1</v>
      </c>
      <c r="DU83">
        <v>3</v>
      </c>
      <c r="DV83">
        <v>3</v>
      </c>
      <c r="DW83" t="s">
        <v>263</v>
      </c>
      <c r="DX83">
        <v>100</v>
      </c>
      <c r="DY83">
        <v>100</v>
      </c>
      <c r="DZ83">
        <v>-3.831</v>
      </c>
      <c r="EA83">
        <v>0.36</v>
      </c>
      <c r="EB83">
        <v>2</v>
      </c>
      <c r="EC83">
        <v>515.13300000000004</v>
      </c>
      <c r="ED83">
        <v>411.00599999999997</v>
      </c>
      <c r="EE83">
        <v>27.93</v>
      </c>
      <c r="EF83">
        <v>30.2773</v>
      </c>
      <c r="EG83">
        <v>29.9999</v>
      </c>
      <c r="EH83">
        <v>30.4176</v>
      </c>
      <c r="EI83">
        <v>30.445699999999999</v>
      </c>
      <c r="EJ83">
        <v>19.730799999999999</v>
      </c>
      <c r="EK83">
        <v>26.5932</v>
      </c>
      <c r="EL83">
        <v>0</v>
      </c>
      <c r="EM83">
        <v>27.944500000000001</v>
      </c>
      <c r="EN83">
        <v>399.79</v>
      </c>
      <c r="EO83">
        <v>16.045999999999999</v>
      </c>
      <c r="EP83">
        <v>100.49</v>
      </c>
      <c r="EQ83">
        <v>90.326499999999996</v>
      </c>
    </row>
    <row r="84" spans="1:147" x14ac:dyDescent="0.3">
      <c r="A84">
        <v>68</v>
      </c>
      <c r="B84">
        <v>1685102836.7</v>
      </c>
      <c r="C84">
        <v>4140.4000000953702</v>
      </c>
      <c r="D84" t="s">
        <v>456</v>
      </c>
      <c r="E84" t="s">
        <v>457</v>
      </c>
      <c r="F84">
        <v>1685102828.70645</v>
      </c>
      <c r="G84">
        <f t="shared" si="86"/>
        <v>1.0600854703097776E-3</v>
      </c>
      <c r="H84">
        <f t="shared" si="87"/>
        <v>-0.89929799609946603</v>
      </c>
      <c r="I84">
        <f t="shared" si="88"/>
        <v>399.99625806451598</v>
      </c>
      <c r="J84">
        <f t="shared" si="89"/>
        <v>416.83689757036331</v>
      </c>
      <c r="K84">
        <f t="shared" si="90"/>
        <v>40.018033179923847</v>
      </c>
      <c r="L84">
        <f t="shared" si="91"/>
        <v>38.401263468690765</v>
      </c>
      <c r="M84">
        <f t="shared" si="92"/>
        <v>4.4585208482760021E-2</v>
      </c>
      <c r="N84">
        <f t="shared" si="93"/>
        <v>3.3674784998951739</v>
      </c>
      <c r="O84">
        <f t="shared" si="94"/>
        <v>4.4259844695661354E-2</v>
      </c>
      <c r="P84">
        <f t="shared" si="95"/>
        <v>2.7691437487254278E-2</v>
      </c>
      <c r="Q84">
        <f t="shared" si="96"/>
        <v>0</v>
      </c>
      <c r="R84">
        <f t="shared" si="97"/>
        <v>28.221303041387781</v>
      </c>
      <c r="S84">
        <f t="shared" si="98"/>
        <v>27.9961612903226</v>
      </c>
      <c r="T84">
        <f t="shared" si="99"/>
        <v>3.7939905395773104</v>
      </c>
      <c r="U84">
        <f t="shared" si="100"/>
        <v>39.981012896711931</v>
      </c>
      <c r="V84">
        <f t="shared" si="101"/>
        <v>1.5586602373751643</v>
      </c>
      <c r="W84">
        <f t="shared" si="102"/>
        <v>3.8985011245259114</v>
      </c>
      <c r="X84">
        <f t="shared" si="103"/>
        <v>2.2353303022021462</v>
      </c>
      <c r="Y84">
        <f t="shared" si="104"/>
        <v>-46.749769240661188</v>
      </c>
      <c r="Z84">
        <f t="shared" si="105"/>
        <v>84.769213260630664</v>
      </c>
      <c r="AA84">
        <f t="shared" si="106"/>
        <v>5.4996851771540776</v>
      </c>
      <c r="AB84">
        <f t="shared" si="107"/>
        <v>43.519129197123554</v>
      </c>
      <c r="AC84">
        <v>-3.9695144519624498E-2</v>
      </c>
      <c r="AD84">
        <v>4.4561277208931598E-2</v>
      </c>
      <c r="AE84">
        <v>3.3557488760088501</v>
      </c>
      <c r="AF84">
        <v>0</v>
      </c>
      <c r="AG84">
        <v>0</v>
      </c>
      <c r="AH84">
        <f t="shared" si="108"/>
        <v>1</v>
      </c>
      <c r="AI84">
        <f t="shared" si="109"/>
        <v>0</v>
      </c>
      <c r="AJ84">
        <f t="shared" si="110"/>
        <v>50373.604037495214</v>
      </c>
      <c r="AK84" t="s">
        <v>458</v>
      </c>
      <c r="AL84">
        <v>2.2947884615384599</v>
      </c>
      <c r="AM84">
        <v>1.94655</v>
      </c>
      <c r="AN84">
        <f t="shared" si="111"/>
        <v>-0.34823846153845994</v>
      </c>
      <c r="AO84">
        <f t="shared" si="112"/>
        <v>-0.17890034242041558</v>
      </c>
      <c r="AP84">
        <v>-0.105089562355526</v>
      </c>
      <c r="AQ84" t="s">
        <v>253</v>
      </c>
      <c r="AR84">
        <v>0</v>
      </c>
      <c r="AS84">
        <v>0</v>
      </c>
      <c r="AT84" t="e">
        <f t="shared" si="113"/>
        <v>#DIV/0!</v>
      </c>
      <c r="AU84">
        <v>0.5</v>
      </c>
      <c r="AV84">
        <f t="shared" si="114"/>
        <v>0</v>
      </c>
      <c r="AW84">
        <f t="shared" si="115"/>
        <v>-0.89929799609946603</v>
      </c>
      <c r="AX84" t="e">
        <f t="shared" si="116"/>
        <v>#DIV/0!</v>
      </c>
      <c r="AY84" t="e">
        <f t="shared" si="117"/>
        <v>#DIV/0!</v>
      </c>
      <c r="AZ84" t="e">
        <f t="shared" si="118"/>
        <v>#DIV/0!</v>
      </c>
      <c r="BA84" t="e">
        <f t="shared" si="119"/>
        <v>#DIV/0!</v>
      </c>
      <c r="BB84" t="s">
        <v>253</v>
      </c>
      <c r="BC84">
        <v>0</v>
      </c>
      <c r="BD84">
        <f t="shared" si="120"/>
        <v>0</v>
      </c>
      <c r="BE84" t="e">
        <f t="shared" si="121"/>
        <v>#DIV/0!</v>
      </c>
      <c r="BF84">
        <f t="shared" si="122"/>
        <v>1</v>
      </c>
      <c r="BG84">
        <f t="shared" si="123"/>
        <v>0</v>
      </c>
      <c r="BH84">
        <f t="shared" si="124"/>
        <v>-5.5897042256632536</v>
      </c>
      <c r="BI84">
        <f t="shared" si="125"/>
        <v>0</v>
      </c>
      <c r="BJ84">
        <f t="shared" si="126"/>
        <v>0</v>
      </c>
      <c r="BK84">
        <f t="shared" si="127"/>
        <v>0</v>
      </c>
      <c r="BL84">
        <f t="shared" si="128"/>
        <v>0</v>
      </c>
      <c r="BM84">
        <v>0.70114397770928505</v>
      </c>
      <c r="BN84">
        <v>0.5</v>
      </c>
      <c r="BO84" t="s">
        <v>254</v>
      </c>
      <c r="BP84">
        <v>1685102828.70645</v>
      </c>
      <c r="BQ84">
        <v>399.99625806451598</v>
      </c>
      <c r="BR84">
        <v>399.92961290322597</v>
      </c>
      <c r="BS84">
        <v>16.235358064516099</v>
      </c>
      <c r="BT84">
        <v>16.089119354838701</v>
      </c>
      <c r="BU84">
        <v>500.00799999999998</v>
      </c>
      <c r="BV84">
        <v>95.804032258064495</v>
      </c>
      <c r="BW84">
        <v>0.20002451612903199</v>
      </c>
      <c r="BX84">
        <v>28.463087096774199</v>
      </c>
      <c r="BY84">
        <v>27.9961612903226</v>
      </c>
      <c r="BZ84">
        <v>999.9</v>
      </c>
      <c r="CA84">
        <v>9991.9354838709696</v>
      </c>
      <c r="CB84">
        <v>0</v>
      </c>
      <c r="CC84">
        <v>69.432335483871</v>
      </c>
      <c r="CD84">
        <v>0</v>
      </c>
      <c r="CE84">
        <v>0</v>
      </c>
      <c r="CF84">
        <v>0</v>
      </c>
      <c r="CG84">
        <v>0</v>
      </c>
      <c r="CH84">
        <v>2.2915774193548399</v>
      </c>
      <c r="CI84">
        <v>0</v>
      </c>
      <c r="CJ84">
        <v>-16.493829032258098</v>
      </c>
      <c r="CK84">
        <v>-1.8751387096774199</v>
      </c>
      <c r="CL84">
        <v>36.995935483871001</v>
      </c>
      <c r="CM84">
        <v>41.502000000000002</v>
      </c>
      <c r="CN84">
        <v>39.186999999999998</v>
      </c>
      <c r="CO84">
        <v>40.207322580645098</v>
      </c>
      <c r="CP84">
        <v>37.75</v>
      </c>
      <c r="CQ84">
        <v>0</v>
      </c>
      <c r="CR84">
        <v>0</v>
      </c>
      <c r="CS84">
        <v>0</v>
      </c>
      <c r="CT84">
        <v>59.200000047683702</v>
      </c>
      <c r="CU84">
        <v>2.2947884615384599</v>
      </c>
      <c r="CV84">
        <v>-0.48318290880771098</v>
      </c>
      <c r="CW84">
        <v>-2.1489504374697401</v>
      </c>
      <c r="CX84">
        <v>-16.5238615384615</v>
      </c>
      <c r="CY84">
        <v>15</v>
      </c>
      <c r="CZ84">
        <v>1685098620.7</v>
      </c>
      <c r="DA84" t="s">
        <v>255</v>
      </c>
      <c r="DB84">
        <v>3</v>
      </c>
      <c r="DC84">
        <v>-3.831</v>
      </c>
      <c r="DD84">
        <v>0.36</v>
      </c>
      <c r="DE84">
        <v>402</v>
      </c>
      <c r="DF84">
        <v>15</v>
      </c>
      <c r="DG84">
        <v>1.2</v>
      </c>
      <c r="DH84">
        <v>0.35</v>
      </c>
      <c r="DI84">
        <v>5.6831942692307701E-2</v>
      </c>
      <c r="DJ84">
        <v>3.6231579456586997E-2</v>
      </c>
      <c r="DK84">
        <v>0.102824071803119</v>
      </c>
      <c r="DL84">
        <v>1</v>
      </c>
      <c r="DM84">
        <v>2.2481186046511601</v>
      </c>
      <c r="DN84">
        <v>0.34626034958163798</v>
      </c>
      <c r="DO84">
        <v>0.21046199265316601</v>
      </c>
      <c r="DP84">
        <v>1</v>
      </c>
      <c r="DQ84">
        <v>0.15041140384615401</v>
      </c>
      <c r="DR84">
        <v>-4.2818562132014001E-2</v>
      </c>
      <c r="DS84">
        <v>5.9750667304275503E-3</v>
      </c>
      <c r="DT84">
        <v>1</v>
      </c>
      <c r="DU84">
        <v>3</v>
      </c>
      <c r="DV84">
        <v>3</v>
      </c>
      <c r="DW84" t="s">
        <v>263</v>
      </c>
      <c r="DX84">
        <v>100</v>
      </c>
      <c r="DY84">
        <v>100</v>
      </c>
      <c r="DZ84">
        <v>-3.831</v>
      </c>
      <c r="EA84">
        <v>0.36</v>
      </c>
      <c r="EB84">
        <v>2</v>
      </c>
      <c r="EC84">
        <v>515.23800000000006</v>
      </c>
      <c r="ED84">
        <v>410.74400000000003</v>
      </c>
      <c r="EE84">
        <v>27.9054</v>
      </c>
      <c r="EF84">
        <v>30.291</v>
      </c>
      <c r="EG84">
        <v>30.000499999999999</v>
      </c>
      <c r="EH84">
        <v>30.430700000000002</v>
      </c>
      <c r="EI84">
        <v>30.4604</v>
      </c>
      <c r="EJ84">
        <v>19.731999999999999</v>
      </c>
      <c r="EK84">
        <v>26.8751</v>
      </c>
      <c r="EL84">
        <v>0</v>
      </c>
      <c r="EM84">
        <v>27.903700000000001</v>
      </c>
      <c r="EN84">
        <v>399.97800000000001</v>
      </c>
      <c r="EO84">
        <v>16.049900000000001</v>
      </c>
      <c r="EP84">
        <v>100.488</v>
      </c>
      <c r="EQ84">
        <v>90.325299999999999</v>
      </c>
    </row>
    <row r="85" spans="1:147" x14ac:dyDescent="0.3">
      <c r="A85">
        <v>69</v>
      </c>
      <c r="B85">
        <v>1685102896.7</v>
      </c>
      <c r="C85">
        <v>4200.4000000953702</v>
      </c>
      <c r="D85" t="s">
        <v>459</v>
      </c>
      <c r="E85" t="s">
        <v>460</v>
      </c>
      <c r="F85">
        <v>1685102888.7</v>
      </c>
      <c r="G85">
        <f t="shared" si="86"/>
        <v>8.1477351353238564E-4</v>
      </c>
      <c r="H85">
        <f t="shared" si="87"/>
        <v>-0.83590575785107191</v>
      </c>
      <c r="I85">
        <f t="shared" si="88"/>
        <v>400.00548387096802</v>
      </c>
      <c r="J85">
        <f t="shared" si="89"/>
        <v>423.47020233565019</v>
      </c>
      <c r="K85">
        <f t="shared" si="90"/>
        <v>40.65515720509525</v>
      </c>
      <c r="L85">
        <f t="shared" si="91"/>
        <v>38.402432426129984</v>
      </c>
      <c r="M85">
        <f t="shared" si="92"/>
        <v>3.4288325639679929E-2</v>
      </c>
      <c r="N85">
        <f t="shared" si="93"/>
        <v>3.3701828056892418</v>
      </c>
      <c r="O85">
        <f t="shared" si="94"/>
        <v>3.4095695460287144E-2</v>
      </c>
      <c r="P85">
        <f t="shared" si="95"/>
        <v>2.1327026340621381E-2</v>
      </c>
      <c r="Q85">
        <f t="shared" si="96"/>
        <v>0</v>
      </c>
      <c r="R85">
        <f t="shared" si="97"/>
        <v>28.245809550399329</v>
      </c>
      <c r="S85">
        <f t="shared" si="98"/>
        <v>27.975887096774201</v>
      </c>
      <c r="T85">
        <f t="shared" si="99"/>
        <v>3.7895085454210879</v>
      </c>
      <c r="U85">
        <f t="shared" si="100"/>
        <v>40.068904339985487</v>
      </c>
      <c r="V85">
        <f t="shared" si="101"/>
        <v>1.5592229867458749</v>
      </c>
      <c r="W85">
        <f t="shared" si="102"/>
        <v>3.8913541870669466</v>
      </c>
      <c r="X85">
        <f t="shared" si="103"/>
        <v>2.2302855586752131</v>
      </c>
      <c r="Y85">
        <f t="shared" si="104"/>
        <v>-35.931511946778208</v>
      </c>
      <c r="Z85">
        <f t="shared" si="105"/>
        <v>82.782982037922679</v>
      </c>
      <c r="AA85">
        <f t="shared" si="106"/>
        <v>5.3651263945573984</v>
      </c>
      <c r="AB85">
        <f t="shared" si="107"/>
        <v>52.216596485701871</v>
      </c>
      <c r="AC85">
        <v>-3.9735196813900198E-2</v>
      </c>
      <c r="AD85">
        <v>4.4606239418029797E-2</v>
      </c>
      <c r="AE85">
        <v>3.3584413466438998</v>
      </c>
      <c r="AF85">
        <v>0</v>
      </c>
      <c r="AG85">
        <v>0</v>
      </c>
      <c r="AH85">
        <f t="shared" si="108"/>
        <v>1</v>
      </c>
      <c r="AI85">
        <f t="shared" si="109"/>
        <v>0</v>
      </c>
      <c r="AJ85">
        <f t="shared" si="110"/>
        <v>50427.655715549547</v>
      </c>
      <c r="AK85" t="s">
        <v>461</v>
      </c>
      <c r="AL85">
        <v>2.2643576923076898</v>
      </c>
      <c r="AM85">
        <v>1.4132</v>
      </c>
      <c r="AN85">
        <f t="shared" si="111"/>
        <v>-0.85115769230768978</v>
      </c>
      <c r="AO85">
        <f t="shared" si="112"/>
        <v>-0.60229103616451296</v>
      </c>
      <c r="AP85">
        <v>-9.7681714675107903E-2</v>
      </c>
      <c r="AQ85" t="s">
        <v>253</v>
      </c>
      <c r="AR85">
        <v>0</v>
      </c>
      <c r="AS85">
        <v>0</v>
      </c>
      <c r="AT85" t="e">
        <f t="shared" si="113"/>
        <v>#DIV/0!</v>
      </c>
      <c r="AU85">
        <v>0.5</v>
      </c>
      <c r="AV85">
        <f t="shared" si="114"/>
        <v>0</v>
      </c>
      <c r="AW85">
        <f t="shared" si="115"/>
        <v>-0.83590575785107191</v>
      </c>
      <c r="AX85" t="e">
        <f t="shared" si="116"/>
        <v>#DIV/0!</v>
      </c>
      <c r="AY85" t="e">
        <f t="shared" si="117"/>
        <v>#DIV/0!</v>
      </c>
      <c r="AZ85" t="e">
        <f t="shared" si="118"/>
        <v>#DIV/0!</v>
      </c>
      <c r="BA85" t="e">
        <f t="shared" si="119"/>
        <v>#DIV/0!</v>
      </c>
      <c r="BB85" t="s">
        <v>253</v>
      </c>
      <c r="BC85">
        <v>0</v>
      </c>
      <c r="BD85">
        <f t="shared" si="120"/>
        <v>0</v>
      </c>
      <c r="BE85" t="e">
        <f t="shared" si="121"/>
        <v>#DIV/0!</v>
      </c>
      <c r="BF85">
        <f t="shared" si="122"/>
        <v>1</v>
      </c>
      <c r="BG85">
        <f t="shared" si="123"/>
        <v>0</v>
      </c>
      <c r="BH85">
        <f t="shared" si="124"/>
        <v>-1.6603268851021962</v>
      </c>
      <c r="BI85">
        <f t="shared" si="125"/>
        <v>0</v>
      </c>
      <c r="BJ85">
        <f t="shared" si="126"/>
        <v>0</v>
      </c>
      <c r="BK85">
        <f t="shared" si="127"/>
        <v>0</v>
      </c>
      <c r="BL85">
        <f t="shared" si="128"/>
        <v>0</v>
      </c>
      <c r="BM85">
        <v>0.70114397770928505</v>
      </c>
      <c r="BN85">
        <v>0.5</v>
      </c>
      <c r="BO85" t="s">
        <v>254</v>
      </c>
      <c r="BP85">
        <v>1685102888.7</v>
      </c>
      <c r="BQ85">
        <v>400.00548387096802</v>
      </c>
      <c r="BR85">
        <v>399.93396774193599</v>
      </c>
      <c r="BS85">
        <v>16.241099999999999</v>
      </c>
      <c r="BT85">
        <v>16.128699999999998</v>
      </c>
      <c r="BU85">
        <v>499.99593548387099</v>
      </c>
      <c r="BV85">
        <v>95.804816129032304</v>
      </c>
      <c r="BW85">
        <v>0.19994874193548401</v>
      </c>
      <c r="BX85">
        <v>28.431506451612901</v>
      </c>
      <c r="BY85">
        <v>27.975887096774201</v>
      </c>
      <c r="BZ85">
        <v>999.9</v>
      </c>
      <c r="CA85">
        <v>10001.935483871001</v>
      </c>
      <c r="CB85">
        <v>0</v>
      </c>
      <c r="CC85">
        <v>66.493606451612905</v>
      </c>
      <c r="CD85">
        <v>0</v>
      </c>
      <c r="CE85">
        <v>0</v>
      </c>
      <c r="CF85">
        <v>0</v>
      </c>
      <c r="CG85">
        <v>0</v>
      </c>
      <c r="CH85">
        <v>2.2690193548387101</v>
      </c>
      <c r="CI85">
        <v>0</v>
      </c>
      <c r="CJ85">
        <v>-17.0587290322581</v>
      </c>
      <c r="CK85">
        <v>-1.96510322580645</v>
      </c>
      <c r="CL85">
        <v>36.878999999999998</v>
      </c>
      <c r="CM85">
        <v>41.396999999999998</v>
      </c>
      <c r="CN85">
        <v>39.061999999999998</v>
      </c>
      <c r="CO85">
        <v>40.125</v>
      </c>
      <c r="CP85">
        <v>37.625</v>
      </c>
      <c r="CQ85">
        <v>0</v>
      </c>
      <c r="CR85">
        <v>0</v>
      </c>
      <c r="CS85">
        <v>0</v>
      </c>
      <c r="CT85">
        <v>59.600000143051098</v>
      </c>
      <c r="CU85">
        <v>2.2643576923076898</v>
      </c>
      <c r="CV85">
        <v>-0.77448547303615001</v>
      </c>
      <c r="CW85">
        <v>-3.0257606936400898</v>
      </c>
      <c r="CX85">
        <v>-17.10915</v>
      </c>
      <c r="CY85">
        <v>15</v>
      </c>
      <c r="CZ85">
        <v>1685098620.7</v>
      </c>
      <c r="DA85" t="s">
        <v>255</v>
      </c>
      <c r="DB85">
        <v>3</v>
      </c>
      <c r="DC85">
        <v>-3.831</v>
      </c>
      <c r="DD85">
        <v>0.36</v>
      </c>
      <c r="DE85">
        <v>402</v>
      </c>
      <c r="DF85">
        <v>15</v>
      </c>
      <c r="DG85">
        <v>1.2</v>
      </c>
      <c r="DH85">
        <v>0.35</v>
      </c>
      <c r="DI85">
        <v>7.46958913461538E-2</v>
      </c>
      <c r="DJ85">
        <v>-1.29234745855605E-2</v>
      </c>
      <c r="DK85">
        <v>9.0856898155178306E-2</v>
      </c>
      <c r="DL85">
        <v>1</v>
      </c>
      <c r="DM85">
        <v>2.2739232558139499</v>
      </c>
      <c r="DN85">
        <v>-0.398049649401922</v>
      </c>
      <c r="DO85">
        <v>0.195023046744462</v>
      </c>
      <c r="DP85">
        <v>1</v>
      </c>
      <c r="DQ85">
        <v>0.114457942307692</v>
      </c>
      <c r="DR85">
        <v>-2.06674390566952E-2</v>
      </c>
      <c r="DS85">
        <v>3.6492896801635999E-3</v>
      </c>
      <c r="DT85">
        <v>1</v>
      </c>
      <c r="DU85">
        <v>3</v>
      </c>
      <c r="DV85">
        <v>3</v>
      </c>
      <c r="DW85" t="s">
        <v>263</v>
      </c>
      <c r="DX85">
        <v>100</v>
      </c>
      <c r="DY85">
        <v>100</v>
      </c>
      <c r="DZ85">
        <v>-3.831</v>
      </c>
      <c r="EA85">
        <v>0.36</v>
      </c>
      <c r="EB85">
        <v>2</v>
      </c>
      <c r="EC85">
        <v>515.59799999999996</v>
      </c>
      <c r="ED85">
        <v>410.10199999999998</v>
      </c>
      <c r="EE85">
        <v>27.929600000000001</v>
      </c>
      <c r="EF85">
        <v>30.304099999999998</v>
      </c>
      <c r="EG85">
        <v>30.0001</v>
      </c>
      <c r="EH85">
        <v>30.4438</v>
      </c>
      <c r="EI85">
        <v>30.473400000000002</v>
      </c>
      <c r="EJ85">
        <v>19.725300000000001</v>
      </c>
      <c r="EK85">
        <v>26.8751</v>
      </c>
      <c r="EL85">
        <v>0</v>
      </c>
      <c r="EM85">
        <v>27.943300000000001</v>
      </c>
      <c r="EN85">
        <v>400.00099999999998</v>
      </c>
      <c r="EO85">
        <v>16.1205</v>
      </c>
      <c r="EP85">
        <v>100.485</v>
      </c>
      <c r="EQ85">
        <v>90.3215</v>
      </c>
    </row>
    <row r="86" spans="1:147" x14ac:dyDescent="0.3">
      <c r="A86">
        <v>70</v>
      </c>
      <c r="B86">
        <v>1685102956.7</v>
      </c>
      <c r="C86">
        <v>4260.4000000953702</v>
      </c>
      <c r="D86" t="s">
        <v>462</v>
      </c>
      <c r="E86" t="s">
        <v>463</v>
      </c>
      <c r="F86">
        <v>1685102948.7</v>
      </c>
      <c r="G86">
        <f t="shared" si="86"/>
        <v>6.4730434445854949E-4</v>
      </c>
      <c r="H86">
        <f t="shared" si="87"/>
        <v>-0.89316016956941569</v>
      </c>
      <c r="I86">
        <f t="shared" si="88"/>
        <v>400.01612903225799</v>
      </c>
      <c r="J86">
        <f t="shared" si="89"/>
        <v>436.7249362237369</v>
      </c>
      <c r="K86">
        <f t="shared" si="90"/>
        <v>41.926508069561372</v>
      </c>
      <c r="L86">
        <f t="shared" si="91"/>
        <v>38.402385736988549</v>
      </c>
      <c r="M86">
        <f t="shared" si="92"/>
        <v>2.7230171391801283E-2</v>
      </c>
      <c r="N86">
        <f t="shared" si="93"/>
        <v>3.3651278115018557</v>
      </c>
      <c r="O86">
        <f t="shared" si="94"/>
        <v>2.7108349950877332E-2</v>
      </c>
      <c r="P86">
        <f t="shared" si="95"/>
        <v>1.6953618322698875E-2</v>
      </c>
      <c r="Q86">
        <f t="shared" si="96"/>
        <v>0</v>
      </c>
      <c r="R86">
        <f t="shared" si="97"/>
        <v>28.269013592447912</v>
      </c>
      <c r="S86">
        <f t="shared" si="98"/>
        <v>27.9743064516129</v>
      </c>
      <c r="T86">
        <f t="shared" si="99"/>
        <v>3.7891593080909778</v>
      </c>
      <c r="U86">
        <f t="shared" si="100"/>
        <v>40.140089937721427</v>
      </c>
      <c r="V86">
        <f t="shared" si="101"/>
        <v>1.5606543133640682</v>
      </c>
      <c r="W86">
        <f t="shared" si="102"/>
        <v>3.8880189750084542</v>
      </c>
      <c r="X86">
        <f t="shared" si="103"/>
        <v>2.2285049947269098</v>
      </c>
      <c r="Y86">
        <f t="shared" si="104"/>
        <v>-28.546121590622032</v>
      </c>
      <c r="Z86">
        <f t="shared" si="105"/>
        <v>80.268742097886161</v>
      </c>
      <c r="AA86">
        <f t="shared" si="106"/>
        <v>5.2095702405091942</v>
      </c>
      <c r="AB86">
        <f t="shared" si="107"/>
        <v>56.932190747773319</v>
      </c>
      <c r="AC86">
        <v>-3.96603401961911E-2</v>
      </c>
      <c r="AD86">
        <v>4.45222063068514E-2</v>
      </c>
      <c r="AE86">
        <v>3.35340847203768</v>
      </c>
      <c r="AF86">
        <v>0</v>
      </c>
      <c r="AG86">
        <v>0</v>
      </c>
      <c r="AH86">
        <f t="shared" si="108"/>
        <v>1</v>
      </c>
      <c r="AI86">
        <f t="shared" si="109"/>
        <v>0</v>
      </c>
      <c r="AJ86">
        <f t="shared" si="110"/>
        <v>50338.922020603597</v>
      </c>
      <c r="AK86" t="s">
        <v>464</v>
      </c>
      <c r="AL86">
        <v>2.2724846153846201</v>
      </c>
      <c r="AM86">
        <v>2.2827700000000002</v>
      </c>
      <c r="AN86">
        <f t="shared" si="111"/>
        <v>1.0285384615380089E-2</v>
      </c>
      <c r="AO86">
        <f t="shared" si="112"/>
        <v>4.5056596220294154E-3</v>
      </c>
      <c r="AP86">
        <v>-0.104372312337186</v>
      </c>
      <c r="AQ86" t="s">
        <v>253</v>
      </c>
      <c r="AR86">
        <v>0</v>
      </c>
      <c r="AS86">
        <v>0</v>
      </c>
      <c r="AT86" t="e">
        <f t="shared" si="113"/>
        <v>#DIV/0!</v>
      </c>
      <c r="AU86">
        <v>0.5</v>
      </c>
      <c r="AV86">
        <f t="shared" si="114"/>
        <v>0</v>
      </c>
      <c r="AW86">
        <f t="shared" si="115"/>
        <v>-0.89316016956941569</v>
      </c>
      <c r="AX86" t="e">
        <f t="shared" si="116"/>
        <v>#DIV/0!</v>
      </c>
      <c r="AY86" t="e">
        <f t="shared" si="117"/>
        <v>#DIV/0!</v>
      </c>
      <c r="AZ86" t="e">
        <f t="shared" si="118"/>
        <v>#DIV/0!</v>
      </c>
      <c r="BA86" t="e">
        <f t="shared" si="119"/>
        <v>#DIV/0!</v>
      </c>
      <c r="BB86" t="s">
        <v>253</v>
      </c>
      <c r="BC86">
        <v>0</v>
      </c>
      <c r="BD86">
        <f t="shared" si="120"/>
        <v>0</v>
      </c>
      <c r="BE86" t="e">
        <f t="shared" si="121"/>
        <v>#DIV/0!</v>
      </c>
      <c r="BF86">
        <f t="shared" si="122"/>
        <v>1</v>
      </c>
      <c r="BG86">
        <f t="shared" si="123"/>
        <v>0</v>
      </c>
      <c r="BH86">
        <f t="shared" si="124"/>
        <v>221.94308578276167</v>
      </c>
      <c r="BI86">
        <f t="shared" si="125"/>
        <v>0</v>
      </c>
      <c r="BJ86">
        <f t="shared" si="126"/>
        <v>0</v>
      </c>
      <c r="BK86">
        <f t="shared" si="127"/>
        <v>0</v>
      </c>
      <c r="BL86">
        <f t="shared" si="128"/>
        <v>0</v>
      </c>
      <c r="BM86">
        <v>0.70114397770928505</v>
      </c>
      <c r="BN86">
        <v>0.5</v>
      </c>
      <c r="BO86" t="s">
        <v>254</v>
      </c>
      <c r="BP86">
        <v>1685102948.7</v>
      </c>
      <c r="BQ86">
        <v>400.01612903225799</v>
      </c>
      <c r="BR86">
        <v>399.92719354838698</v>
      </c>
      <c r="BS86">
        <v>16.256461290322601</v>
      </c>
      <c r="BT86">
        <v>16.167167741935501</v>
      </c>
      <c r="BU86">
        <v>500.00867741935502</v>
      </c>
      <c r="BV86">
        <v>95.801993548387102</v>
      </c>
      <c r="BW86">
        <v>0.20009974193548399</v>
      </c>
      <c r="BX86">
        <v>28.416751612903202</v>
      </c>
      <c r="BY86">
        <v>27.9743064516129</v>
      </c>
      <c r="BZ86">
        <v>999.9</v>
      </c>
      <c r="CA86">
        <v>9983.3870967741896</v>
      </c>
      <c r="CB86">
        <v>0</v>
      </c>
      <c r="CC86">
        <v>67.891499999999994</v>
      </c>
      <c r="CD86">
        <v>0</v>
      </c>
      <c r="CE86">
        <v>0</v>
      </c>
      <c r="CF86">
        <v>0</v>
      </c>
      <c r="CG86">
        <v>0</v>
      </c>
      <c r="CH86">
        <v>2.25912580645161</v>
      </c>
      <c r="CI86">
        <v>0</v>
      </c>
      <c r="CJ86">
        <v>-17.340690322580599</v>
      </c>
      <c r="CK86">
        <v>-2.0180903225806501</v>
      </c>
      <c r="CL86">
        <v>36.762</v>
      </c>
      <c r="CM86">
        <v>41.311999999999998</v>
      </c>
      <c r="CN86">
        <v>38.936999999999998</v>
      </c>
      <c r="CO86">
        <v>40.061999999999998</v>
      </c>
      <c r="CP86">
        <v>37.555999999999997</v>
      </c>
      <c r="CQ86">
        <v>0</v>
      </c>
      <c r="CR86">
        <v>0</v>
      </c>
      <c r="CS86">
        <v>0</v>
      </c>
      <c r="CT86">
        <v>59.400000095367403</v>
      </c>
      <c r="CU86">
        <v>2.2724846153846201</v>
      </c>
      <c r="CV86">
        <v>-0.46146323814942802</v>
      </c>
      <c r="CW86">
        <v>-0.87226325846084996</v>
      </c>
      <c r="CX86">
        <v>-17.364473076923101</v>
      </c>
      <c r="CY86">
        <v>15</v>
      </c>
      <c r="CZ86">
        <v>1685098620.7</v>
      </c>
      <c r="DA86" t="s">
        <v>255</v>
      </c>
      <c r="DB86">
        <v>3</v>
      </c>
      <c r="DC86">
        <v>-3.831</v>
      </c>
      <c r="DD86">
        <v>0.36</v>
      </c>
      <c r="DE86">
        <v>402</v>
      </c>
      <c r="DF86">
        <v>15</v>
      </c>
      <c r="DG86">
        <v>1.2</v>
      </c>
      <c r="DH86">
        <v>0.35</v>
      </c>
      <c r="DI86">
        <v>6.52782640384615E-2</v>
      </c>
      <c r="DJ86">
        <v>0.23962773354564301</v>
      </c>
      <c r="DK86">
        <v>9.4195936574140701E-2</v>
      </c>
      <c r="DL86">
        <v>1</v>
      </c>
      <c r="DM86">
        <v>2.2810581395348799</v>
      </c>
      <c r="DN86">
        <v>-0.28857728293739998</v>
      </c>
      <c r="DO86">
        <v>0.20217059827245201</v>
      </c>
      <c r="DP86">
        <v>1</v>
      </c>
      <c r="DQ86">
        <v>9.0182857692307702E-2</v>
      </c>
      <c r="DR86">
        <v>-1.38221325979323E-2</v>
      </c>
      <c r="DS86">
        <v>2.7965674518640599E-3</v>
      </c>
      <c r="DT86">
        <v>1</v>
      </c>
      <c r="DU86">
        <v>3</v>
      </c>
      <c r="DV86">
        <v>3</v>
      </c>
      <c r="DW86" t="s">
        <v>263</v>
      </c>
      <c r="DX86">
        <v>100</v>
      </c>
      <c r="DY86">
        <v>100</v>
      </c>
      <c r="DZ86">
        <v>-3.831</v>
      </c>
      <c r="EA86">
        <v>0.36</v>
      </c>
      <c r="EB86">
        <v>2</v>
      </c>
      <c r="EC86">
        <v>515.32100000000003</v>
      </c>
      <c r="ED86">
        <v>410.43700000000001</v>
      </c>
      <c r="EE86">
        <v>27.991299999999999</v>
      </c>
      <c r="EF86">
        <v>30.3172</v>
      </c>
      <c r="EG86">
        <v>30.000499999999999</v>
      </c>
      <c r="EH86">
        <v>30.456900000000001</v>
      </c>
      <c r="EI86">
        <v>30.4864</v>
      </c>
      <c r="EJ86">
        <v>19.720800000000001</v>
      </c>
      <c r="EK86">
        <v>26.8751</v>
      </c>
      <c r="EL86">
        <v>0</v>
      </c>
      <c r="EM86">
        <v>28.003599999999999</v>
      </c>
      <c r="EN86">
        <v>399.959</v>
      </c>
      <c r="EO86">
        <v>16.1205</v>
      </c>
      <c r="EP86">
        <v>100.483</v>
      </c>
      <c r="EQ86">
        <v>90.319299999999998</v>
      </c>
    </row>
    <row r="87" spans="1:147" x14ac:dyDescent="0.3">
      <c r="A87">
        <v>71</v>
      </c>
      <c r="B87">
        <v>1685103016.7</v>
      </c>
      <c r="C87">
        <v>4320.4000000953702</v>
      </c>
      <c r="D87" t="s">
        <v>465</v>
      </c>
      <c r="E87" t="s">
        <v>466</v>
      </c>
      <c r="F87">
        <v>1685103008.7290299</v>
      </c>
      <c r="G87">
        <f t="shared" si="86"/>
        <v>5.6009784436858239E-4</v>
      </c>
      <c r="H87">
        <f t="shared" si="87"/>
        <v>-0.82974999816836925</v>
      </c>
      <c r="I87">
        <f t="shared" si="88"/>
        <v>400.008806451613</v>
      </c>
      <c r="J87">
        <f t="shared" si="89"/>
        <v>440.53399829032202</v>
      </c>
      <c r="K87">
        <f t="shared" si="90"/>
        <v>42.292488065641393</v>
      </c>
      <c r="L87">
        <f t="shared" si="91"/>
        <v>38.401957030924471</v>
      </c>
      <c r="M87">
        <f t="shared" si="92"/>
        <v>2.3544154304034042E-2</v>
      </c>
      <c r="N87">
        <f t="shared" si="93"/>
        <v>3.3692171984296548</v>
      </c>
      <c r="O87">
        <f t="shared" si="94"/>
        <v>2.3453131975171564E-2</v>
      </c>
      <c r="P87">
        <f t="shared" si="95"/>
        <v>1.4666356029014765E-2</v>
      </c>
      <c r="Q87">
        <f t="shared" si="96"/>
        <v>0</v>
      </c>
      <c r="R87">
        <f t="shared" si="97"/>
        <v>28.28116877067092</v>
      </c>
      <c r="S87">
        <f t="shared" si="98"/>
        <v>27.9690677419355</v>
      </c>
      <c r="T87">
        <f t="shared" si="99"/>
        <v>3.788002036547065</v>
      </c>
      <c r="U87">
        <f t="shared" si="100"/>
        <v>40.119883900688258</v>
      </c>
      <c r="V87">
        <f t="shared" si="101"/>
        <v>1.5591532614405621</v>
      </c>
      <c r="W87">
        <f t="shared" si="102"/>
        <v>3.8862357261552662</v>
      </c>
      <c r="X87">
        <f t="shared" si="103"/>
        <v>2.2288487751065027</v>
      </c>
      <c r="Y87">
        <f t="shared" si="104"/>
        <v>-24.700314936654483</v>
      </c>
      <c r="Z87">
        <f t="shared" si="105"/>
        <v>79.884058478808271</v>
      </c>
      <c r="AA87">
        <f t="shared" si="106"/>
        <v>5.1779721531112095</v>
      </c>
      <c r="AB87">
        <f t="shared" si="107"/>
        <v>60.361715695264998</v>
      </c>
      <c r="AC87">
        <v>-3.9720894113481703E-2</v>
      </c>
      <c r="AD87">
        <v>4.4590183383824603E-2</v>
      </c>
      <c r="AE87">
        <v>3.35747996572732</v>
      </c>
      <c r="AF87">
        <v>0</v>
      </c>
      <c r="AG87">
        <v>0</v>
      </c>
      <c r="AH87">
        <f t="shared" si="108"/>
        <v>1</v>
      </c>
      <c r="AI87">
        <f t="shared" si="109"/>
        <v>0</v>
      </c>
      <c r="AJ87">
        <f t="shared" si="110"/>
        <v>50413.990126427401</v>
      </c>
      <c r="AK87" t="s">
        <v>467</v>
      </c>
      <c r="AL87">
        <v>2.28012307692308</v>
      </c>
      <c r="AM87">
        <v>1.61113</v>
      </c>
      <c r="AN87">
        <f t="shared" si="111"/>
        <v>-0.66899307692308008</v>
      </c>
      <c r="AO87">
        <f t="shared" si="112"/>
        <v>-0.41523221398836846</v>
      </c>
      <c r="AP87">
        <v>-9.6962369036484197E-2</v>
      </c>
      <c r="AQ87" t="s">
        <v>253</v>
      </c>
      <c r="AR87">
        <v>0</v>
      </c>
      <c r="AS87">
        <v>0</v>
      </c>
      <c r="AT87" t="e">
        <f t="shared" si="113"/>
        <v>#DIV/0!</v>
      </c>
      <c r="AU87">
        <v>0.5</v>
      </c>
      <c r="AV87">
        <f t="shared" si="114"/>
        <v>0</v>
      </c>
      <c r="AW87">
        <f t="shared" si="115"/>
        <v>-0.82974999816836925</v>
      </c>
      <c r="AX87" t="e">
        <f t="shared" si="116"/>
        <v>#DIV/0!</v>
      </c>
      <c r="AY87" t="e">
        <f t="shared" si="117"/>
        <v>#DIV/0!</v>
      </c>
      <c r="AZ87" t="e">
        <f t="shared" si="118"/>
        <v>#DIV/0!</v>
      </c>
      <c r="BA87" t="e">
        <f t="shared" si="119"/>
        <v>#DIV/0!</v>
      </c>
      <c r="BB87" t="s">
        <v>253</v>
      </c>
      <c r="BC87">
        <v>0</v>
      </c>
      <c r="BD87">
        <f t="shared" si="120"/>
        <v>0</v>
      </c>
      <c r="BE87" t="e">
        <f t="shared" si="121"/>
        <v>#DIV/0!</v>
      </c>
      <c r="BF87">
        <f t="shared" si="122"/>
        <v>1</v>
      </c>
      <c r="BG87">
        <f t="shared" si="123"/>
        <v>0</v>
      </c>
      <c r="BH87">
        <f t="shared" si="124"/>
        <v>-2.4082909907081826</v>
      </c>
      <c r="BI87">
        <f t="shared" si="125"/>
        <v>0</v>
      </c>
      <c r="BJ87">
        <f t="shared" si="126"/>
        <v>0</v>
      </c>
      <c r="BK87">
        <f t="shared" si="127"/>
        <v>0</v>
      </c>
      <c r="BL87">
        <f t="shared" si="128"/>
        <v>0</v>
      </c>
      <c r="BM87">
        <v>0.70114397770928505</v>
      </c>
      <c r="BN87">
        <v>0.5</v>
      </c>
      <c r="BO87" t="s">
        <v>254</v>
      </c>
      <c r="BP87">
        <v>1685103008.7290299</v>
      </c>
      <c r="BQ87">
        <v>400.008806451613</v>
      </c>
      <c r="BR87">
        <v>399.923870967742</v>
      </c>
      <c r="BS87">
        <v>16.2407096774194</v>
      </c>
      <c r="BT87">
        <v>16.163445161290301</v>
      </c>
      <c r="BU87">
        <v>500.01135483871002</v>
      </c>
      <c r="BV87">
        <v>95.802774193548402</v>
      </c>
      <c r="BW87">
        <v>0.20000477419354801</v>
      </c>
      <c r="BX87">
        <v>28.4088580645161</v>
      </c>
      <c r="BY87">
        <v>27.9690677419355</v>
      </c>
      <c r="BZ87">
        <v>999.9</v>
      </c>
      <c r="CA87">
        <v>9998.5483870967691</v>
      </c>
      <c r="CB87">
        <v>0</v>
      </c>
      <c r="CC87">
        <v>57.628090322580697</v>
      </c>
      <c r="CD87">
        <v>0</v>
      </c>
      <c r="CE87">
        <v>0</v>
      </c>
      <c r="CF87">
        <v>0</v>
      </c>
      <c r="CG87">
        <v>0</v>
      </c>
      <c r="CH87">
        <v>2.2828612903225798</v>
      </c>
      <c r="CI87">
        <v>0</v>
      </c>
      <c r="CJ87">
        <v>-18.102254838709701</v>
      </c>
      <c r="CK87">
        <v>-2.1292032258064499</v>
      </c>
      <c r="CL87">
        <v>36.664999999999999</v>
      </c>
      <c r="CM87">
        <v>41.241870967741903</v>
      </c>
      <c r="CN87">
        <v>38.832322580645098</v>
      </c>
      <c r="CO87">
        <v>39.941064516129003</v>
      </c>
      <c r="CP87">
        <v>37.441064516129003</v>
      </c>
      <c r="CQ87">
        <v>0</v>
      </c>
      <c r="CR87">
        <v>0</v>
      </c>
      <c r="CS87">
        <v>0</v>
      </c>
      <c r="CT87">
        <v>59.400000095367403</v>
      </c>
      <c r="CU87">
        <v>2.28012307692308</v>
      </c>
      <c r="CV87">
        <v>-0.225941883955877</v>
      </c>
      <c r="CW87">
        <v>0.13826325577812201</v>
      </c>
      <c r="CX87">
        <v>-18.055246153846198</v>
      </c>
      <c r="CY87">
        <v>15</v>
      </c>
      <c r="CZ87">
        <v>1685098620.7</v>
      </c>
      <c r="DA87" t="s">
        <v>255</v>
      </c>
      <c r="DB87">
        <v>3</v>
      </c>
      <c r="DC87">
        <v>-3.831</v>
      </c>
      <c r="DD87">
        <v>0.36</v>
      </c>
      <c r="DE87">
        <v>402</v>
      </c>
      <c r="DF87">
        <v>15</v>
      </c>
      <c r="DG87">
        <v>1.2</v>
      </c>
      <c r="DH87">
        <v>0.35</v>
      </c>
      <c r="DI87">
        <v>9.0109048269230801E-2</v>
      </c>
      <c r="DJ87">
        <v>-0.207310209109931</v>
      </c>
      <c r="DK87">
        <v>0.113770427171885</v>
      </c>
      <c r="DL87">
        <v>1</v>
      </c>
      <c r="DM87">
        <v>2.2647232558139501</v>
      </c>
      <c r="DN87">
        <v>2.3781410079188499E-2</v>
      </c>
      <c r="DO87">
        <v>0.13409410412651501</v>
      </c>
      <c r="DP87">
        <v>1</v>
      </c>
      <c r="DQ87">
        <v>8.2022471153846102E-2</v>
      </c>
      <c r="DR87">
        <v>-4.8441746616323098E-2</v>
      </c>
      <c r="DS87">
        <v>7.0260022994898799E-3</v>
      </c>
      <c r="DT87">
        <v>1</v>
      </c>
      <c r="DU87">
        <v>3</v>
      </c>
      <c r="DV87">
        <v>3</v>
      </c>
      <c r="DW87" t="s">
        <v>263</v>
      </c>
      <c r="DX87">
        <v>100</v>
      </c>
      <c r="DY87">
        <v>100</v>
      </c>
      <c r="DZ87">
        <v>-3.831</v>
      </c>
      <c r="EA87">
        <v>0.36</v>
      </c>
      <c r="EB87">
        <v>2</v>
      </c>
      <c r="EC87">
        <v>515.17200000000003</v>
      </c>
      <c r="ED87">
        <v>410.38799999999998</v>
      </c>
      <c r="EE87">
        <v>28.082999999999998</v>
      </c>
      <c r="EF87">
        <v>30.3277</v>
      </c>
      <c r="EG87">
        <v>30.0001</v>
      </c>
      <c r="EH87">
        <v>30.47</v>
      </c>
      <c r="EI87">
        <v>30.4969</v>
      </c>
      <c r="EJ87">
        <v>19.710599999999999</v>
      </c>
      <c r="EK87">
        <v>27.145399999999999</v>
      </c>
      <c r="EL87">
        <v>0</v>
      </c>
      <c r="EM87">
        <v>28.093599999999999</v>
      </c>
      <c r="EN87">
        <v>399.77</v>
      </c>
      <c r="EO87">
        <v>16.1205</v>
      </c>
      <c r="EP87">
        <v>100.483</v>
      </c>
      <c r="EQ87">
        <v>90.316199999999995</v>
      </c>
    </row>
    <row r="88" spans="1:147" x14ac:dyDescent="0.3">
      <c r="A88">
        <v>72</v>
      </c>
      <c r="B88">
        <v>1685103076.7</v>
      </c>
      <c r="C88">
        <v>4380.4000000953702</v>
      </c>
      <c r="D88" t="s">
        <v>468</v>
      </c>
      <c r="E88" t="s">
        <v>469</v>
      </c>
      <c r="F88">
        <v>1685103068.7387099</v>
      </c>
      <c r="G88">
        <f t="shared" si="86"/>
        <v>4.271295485442429E-4</v>
      </c>
      <c r="H88">
        <f t="shared" si="87"/>
        <v>-0.71558206461158558</v>
      </c>
      <c r="I88">
        <f t="shared" si="88"/>
        <v>399.99590322580599</v>
      </c>
      <c r="J88">
        <f t="shared" si="89"/>
        <v>447.79470590614034</v>
      </c>
      <c r="K88">
        <f t="shared" si="90"/>
        <v>42.990084520317083</v>
      </c>
      <c r="L88">
        <f t="shared" si="91"/>
        <v>38.401208099727505</v>
      </c>
      <c r="M88">
        <f t="shared" si="92"/>
        <v>1.7937750368753246E-2</v>
      </c>
      <c r="N88">
        <f t="shared" si="93"/>
        <v>3.3703337929142543</v>
      </c>
      <c r="O88">
        <f t="shared" si="94"/>
        <v>1.7884880758935934E-2</v>
      </c>
      <c r="P88">
        <f t="shared" si="95"/>
        <v>1.1182787529575812E-2</v>
      </c>
      <c r="Q88">
        <f t="shared" si="96"/>
        <v>0</v>
      </c>
      <c r="R88">
        <f t="shared" si="97"/>
        <v>28.311499841820822</v>
      </c>
      <c r="S88">
        <f t="shared" si="98"/>
        <v>27.9732032258065</v>
      </c>
      <c r="T88">
        <f t="shared" si="99"/>
        <v>3.7889155713286486</v>
      </c>
      <c r="U88">
        <f t="shared" si="100"/>
        <v>40.141822250277755</v>
      </c>
      <c r="V88">
        <f t="shared" si="101"/>
        <v>1.560004667521979</v>
      </c>
      <c r="W88">
        <f t="shared" si="102"/>
        <v>3.88623281174333</v>
      </c>
      <c r="X88">
        <f t="shared" si="103"/>
        <v>2.2289109038066695</v>
      </c>
      <c r="Y88">
        <f t="shared" si="104"/>
        <v>-18.836413090801113</v>
      </c>
      <c r="Z88">
        <f t="shared" si="105"/>
        <v>79.156765016831898</v>
      </c>
      <c r="AA88">
        <f t="shared" si="106"/>
        <v>5.1292354251592887</v>
      </c>
      <c r="AB88">
        <f t="shared" si="107"/>
        <v>65.449587351190075</v>
      </c>
      <c r="AC88">
        <v>-3.9737433408236801E-2</v>
      </c>
      <c r="AD88">
        <v>4.4608750191108999E-2</v>
      </c>
      <c r="AE88">
        <v>3.3585916729716998</v>
      </c>
      <c r="AF88">
        <v>0</v>
      </c>
      <c r="AG88">
        <v>0</v>
      </c>
      <c r="AH88">
        <f t="shared" si="108"/>
        <v>1</v>
      </c>
      <c r="AI88">
        <f t="shared" si="109"/>
        <v>0</v>
      </c>
      <c r="AJ88">
        <f t="shared" si="110"/>
        <v>50434.152616537343</v>
      </c>
      <c r="AK88" t="s">
        <v>470</v>
      </c>
      <c r="AL88">
        <v>2.2995230769230801</v>
      </c>
      <c r="AM88">
        <v>1.6916</v>
      </c>
      <c r="AN88">
        <f t="shared" si="111"/>
        <v>-0.60792307692308012</v>
      </c>
      <c r="AO88">
        <f t="shared" si="112"/>
        <v>-0.35937755788784592</v>
      </c>
      <c r="AP88">
        <v>-8.3621009193387802E-2</v>
      </c>
      <c r="AQ88" t="s">
        <v>253</v>
      </c>
      <c r="AR88">
        <v>0</v>
      </c>
      <c r="AS88">
        <v>0</v>
      </c>
      <c r="AT88" t="e">
        <f t="shared" si="113"/>
        <v>#DIV/0!</v>
      </c>
      <c r="AU88">
        <v>0.5</v>
      </c>
      <c r="AV88">
        <f t="shared" si="114"/>
        <v>0</v>
      </c>
      <c r="AW88">
        <f t="shared" si="115"/>
        <v>-0.71558206461158558</v>
      </c>
      <c r="AX88" t="e">
        <f t="shared" si="116"/>
        <v>#DIV/0!</v>
      </c>
      <c r="AY88" t="e">
        <f t="shared" si="117"/>
        <v>#DIV/0!</v>
      </c>
      <c r="AZ88" t="e">
        <f t="shared" si="118"/>
        <v>#DIV/0!</v>
      </c>
      <c r="BA88" t="e">
        <f t="shared" si="119"/>
        <v>#DIV/0!</v>
      </c>
      <c r="BB88" t="s">
        <v>253</v>
      </c>
      <c r="BC88">
        <v>0</v>
      </c>
      <c r="BD88">
        <f t="shared" si="120"/>
        <v>0</v>
      </c>
      <c r="BE88" t="e">
        <f t="shared" si="121"/>
        <v>#DIV/0!</v>
      </c>
      <c r="BF88">
        <f t="shared" si="122"/>
        <v>1</v>
      </c>
      <c r="BG88">
        <f t="shared" si="123"/>
        <v>0</v>
      </c>
      <c r="BH88">
        <f t="shared" si="124"/>
        <v>-2.7825888902948099</v>
      </c>
      <c r="BI88">
        <f t="shared" si="125"/>
        <v>0</v>
      </c>
      <c r="BJ88">
        <f t="shared" si="126"/>
        <v>0</v>
      </c>
      <c r="BK88">
        <f t="shared" si="127"/>
        <v>0</v>
      </c>
      <c r="BL88">
        <f t="shared" si="128"/>
        <v>0</v>
      </c>
      <c r="BM88">
        <v>0.70114397770928505</v>
      </c>
      <c r="BN88">
        <v>0.5</v>
      </c>
      <c r="BO88" t="s">
        <v>254</v>
      </c>
      <c r="BP88">
        <v>1685103068.7387099</v>
      </c>
      <c r="BQ88">
        <v>399.99590322580599</v>
      </c>
      <c r="BR88">
        <v>399.91951612903199</v>
      </c>
      <c r="BS88">
        <v>16.2493709677419</v>
      </c>
      <c r="BT88">
        <v>16.190448387096801</v>
      </c>
      <c r="BU88">
        <v>500.00009677419303</v>
      </c>
      <c r="BV88">
        <v>95.8040290322581</v>
      </c>
      <c r="BW88">
        <v>0.199974483870968</v>
      </c>
      <c r="BX88">
        <v>28.408845161290301</v>
      </c>
      <c r="BY88">
        <v>27.9732032258065</v>
      </c>
      <c r="BZ88">
        <v>999.9</v>
      </c>
      <c r="CA88">
        <v>10002.580645161301</v>
      </c>
      <c r="CB88">
        <v>0</v>
      </c>
      <c r="CC88">
        <v>65.436135483870999</v>
      </c>
      <c r="CD88">
        <v>0</v>
      </c>
      <c r="CE88">
        <v>0</v>
      </c>
      <c r="CF88">
        <v>0</v>
      </c>
      <c r="CG88">
        <v>0</v>
      </c>
      <c r="CH88">
        <v>2.2919838709677398</v>
      </c>
      <c r="CI88">
        <v>0</v>
      </c>
      <c r="CJ88">
        <v>-18.616009677419399</v>
      </c>
      <c r="CK88">
        <v>-2.1839580645161298</v>
      </c>
      <c r="CL88">
        <v>36.558</v>
      </c>
      <c r="CM88">
        <v>41.128999999999998</v>
      </c>
      <c r="CN88">
        <v>38.75</v>
      </c>
      <c r="CO88">
        <v>39.875</v>
      </c>
      <c r="CP88">
        <v>37.375</v>
      </c>
      <c r="CQ88">
        <v>0</v>
      </c>
      <c r="CR88">
        <v>0</v>
      </c>
      <c r="CS88">
        <v>0</v>
      </c>
      <c r="CT88">
        <v>59.200000047683702</v>
      </c>
      <c r="CU88">
        <v>2.2995230769230801</v>
      </c>
      <c r="CV88">
        <v>-0.19947351187791099</v>
      </c>
      <c r="CW88">
        <v>1.0632957260142499</v>
      </c>
      <c r="CX88">
        <v>-18.641353846153802</v>
      </c>
      <c r="CY88">
        <v>15</v>
      </c>
      <c r="CZ88">
        <v>1685098620.7</v>
      </c>
      <c r="DA88" t="s">
        <v>255</v>
      </c>
      <c r="DB88">
        <v>3</v>
      </c>
      <c r="DC88">
        <v>-3.831</v>
      </c>
      <c r="DD88">
        <v>0.36</v>
      </c>
      <c r="DE88">
        <v>402</v>
      </c>
      <c r="DF88">
        <v>15</v>
      </c>
      <c r="DG88">
        <v>1.2</v>
      </c>
      <c r="DH88">
        <v>0.35</v>
      </c>
      <c r="DI88">
        <v>8.4530185961538495E-2</v>
      </c>
      <c r="DJ88">
        <v>-4.7918064593282801E-2</v>
      </c>
      <c r="DK88">
        <v>8.7378230439232499E-2</v>
      </c>
      <c r="DL88">
        <v>1</v>
      </c>
      <c r="DM88">
        <v>2.2888093023255802</v>
      </c>
      <c r="DN88">
        <v>8.4557667681378595E-2</v>
      </c>
      <c r="DO88">
        <v>0.18702535186184799</v>
      </c>
      <c r="DP88">
        <v>1</v>
      </c>
      <c r="DQ88">
        <v>6.0025984615384602E-2</v>
      </c>
      <c r="DR88">
        <v>-1.32644907302483E-2</v>
      </c>
      <c r="DS88">
        <v>3.1957895082908301E-3</v>
      </c>
      <c r="DT88">
        <v>1</v>
      </c>
      <c r="DU88">
        <v>3</v>
      </c>
      <c r="DV88">
        <v>3</v>
      </c>
      <c r="DW88" t="s">
        <v>263</v>
      </c>
      <c r="DX88">
        <v>100</v>
      </c>
      <c r="DY88">
        <v>100</v>
      </c>
      <c r="DZ88">
        <v>-3.831</v>
      </c>
      <c r="EA88">
        <v>0.36</v>
      </c>
      <c r="EB88">
        <v>2</v>
      </c>
      <c r="EC88">
        <v>515.23500000000001</v>
      </c>
      <c r="ED88">
        <v>410.339</v>
      </c>
      <c r="EE88">
        <v>28.123799999999999</v>
      </c>
      <c r="EF88">
        <v>30.332999999999998</v>
      </c>
      <c r="EG88">
        <v>30.0002</v>
      </c>
      <c r="EH88">
        <v>30.477900000000002</v>
      </c>
      <c r="EI88">
        <v>30.507400000000001</v>
      </c>
      <c r="EJ88">
        <v>19.7104</v>
      </c>
      <c r="EK88">
        <v>27.145399999999999</v>
      </c>
      <c r="EL88">
        <v>0</v>
      </c>
      <c r="EM88">
        <v>28.130800000000001</v>
      </c>
      <c r="EN88">
        <v>399.87200000000001</v>
      </c>
      <c r="EO88">
        <v>16.1401</v>
      </c>
      <c r="EP88">
        <v>100.48099999999999</v>
      </c>
      <c r="EQ88">
        <v>90.314899999999994</v>
      </c>
    </row>
    <row r="89" spans="1:147" x14ac:dyDescent="0.3">
      <c r="A89">
        <v>73</v>
      </c>
      <c r="B89">
        <v>1685103136.8</v>
      </c>
      <c r="C89">
        <v>4440.5</v>
      </c>
      <c r="D89" t="s">
        <v>471</v>
      </c>
      <c r="E89" t="s">
        <v>472</v>
      </c>
      <c r="F89">
        <v>1685103128.7548399</v>
      </c>
      <c r="G89">
        <f t="shared" si="86"/>
        <v>4.2912529076821087E-4</v>
      </c>
      <c r="H89">
        <f t="shared" si="87"/>
        <v>-0.6676139353043733</v>
      </c>
      <c r="I89">
        <f t="shared" si="88"/>
        <v>399.98761290322602</v>
      </c>
      <c r="J89">
        <f t="shared" si="89"/>
        <v>443.39714071161853</v>
      </c>
      <c r="K89">
        <f t="shared" si="90"/>
        <v>42.568214094788864</v>
      </c>
      <c r="L89">
        <f t="shared" si="91"/>
        <v>38.400694948103208</v>
      </c>
      <c r="M89">
        <f t="shared" si="92"/>
        <v>1.7982782117920846E-2</v>
      </c>
      <c r="N89">
        <f t="shared" si="93"/>
        <v>3.3702235336116102</v>
      </c>
      <c r="O89">
        <f t="shared" si="94"/>
        <v>1.7929645414002861E-2</v>
      </c>
      <c r="P89">
        <f t="shared" si="95"/>
        <v>1.121078933731374E-2</v>
      </c>
      <c r="Q89">
        <f t="shared" si="96"/>
        <v>0</v>
      </c>
      <c r="R89">
        <f t="shared" si="97"/>
        <v>28.311509765722537</v>
      </c>
      <c r="S89">
        <f t="shared" si="98"/>
        <v>27.975529032258098</v>
      </c>
      <c r="T89">
        <f t="shared" si="99"/>
        <v>3.7894294300147036</v>
      </c>
      <c r="U89">
        <f t="shared" si="100"/>
        <v>40.028212976512847</v>
      </c>
      <c r="V89">
        <f t="shared" si="101"/>
        <v>1.555631835914709</v>
      </c>
      <c r="W89">
        <f t="shared" si="102"/>
        <v>3.8863384603941702</v>
      </c>
      <c r="X89">
        <f t="shared" si="103"/>
        <v>2.2337975940999946</v>
      </c>
      <c r="Y89">
        <f t="shared" si="104"/>
        <v>-18.924425322878101</v>
      </c>
      <c r="Z89">
        <f t="shared" si="105"/>
        <v>78.816573485852047</v>
      </c>
      <c r="AA89">
        <f t="shared" si="106"/>
        <v>5.1074296615481574</v>
      </c>
      <c r="AB89">
        <f t="shared" si="107"/>
        <v>64.999577824522106</v>
      </c>
      <c r="AC89">
        <v>-3.97358001181169E-2</v>
      </c>
      <c r="AD89">
        <v>4.4606916679865397E-2</v>
      </c>
      <c r="AE89">
        <v>3.3584818962942999</v>
      </c>
      <c r="AF89">
        <v>0</v>
      </c>
      <c r="AG89">
        <v>0</v>
      </c>
      <c r="AH89">
        <f t="shared" si="108"/>
        <v>1</v>
      </c>
      <c r="AI89">
        <f t="shared" si="109"/>
        <v>0</v>
      </c>
      <c r="AJ89">
        <f t="shared" si="110"/>
        <v>50432.10126040929</v>
      </c>
      <c r="AK89" t="s">
        <v>473</v>
      </c>
      <c r="AL89">
        <v>2.3198115384615399</v>
      </c>
      <c r="AM89">
        <v>1.6412</v>
      </c>
      <c r="AN89">
        <f t="shared" si="111"/>
        <v>-0.67861153846153988</v>
      </c>
      <c r="AO89">
        <f t="shared" si="112"/>
        <v>-0.41348497347156948</v>
      </c>
      <c r="AP89">
        <v>-7.8015581695292102E-2</v>
      </c>
      <c r="AQ89" t="s">
        <v>253</v>
      </c>
      <c r="AR89">
        <v>0</v>
      </c>
      <c r="AS89">
        <v>0</v>
      </c>
      <c r="AT89" t="e">
        <f t="shared" si="113"/>
        <v>#DIV/0!</v>
      </c>
      <c r="AU89">
        <v>0.5</v>
      </c>
      <c r="AV89">
        <f t="shared" si="114"/>
        <v>0</v>
      </c>
      <c r="AW89">
        <f t="shared" si="115"/>
        <v>-0.6676139353043733</v>
      </c>
      <c r="AX89" t="e">
        <f t="shared" si="116"/>
        <v>#DIV/0!</v>
      </c>
      <c r="AY89" t="e">
        <f t="shared" si="117"/>
        <v>#DIV/0!</v>
      </c>
      <c r="AZ89" t="e">
        <f t="shared" si="118"/>
        <v>#DIV/0!</v>
      </c>
      <c r="BA89" t="e">
        <f t="shared" si="119"/>
        <v>#DIV/0!</v>
      </c>
      <c r="BB89" t="s">
        <v>253</v>
      </c>
      <c r="BC89">
        <v>0</v>
      </c>
      <c r="BD89">
        <f t="shared" si="120"/>
        <v>0</v>
      </c>
      <c r="BE89" t="e">
        <f t="shared" si="121"/>
        <v>#DIV/0!</v>
      </c>
      <c r="BF89">
        <f t="shared" si="122"/>
        <v>1</v>
      </c>
      <c r="BG89">
        <f t="shared" si="123"/>
        <v>0</v>
      </c>
      <c r="BH89">
        <f t="shared" si="124"/>
        <v>-2.4184675723621143</v>
      </c>
      <c r="BI89">
        <f t="shared" si="125"/>
        <v>0</v>
      </c>
      <c r="BJ89">
        <f t="shared" si="126"/>
        <v>0</v>
      </c>
      <c r="BK89">
        <f t="shared" si="127"/>
        <v>0</v>
      </c>
      <c r="BL89">
        <f t="shared" si="128"/>
        <v>0</v>
      </c>
      <c r="BM89">
        <v>0.70114397770928505</v>
      </c>
      <c r="BN89">
        <v>0.5</v>
      </c>
      <c r="BO89" t="s">
        <v>254</v>
      </c>
      <c r="BP89">
        <v>1685103128.7548399</v>
      </c>
      <c r="BQ89">
        <v>399.98761290322602</v>
      </c>
      <c r="BR89">
        <v>399.91806451612899</v>
      </c>
      <c r="BS89">
        <v>16.2037032258064</v>
      </c>
      <c r="BT89">
        <v>16.144503225806499</v>
      </c>
      <c r="BU89">
        <v>500.005516129032</v>
      </c>
      <c r="BV89">
        <v>95.8047258064516</v>
      </c>
      <c r="BW89">
        <v>0.199984612903226</v>
      </c>
      <c r="BX89">
        <v>28.4093129032258</v>
      </c>
      <c r="BY89">
        <v>27.975529032258098</v>
      </c>
      <c r="BZ89">
        <v>999.9</v>
      </c>
      <c r="CA89">
        <v>10002.0967741935</v>
      </c>
      <c r="CB89">
        <v>0</v>
      </c>
      <c r="CC89">
        <v>52.547493548387102</v>
      </c>
      <c r="CD89">
        <v>0</v>
      </c>
      <c r="CE89">
        <v>0</v>
      </c>
      <c r="CF89">
        <v>0</v>
      </c>
      <c r="CG89">
        <v>0</v>
      </c>
      <c r="CH89">
        <v>2.32247096774194</v>
      </c>
      <c r="CI89">
        <v>0</v>
      </c>
      <c r="CJ89">
        <v>-19.0367</v>
      </c>
      <c r="CK89">
        <v>-2.2735096774193599</v>
      </c>
      <c r="CL89">
        <v>36.469516129032201</v>
      </c>
      <c r="CM89">
        <v>41.054000000000002</v>
      </c>
      <c r="CN89">
        <v>38.640999999999998</v>
      </c>
      <c r="CO89">
        <v>39.811999999999998</v>
      </c>
      <c r="CP89">
        <v>37.274000000000001</v>
      </c>
      <c r="CQ89">
        <v>0</v>
      </c>
      <c r="CR89">
        <v>0</v>
      </c>
      <c r="CS89">
        <v>0</v>
      </c>
      <c r="CT89">
        <v>59.599999904632597</v>
      </c>
      <c r="CU89">
        <v>2.3198115384615399</v>
      </c>
      <c r="CV89">
        <v>-0.21204444325188601</v>
      </c>
      <c r="CW89">
        <v>0.57537438231824001</v>
      </c>
      <c r="CX89">
        <v>-19.030242307692301</v>
      </c>
      <c r="CY89">
        <v>15</v>
      </c>
      <c r="CZ89">
        <v>1685098620.7</v>
      </c>
      <c r="DA89" t="s">
        <v>255</v>
      </c>
      <c r="DB89">
        <v>3</v>
      </c>
      <c r="DC89">
        <v>-3.831</v>
      </c>
      <c r="DD89">
        <v>0.36</v>
      </c>
      <c r="DE89">
        <v>402</v>
      </c>
      <c r="DF89">
        <v>15</v>
      </c>
      <c r="DG89">
        <v>1.2</v>
      </c>
      <c r="DH89">
        <v>0.35</v>
      </c>
      <c r="DI89">
        <v>9.1525736923076903E-2</v>
      </c>
      <c r="DJ89">
        <v>-5.4201311517501301E-2</v>
      </c>
      <c r="DK89">
        <v>9.5806177159851805E-2</v>
      </c>
      <c r="DL89">
        <v>1</v>
      </c>
      <c r="DM89">
        <v>2.27570697674419</v>
      </c>
      <c r="DN89">
        <v>0.18856636358672299</v>
      </c>
      <c r="DO89">
        <v>0.156719585744655</v>
      </c>
      <c r="DP89">
        <v>1</v>
      </c>
      <c r="DQ89">
        <v>6.5433726923076904E-2</v>
      </c>
      <c r="DR89">
        <v>-6.8717823326625793E-2</v>
      </c>
      <c r="DS89">
        <v>9.2767504739850997E-3</v>
      </c>
      <c r="DT89">
        <v>1</v>
      </c>
      <c r="DU89">
        <v>3</v>
      </c>
      <c r="DV89">
        <v>3</v>
      </c>
      <c r="DW89" t="s">
        <v>263</v>
      </c>
      <c r="DX89">
        <v>100</v>
      </c>
      <c r="DY89">
        <v>100</v>
      </c>
      <c r="DZ89">
        <v>-3.831</v>
      </c>
      <c r="EA89">
        <v>0.36</v>
      </c>
      <c r="EB89">
        <v>2</v>
      </c>
      <c r="EC89">
        <v>515.02200000000005</v>
      </c>
      <c r="ED89">
        <v>410.25299999999999</v>
      </c>
      <c r="EE89">
        <v>28.139800000000001</v>
      </c>
      <c r="EF89">
        <v>30.335599999999999</v>
      </c>
      <c r="EG89">
        <v>30.0001</v>
      </c>
      <c r="EH89">
        <v>30.4831</v>
      </c>
      <c r="EI89">
        <v>30.512599999999999</v>
      </c>
      <c r="EJ89">
        <v>19.708600000000001</v>
      </c>
      <c r="EK89">
        <v>27.426400000000001</v>
      </c>
      <c r="EL89">
        <v>0</v>
      </c>
      <c r="EM89">
        <v>28.157</v>
      </c>
      <c r="EN89">
        <v>399.90800000000002</v>
      </c>
      <c r="EO89">
        <v>16.185600000000001</v>
      </c>
      <c r="EP89">
        <v>100.48399999999999</v>
      </c>
      <c r="EQ89">
        <v>90.314800000000005</v>
      </c>
    </row>
    <row r="90" spans="1:147" x14ac:dyDescent="0.3">
      <c r="A90">
        <v>74</v>
      </c>
      <c r="B90">
        <v>1685103196.8</v>
      </c>
      <c r="C90">
        <v>4500.5</v>
      </c>
      <c r="D90" t="s">
        <v>474</v>
      </c>
      <c r="E90" t="s">
        <v>475</v>
      </c>
      <c r="F90">
        <v>1685103188.7548399</v>
      </c>
      <c r="G90">
        <f t="shared" si="86"/>
        <v>2.7457116731015492E-4</v>
      </c>
      <c r="H90">
        <f t="shared" si="87"/>
        <v>-0.74980685674755909</v>
      </c>
      <c r="I90">
        <f t="shared" si="88"/>
        <v>399.99319354838701</v>
      </c>
      <c r="J90">
        <f t="shared" si="89"/>
        <v>487.40152240566829</v>
      </c>
      <c r="K90">
        <f t="shared" si="90"/>
        <v>46.791714043605012</v>
      </c>
      <c r="L90">
        <f t="shared" si="91"/>
        <v>38.400305028851946</v>
      </c>
      <c r="M90">
        <f t="shared" si="92"/>
        <v>1.1513798617745685E-2</v>
      </c>
      <c r="N90">
        <f t="shared" si="93"/>
        <v>3.3688605375298586</v>
      </c>
      <c r="O90">
        <f t="shared" si="94"/>
        <v>1.1491981762708258E-2</v>
      </c>
      <c r="P90">
        <f t="shared" si="95"/>
        <v>7.1844452747830186E-3</v>
      </c>
      <c r="Q90">
        <f t="shared" si="96"/>
        <v>0</v>
      </c>
      <c r="R90">
        <f t="shared" si="97"/>
        <v>28.345833398973863</v>
      </c>
      <c r="S90">
        <f t="shared" si="98"/>
        <v>27.966070967741899</v>
      </c>
      <c r="T90">
        <f t="shared" si="99"/>
        <v>3.7873401645824787</v>
      </c>
      <c r="U90">
        <f t="shared" si="100"/>
        <v>40.077334214613764</v>
      </c>
      <c r="V90">
        <f t="shared" si="101"/>
        <v>1.5574614281266099</v>
      </c>
      <c r="W90">
        <f t="shared" si="102"/>
        <v>3.8861402801554066</v>
      </c>
      <c r="X90">
        <f t="shared" si="103"/>
        <v>2.229878736455869</v>
      </c>
      <c r="Y90">
        <f t="shared" si="104"/>
        <v>-12.108588478377833</v>
      </c>
      <c r="Z90">
        <f t="shared" si="105"/>
        <v>80.34313226208404</v>
      </c>
      <c r="AA90">
        <f t="shared" si="106"/>
        <v>5.2081913506548787</v>
      </c>
      <c r="AB90">
        <f t="shared" si="107"/>
        <v>73.442735134361087</v>
      </c>
      <c r="AC90">
        <v>-3.9715611630660397E-2</v>
      </c>
      <c r="AD90">
        <v>4.4584253334086797E-2</v>
      </c>
      <c r="AE90">
        <v>3.35712486576243</v>
      </c>
      <c r="AF90">
        <v>0</v>
      </c>
      <c r="AG90">
        <v>0</v>
      </c>
      <c r="AH90">
        <f t="shared" si="108"/>
        <v>1</v>
      </c>
      <c r="AI90">
        <f t="shared" si="109"/>
        <v>0</v>
      </c>
      <c r="AJ90">
        <f t="shared" si="110"/>
        <v>50407.621811772602</v>
      </c>
      <c r="AK90" t="s">
        <v>476</v>
      </c>
      <c r="AL90">
        <v>2.2615538461538498</v>
      </c>
      <c r="AM90">
        <v>1.6240000000000001</v>
      </c>
      <c r="AN90">
        <f t="shared" si="111"/>
        <v>-0.63755384615384969</v>
      </c>
      <c r="AO90">
        <f t="shared" si="112"/>
        <v>-0.39258241758241974</v>
      </c>
      <c r="AP90">
        <v>-8.7620427009041296E-2</v>
      </c>
      <c r="AQ90" t="s">
        <v>253</v>
      </c>
      <c r="AR90">
        <v>0</v>
      </c>
      <c r="AS90">
        <v>0</v>
      </c>
      <c r="AT90" t="e">
        <f t="shared" si="113"/>
        <v>#DIV/0!</v>
      </c>
      <c r="AU90">
        <v>0.5</v>
      </c>
      <c r="AV90">
        <f t="shared" si="114"/>
        <v>0</v>
      </c>
      <c r="AW90">
        <f t="shared" si="115"/>
        <v>-0.74980685674755909</v>
      </c>
      <c r="AX90" t="e">
        <f t="shared" si="116"/>
        <v>#DIV/0!</v>
      </c>
      <c r="AY90" t="e">
        <f t="shared" si="117"/>
        <v>#DIV/0!</v>
      </c>
      <c r="AZ90" t="e">
        <f t="shared" si="118"/>
        <v>#DIV/0!</v>
      </c>
      <c r="BA90" t="e">
        <f t="shared" si="119"/>
        <v>#DIV/0!</v>
      </c>
      <c r="BB90" t="s">
        <v>253</v>
      </c>
      <c r="BC90">
        <v>0</v>
      </c>
      <c r="BD90">
        <f t="shared" si="120"/>
        <v>0</v>
      </c>
      <c r="BE90" t="e">
        <f t="shared" si="121"/>
        <v>#DIV/0!</v>
      </c>
      <c r="BF90">
        <f t="shared" si="122"/>
        <v>1</v>
      </c>
      <c r="BG90">
        <f t="shared" si="123"/>
        <v>0</v>
      </c>
      <c r="BH90">
        <f t="shared" si="124"/>
        <v>-2.5472358292512105</v>
      </c>
      <c r="BI90">
        <f t="shared" si="125"/>
        <v>0</v>
      </c>
      <c r="BJ90">
        <f t="shared" si="126"/>
        <v>0</v>
      </c>
      <c r="BK90">
        <f t="shared" si="127"/>
        <v>0</v>
      </c>
      <c r="BL90">
        <f t="shared" si="128"/>
        <v>0</v>
      </c>
      <c r="BM90">
        <v>0.70114397770928505</v>
      </c>
      <c r="BN90">
        <v>0.5</v>
      </c>
      <c r="BO90" t="s">
        <v>254</v>
      </c>
      <c r="BP90">
        <v>1685103188.7548399</v>
      </c>
      <c r="BQ90">
        <v>399.99319354838701</v>
      </c>
      <c r="BR90">
        <v>399.90345161290298</v>
      </c>
      <c r="BS90">
        <v>16.223151612903202</v>
      </c>
      <c r="BT90">
        <v>16.185274193548398</v>
      </c>
      <c r="BU90">
        <v>500.00961290322601</v>
      </c>
      <c r="BV90">
        <v>95.802396774193596</v>
      </c>
      <c r="BW90">
        <v>0.19999938709677401</v>
      </c>
      <c r="BX90">
        <v>28.408435483870999</v>
      </c>
      <c r="BY90">
        <v>27.966070967741899</v>
      </c>
      <c r="BZ90">
        <v>999.9</v>
      </c>
      <c r="CA90">
        <v>9997.2580645161306</v>
      </c>
      <c r="CB90">
        <v>0</v>
      </c>
      <c r="CC90">
        <v>51.9112096774194</v>
      </c>
      <c r="CD90">
        <v>0</v>
      </c>
      <c r="CE90">
        <v>0</v>
      </c>
      <c r="CF90">
        <v>0</v>
      </c>
      <c r="CG90">
        <v>0</v>
      </c>
      <c r="CH90">
        <v>2.25689032258065</v>
      </c>
      <c r="CI90">
        <v>0</v>
      </c>
      <c r="CJ90">
        <v>-19.473958064516101</v>
      </c>
      <c r="CK90">
        <v>-2.2878064516129002</v>
      </c>
      <c r="CL90">
        <v>36.381</v>
      </c>
      <c r="CM90">
        <v>40.936999999999998</v>
      </c>
      <c r="CN90">
        <v>38.561999999999998</v>
      </c>
      <c r="CO90">
        <v>39.695129032258102</v>
      </c>
      <c r="CP90">
        <v>37.186999999999998</v>
      </c>
      <c r="CQ90">
        <v>0</v>
      </c>
      <c r="CR90">
        <v>0</v>
      </c>
      <c r="CS90">
        <v>0</v>
      </c>
      <c r="CT90">
        <v>59.400000095367403</v>
      </c>
      <c r="CU90">
        <v>2.2615538461538498</v>
      </c>
      <c r="CV90">
        <v>-0.40951794818278497</v>
      </c>
      <c r="CW90">
        <v>-0.73254016601487804</v>
      </c>
      <c r="CX90">
        <v>-19.484307692307699</v>
      </c>
      <c r="CY90">
        <v>15</v>
      </c>
      <c r="CZ90">
        <v>1685098620.7</v>
      </c>
      <c r="DA90" t="s">
        <v>255</v>
      </c>
      <c r="DB90">
        <v>3</v>
      </c>
      <c r="DC90">
        <v>-3.831</v>
      </c>
      <c r="DD90">
        <v>0.36</v>
      </c>
      <c r="DE90">
        <v>402</v>
      </c>
      <c r="DF90">
        <v>15</v>
      </c>
      <c r="DG90">
        <v>1.2</v>
      </c>
      <c r="DH90">
        <v>0.35</v>
      </c>
      <c r="DI90">
        <v>9.5064013576923095E-2</v>
      </c>
      <c r="DJ90">
        <v>-3.0998665771517199E-2</v>
      </c>
      <c r="DK90">
        <v>9.4938557331453205E-2</v>
      </c>
      <c r="DL90">
        <v>1</v>
      </c>
      <c r="DM90">
        <v>2.2284860465116298</v>
      </c>
      <c r="DN90">
        <v>8.3367954076516496E-2</v>
      </c>
      <c r="DO90">
        <v>0.182343083966507</v>
      </c>
      <c r="DP90">
        <v>1</v>
      </c>
      <c r="DQ90">
        <v>3.5703555769230802E-2</v>
      </c>
      <c r="DR90">
        <v>1.9654742464062899E-2</v>
      </c>
      <c r="DS90">
        <v>6.2436186999026803E-3</v>
      </c>
      <c r="DT90">
        <v>1</v>
      </c>
      <c r="DU90">
        <v>3</v>
      </c>
      <c r="DV90">
        <v>3</v>
      </c>
      <c r="DW90" t="s">
        <v>263</v>
      </c>
      <c r="DX90">
        <v>100</v>
      </c>
      <c r="DY90">
        <v>100</v>
      </c>
      <c r="DZ90">
        <v>-3.831</v>
      </c>
      <c r="EA90">
        <v>0.36</v>
      </c>
      <c r="EB90">
        <v>2</v>
      </c>
      <c r="EC90">
        <v>515.16999999999996</v>
      </c>
      <c r="ED90">
        <v>410.39299999999997</v>
      </c>
      <c r="EE90">
        <v>28.253399999999999</v>
      </c>
      <c r="EF90">
        <v>30.332999999999998</v>
      </c>
      <c r="EG90">
        <v>30.0002</v>
      </c>
      <c r="EH90">
        <v>30.485700000000001</v>
      </c>
      <c r="EI90">
        <v>30.5152</v>
      </c>
      <c r="EJ90">
        <v>19.704799999999999</v>
      </c>
      <c r="EK90">
        <v>27.1448</v>
      </c>
      <c r="EL90">
        <v>0</v>
      </c>
      <c r="EM90">
        <v>28.265999999999998</v>
      </c>
      <c r="EN90">
        <v>399.84899999999999</v>
      </c>
      <c r="EO90">
        <v>16.229399999999998</v>
      </c>
      <c r="EP90">
        <v>100.485</v>
      </c>
      <c r="EQ90">
        <v>90.317099999999996</v>
      </c>
    </row>
    <row r="91" spans="1:147" x14ac:dyDescent="0.3">
      <c r="A91">
        <v>75</v>
      </c>
      <c r="B91">
        <v>1685103256.8</v>
      </c>
      <c r="C91">
        <v>4560.5</v>
      </c>
      <c r="D91" t="s">
        <v>477</v>
      </c>
      <c r="E91" t="s">
        <v>478</v>
      </c>
      <c r="F91">
        <v>1685103248.7967701</v>
      </c>
      <c r="G91">
        <f t="shared" si="86"/>
        <v>2.1567931642147372E-4</v>
      </c>
      <c r="H91">
        <f t="shared" si="87"/>
        <v>-0.62640585242764091</v>
      </c>
      <c r="I91">
        <f t="shared" si="88"/>
        <v>399.99587096774201</v>
      </c>
      <c r="J91">
        <f t="shared" si="89"/>
        <v>493.80104392155312</v>
      </c>
      <c r="K91">
        <f t="shared" si="90"/>
        <v>47.407249897055813</v>
      </c>
      <c r="L91">
        <f t="shared" si="91"/>
        <v>38.401506935191328</v>
      </c>
      <c r="M91">
        <f t="shared" si="92"/>
        <v>9.0518905802559179E-3</v>
      </c>
      <c r="N91">
        <f t="shared" si="93"/>
        <v>3.3694891290511526</v>
      </c>
      <c r="O91">
        <f t="shared" si="94"/>
        <v>9.0384027334384116E-3</v>
      </c>
      <c r="P91">
        <f t="shared" si="95"/>
        <v>5.6502118372208062E-3</v>
      </c>
      <c r="Q91">
        <f t="shared" si="96"/>
        <v>0</v>
      </c>
      <c r="R91">
        <f t="shared" si="97"/>
        <v>28.36865670185836</v>
      </c>
      <c r="S91">
        <f t="shared" si="98"/>
        <v>27.981558064516101</v>
      </c>
      <c r="T91">
        <f t="shared" si="99"/>
        <v>3.7907617545646812</v>
      </c>
      <c r="U91">
        <f t="shared" si="100"/>
        <v>40.216681449099369</v>
      </c>
      <c r="V91">
        <f t="shared" si="101"/>
        <v>1.5637295300896115</v>
      </c>
      <c r="W91">
        <f t="shared" si="102"/>
        <v>3.8882609746623698</v>
      </c>
      <c r="X91">
        <f t="shared" si="103"/>
        <v>2.22703222447507</v>
      </c>
      <c r="Y91">
        <f t="shared" si="104"/>
        <v>-9.5114578541869914</v>
      </c>
      <c r="Z91">
        <f t="shared" si="105"/>
        <v>79.250022410424307</v>
      </c>
      <c r="AA91">
        <f t="shared" si="106"/>
        <v>5.137009072931364</v>
      </c>
      <c r="AB91">
        <f t="shared" si="107"/>
        <v>74.875573629168684</v>
      </c>
      <c r="AC91">
        <v>-3.9724921815297597E-2</v>
      </c>
      <c r="AD91">
        <v>4.4594704831959001E-2</v>
      </c>
      <c r="AE91">
        <v>3.3577507061924901</v>
      </c>
      <c r="AF91">
        <v>0</v>
      </c>
      <c r="AG91">
        <v>0</v>
      </c>
      <c r="AH91">
        <f t="shared" si="108"/>
        <v>1</v>
      </c>
      <c r="AI91">
        <f t="shared" si="109"/>
        <v>0</v>
      </c>
      <c r="AJ91">
        <f t="shared" si="110"/>
        <v>50417.436486029175</v>
      </c>
      <c r="AK91" t="s">
        <v>479</v>
      </c>
      <c r="AL91">
        <v>2.3070115384615399</v>
      </c>
      <c r="AM91">
        <v>1.3308</v>
      </c>
      <c r="AN91">
        <f t="shared" si="111"/>
        <v>-0.97621153846153996</v>
      </c>
      <c r="AO91">
        <f t="shared" si="112"/>
        <v>-0.73355240341263894</v>
      </c>
      <c r="AP91">
        <v>-7.3200115171678404E-2</v>
      </c>
      <c r="AQ91" t="s">
        <v>253</v>
      </c>
      <c r="AR91">
        <v>0</v>
      </c>
      <c r="AS91">
        <v>0</v>
      </c>
      <c r="AT91" t="e">
        <f t="shared" si="113"/>
        <v>#DIV/0!</v>
      </c>
      <c r="AU91">
        <v>0.5</v>
      </c>
      <c r="AV91">
        <f t="shared" si="114"/>
        <v>0</v>
      </c>
      <c r="AW91">
        <f t="shared" si="115"/>
        <v>-0.62640585242764091</v>
      </c>
      <c r="AX91" t="e">
        <f t="shared" si="116"/>
        <v>#DIV/0!</v>
      </c>
      <c r="AY91" t="e">
        <f t="shared" si="117"/>
        <v>#DIV/0!</v>
      </c>
      <c r="AZ91" t="e">
        <f t="shared" si="118"/>
        <v>#DIV/0!</v>
      </c>
      <c r="BA91" t="e">
        <f t="shared" si="119"/>
        <v>#DIV/0!</v>
      </c>
      <c r="BB91" t="s">
        <v>253</v>
      </c>
      <c r="BC91">
        <v>0</v>
      </c>
      <c r="BD91">
        <f t="shared" si="120"/>
        <v>0</v>
      </c>
      <c r="BE91" t="e">
        <f t="shared" si="121"/>
        <v>#DIV/0!</v>
      </c>
      <c r="BF91">
        <f t="shared" si="122"/>
        <v>1</v>
      </c>
      <c r="BG91">
        <f t="shared" si="123"/>
        <v>0</v>
      </c>
      <c r="BH91">
        <f t="shared" si="124"/>
        <v>-1.3632291235742546</v>
      </c>
      <c r="BI91">
        <f t="shared" si="125"/>
        <v>0</v>
      </c>
      <c r="BJ91">
        <f t="shared" si="126"/>
        <v>0</v>
      </c>
      <c r="BK91">
        <f t="shared" si="127"/>
        <v>0</v>
      </c>
      <c r="BL91">
        <f t="shared" si="128"/>
        <v>0</v>
      </c>
      <c r="BM91">
        <v>0.70114397770928505</v>
      </c>
      <c r="BN91">
        <v>0.5</v>
      </c>
      <c r="BO91" t="s">
        <v>254</v>
      </c>
      <c r="BP91">
        <v>1685103248.7967701</v>
      </c>
      <c r="BQ91">
        <v>399.99587096774201</v>
      </c>
      <c r="BR91">
        <v>399.92012903225799</v>
      </c>
      <c r="BS91">
        <v>16.2880419354839</v>
      </c>
      <c r="BT91">
        <v>16.258290322580599</v>
      </c>
      <c r="BU91">
        <v>500.00361290322599</v>
      </c>
      <c r="BV91">
        <v>95.804761290322602</v>
      </c>
      <c r="BW91">
        <v>0.199997064516129</v>
      </c>
      <c r="BX91">
        <v>28.417822580645201</v>
      </c>
      <c r="BY91">
        <v>27.981558064516101</v>
      </c>
      <c r="BZ91">
        <v>999.9</v>
      </c>
      <c r="CA91">
        <v>9999.3548387096798</v>
      </c>
      <c r="CB91">
        <v>0</v>
      </c>
      <c r="CC91">
        <v>56.768783870967802</v>
      </c>
      <c r="CD91">
        <v>0</v>
      </c>
      <c r="CE91">
        <v>0</v>
      </c>
      <c r="CF91">
        <v>0</v>
      </c>
      <c r="CG91">
        <v>0</v>
      </c>
      <c r="CH91">
        <v>2.3139967741935501</v>
      </c>
      <c r="CI91">
        <v>0</v>
      </c>
      <c r="CJ91">
        <v>-19.917116129032301</v>
      </c>
      <c r="CK91">
        <v>-2.4082451612903202</v>
      </c>
      <c r="CL91">
        <v>36.304000000000002</v>
      </c>
      <c r="CM91">
        <v>40.862806451612897</v>
      </c>
      <c r="CN91">
        <v>38.441064516129003</v>
      </c>
      <c r="CO91">
        <v>39.625</v>
      </c>
      <c r="CP91">
        <v>37.120935483871001</v>
      </c>
      <c r="CQ91">
        <v>0</v>
      </c>
      <c r="CR91">
        <v>0</v>
      </c>
      <c r="CS91">
        <v>0</v>
      </c>
      <c r="CT91">
        <v>59.200000047683702</v>
      </c>
      <c r="CU91">
        <v>2.3070115384615399</v>
      </c>
      <c r="CV91">
        <v>0.186287185724893</v>
      </c>
      <c r="CW91">
        <v>-1.3445094129189701</v>
      </c>
      <c r="CX91">
        <v>-19.9192884615385</v>
      </c>
      <c r="CY91">
        <v>15</v>
      </c>
      <c r="CZ91">
        <v>1685098620.7</v>
      </c>
      <c r="DA91" t="s">
        <v>255</v>
      </c>
      <c r="DB91">
        <v>3</v>
      </c>
      <c r="DC91">
        <v>-3.831</v>
      </c>
      <c r="DD91">
        <v>0.36</v>
      </c>
      <c r="DE91">
        <v>402</v>
      </c>
      <c r="DF91">
        <v>15</v>
      </c>
      <c r="DG91">
        <v>1.2</v>
      </c>
      <c r="DH91">
        <v>0.35</v>
      </c>
      <c r="DI91">
        <v>8.7994490576923101E-2</v>
      </c>
      <c r="DJ91">
        <v>-8.3771214210441605E-2</v>
      </c>
      <c r="DK91">
        <v>8.8143256823134702E-2</v>
      </c>
      <c r="DL91">
        <v>1</v>
      </c>
      <c r="DM91">
        <v>2.28665581395349</v>
      </c>
      <c r="DN91">
        <v>0.180510751797964</v>
      </c>
      <c r="DO91">
        <v>0.24060795604615701</v>
      </c>
      <c r="DP91">
        <v>1</v>
      </c>
      <c r="DQ91">
        <v>2.95092519230769E-2</v>
      </c>
      <c r="DR91">
        <v>3.20102360857152E-4</v>
      </c>
      <c r="DS91">
        <v>2.4541020578967799E-3</v>
      </c>
      <c r="DT91">
        <v>1</v>
      </c>
      <c r="DU91">
        <v>3</v>
      </c>
      <c r="DV91">
        <v>3</v>
      </c>
      <c r="DW91" t="s">
        <v>263</v>
      </c>
      <c r="DX91">
        <v>100</v>
      </c>
      <c r="DY91">
        <v>100</v>
      </c>
      <c r="DZ91">
        <v>-3.831</v>
      </c>
      <c r="EA91">
        <v>0.36</v>
      </c>
      <c r="EB91">
        <v>2</v>
      </c>
      <c r="EC91">
        <v>515.15</v>
      </c>
      <c r="ED91">
        <v>410.49700000000001</v>
      </c>
      <c r="EE91">
        <v>28.299099999999999</v>
      </c>
      <c r="EF91">
        <v>30.322399999999998</v>
      </c>
      <c r="EG91">
        <v>30.0001</v>
      </c>
      <c r="EH91">
        <v>30.4831</v>
      </c>
      <c r="EI91">
        <v>30.512599999999999</v>
      </c>
      <c r="EJ91">
        <v>19.700099999999999</v>
      </c>
      <c r="EK91">
        <v>26.8687</v>
      </c>
      <c r="EL91">
        <v>0</v>
      </c>
      <c r="EM91">
        <v>28.308800000000002</v>
      </c>
      <c r="EN91">
        <v>399.94099999999997</v>
      </c>
      <c r="EO91">
        <v>16.252500000000001</v>
      </c>
      <c r="EP91">
        <v>100.485</v>
      </c>
      <c r="EQ91">
        <v>90.317999999999998</v>
      </c>
    </row>
    <row r="92" spans="1:147" x14ac:dyDescent="0.3">
      <c r="A92">
        <v>76</v>
      </c>
      <c r="B92">
        <v>1685103316.8</v>
      </c>
      <c r="C92">
        <v>4620.5</v>
      </c>
      <c r="D92" t="s">
        <v>480</v>
      </c>
      <c r="E92" t="s">
        <v>481</v>
      </c>
      <c r="F92">
        <v>1685103308.8</v>
      </c>
      <c r="G92">
        <f t="shared" si="86"/>
        <v>2.0679203696991256E-4</v>
      </c>
      <c r="H92">
        <f t="shared" si="87"/>
        <v>-0.89360883978498407</v>
      </c>
      <c r="I92">
        <f t="shared" si="88"/>
        <v>400.022548387097</v>
      </c>
      <c r="J92">
        <f t="shared" si="89"/>
        <v>546.91337436324488</v>
      </c>
      <c r="K92">
        <f t="shared" si="90"/>
        <v>52.507004338179101</v>
      </c>
      <c r="L92">
        <f t="shared" si="91"/>
        <v>38.40459324657234</v>
      </c>
      <c r="M92">
        <f t="shared" si="92"/>
        <v>8.6777243598327673E-3</v>
      </c>
      <c r="N92">
        <f t="shared" si="93"/>
        <v>3.3706513156449187</v>
      </c>
      <c r="O92">
        <f t="shared" si="94"/>
        <v>8.6653319695089211E-3</v>
      </c>
      <c r="P92">
        <f t="shared" si="95"/>
        <v>5.4169443893073771E-3</v>
      </c>
      <c r="Q92">
        <f t="shared" si="96"/>
        <v>0</v>
      </c>
      <c r="R92">
        <f t="shared" si="97"/>
        <v>28.379785249707876</v>
      </c>
      <c r="S92">
        <f t="shared" si="98"/>
        <v>27.983219354838699</v>
      </c>
      <c r="T92">
        <f t="shared" si="99"/>
        <v>3.7911289463055002</v>
      </c>
      <c r="U92">
        <f t="shared" si="100"/>
        <v>40.200058775226125</v>
      </c>
      <c r="V92">
        <f t="shared" si="101"/>
        <v>1.5639088586080563</v>
      </c>
      <c r="W92">
        <f t="shared" si="102"/>
        <v>3.8903148558873202</v>
      </c>
      <c r="X92">
        <f t="shared" si="103"/>
        <v>2.227220087697444</v>
      </c>
      <c r="Y92">
        <f t="shared" si="104"/>
        <v>-9.1195288303731434</v>
      </c>
      <c r="Z92">
        <f t="shared" si="105"/>
        <v>80.626763722921893</v>
      </c>
      <c r="AA92">
        <f t="shared" si="106"/>
        <v>5.2247276010844308</v>
      </c>
      <c r="AB92">
        <f t="shared" si="107"/>
        <v>76.731962493633176</v>
      </c>
      <c r="AC92">
        <v>-3.9742137049772801E-2</v>
      </c>
      <c r="AD92">
        <v>4.4614030440794802E-2</v>
      </c>
      <c r="AE92">
        <v>3.3589078058108099</v>
      </c>
      <c r="AF92">
        <v>0</v>
      </c>
      <c r="AG92">
        <v>0</v>
      </c>
      <c r="AH92">
        <f t="shared" si="108"/>
        <v>1</v>
      </c>
      <c r="AI92">
        <f t="shared" si="109"/>
        <v>0</v>
      </c>
      <c r="AJ92">
        <f t="shared" si="110"/>
        <v>50436.899732235725</v>
      </c>
      <c r="AK92" t="s">
        <v>482</v>
      </c>
      <c r="AL92">
        <v>2.2964846153846099</v>
      </c>
      <c r="AM92">
        <v>1.522</v>
      </c>
      <c r="AN92">
        <f t="shared" si="111"/>
        <v>-0.77448461538460989</v>
      </c>
      <c r="AO92">
        <f t="shared" si="112"/>
        <v>-0.50885979985848218</v>
      </c>
      <c r="AP92">
        <v>-0.10442474273979301</v>
      </c>
      <c r="AQ92" t="s">
        <v>253</v>
      </c>
      <c r="AR92">
        <v>0</v>
      </c>
      <c r="AS92">
        <v>0</v>
      </c>
      <c r="AT92" t="e">
        <f t="shared" si="113"/>
        <v>#DIV/0!</v>
      </c>
      <c r="AU92">
        <v>0.5</v>
      </c>
      <c r="AV92">
        <f t="shared" si="114"/>
        <v>0</v>
      </c>
      <c r="AW92">
        <f t="shared" si="115"/>
        <v>-0.89360883978498407</v>
      </c>
      <c r="AX92" t="e">
        <f t="shared" si="116"/>
        <v>#DIV/0!</v>
      </c>
      <c r="AY92" t="e">
        <f t="shared" si="117"/>
        <v>#DIV/0!</v>
      </c>
      <c r="AZ92" t="e">
        <f t="shared" si="118"/>
        <v>#DIV/0!</v>
      </c>
      <c r="BA92" t="e">
        <f t="shared" si="119"/>
        <v>#DIV/0!</v>
      </c>
      <c r="BB92" t="s">
        <v>253</v>
      </c>
      <c r="BC92">
        <v>0</v>
      </c>
      <c r="BD92">
        <f t="shared" si="120"/>
        <v>0</v>
      </c>
      <c r="BE92" t="e">
        <f t="shared" si="121"/>
        <v>#DIV/0!</v>
      </c>
      <c r="BF92">
        <f t="shared" si="122"/>
        <v>1</v>
      </c>
      <c r="BG92">
        <f t="shared" si="123"/>
        <v>0</v>
      </c>
      <c r="BH92">
        <f t="shared" si="124"/>
        <v>-1.965177835384339</v>
      </c>
      <c r="BI92">
        <f t="shared" si="125"/>
        <v>0</v>
      </c>
      <c r="BJ92">
        <f t="shared" si="126"/>
        <v>0</v>
      </c>
      <c r="BK92">
        <f t="shared" si="127"/>
        <v>0</v>
      </c>
      <c r="BL92">
        <f t="shared" si="128"/>
        <v>0</v>
      </c>
      <c r="BM92">
        <v>0.70114397770928505</v>
      </c>
      <c r="BN92">
        <v>0.5</v>
      </c>
      <c r="BO92" t="s">
        <v>254</v>
      </c>
      <c r="BP92">
        <v>1685103308.8</v>
      </c>
      <c r="BQ92">
        <v>400.022548387097</v>
      </c>
      <c r="BR92">
        <v>399.90883870967701</v>
      </c>
      <c r="BS92">
        <v>16.289687096774198</v>
      </c>
      <c r="BT92">
        <v>16.261161290322601</v>
      </c>
      <c r="BU92">
        <v>500.00035483871</v>
      </c>
      <c r="BV92">
        <v>95.806100000000001</v>
      </c>
      <c r="BW92">
        <v>0.199971161290323</v>
      </c>
      <c r="BX92">
        <v>28.4269096774193</v>
      </c>
      <c r="BY92">
        <v>27.983219354838699</v>
      </c>
      <c r="BZ92">
        <v>999.9</v>
      </c>
      <c r="CA92">
        <v>10003.5483870968</v>
      </c>
      <c r="CB92">
        <v>0</v>
      </c>
      <c r="CC92">
        <v>61.151306451612903</v>
      </c>
      <c r="CD92">
        <v>0</v>
      </c>
      <c r="CE92">
        <v>0</v>
      </c>
      <c r="CF92">
        <v>0</v>
      </c>
      <c r="CG92">
        <v>0</v>
      </c>
      <c r="CH92">
        <v>2.3131709677419399</v>
      </c>
      <c r="CI92">
        <v>0</v>
      </c>
      <c r="CJ92">
        <v>-20.103825806451599</v>
      </c>
      <c r="CK92">
        <v>-2.4966516129032299</v>
      </c>
      <c r="CL92">
        <v>36.2296774193548</v>
      </c>
      <c r="CM92">
        <v>40.771999999999998</v>
      </c>
      <c r="CN92">
        <v>38.377000000000002</v>
      </c>
      <c r="CO92">
        <v>39.561999999999998</v>
      </c>
      <c r="CP92">
        <v>37.054000000000002</v>
      </c>
      <c r="CQ92">
        <v>0</v>
      </c>
      <c r="CR92">
        <v>0</v>
      </c>
      <c r="CS92">
        <v>0</v>
      </c>
      <c r="CT92">
        <v>59.600000143051098</v>
      </c>
      <c r="CU92">
        <v>2.2964846153846099</v>
      </c>
      <c r="CV92">
        <v>-0.30300170840076202</v>
      </c>
      <c r="CW92">
        <v>4.2430786536444401E-2</v>
      </c>
      <c r="CX92">
        <v>-20.108373076923101</v>
      </c>
      <c r="CY92">
        <v>15</v>
      </c>
      <c r="CZ92">
        <v>1685098620.7</v>
      </c>
      <c r="DA92" t="s">
        <v>255</v>
      </c>
      <c r="DB92">
        <v>3</v>
      </c>
      <c r="DC92">
        <v>-3.831</v>
      </c>
      <c r="DD92">
        <v>0.36</v>
      </c>
      <c r="DE92">
        <v>402</v>
      </c>
      <c r="DF92">
        <v>15</v>
      </c>
      <c r="DG92">
        <v>1.2</v>
      </c>
      <c r="DH92">
        <v>0.35</v>
      </c>
      <c r="DI92">
        <v>0.108702455</v>
      </c>
      <c r="DJ92">
        <v>2.40494546913868E-2</v>
      </c>
      <c r="DK92">
        <v>8.6085536514542801E-2</v>
      </c>
      <c r="DL92">
        <v>1</v>
      </c>
      <c r="DM92">
        <v>2.3041906976744202</v>
      </c>
      <c r="DN92">
        <v>5.8730166013446598E-2</v>
      </c>
      <c r="DO92">
        <v>0.20675679771615399</v>
      </c>
      <c r="DP92">
        <v>1</v>
      </c>
      <c r="DQ92">
        <v>2.85336423076923E-2</v>
      </c>
      <c r="DR92">
        <v>-1.1035871254173101E-3</v>
      </c>
      <c r="DS92">
        <v>2.6888378834005701E-3</v>
      </c>
      <c r="DT92">
        <v>1</v>
      </c>
      <c r="DU92">
        <v>3</v>
      </c>
      <c r="DV92">
        <v>3</v>
      </c>
      <c r="DW92" t="s">
        <v>263</v>
      </c>
      <c r="DX92">
        <v>100</v>
      </c>
      <c r="DY92">
        <v>100</v>
      </c>
      <c r="DZ92">
        <v>-3.831</v>
      </c>
      <c r="EA92">
        <v>0.36</v>
      </c>
      <c r="EB92">
        <v>2</v>
      </c>
      <c r="EC92">
        <v>515.08600000000001</v>
      </c>
      <c r="ED92">
        <v>410.09399999999999</v>
      </c>
      <c r="EE92">
        <v>28.293299999999999</v>
      </c>
      <c r="EF92">
        <v>30.3093</v>
      </c>
      <c r="EG92">
        <v>30</v>
      </c>
      <c r="EH92">
        <v>30.475200000000001</v>
      </c>
      <c r="EI92">
        <v>30.507400000000001</v>
      </c>
      <c r="EJ92">
        <v>19.696899999999999</v>
      </c>
      <c r="EK92">
        <v>26.8687</v>
      </c>
      <c r="EL92">
        <v>0</v>
      </c>
      <c r="EM92">
        <v>28.310099999999998</v>
      </c>
      <c r="EN92">
        <v>399.93900000000002</v>
      </c>
      <c r="EO92">
        <v>16.2302</v>
      </c>
      <c r="EP92">
        <v>100.489</v>
      </c>
      <c r="EQ92">
        <v>90.320499999999996</v>
      </c>
    </row>
    <row r="93" spans="1:147" x14ac:dyDescent="0.3">
      <c r="A93">
        <v>77</v>
      </c>
      <c r="B93">
        <v>1685103376.8</v>
      </c>
      <c r="C93">
        <v>4680.5</v>
      </c>
      <c r="D93" t="s">
        <v>483</v>
      </c>
      <c r="E93" t="s">
        <v>484</v>
      </c>
      <c r="F93">
        <v>1685103368.8</v>
      </c>
      <c r="G93">
        <f t="shared" si="86"/>
        <v>1.9157343710931568E-4</v>
      </c>
      <c r="H93">
        <f t="shared" si="87"/>
        <v>-0.37269391800108254</v>
      </c>
      <c r="I93">
        <f t="shared" si="88"/>
        <v>399.97835483871</v>
      </c>
      <c r="J93">
        <f t="shared" si="89"/>
        <v>457.91096396031435</v>
      </c>
      <c r="K93">
        <f t="shared" si="90"/>
        <v>43.961423743490755</v>
      </c>
      <c r="L93">
        <f t="shared" si="91"/>
        <v>38.399643881016026</v>
      </c>
      <c r="M93">
        <f t="shared" si="92"/>
        <v>8.0327515371470901E-3</v>
      </c>
      <c r="N93">
        <f t="shared" si="93"/>
        <v>3.3698654605624991</v>
      </c>
      <c r="O93">
        <f t="shared" si="94"/>
        <v>8.0221291298165076E-3</v>
      </c>
      <c r="P93">
        <f t="shared" si="95"/>
        <v>5.0147838958955436E-3</v>
      </c>
      <c r="Q93">
        <f t="shared" si="96"/>
        <v>0</v>
      </c>
      <c r="R93">
        <f t="shared" si="97"/>
        <v>28.382205015780503</v>
      </c>
      <c r="S93">
        <f t="shared" si="98"/>
        <v>27.988406451612899</v>
      </c>
      <c r="T93">
        <f t="shared" si="99"/>
        <v>3.7922756398446458</v>
      </c>
      <c r="U93">
        <f t="shared" si="100"/>
        <v>40.194126990801522</v>
      </c>
      <c r="V93">
        <f t="shared" si="101"/>
        <v>1.5635837101353798</v>
      </c>
      <c r="W93">
        <f t="shared" si="102"/>
        <v>3.8900800370492137</v>
      </c>
      <c r="X93">
        <f t="shared" si="103"/>
        <v>2.228691929709266</v>
      </c>
      <c r="Y93">
        <f t="shared" si="104"/>
        <v>-8.4483885765208218</v>
      </c>
      <c r="Z93">
        <f t="shared" si="105"/>
        <v>79.476885111184615</v>
      </c>
      <c r="AA93">
        <f t="shared" si="106"/>
        <v>5.1515212302918716</v>
      </c>
      <c r="AB93">
        <f t="shared" si="107"/>
        <v>76.180017764955664</v>
      </c>
      <c r="AC93">
        <v>-3.9730496071222997E-2</v>
      </c>
      <c r="AD93">
        <v>4.4600962422566899E-2</v>
      </c>
      <c r="AE93">
        <v>3.3581253905521198</v>
      </c>
      <c r="AF93">
        <v>0</v>
      </c>
      <c r="AG93">
        <v>0</v>
      </c>
      <c r="AH93">
        <f t="shared" si="108"/>
        <v>1</v>
      </c>
      <c r="AI93">
        <f t="shared" si="109"/>
        <v>0</v>
      </c>
      <c r="AJ93">
        <f t="shared" si="110"/>
        <v>50422.865564591688</v>
      </c>
      <c r="AK93" t="s">
        <v>485</v>
      </c>
      <c r="AL93">
        <v>2.2874269230769202</v>
      </c>
      <c r="AM93">
        <v>1.7056</v>
      </c>
      <c r="AN93">
        <f t="shared" si="111"/>
        <v>-0.58182692307692019</v>
      </c>
      <c r="AO93">
        <f t="shared" si="112"/>
        <v>-0.34112741737624308</v>
      </c>
      <c r="AP93">
        <v>-4.3552016021845698E-2</v>
      </c>
      <c r="AQ93" t="s">
        <v>253</v>
      </c>
      <c r="AR93">
        <v>0</v>
      </c>
      <c r="AS93">
        <v>0</v>
      </c>
      <c r="AT93" t="e">
        <f t="shared" si="113"/>
        <v>#DIV/0!</v>
      </c>
      <c r="AU93">
        <v>0.5</v>
      </c>
      <c r="AV93">
        <f t="shared" si="114"/>
        <v>0</v>
      </c>
      <c r="AW93">
        <f t="shared" si="115"/>
        <v>-0.37269391800108254</v>
      </c>
      <c r="AX93" t="e">
        <f t="shared" si="116"/>
        <v>#DIV/0!</v>
      </c>
      <c r="AY93" t="e">
        <f t="shared" si="117"/>
        <v>#DIV/0!</v>
      </c>
      <c r="AZ93" t="e">
        <f t="shared" si="118"/>
        <v>#DIV/0!</v>
      </c>
      <c r="BA93" t="e">
        <f t="shared" si="119"/>
        <v>#DIV/0!</v>
      </c>
      <c r="BB93" t="s">
        <v>253</v>
      </c>
      <c r="BC93">
        <v>0</v>
      </c>
      <c r="BD93">
        <f t="shared" si="120"/>
        <v>0</v>
      </c>
      <c r="BE93" t="e">
        <f t="shared" si="121"/>
        <v>#DIV/0!</v>
      </c>
      <c r="BF93">
        <f t="shared" si="122"/>
        <v>1</v>
      </c>
      <c r="BG93">
        <f t="shared" si="123"/>
        <v>0</v>
      </c>
      <c r="BH93">
        <f t="shared" si="124"/>
        <v>-2.931455957692958</v>
      </c>
      <c r="BI93">
        <f t="shared" si="125"/>
        <v>0</v>
      </c>
      <c r="BJ93">
        <f t="shared" si="126"/>
        <v>0</v>
      </c>
      <c r="BK93">
        <f t="shared" si="127"/>
        <v>0</v>
      </c>
      <c r="BL93">
        <f t="shared" si="128"/>
        <v>0</v>
      </c>
      <c r="BM93">
        <v>0.70114397770928505</v>
      </c>
      <c r="BN93">
        <v>0.5</v>
      </c>
      <c r="BO93" t="s">
        <v>254</v>
      </c>
      <c r="BP93">
        <v>1685103368.8</v>
      </c>
      <c r="BQ93">
        <v>399.97835483871</v>
      </c>
      <c r="BR93">
        <v>399.93683870967698</v>
      </c>
      <c r="BS93">
        <v>16.2866</v>
      </c>
      <c r="BT93">
        <v>16.260174193548401</v>
      </c>
      <c r="BU93">
        <v>500.01477419354802</v>
      </c>
      <c r="BV93">
        <v>95.804296774193503</v>
      </c>
      <c r="BW93">
        <v>0.20000799999999999</v>
      </c>
      <c r="BX93">
        <v>28.425870967741901</v>
      </c>
      <c r="BY93">
        <v>27.988406451612899</v>
      </c>
      <c r="BZ93">
        <v>999.9</v>
      </c>
      <c r="CA93">
        <v>10000.8064516129</v>
      </c>
      <c r="CB93">
        <v>0</v>
      </c>
      <c r="CC93">
        <v>45.901193548387099</v>
      </c>
      <c r="CD93">
        <v>0</v>
      </c>
      <c r="CE93">
        <v>0</v>
      </c>
      <c r="CF93">
        <v>0</v>
      </c>
      <c r="CG93">
        <v>0</v>
      </c>
      <c r="CH93">
        <v>2.30616774193548</v>
      </c>
      <c r="CI93">
        <v>0</v>
      </c>
      <c r="CJ93">
        <v>-20.695167741935499</v>
      </c>
      <c r="CK93">
        <v>-2.5421580645161299</v>
      </c>
      <c r="CL93">
        <v>36.156999999999996</v>
      </c>
      <c r="CM93">
        <v>40.686999999999998</v>
      </c>
      <c r="CN93">
        <v>38.311999999999998</v>
      </c>
      <c r="CO93">
        <v>39.5</v>
      </c>
      <c r="CP93">
        <v>36.985774193548401</v>
      </c>
      <c r="CQ93">
        <v>0</v>
      </c>
      <c r="CR93">
        <v>0</v>
      </c>
      <c r="CS93">
        <v>0</v>
      </c>
      <c r="CT93">
        <v>59.400000095367403</v>
      </c>
      <c r="CU93">
        <v>2.2874269230769202</v>
      </c>
      <c r="CV93">
        <v>-0.41438291430506102</v>
      </c>
      <c r="CW93">
        <v>-3.0937914653288101</v>
      </c>
      <c r="CX93">
        <v>-20.731746153846199</v>
      </c>
      <c r="CY93">
        <v>15</v>
      </c>
      <c r="CZ93">
        <v>1685098620.7</v>
      </c>
      <c r="DA93" t="s">
        <v>255</v>
      </c>
      <c r="DB93">
        <v>3</v>
      </c>
      <c r="DC93">
        <v>-3.831</v>
      </c>
      <c r="DD93">
        <v>0.36</v>
      </c>
      <c r="DE93">
        <v>402</v>
      </c>
      <c r="DF93">
        <v>15</v>
      </c>
      <c r="DG93">
        <v>1.2</v>
      </c>
      <c r="DH93">
        <v>0.35</v>
      </c>
      <c r="DI93">
        <v>6.31285336538462E-2</v>
      </c>
      <c r="DJ93">
        <v>-0.27601892630404901</v>
      </c>
      <c r="DK93">
        <v>8.6486416293507798E-2</v>
      </c>
      <c r="DL93">
        <v>1</v>
      </c>
      <c r="DM93">
        <v>2.2824441860465101</v>
      </c>
      <c r="DN93">
        <v>0.18385038016947</v>
      </c>
      <c r="DO93">
        <v>0.20419555754720001</v>
      </c>
      <c r="DP93">
        <v>1</v>
      </c>
      <c r="DQ93">
        <v>2.59965423076923E-2</v>
      </c>
      <c r="DR93">
        <v>3.7512913856416002E-3</v>
      </c>
      <c r="DS93">
        <v>2.5864266514266502E-3</v>
      </c>
      <c r="DT93">
        <v>1</v>
      </c>
      <c r="DU93">
        <v>3</v>
      </c>
      <c r="DV93">
        <v>3</v>
      </c>
      <c r="DW93" t="s">
        <v>263</v>
      </c>
      <c r="DX93">
        <v>100</v>
      </c>
      <c r="DY93">
        <v>100</v>
      </c>
      <c r="DZ93">
        <v>-3.831</v>
      </c>
      <c r="EA93">
        <v>0.36</v>
      </c>
      <c r="EB93">
        <v>2</v>
      </c>
      <c r="EC93">
        <v>515.14200000000005</v>
      </c>
      <c r="ED93">
        <v>410.40600000000001</v>
      </c>
      <c r="EE93">
        <v>28.320699999999999</v>
      </c>
      <c r="EF93">
        <v>30.296199999999999</v>
      </c>
      <c r="EG93">
        <v>30</v>
      </c>
      <c r="EH93">
        <v>30.465800000000002</v>
      </c>
      <c r="EI93">
        <v>30.499500000000001</v>
      </c>
      <c r="EJ93">
        <v>19.694400000000002</v>
      </c>
      <c r="EK93">
        <v>26.8687</v>
      </c>
      <c r="EL93">
        <v>0</v>
      </c>
      <c r="EM93">
        <v>28.3169</v>
      </c>
      <c r="EN93">
        <v>399.95400000000001</v>
      </c>
      <c r="EO93">
        <v>16.241599999999998</v>
      </c>
      <c r="EP93">
        <v>100.49</v>
      </c>
      <c r="EQ93">
        <v>90.323400000000007</v>
      </c>
    </row>
    <row r="94" spans="1:147" x14ac:dyDescent="0.3">
      <c r="A94">
        <v>78</v>
      </c>
      <c r="B94">
        <v>1685103436.8</v>
      </c>
      <c r="C94">
        <v>4740.5</v>
      </c>
      <c r="D94" t="s">
        <v>486</v>
      </c>
      <c r="E94" t="s">
        <v>487</v>
      </c>
      <c r="F94">
        <v>1685103428.8</v>
      </c>
      <c r="G94">
        <f t="shared" si="86"/>
        <v>1.6355662306409292E-4</v>
      </c>
      <c r="H94">
        <f t="shared" si="87"/>
        <v>-1.1174244955327781</v>
      </c>
      <c r="I94">
        <f t="shared" si="88"/>
        <v>400.008193548387</v>
      </c>
      <c r="J94">
        <f t="shared" si="89"/>
        <v>640.98286160491034</v>
      </c>
      <c r="K94">
        <f t="shared" si="90"/>
        <v>61.536389007582351</v>
      </c>
      <c r="L94">
        <f t="shared" si="91"/>
        <v>38.402056090520077</v>
      </c>
      <c r="M94">
        <f t="shared" si="92"/>
        <v>6.8607588068785152E-3</v>
      </c>
      <c r="N94">
        <f t="shared" si="93"/>
        <v>3.3715653485703774</v>
      </c>
      <c r="O94">
        <f t="shared" si="94"/>
        <v>6.8530122212175143E-3</v>
      </c>
      <c r="P94">
        <f t="shared" si="95"/>
        <v>4.2838278938109901E-3</v>
      </c>
      <c r="Q94">
        <f t="shared" si="96"/>
        <v>0</v>
      </c>
      <c r="R94">
        <f t="shared" si="97"/>
        <v>28.382379455560855</v>
      </c>
      <c r="S94">
        <f t="shared" si="98"/>
        <v>27.978754838709701</v>
      </c>
      <c r="T94">
        <f t="shared" si="99"/>
        <v>3.7901422334153594</v>
      </c>
      <c r="U94">
        <f t="shared" si="100"/>
        <v>40.187778625648761</v>
      </c>
      <c r="V94">
        <f t="shared" si="101"/>
        <v>1.5627709400994985</v>
      </c>
      <c r="W94">
        <f t="shared" si="102"/>
        <v>3.8886721126260566</v>
      </c>
      <c r="X94">
        <f t="shared" si="103"/>
        <v>2.2273712933158611</v>
      </c>
      <c r="Y94">
        <f t="shared" si="104"/>
        <v>-7.2128470771264981</v>
      </c>
      <c r="Z94">
        <f t="shared" si="105"/>
        <v>80.139091328332483</v>
      </c>
      <c r="AA94">
        <f t="shared" si="106"/>
        <v>5.1914145218870358</v>
      </c>
      <c r="AB94">
        <f t="shared" si="107"/>
        <v>78.117658773093027</v>
      </c>
      <c r="AC94">
        <v>-3.9755678144580302E-2</v>
      </c>
      <c r="AD94">
        <v>4.46292315059812E-2</v>
      </c>
      <c r="AE94">
        <v>3.3598178374421299</v>
      </c>
      <c r="AF94">
        <v>0</v>
      </c>
      <c r="AG94">
        <v>0</v>
      </c>
      <c r="AH94">
        <f t="shared" si="108"/>
        <v>1</v>
      </c>
      <c r="AI94">
        <f t="shared" si="109"/>
        <v>0</v>
      </c>
      <c r="AJ94">
        <f t="shared" si="110"/>
        <v>50454.534281652086</v>
      </c>
      <c r="AK94" t="s">
        <v>488</v>
      </c>
      <c r="AL94">
        <v>2.25626923076923</v>
      </c>
      <c r="AM94">
        <v>1.3944000000000001</v>
      </c>
      <c r="AN94">
        <f t="shared" si="111"/>
        <v>-0.86186923076922994</v>
      </c>
      <c r="AO94">
        <f t="shared" si="112"/>
        <v>-0.61809325212939603</v>
      </c>
      <c r="AP94">
        <v>-0.13057924259822501</v>
      </c>
      <c r="AQ94" t="s">
        <v>253</v>
      </c>
      <c r="AR94">
        <v>0</v>
      </c>
      <c r="AS94">
        <v>0</v>
      </c>
      <c r="AT94" t="e">
        <f t="shared" si="113"/>
        <v>#DIV/0!</v>
      </c>
      <c r="AU94">
        <v>0.5</v>
      </c>
      <c r="AV94">
        <f t="shared" si="114"/>
        <v>0</v>
      </c>
      <c r="AW94">
        <f t="shared" si="115"/>
        <v>-1.1174244955327781</v>
      </c>
      <c r="AX94" t="e">
        <f t="shared" si="116"/>
        <v>#DIV/0!</v>
      </c>
      <c r="AY94" t="e">
        <f t="shared" si="117"/>
        <v>#DIV/0!</v>
      </c>
      <c r="AZ94" t="e">
        <f t="shared" si="118"/>
        <v>#DIV/0!</v>
      </c>
      <c r="BA94" t="e">
        <f t="shared" si="119"/>
        <v>#DIV/0!</v>
      </c>
      <c r="BB94" t="s">
        <v>253</v>
      </c>
      <c r="BC94">
        <v>0</v>
      </c>
      <c r="BD94">
        <f t="shared" si="120"/>
        <v>0</v>
      </c>
      <c r="BE94" t="e">
        <f t="shared" si="121"/>
        <v>#DIV/0!</v>
      </c>
      <c r="BF94">
        <f t="shared" si="122"/>
        <v>1</v>
      </c>
      <c r="BG94">
        <f t="shared" si="123"/>
        <v>0</v>
      </c>
      <c r="BH94">
        <f t="shared" si="124"/>
        <v>-1.6178788500843442</v>
      </c>
      <c r="BI94">
        <f t="shared" si="125"/>
        <v>0</v>
      </c>
      <c r="BJ94">
        <f t="shared" si="126"/>
        <v>0</v>
      </c>
      <c r="BK94">
        <f t="shared" si="127"/>
        <v>0</v>
      </c>
      <c r="BL94">
        <f t="shared" si="128"/>
        <v>0</v>
      </c>
      <c r="BM94">
        <v>0.70114397770928505</v>
      </c>
      <c r="BN94">
        <v>0.5</v>
      </c>
      <c r="BO94" t="s">
        <v>254</v>
      </c>
      <c r="BP94">
        <v>1685103428.8</v>
      </c>
      <c r="BQ94">
        <v>400.008193548387</v>
      </c>
      <c r="BR94">
        <v>399.860677419355</v>
      </c>
      <c r="BS94">
        <v>16.278325806451601</v>
      </c>
      <c r="BT94">
        <v>16.255764516128998</v>
      </c>
      <c r="BU94">
        <v>500.01570967741901</v>
      </c>
      <c r="BV94">
        <v>95.803216129032293</v>
      </c>
      <c r="BW94">
        <v>0.199957580645161</v>
      </c>
      <c r="BX94">
        <v>28.419641935483899</v>
      </c>
      <c r="BY94">
        <v>27.978754838709701</v>
      </c>
      <c r="BZ94">
        <v>999.9</v>
      </c>
      <c r="CA94">
        <v>10007.2580645161</v>
      </c>
      <c r="CB94">
        <v>0</v>
      </c>
      <c r="CC94">
        <v>59.157877419354797</v>
      </c>
      <c r="CD94">
        <v>0</v>
      </c>
      <c r="CE94">
        <v>0</v>
      </c>
      <c r="CF94">
        <v>0</v>
      </c>
      <c r="CG94">
        <v>0</v>
      </c>
      <c r="CH94">
        <v>2.2457064516129002</v>
      </c>
      <c r="CI94">
        <v>0</v>
      </c>
      <c r="CJ94">
        <v>-20.967354838709699</v>
      </c>
      <c r="CK94">
        <v>-2.5590677419354799</v>
      </c>
      <c r="CL94">
        <v>36.082322580645197</v>
      </c>
      <c r="CM94">
        <v>40.625</v>
      </c>
      <c r="CN94">
        <v>38.237806451612897</v>
      </c>
      <c r="CO94">
        <v>39.430999999999997</v>
      </c>
      <c r="CP94">
        <v>36.917000000000002</v>
      </c>
      <c r="CQ94">
        <v>0</v>
      </c>
      <c r="CR94">
        <v>0</v>
      </c>
      <c r="CS94">
        <v>0</v>
      </c>
      <c r="CT94">
        <v>59.200000047683702</v>
      </c>
      <c r="CU94">
        <v>2.25626923076923</v>
      </c>
      <c r="CV94">
        <v>-0.139842738062913</v>
      </c>
      <c r="CW94">
        <v>-0.21152819861995301</v>
      </c>
      <c r="CX94">
        <v>-20.998215384615399</v>
      </c>
      <c r="CY94">
        <v>15</v>
      </c>
      <c r="CZ94">
        <v>1685098620.7</v>
      </c>
      <c r="DA94" t="s">
        <v>255</v>
      </c>
      <c r="DB94">
        <v>3</v>
      </c>
      <c r="DC94">
        <v>-3.831</v>
      </c>
      <c r="DD94">
        <v>0.36</v>
      </c>
      <c r="DE94">
        <v>402</v>
      </c>
      <c r="DF94">
        <v>15</v>
      </c>
      <c r="DG94">
        <v>1.2</v>
      </c>
      <c r="DH94">
        <v>0.35</v>
      </c>
      <c r="DI94">
        <v>0.12001326153846199</v>
      </c>
      <c r="DJ94">
        <v>0.18086143054730799</v>
      </c>
      <c r="DK94">
        <v>0.1071120348157</v>
      </c>
      <c r="DL94">
        <v>1</v>
      </c>
      <c r="DM94">
        <v>2.2888651162790699</v>
      </c>
      <c r="DN94">
        <v>-0.30417284721989601</v>
      </c>
      <c r="DO94">
        <v>0.17849101844868001</v>
      </c>
      <c r="DP94">
        <v>1</v>
      </c>
      <c r="DQ94">
        <v>2.2890455769230801E-2</v>
      </c>
      <c r="DR94">
        <v>1.11905916504326E-4</v>
      </c>
      <c r="DS94">
        <v>2.3012310769216101E-3</v>
      </c>
      <c r="DT94">
        <v>1</v>
      </c>
      <c r="DU94">
        <v>3</v>
      </c>
      <c r="DV94">
        <v>3</v>
      </c>
      <c r="DW94" t="s">
        <v>263</v>
      </c>
      <c r="DX94">
        <v>100</v>
      </c>
      <c r="DY94">
        <v>100</v>
      </c>
      <c r="DZ94">
        <v>-3.831</v>
      </c>
      <c r="EA94">
        <v>0.36</v>
      </c>
      <c r="EB94">
        <v>2</v>
      </c>
      <c r="EC94">
        <v>514.91899999999998</v>
      </c>
      <c r="ED94">
        <v>410.57799999999997</v>
      </c>
      <c r="EE94">
        <v>28.320799999999998</v>
      </c>
      <c r="EF94">
        <v>30.2805</v>
      </c>
      <c r="EG94">
        <v>29.9999</v>
      </c>
      <c r="EH94">
        <v>30.4543</v>
      </c>
      <c r="EI94">
        <v>30.489100000000001</v>
      </c>
      <c r="EJ94">
        <v>19.6891</v>
      </c>
      <c r="EK94">
        <v>26.8687</v>
      </c>
      <c r="EL94">
        <v>0</v>
      </c>
      <c r="EM94">
        <v>28.335799999999999</v>
      </c>
      <c r="EN94">
        <v>399.84500000000003</v>
      </c>
      <c r="EO94">
        <v>16.2409</v>
      </c>
      <c r="EP94">
        <v>100.491</v>
      </c>
      <c r="EQ94">
        <v>90.326099999999997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baseColWidth="10" defaultColWidth="8.88671875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6</v>
      </c>
      <c r="B4" t="s">
        <v>7</v>
      </c>
    </row>
    <row r="5" spans="1:2" x14ac:dyDescent="0.3">
      <c r="A5" t="s">
        <v>8</v>
      </c>
      <c r="B5" t="s">
        <v>9</v>
      </c>
    </row>
    <row r="6" spans="1:2" x14ac:dyDescent="0.3">
      <c r="A6" t="s">
        <v>10</v>
      </c>
      <c r="B6" t="s">
        <v>11</v>
      </c>
    </row>
    <row r="7" spans="1:2" x14ac:dyDescent="0.3">
      <c r="A7" t="s">
        <v>12</v>
      </c>
      <c r="B7" t="s">
        <v>13</v>
      </c>
    </row>
    <row r="8" spans="1:2" x14ac:dyDescent="0.3">
      <c r="A8" t="s">
        <v>14</v>
      </c>
      <c r="B8" t="s">
        <v>15</v>
      </c>
    </row>
    <row r="9" spans="1:2" x14ac:dyDescent="0.3">
      <c r="A9" t="s">
        <v>16</v>
      </c>
      <c r="B9" t="s">
        <v>17</v>
      </c>
    </row>
    <row r="10" spans="1:2" x14ac:dyDescent="0.3">
      <c r="A10" t="s">
        <v>18</v>
      </c>
      <c r="B10" t="s">
        <v>19</v>
      </c>
    </row>
    <row r="11" spans="1:2" x14ac:dyDescent="0.3">
      <c r="A11" t="s">
        <v>20</v>
      </c>
      <c r="B11" t="s">
        <v>19</v>
      </c>
    </row>
    <row r="12" spans="1:2" x14ac:dyDescent="0.3">
      <c r="A12" t="s">
        <v>21</v>
      </c>
      <c r="B12" t="s">
        <v>17</v>
      </c>
    </row>
    <row r="13" spans="1:2" x14ac:dyDescent="0.3">
      <c r="A13" t="s">
        <v>22</v>
      </c>
      <c r="B13" t="s">
        <v>23</v>
      </c>
    </row>
    <row r="14" spans="1:2" x14ac:dyDescent="0.3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Lea Berg</cp:lastModifiedBy>
  <dcterms:created xsi:type="dcterms:W3CDTF">2023-05-26T14:17:33Z</dcterms:created>
  <dcterms:modified xsi:type="dcterms:W3CDTF">2023-06-01T19:28:14Z</dcterms:modified>
</cp:coreProperties>
</file>