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BD875F0C-AB28-4842-95D1-02125C72F3C5}" xr6:coauthVersionLast="45" xr6:coauthVersionMax="45" xr10:uidLastSave="{00000000-0000-0000-0000-000000000000}"/>
  <bookViews>
    <workbookView xWindow="-120" yWindow="-120" windowWidth="20730" windowHeight="11160" xr2:uid="{C3206547-654A-4183-A15C-97B5F8DBE94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1" l="1"/>
  <c r="N16" i="1"/>
  <c r="O16" i="1"/>
  <c r="P16" i="1"/>
  <c r="L16" i="1"/>
  <c r="P21" i="1" l="1"/>
  <c r="O21" i="1"/>
  <c r="N21" i="1"/>
  <c r="M21" i="1"/>
  <c r="L21" i="1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3" i="2"/>
  <c r="E13" i="1" l="1"/>
  <c r="F13" i="1"/>
  <c r="G13" i="1"/>
  <c r="H13" i="1"/>
  <c r="D13" i="1"/>
  <c r="E12" i="1"/>
  <c r="F12" i="1"/>
  <c r="G12" i="1"/>
  <c r="H12" i="1"/>
  <c r="D12" i="1"/>
  <c r="E14" i="1"/>
  <c r="F14" i="1"/>
  <c r="G14" i="1"/>
  <c r="H14" i="1"/>
  <c r="D14" i="1"/>
  <c r="E8" i="1"/>
  <c r="F8" i="1"/>
  <c r="G8" i="1"/>
  <c r="H8" i="1"/>
  <c r="D8" i="1"/>
  <c r="E6" i="1"/>
  <c r="F6" i="1"/>
  <c r="G6" i="1"/>
  <c r="H6" i="1"/>
  <c r="E9" i="1"/>
  <c r="F9" i="1"/>
  <c r="G9" i="1"/>
  <c r="H9" i="1"/>
  <c r="D9" i="1"/>
  <c r="D6" i="1"/>
  <c r="E7" i="1"/>
  <c r="F7" i="1"/>
  <c r="G7" i="1"/>
  <c r="H7" i="1"/>
  <c r="D7" i="1"/>
  <c r="E3" i="1"/>
  <c r="F3" i="1"/>
  <c r="G3" i="1"/>
  <c r="H3" i="1"/>
  <c r="D3" i="1"/>
  <c r="G11" i="1" l="1"/>
  <c r="G16" i="1" s="1"/>
  <c r="G18" i="1" s="1"/>
  <c r="H11" i="1"/>
  <c r="H16" i="1" s="1"/>
  <c r="H18" i="1" s="1"/>
  <c r="F11" i="1"/>
  <c r="F16" i="1" s="1"/>
  <c r="F18" i="1" s="1"/>
  <c r="E11" i="1"/>
  <c r="E16" i="1" s="1"/>
  <c r="E18" i="1" s="1"/>
  <c r="D11" i="1"/>
  <c r="D16" i="1" s="1"/>
  <c r="D18" i="1" s="1"/>
</calcChain>
</file>

<file path=xl/sharedStrings.xml><?xml version="1.0" encoding="utf-8"?>
<sst xmlns="http://schemas.openxmlformats.org/spreadsheetml/2006/main" count="81" uniqueCount="50">
  <si>
    <t>Sales (Revenue)</t>
  </si>
  <si>
    <t>Cost Of Sales</t>
  </si>
  <si>
    <t>Material</t>
  </si>
  <si>
    <t>Power</t>
  </si>
  <si>
    <t>Wages</t>
  </si>
  <si>
    <t>Overheads</t>
  </si>
  <si>
    <t>COP</t>
  </si>
  <si>
    <t>Admin</t>
  </si>
  <si>
    <t>Sales Exp</t>
  </si>
  <si>
    <t>Royalty</t>
  </si>
  <si>
    <t>Total Cost</t>
  </si>
  <si>
    <t>PBDIT</t>
  </si>
  <si>
    <t>2011-12</t>
  </si>
  <si>
    <t>2012-13</t>
  </si>
  <si>
    <t>2013-14</t>
  </si>
  <si>
    <t>2014-15</t>
  </si>
  <si>
    <t>2015-16</t>
  </si>
  <si>
    <t>Inflation %</t>
  </si>
  <si>
    <t>Electricity</t>
  </si>
  <si>
    <t>WPI</t>
  </si>
  <si>
    <t>CPI</t>
  </si>
  <si>
    <t>(inflation rates data taken from Google)</t>
  </si>
  <si>
    <t>(electricity)</t>
  </si>
  <si>
    <t>(WPI taken)</t>
  </si>
  <si>
    <t>(Used CPI since since CPI accounts for services and we are the customer for some packaging or transport company)</t>
  </si>
  <si>
    <t>Wage</t>
  </si>
  <si>
    <t>Google wage report</t>
  </si>
  <si>
    <t>Google Image</t>
  </si>
  <si>
    <t>Salary</t>
  </si>
  <si>
    <t>source</t>
  </si>
  <si>
    <t>calculated</t>
  </si>
  <si>
    <t>year</t>
  </si>
  <si>
    <t>electricity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</si>
  <si>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</si>
  <si>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</si>
  <si>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</si>
  <si>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</si>
  <si>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</si>
  <si>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</si>
  <si>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</si>
  <si>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</si>
  <si>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</si>
  <si>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</si>
  <si>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% inflation</t>
  </si>
  <si>
    <t>CPI (Consumer price Index)</t>
  </si>
  <si>
    <t>WPI (Wholesale price Index)</t>
  </si>
  <si>
    <t>Found out using Regression using the above index data</t>
  </si>
  <si>
    <t>=(New Index- Old Index)/Old Index</t>
  </si>
  <si>
    <t xml:space="preserve"> </t>
  </si>
  <si>
    <t>EX2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</si>
</sst>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0" applyNumberFormat="1"/>
    <xf numFmtId="0" fontId="0" fillId="2" borderId="0" xfId="0" applyFill="1"/>
    <xf numFmtId="43" fontId="0" fillId="2" borderId="0" xfId="0" applyNumberFormat="1" applyFill="1"/>
    <xf numFmtId="0" fontId="0" fillId="3" borderId="0" xfId="0" applyFill="1"/>
    <xf numFmtId="164" fontId="0" fillId="2" borderId="0" xfId="0" applyNumberFormat="1" applyFill="1"/>
    <xf numFmtId="0" fontId="2" fillId="3" borderId="0" xfId="0" applyFont="1" applyFill="1"/>
    <xf numFmtId="0" fontId="0" fillId="0" borderId="0" xfId="0" quotePrefix="1"/>
    <xf numFmtId="0" fontId="0" fillId="4" borderId="0" xfId="0" applyFill="1"/>
    <xf numFmtId="43" fontId="0" fillId="4" borderId="0" xfId="1" applyFont="1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0" fillId="4" borderId="0" xfId="0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247651</xdr:colOff>
      <xdr:row>24</xdr:row>
      <xdr:rowOff>5958</xdr:rowOff>
    </xdr:from>
    <xdr:to>
      <xdr:col>16</xdr:col>
      <xdr:colOff>254455</xdr:colOff>
      <xdr:row>42</xdr:row>
      <xdr:rowOff>5443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7A6DEA-BEBE-401E-AC2B-C368D4265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774" t="25045" r="58738" b="30888"/>
        <a:stretch/>
      </xdr:blipFill>
      <xdr:spPr>
        <a:xfrm>
          <a:off x="5848351" y="4597008"/>
          <a:ext cx="4582886" cy="3428485"/>
        </a:xfrm>
        <a:prstGeom prst="rect">
          <a:avLst/>
        </a:prstGeom>
      </xdr:spPr>
    </xdr:pic>
    <xdr:clientData/>
  </xdr:twoCellAnchor>
  <xdr:twoCellAnchor editAs="oneCell">
    <xdr:from>
      <xdr:col>16</xdr:col>
      <xdr:colOff>500466</xdr:colOff>
      <xdr:row>23</xdr:row>
      <xdr:rowOff>64576</xdr:rowOff>
    </xdr:from>
    <xdr:to>
      <xdr:col>27</xdr:col>
      <xdr:colOff>270183</xdr:colOff>
      <xdr:row>44</xdr:row>
      <xdr:rowOff>129153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AB7FC2-F70D-4AC4-83A0-A398102DB4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30" t="15671" r="38696" b="27824"/>
        <a:stretch/>
      </xdr:blipFill>
      <xdr:spPr>
        <a:xfrm>
          <a:off x="10881102" y="4520339"/>
          <a:ext cx="7151823" cy="4132882"/>
        </a:xfrm>
        <a:prstGeom prst="rect">
          <a:avLst/>
        </a:prstGeom>
      </xdr:spPr>
    </xdr:pic>
    <xdr:clientData/>
  </xdr:twoCellAnchor>
  <xdr:twoCellAnchor editAs="oneCell">
    <xdr:from>
      <xdr:col>16</xdr:col>
      <xdr:colOff>597330</xdr:colOff>
      <xdr:row>46</xdr:row>
      <xdr:rowOff>16144</xdr:rowOff>
    </xdr:from>
    <xdr:to>
      <xdr:col>27</xdr:col>
      <xdr:colOff>367045</xdr:colOff>
      <xdr:row>66</xdr:row>
      <xdr:rowOff>177583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E346B3E-6DBE-435C-981E-A7E24A7217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577" t="15892" r="38450" b="28928"/>
        <a:stretch/>
      </xdr:blipFill>
      <xdr:spPr>
        <a:xfrm>
          <a:off x="10977966" y="8927669"/>
          <a:ext cx="7151821" cy="40360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299355</xdr:colOff>
      <xdr:row>17</xdr:row>
      <xdr:rowOff>68036</xdr:rowOff>
    </xdr:from>
    <xdr:to>
      <xdr:col>7</xdr:col>
      <xdr:colOff>190498</xdr:colOff>
      <xdr:row>33</xdr:row>
      <xdr:rowOff>27214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C8C240-54EC-4209-81FB-9EB6369D27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830" t="36277" r="51988" b="22609"/>
        <a:stretch/>
      </xdr:blipFill>
      <xdr:spPr>
        <a:xfrm>
          <a:off x="299355" y="3306536"/>
          <a:ext cx="4204607" cy="3007178"/>
        </a:xfrm>
        <a:prstGeom prst="rect">
          <a:avLst/>
        </a:prstGeom>
      </xdr:spPr>
    </xdr:pic>
    <xdr:clientData/>
  </xdr:twoCellAnchor>
  <xdr:twoCellAnchor editAs="oneCell">
    <xdr:from>
      <xdr:col>7</xdr:col>
      <xdr:colOff>81643</xdr:colOff>
      <xdr:row>17</xdr:row>
      <xdr:rowOff>95249</xdr:rowOff>
    </xdr:from>
    <xdr:to>
      <xdr:col>11</xdr:col>
      <xdr:colOff>24039</xdr:colOff>
      <xdr:row>33</xdr:row>
      <xdr:rowOff>63498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2A8258-11CD-422B-921F-7439648267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5864" t="38198" r="52898" b="20563"/>
        <a:stretch/>
      </xdr:blipFill>
      <xdr:spPr>
        <a:xfrm>
          <a:off x="4395107" y="3333749"/>
          <a:ext cx="4064000" cy="3016249"/>
        </a:xfrm>
        <a:prstGeom prst="rect">
          <a:avLst/>
        </a:prstGeom>
      </xdr:spPr>
    </xdr:pic>
    <xdr:clientData/>
  </xdr:twoCellAnchor>
  <xdr:twoCellAnchor editAs="oneCell">
    <xdr:from>
      <xdr:col>10</xdr:col>
      <xdr:colOff>2133600</xdr:colOff>
      <xdr:row>17</xdr:row>
      <xdr:rowOff>70757</xdr:rowOff>
    </xdr:from>
    <xdr:to>
      <xdr:col>17</xdr:col>
      <xdr:colOff>390071</xdr:colOff>
      <xdr:row>33</xdr:row>
      <xdr:rowOff>86632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5AA25B-C16F-4F73-856F-F3D8D7F3BF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5741" t="46881" r="52654" b="11231"/>
        <a:stretch/>
      </xdr:blipFill>
      <xdr:spPr>
        <a:xfrm>
          <a:off x="8353425" y="3309257"/>
          <a:ext cx="4095296" cy="30638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08556B-9A86-488A-B859-64BDBC88E47F}" name="Table1" displayName="Table1" ref="K17:Q22" totalsRowShown="0">
  <tableColumns count="7">
    <tableColumn id="1" xr3:uid="{3A1AEEBE-B739-498F-9522-73C8618B8A42}" name="Inflation %"/>
    <tableColumn id="2" xr3:uid="{B82F9891-2D04-4325-9F49-0F1F2CABC2A4}" name="2011-12"/>
    <tableColumn id="3" xr3:uid="{F4111199-BA7C-4471-92CB-01CDF703FE0C}" name="2012-13"/>
    <tableColumn id="4" xr3:uid="{B46F8B5E-D9E3-421A-B29A-B8D3BF7B7F11}" name="2013-14"/>
    <tableColumn id="5" xr3:uid="{8CCDDF03-8246-43C4-A7EB-671B065C04FA}" name="2014-15"/>
    <tableColumn id="6" xr3:uid="{99BBF5D1-655D-4310-91FD-05599A363881}" name="2015-16"/>
    <tableColumn id="7" xr3:uid="{41B802C1-9666-442F-B92B-2EF25218D327}" name="sourc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89A1-D145-4846-A3B6-290BADD5BD24}">
  <dimension ref="A1:Q22"/>
  <sheetViews>
    <sheetView tabSelected="1" zoomScale="110" zoomScaleNormal="110" workbookViewId="0"/>
  </sheetViews>
  <sheetFormatPr defaultRowHeight="15" x14ac:dyDescent="0.25"/>
  <cols>
    <col min="1" max="1" width="15.42578125" bestFit="1" customWidth="1"/>
    <col min="2" max="2" width="10.5703125" bestFit="1" customWidth="1"/>
    <col min="3" max="3" width="2.140625" customWidth="1"/>
    <col min="4" max="4" width="8.28515625" bestFit="1" customWidth="1"/>
    <col min="5" max="5" width="8.85546875" bestFit="1" customWidth="1"/>
    <col min="6" max="8" width="10" bestFit="1" customWidth="1"/>
    <col min="9" max="9" width="12" customWidth="1"/>
    <col min="11" max="11" width="10.5703125" bestFit="1" customWidth="1"/>
    <col min="12" max="12" width="8.28515625" bestFit="1" customWidth="1"/>
    <col min="13" max="16" width="10" bestFit="1" customWidth="1"/>
    <col min="17" max="17" width="18.7109375" bestFit="1" customWidth="1"/>
  </cols>
  <sheetData>
    <row r="1" spans="1:16" x14ac:dyDescent="0.25">
      <c r="A1" s="4"/>
      <c r="B1" s="4"/>
      <c r="C1" s="4"/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J1" s="11" t="s">
        <v>49</v>
      </c>
      <c r="K1" s="11"/>
      <c r="L1" s="10" t="s">
        <v>12</v>
      </c>
      <c r="M1" s="10" t="s">
        <v>13</v>
      </c>
      <c r="N1" s="10" t="s">
        <v>14</v>
      </c>
      <c r="O1" s="10" t="s">
        <v>15</v>
      </c>
      <c r="P1" s="10" t="s">
        <v>16</v>
      </c>
    </row>
    <row r="2" spans="1:16" x14ac:dyDescent="0.25">
      <c r="A2" s="4"/>
      <c r="B2" s="4"/>
      <c r="C2" s="2"/>
      <c r="D2" s="2"/>
      <c r="E2" s="2"/>
      <c r="F2" s="2"/>
      <c r="G2" s="2"/>
      <c r="H2" s="2"/>
      <c r="J2" s="11"/>
      <c r="K2" s="11"/>
      <c r="L2" s="8"/>
      <c r="M2" s="8"/>
      <c r="N2" s="8"/>
      <c r="O2" s="8"/>
      <c r="P2" s="8"/>
    </row>
    <row r="3" spans="1:16" x14ac:dyDescent="0.25">
      <c r="A3" s="6" t="s">
        <v>0</v>
      </c>
      <c r="B3" s="4"/>
      <c r="C3" s="2"/>
      <c r="D3" s="2">
        <f>L$3</f>
        <v>173.58</v>
      </c>
      <c r="E3" s="2">
        <f t="shared" ref="E3:H3" si="0">M$3</f>
        <v>1144.02</v>
      </c>
      <c r="F3" s="2">
        <f t="shared" si="0"/>
        <v>3411.37</v>
      </c>
      <c r="G3" s="2">
        <f t="shared" si="0"/>
        <v>4758.1000000000004</v>
      </c>
      <c r="H3" s="2">
        <f t="shared" si="0"/>
        <v>6382.45</v>
      </c>
      <c r="J3" s="12" t="s">
        <v>0</v>
      </c>
      <c r="K3" s="11"/>
      <c r="L3" s="9">
        <v>173.58</v>
      </c>
      <c r="M3" s="9">
        <v>1144.02</v>
      </c>
      <c r="N3" s="9">
        <v>3411.37</v>
      </c>
      <c r="O3" s="9">
        <v>4758.1000000000004</v>
      </c>
      <c r="P3" s="9">
        <v>6382.45</v>
      </c>
    </row>
    <row r="4" spans="1:16" x14ac:dyDescent="0.25">
      <c r="A4" s="4"/>
      <c r="B4" s="4"/>
      <c r="C4" s="2"/>
      <c r="D4" s="2"/>
      <c r="E4" s="2"/>
      <c r="F4" s="2"/>
      <c r="G4" s="2"/>
      <c r="H4" s="2"/>
      <c r="J4" s="11"/>
      <c r="K4" s="11"/>
      <c r="L4" s="9"/>
      <c r="M4" s="9"/>
      <c r="N4" s="9"/>
      <c r="O4" s="9"/>
      <c r="P4" s="9"/>
    </row>
    <row r="5" spans="1:16" x14ac:dyDescent="0.25">
      <c r="A5" s="6" t="s">
        <v>1</v>
      </c>
      <c r="B5" s="4"/>
      <c r="C5" s="2"/>
      <c r="D5" s="2"/>
      <c r="E5" s="2"/>
      <c r="F5" s="2"/>
      <c r="G5" s="2"/>
      <c r="H5" s="2"/>
      <c r="J5" s="12" t="s">
        <v>1</v>
      </c>
      <c r="K5" s="11"/>
      <c r="L5" s="9"/>
      <c r="M5" s="9"/>
      <c r="N5" s="9"/>
      <c r="O5" s="9"/>
      <c r="P5" s="9"/>
    </row>
    <row r="6" spans="1:16" x14ac:dyDescent="0.25">
      <c r="A6" s="4"/>
      <c r="B6" s="4" t="s">
        <v>2</v>
      </c>
      <c r="C6" s="2"/>
      <c r="D6" s="3">
        <f>L$6*(1+L$19)</f>
        <v>39.289905409399942</v>
      </c>
      <c r="E6" s="3">
        <f t="shared" ref="E6:H6" si="1">M$6*(1+M$19)</f>
        <v>576.32331723942059</v>
      </c>
      <c r="F6" s="3">
        <f t="shared" si="1"/>
        <v>1930.7262063406768</v>
      </c>
      <c r="G6" s="3">
        <f t="shared" si="1"/>
        <v>2752.2600305966339</v>
      </c>
      <c r="H6" s="3">
        <f t="shared" si="1"/>
        <v>3575.6633672974285</v>
      </c>
      <c r="I6" t="s">
        <v>23</v>
      </c>
      <c r="J6" s="11"/>
      <c r="K6" s="11" t="s">
        <v>2</v>
      </c>
      <c r="L6" s="9">
        <v>37.75</v>
      </c>
      <c r="M6" s="9">
        <v>545.20000000000005</v>
      </c>
      <c r="N6" s="9">
        <v>1832.27</v>
      </c>
      <c r="O6" s="9">
        <v>2618.7199999999998</v>
      </c>
      <c r="P6" s="9">
        <v>3410.2</v>
      </c>
    </row>
    <row r="7" spans="1:16" x14ac:dyDescent="0.25">
      <c r="A7" s="4"/>
      <c r="B7" s="4" t="s">
        <v>3</v>
      </c>
      <c r="C7" s="2"/>
      <c r="D7" s="3">
        <f>L$7*(1+L$18)</f>
        <v>1.0919971021492394</v>
      </c>
      <c r="E7" s="3">
        <f t="shared" ref="E7:H7" si="2">M$7*(1+M$18)</f>
        <v>20.760429902077863</v>
      </c>
      <c r="F7" s="3">
        <f t="shared" si="2"/>
        <v>65.896671134941911</v>
      </c>
      <c r="G7" s="3">
        <f t="shared" si="2"/>
        <v>90.367429171038836</v>
      </c>
      <c r="H7" s="3">
        <f t="shared" si="2"/>
        <v>119.3664681440443</v>
      </c>
      <c r="I7" t="s">
        <v>22</v>
      </c>
      <c r="J7" s="11"/>
      <c r="K7" s="11" t="s">
        <v>3</v>
      </c>
      <c r="L7" s="9">
        <v>1.08</v>
      </c>
      <c r="M7" s="9">
        <v>19.420000000000002</v>
      </c>
      <c r="N7" s="9">
        <v>61.9</v>
      </c>
      <c r="O7" s="9">
        <v>85.2</v>
      </c>
      <c r="P7" s="9">
        <v>112.91</v>
      </c>
    </row>
    <row r="8" spans="1:16" x14ac:dyDescent="0.25">
      <c r="A8" s="4"/>
      <c r="B8" s="4" t="s">
        <v>4</v>
      </c>
      <c r="C8" s="2"/>
      <c r="D8" s="3">
        <f>L$8*(1+L$21)</f>
        <v>3.309896356783919</v>
      </c>
      <c r="E8" s="3">
        <f t="shared" ref="E8:H8" si="3">M$8*(1+M$21)</f>
        <v>107.28226842226843</v>
      </c>
      <c r="F8" s="3">
        <f t="shared" si="3"/>
        <v>195.72895022821126</v>
      </c>
      <c r="G8" s="3">
        <f t="shared" si="3"/>
        <v>306.73674351585015</v>
      </c>
      <c r="H8" s="3">
        <f t="shared" si="3"/>
        <v>355.8670136986301</v>
      </c>
      <c r="I8" t="s">
        <v>21</v>
      </c>
      <c r="J8" s="11" t="s">
        <v>48</v>
      </c>
      <c r="K8" s="11" t="s">
        <v>4</v>
      </c>
      <c r="L8" s="9">
        <v>3.13</v>
      </c>
      <c r="M8" s="9">
        <v>100.94</v>
      </c>
      <c r="N8" s="9">
        <v>181.51</v>
      </c>
      <c r="O8" s="9">
        <v>291.61</v>
      </c>
      <c r="P8" s="9">
        <v>340.03</v>
      </c>
    </row>
    <row r="9" spans="1:16" ht="15.75" customHeight="1" x14ac:dyDescent="0.25">
      <c r="A9" s="4"/>
      <c r="B9" s="4" t="s">
        <v>5</v>
      </c>
      <c r="C9" s="2"/>
      <c r="D9" s="3">
        <f>L$9*(1+L$20)</f>
        <v>2.1671924398625428</v>
      </c>
      <c r="E9" s="3">
        <f t="shared" ref="E9:H9" si="4">M$9*(1+M$20)</f>
        <v>30.330120050170223</v>
      </c>
      <c r="F9" s="3">
        <f t="shared" si="4"/>
        <v>51.861144238517326</v>
      </c>
      <c r="G9" s="3">
        <f t="shared" si="4"/>
        <v>85.575286370597254</v>
      </c>
      <c r="H9" s="3">
        <f t="shared" si="4"/>
        <v>113.8647636416691</v>
      </c>
      <c r="I9" t="s">
        <v>24</v>
      </c>
      <c r="J9" s="11" t="s">
        <v>48</v>
      </c>
      <c r="K9" s="11" t="s">
        <v>5</v>
      </c>
      <c r="L9" s="9">
        <v>2.2599999999999998</v>
      </c>
      <c r="M9" s="9">
        <v>27.28</v>
      </c>
      <c r="N9" s="9">
        <v>49.28</v>
      </c>
      <c r="O9" s="9">
        <v>81.53</v>
      </c>
      <c r="P9" s="9">
        <v>108.71</v>
      </c>
    </row>
    <row r="10" spans="1:16" x14ac:dyDescent="0.25">
      <c r="A10" s="4"/>
      <c r="B10" s="4"/>
      <c r="C10" s="2"/>
      <c r="D10" s="2"/>
      <c r="E10" s="2"/>
      <c r="F10" s="2"/>
      <c r="G10" s="2"/>
      <c r="H10" s="2"/>
      <c r="J10" s="11"/>
      <c r="K10" s="11"/>
      <c r="L10" s="9"/>
      <c r="M10" s="9"/>
      <c r="N10" s="9"/>
      <c r="O10" s="9"/>
      <c r="P10" s="9"/>
    </row>
    <row r="11" spans="1:16" x14ac:dyDescent="0.25">
      <c r="A11" s="6" t="s">
        <v>6</v>
      </c>
      <c r="B11" s="4"/>
      <c r="C11" s="2"/>
      <c r="D11" s="3">
        <f>SUM(D$6:D$9)</f>
        <v>45.858991308195641</v>
      </c>
      <c r="E11" s="3">
        <f t="shared" ref="E11:H11" si="5">SUM(E$6:E$9)</f>
        <v>734.69613561393703</v>
      </c>
      <c r="F11" s="3">
        <f t="shared" si="5"/>
        <v>2244.2129719423474</v>
      </c>
      <c r="G11" s="3">
        <f t="shared" si="5"/>
        <v>3234.9394896541203</v>
      </c>
      <c r="H11" s="3">
        <f t="shared" si="5"/>
        <v>4164.7616127817719</v>
      </c>
      <c r="J11" s="12" t="s">
        <v>6</v>
      </c>
      <c r="K11" s="11"/>
      <c r="L11" s="9">
        <v>44.22</v>
      </c>
      <c r="M11" s="9">
        <v>692.48</v>
      </c>
      <c r="N11" s="9">
        <v>2124.96</v>
      </c>
      <c r="O11" s="9">
        <v>3077.06</v>
      </c>
      <c r="P11" s="9">
        <v>3971.85</v>
      </c>
    </row>
    <row r="12" spans="1:16" x14ac:dyDescent="0.25">
      <c r="A12" s="4"/>
      <c r="B12" s="4" t="s">
        <v>7</v>
      </c>
      <c r="C12" s="2"/>
      <c r="D12" s="3">
        <f>L$12*(1+L$22)</f>
        <v>3.7970100000000002</v>
      </c>
      <c r="E12" s="3">
        <f t="shared" ref="E12:H12" si="6">M$12*(1+M$22)</f>
        <v>48.510040000000011</v>
      </c>
      <c r="F12" s="3">
        <f t="shared" si="6"/>
        <v>64.396320000000003</v>
      </c>
      <c r="G12" s="3">
        <f t="shared" si="6"/>
        <v>74.464800000000011</v>
      </c>
      <c r="H12" s="3">
        <f t="shared" si="6"/>
        <v>82.760199999999998</v>
      </c>
      <c r="J12" s="11"/>
      <c r="K12" s="11" t="s">
        <v>7</v>
      </c>
      <c r="L12" s="9">
        <v>3.43</v>
      </c>
      <c r="M12" s="9">
        <v>44.02</v>
      </c>
      <c r="N12" s="9">
        <v>58.33</v>
      </c>
      <c r="O12" s="9">
        <v>67.45</v>
      </c>
      <c r="P12" s="9">
        <v>75.099999999999994</v>
      </c>
    </row>
    <row r="13" spans="1:16" x14ac:dyDescent="0.25">
      <c r="A13" s="4"/>
      <c r="B13" s="4" t="s">
        <v>8</v>
      </c>
      <c r="C13" s="2"/>
      <c r="D13" s="3">
        <f>L$13*(1+L$22)</f>
        <v>2.0590200000000003</v>
      </c>
      <c r="E13" s="3">
        <f t="shared" ref="E13:H13" si="7">M$13*(1+M$22)</f>
        <v>48.620240000000003</v>
      </c>
      <c r="F13" s="3">
        <f t="shared" si="7"/>
        <v>133.13136</v>
      </c>
      <c r="G13" s="3">
        <f t="shared" si="7"/>
        <v>176.31984000000003</v>
      </c>
      <c r="H13" s="3">
        <f t="shared" si="7"/>
        <v>236.05942000000002</v>
      </c>
      <c r="J13" s="11"/>
      <c r="K13" s="11" t="s">
        <v>8</v>
      </c>
      <c r="L13" s="9">
        <v>1.86</v>
      </c>
      <c r="M13" s="9">
        <v>44.12</v>
      </c>
      <c r="N13" s="9">
        <v>120.59</v>
      </c>
      <c r="O13" s="9">
        <v>159.71</v>
      </c>
      <c r="P13" s="9">
        <v>214.21</v>
      </c>
    </row>
    <row r="14" spans="1:16" x14ac:dyDescent="0.25">
      <c r="A14" s="4"/>
      <c r="B14" s="4" t="s">
        <v>9</v>
      </c>
      <c r="C14" s="2"/>
      <c r="D14" s="3">
        <f>L$14</f>
        <v>0</v>
      </c>
      <c r="E14" s="3">
        <f t="shared" ref="E14:H14" si="8">M$14</f>
        <v>23.92</v>
      </c>
      <c r="F14" s="3">
        <f t="shared" si="8"/>
        <v>71.67</v>
      </c>
      <c r="G14" s="3">
        <f t="shared" si="8"/>
        <v>94.9</v>
      </c>
      <c r="H14" s="3">
        <f t="shared" si="8"/>
        <v>121.18</v>
      </c>
      <c r="J14" s="11"/>
      <c r="K14" s="11" t="s">
        <v>9</v>
      </c>
      <c r="L14" s="9">
        <v>0</v>
      </c>
      <c r="M14" s="9">
        <v>23.92</v>
      </c>
      <c r="N14" s="9">
        <v>71.67</v>
      </c>
      <c r="O14" s="9">
        <v>94.9</v>
      </c>
      <c r="P14" s="9">
        <v>121.18</v>
      </c>
    </row>
    <row r="15" spans="1:16" x14ac:dyDescent="0.25">
      <c r="A15" s="4"/>
      <c r="B15" s="4"/>
      <c r="C15" s="2"/>
      <c r="D15" s="2"/>
      <c r="E15" s="2"/>
      <c r="F15" s="2"/>
      <c r="G15" s="2"/>
      <c r="H15" s="2"/>
      <c r="J15" s="11"/>
      <c r="K15" s="11"/>
      <c r="L15" s="9"/>
      <c r="M15" s="9"/>
      <c r="N15" s="9"/>
      <c r="O15" s="9"/>
      <c r="P15" s="9"/>
    </row>
    <row r="16" spans="1:16" x14ac:dyDescent="0.25">
      <c r="A16" s="6" t="s">
        <v>10</v>
      </c>
      <c r="B16" s="4"/>
      <c r="C16" s="2"/>
      <c r="D16" s="3">
        <f>SUM(D$11:D$14)</f>
        <v>51.715021308195645</v>
      </c>
      <c r="E16" s="3">
        <f t="shared" ref="E16:H16" si="9">SUM(E$11:E$14)</f>
        <v>855.74641561393696</v>
      </c>
      <c r="F16" s="3">
        <f t="shared" si="9"/>
        <v>2513.4106519423472</v>
      </c>
      <c r="G16" s="3">
        <f t="shared" si="9"/>
        <v>3580.6241296541207</v>
      </c>
      <c r="H16" s="3">
        <f t="shared" si="9"/>
        <v>4604.7612327817715</v>
      </c>
      <c r="J16" s="12" t="s">
        <v>10</v>
      </c>
      <c r="K16" s="11"/>
      <c r="L16" s="9">
        <f>SUM(L11:L14)</f>
        <v>49.51</v>
      </c>
      <c r="M16" s="9">
        <f t="shared" ref="M16:P16" si="10">SUM(M11:M14)</f>
        <v>804.54</v>
      </c>
      <c r="N16" s="9">
        <f t="shared" si="10"/>
        <v>2375.5500000000002</v>
      </c>
      <c r="O16" s="9">
        <f t="shared" si="10"/>
        <v>3399.12</v>
      </c>
      <c r="P16" s="9">
        <f t="shared" si="10"/>
        <v>4382.34</v>
      </c>
    </row>
    <row r="17" spans="1:17" x14ac:dyDescent="0.25">
      <c r="A17" s="4"/>
      <c r="B17" s="4"/>
      <c r="C17" s="2"/>
      <c r="D17" s="2"/>
      <c r="E17" s="2"/>
      <c r="F17" s="2"/>
      <c r="G17" s="2"/>
      <c r="H17" s="2"/>
      <c r="K17" t="s">
        <v>17</v>
      </c>
      <c r="L17" t="s">
        <v>12</v>
      </c>
      <c r="M17" t="s">
        <v>13</v>
      </c>
      <c r="N17" t="s">
        <v>14</v>
      </c>
      <c r="O17" t="s">
        <v>15</v>
      </c>
      <c r="P17" t="s">
        <v>16</v>
      </c>
      <c r="Q17" t="s">
        <v>29</v>
      </c>
    </row>
    <row r="18" spans="1:17" x14ac:dyDescent="0.25">
      <c r="A18" s="6" t="s">
        <v>11</v>
      </c>
      <c r="B18" s="4"/>
      <c r="C18" s="2"/>
      <c r="D18" s="3">
        <f>D$3-D$16</f>
        <v>121.86497869180437</v>
      </c>
      <c r="E18" s="3">
        <f t="shared" ref="E18:H18" si="11">E$3-E$16</f>
        <v>288.27358438606302</v>
      </c>
      <c r="F18" s="3">
        <f t="shared" si="11"/>
        <v>897.95934805765273</v>
      </c>
      <c r="G18" s="3">
        <f t="shared" si="11"/>
        <v>1177.4758703458797</v>
      </c>
      <c r="H18" s="3">
        <f t="shared" si="11"/>
        <v>1777.6887672182283</v>
      </c>
      <c r="K18" t="s">
        <v>18</v>
      </c>
      <c r="L18" s="1">
        <v>1.1108427915962244E-2</v>
      </c>
      <c r="M18" s="1">
        <v>6.9023166945306982E-2</v>
      </c>
      <c r="N18" s="1">
        <v>6.4566577301161693E-2</v>
      </c>
      <c r="O18" s="1">
        <v>6.0650577124868786E-2</v>
      </c>
      <c r="P18" s="1">
        <v>5.7182429758607004E-2</v>
      </c>
      <c r="Q18" t="s">
        <v>30</v>
      </c>
    </row>
    <row r="19" spans="1:17" x14ac:dyDescent="0.25">
      <c r="K19" t="s">
        <v>19</v>
      </c>
      <c r="L19" s="1">
        <v>4.0792196275495157E-2</v>
      </c>
      <c r="M19" s="1">
        <v>5.7086055097983424E-2</v>
      </c>
      <c r="N19" s="1">
        <v>5.3734551316496508E-2</v>
      </c>
      <c r="O19" s="1">
        <v>5.0994390617032127E-2</v>
      </c>
      <c r="P19" s="1">
        <v>4.8520135856380396E-2</v>
      </c>
      <c r="Q19" t="s">
        <v>30</v>
      </c>
    </row>
    <row r="20" spans="1:17" x14ac:dyDescent="0.25">
      <c r="K20" t="s">
        <v>20</v>
      </c>
      <c r="L20" s="1">
        <v>-4.1065292096219889E-2</v>
      </c>
      <c r="M20" s="1">
        <v>0.11180791972764732</v>
      </c>
      <c r="N20" s="1">
        <v>5.2377115229653506E-2</v>
      </c>
      <c r="O20" s="1">
        <v>4.9617151607963213E-2</v>
      </c>
      <c r="P20" s="1">
        <v>4.7417566384592942E-2</v>
      </c>
      <c r="Q20" t="s">
        <v>30</v>
      </c>
    </row>
    <row r="21" spans="1:17" x14ac:dyDescent="0.25">
      <c r="K21" t="s">
        <v>25</v>
      </c>
      <c r="L21" s="1">
        <f>(303.03-286.56)/286.56</f>
        <v>5.7474874371859191E-2</v>
      </c>
      <c r="M21" s="1">
        <f>(322.07-303.03)/303.03</f>
        <v>6.2832062832062899E-2</v>
      </c>
      <c r="N21" s="1">
        <f>(347.3-322.07)/322.07</f>
        <v>7.8337007482845403E-2</v>
      </c>
      <c r="O21" s="1">
        <f>(365-347)/347</f>
        <v>5.1873198847262249E-2</v>
      </c>
      <c r="P21" s="1">
        <f>(382-365)/365</f>
        <v>4.6575342465753428E-2</v>
      </c>
      <c r="Q21" t="s">
        <v>26</v>
      </c>
    </row>
    <row r="22" spans="1:17" x14ac:dyDescent="0.25">
      <c r="K22" t="s">
        <v>28</v>
      </c>
      <c r="L22">
        <v>0.107</v>
      </c>
      <c r="M22">
        <v>0.10199999999999999</v>
      </c>
      <c r="N22">
        <v>0.10400000000000001</v>
      </c>
      <c r="O22">
        <v>0.10400000000000001</v>
      </c>
      <c r="P22">
        <v>0.10199999999999999</v>
      </c>
      <c r="Q22" t="s">
        <v>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40D3-476E-4C8E-A608-7568FCE0E4D7}">
  <dimension ref="A1:K16"/>
  <sheetViews>
    <sheetView showGridLines="0" zoomScaleNormal="100" workbookViewId="0">
      <selection activeCell="K11" sqref="K11"/>
    </sheetView>
  </sheetViews>
  <sheetFormatPr defaultRowHeight="15" x14ac:dyDescent="0.25"/>
  <cols>
    <col min="3" max="3" width="9.5703125" bestFit="1" customWidth="1"/>
    <col min="10" max="10" width="10.5703125" customWidth="1"/>
    <col min="11" max="11" width="32.7109375" customWidth="1"/>
  </cols>
  <sheetData>
    <row r="1" spans="1:11" x14ac:dyDescent="0.25">
      <c r="A1" s="4" t="s">
        <v>31</v>
      </c>
      <c r="B1" s="4" t="s">
        <v>32</v>
      </c>
      <c r="C1" s="4" t="s">
        <v>43</v>
      </c>
      <c r="D1" s="4"/>
      <c r="E1" s="4" t="s">
        <v>45</v>
      </c>
      <c r="F1" s="4" t="s">
        <v>43</v>
      </c>
      <c r="G1" s="4"/>
      <c r="H1" s="4" t="s">
        <v>44</v>
      </c>
      <c r="I1" s="4" t="s">
        <v>43</v>
      </c>
    </row>
    <row r="2" spans="1:11" x14ac:dyDescent="0.25">
      <c r="A2" s="4" t="s">
        <v>33</v>
      </c>
      <c r="B2" s="2">
        <v>158.1</v>
      </c>
      <c r="C2" s="2"/>
      <c r="D2" s="2"/>
      <c r="E2" s="2">
        <v>173</v>
      </c>
      <c r="F2" s="2"/>
      <c r="G2" s="2"/>
      <c r="H2" s="2">
        <v>313</v>
      </c>
      <c r="I2" s="2"/>
    </row>
    <row r="3" spans="1:11" x14ac:dyDescent="0.25">
      <c r="A3" s="4" t="s">
        <v>34</v>
      </c>
      <c r="B3" s="2">
        <v>171.6</v>
      </c>
      <c r="C3" s="5">
        <f>(B3-B2)/B2</f>
        <v>8.5388994307400379E-2</v>
      </c>
      <c r="D3" s="2"/>
      <c r="E3" s="2">
        <v>176.6</v>
      </c>
      <c r="F3" s="2">
        <f>(E3-E2)/E2</f>
        <v>2.0809248554913264E-2</v>
      </c>
      <c r="G3" s="2"/>
      <c r="H3" s="2">
        <v>301</v>
      </c>
      <c r="I3" s="2">
        <f>(H3-H2)/H2</f>
        <v>-3.8338658146964855E-2</v>
      </c>
      <c r="K3" s="7" t="s">
        <v>47</v>
      </c>
    </row>
    <row r="4" spans="1:11" x14ac:dyDescent="0.25">
      <c r="A4" s="4" t="s">
        <v>35</v>
      </c>
      <c r="B4" s="2">
        <v>182.5</v>
      </c>
      <c r="C4" s="2">
        <f t="shared" ref="C4:C16" si="0">(B4-B3)/B3</f>
        <v>6.3519813519813562E-2</v>
      </c>
      <c r="D4" s="2"/>
      <c r="E4" s="2">
        <v>185.8</v>
      </c>
      <c r="F4" s="2">
        <f t="shared" ref="F4:F16" si="1">(E4-E3)/E3</f>
        <v>5.2095130237825693E-2</v>
      </c>
      <c r="G4" s="2"/>
      <c r="H4" s="2">
        <v>324</v>
      </c>
      <c r="I4" s="2">
        <f t="shared" ref="I4:I16" si="2">(H4-H3)/H3</f>
        <v>7.6411960132890366E-2</v>
      </c>
    </row>
    <row r="5" spans="1:11" x14ac:dyDescent="0.25">
      <c r="A5" s="4" t="s">
        <v>36</v>
      </c>
      <c r="B5" s="2">
        <v>209.1</v>
      </c>
      <c r="C5" s="2">
        <f t="shared" si="0"/>
        <v>0.14575342465753421</v>
      </c>
      <c r="D5" s="2"/>
      <c r="E5" s="2">
        <v>185.8</v>
      </c>
      <c r="F5" s="2">
        <f t="shared" si="1"/>
        <v>0</v>
      </c>
      <c r="G5" s="2"/>
      <c r="H5" s="2">
        <v>331</v>
      </c>
      <c r="I5" s="2">
        <f t="shared" si="2"/>
        <v>2.1604938271604937E-2</v>
      </c>
    </row>
    <row r="6" spans="1:11" x14ac:dyDescent="0.25">
      <c r="A6" s="4" t="s">
        <v>37</v>
      </c>
      <c r="B6" s="2">
        <v>225.6</v>
      </c>
      <c r="C6" s="2">
        <f t="shared" si="0"/>
        <v>7.8909612625538028E-2</v>
      </c>
      <c r="D6" s="2"/>
      <c r="E6" s="2">
        <v>217.6</v>
      </c>
      <c r="F6" s="2">
        <f t="shared" si="1"/>
        <v>0.17115177610333682</v>
      </c>
      <c r="G6" s="2"/>
      <c r="H6" s="2">
        <v>360</v>
      </c>
      <c r="I6" s="2">
        <f t="shared" si="2"/>
        <v>8.7613293051359523E-2</v>
      </c>
    </row>
    <row r="7" spans="1:11" x14ac:dyDescent="0.25">
      <c r="A7" s="4" t="s">
        <v>38</v>
      </c>
      <c r="B7" s="2">
        <v>239.7</v>
      </c>
      <c r="C7" s="2">
        <f t="shared" si="0"/>
        <v>6.2499999999999979E-2</v>
      </c>
      <c r="D7" s="2"/>
      <c r="E7" s="2">
        <v>256.89999999999998</v>
      </c>
      <c r="F7" s="2">
        <f t="shared" si="1"/>
        <v>0.18060661764705874</v>
      </c>
      <c r="G7" s="2"/>
      <c r="H7" s="2">
        <v>401</v>
      </c>
      <c r="I7" s="2">
        <f t="shared" si="2"/>
        <v>0.11388888888888889</v>
      </c>
    </row>
    <row r="8" spans="1:11" x14ac:dyDescent="0.25">
      <c r="A8" s="4" t="s">
        <v>39</v>
      </c>
      <c r="B8" s="2">
        <v>279.60000000000002</v>
      </c>
      <c r="C8" s="2">
        <f t="shared" si="0"/>
        <v>0.16645807259073858</v>
      </c>
      <c r="D8" s="2"/>
      <c r="E8" s="2">
        <v>281.3</v>
      </c>
      <c r="F8" s="2">
        <f t="shared" si="1"/>
        <v>9.4978590891397568E-2</v>
      </c>
      <c r="G8" s="2"/>
      <c r="H8" s="2">
        <v>451</v>
      </c>
      <c r="I8" s="2">
        <f t="shared" si="2"/>
        <v>0.12468827930174564</v>
      </c>
    </row>
    <row r="9" spans="1:11" x14ac:dyDescent="0.25">
      <c r="A9" s="4" t="s">
        <v>40</v>
      </c>
      <c r="B9" s="2">
        <v>328.2</v>
      </c>
      <c r="C9" s="2">
        <f t="shared" si="0"/>
        <v>0.17381974248927026</v>
      </c>
      <c r="D9" s="2"/>
      <c r="E9" s="2">
        <v>288.7</v>
      </c>
      <c r="F9" s="2">
        <f t="shared" si="1"/>
        <v>2.6306434411660067E-2</v>
      </c>
      <c r="G9" s="2"/>
      <c r="H9" s="2">
        <v>486</v>
      </c>
      <c r="I9" s="2">
        <f t="shared" si="2"/>
        <v>7.7605321507760533E-2</v>
      </c>
    </row>
    <row r="10" spans="1:11" x14ac:dyDescent="0.25">
      <c r="A10" s="4" t="s">
        <v>41</v>
      </c>
      <c r="B10" s="2">
        <v>387.7</v>
      </c>
      <c r="C10" s="2">
        <f t="shared" si="0"/>
        <v>0.18129189518586228</v>
      </c>
      <c r="D10" s="2"/>
      <c r="E10" s="2">
        <v>316</v>
      </c>
      <c r="F10" s="2">
        <f t="shared" si="1"/>
        <v>9.4561828888119204E-2</v>
      </c>
      <c r="G10" s="2"/>
      <c r="H10" s="2">
        <v>547</v>
      </c>
      <c r="I10" s="2">
        <f t="shared" si="2"/>
        <v>0.12551440329218108</v>
      </c>
    </row>
    <row r="11" spans="1:11" x14ac:dyDescent="0.25">
      <c r="A11" s="4" t="s">
        <v>42</v>
      </c>
      <c r="B11" s="2">
        <v>414.1</v>
      </c>
      <c r="C11" s="2">
        <f t="shared" si="0"/>
        <v>6.8093887026051167E-2</v>
      </c>
      <c r="D11" s="2"/>
      <c r="E11" s="2">
        <v>338.3</v>
      </c>
      <c r="F11" s="2">
        <f t="shared" si="1"/>
        <v>7.0569620253164586E-2</v>
      </c>
      <c r="G11" s="2"/>
      <c r="H11" s="2">
        <v>582</v>
      </c>
      <c r="I11" s="2">
        <f t="shared" si="2"/>
        <v>6.3985374771480807E-2</v>
      </c>
    </row>
    <row r="12" spans="1:11" x14ac:dyDescent="0.25">
      <c r="A12" s="4" t="s">
        <v>12</v>
      </c>
      <c r="B12" s="2">
        <v>418.7</v>
      </c>
      <c r="C12" s="2">
        <f t="shared" si="0"/>
        <v>1.1108427915962244E-2</v>
      </c>
      <c r="D12" s="2"/>
      <c r="E12" s="2">
        <v>352.1</v>
      </c>
      <c r="F12" s="2">
        <f t="shared" si="1"/>
        <v>4.0792196275495157E-2</v>
      </c>
      <c r="G12" s="2"/>
      <c r="H12" s="2">
        <v>558.1</v>
      </c>
      <c r="I12" s="2">
        <f t="shared" si="2"/>
        <v>-4.1065292096219889E-2</v>
      </c>
      <c r="J12" s="13" t="s">
        <v>46</v>
      </c>
    </row>
    <row r="13" spans="1:11" x14ac:dyDescent="0.25">
      <c r="A13" s="4" t="s">
        <v>13</v>
      </c>
      <c r="B13" s="2">
        <v>447.6</v>
      </c>
      <c r="C13" s="2">
        <f t="shared" si="0"/>
        <v>6.9023166945306982E-2</v>
      </c>
      <c r="D13" s="2"/>
      <c r="E13" s="2">
        <v>372.2</v>
      </c>
      <c r="F13" s="2">
        <f t="shared" si="1"/>
        <v>5.7086055097983424E-2</v>
      </c>
      <c r="G13" s="2"/>
      <c r="H13" s="2">
        <v>620.5</v>
      </c>
      <c r="I13" s="2">
        <f t="shared" si="2"/>
        <v>0.11180791972764732</v>
      </c>
      <c r="J13" s="13"/>
    </row>
    <row r="14" spans="1:11" x14ac:dyDescent="0.25">
      <c r="A14" s="4" t="s">
        <v>14</v>
      </c>
      <c r="B14" s="2">
        <v>476.5</v>
      </c>
      <c r="C14" s="2">
        <f t="shared" si="0"/>
        <v>6.4566577301161693E-2</v>
      </c>
      <c r="D14" s="2"/>
      <c r="E14" s="2">
        <v>392.2</v>
      </c>
      <c r="F14" s="2">
        <f t="shared" si="1"/>
        <v>5.3734551316496508E-2</v>
      </c>
      <c r="G14" s="2"/>
      <c r="H14" s="2">
        <v>653</v>
      </c>
      <c r="I14" s="2">
        <f t="shared" si="2"/>
        <v>5.2377115229653506E-2</v>
      </c>
      <c r="J14" s="13"/>
    </row>
    <row r="15" spans="1:11" x14ac:dyDescent="0.25">
      <c r="A15" s="4" t="s">
        <v>15</v>
      </c>
      <c r="B15" s="2">
        <v>505.4</v>
      </c>
      <c r="C15" s="2">
        <f t="shared" si="0"/>
        <v>6.0650577124868786E-2</v>
      </c>
      <c r="D15" s="2"/>
      <c r="E15" s="2">
        <v>412.2</v>
      </c>
      <c r="F15" s="2">
        <f t="shared" si="1"/>
        <v>5.0994390617032127E-2</v>
      </c>
      <c r="G15" s="2"/>
      <c r="H15" s="2">
        <v>685.4</v>
      </c>
      <c r="I15" s="2">
        <f t="shared" si="2"/>
        <v>4.9617151607963213E-2</v>
      </c>
      <c r="J15" s="13"/>
    </row>
    <row r="16" spans="1:11" x14ac:dyDescent="0.25">
      <c r="A16" s="4" t="s">
        <v>16</v>
      </c>
      <c r="B16" s="2">
        <v>534.29999999999995</v>
      </c>
      <c r="C16" s="2">
        <f t="shared" si="0"/>
        <v>5.7182429758607004E-2</v>
      </c>
      <c r="D16" s="2"/>
      <c r="E16" s="2">
        <v>432.2</v>
      </c>
      <c r="F16" s="2">
        <f t="shared" si="1"/>
        <v>4.8520135856380396E-2</v>
      </c>
      <c r="G16" s="2"/>
      <c r="H16" s="2">
        <v>717.9</v>
      </c>
      <c r="I16" s="2">
        <f t="shared" si="2"/>
        <v>4.7417566384592942E-2</v>
      </c>
      <c r="J16" s="13"/>
    </row>
  </sheetData>
  <mergeCells count="1">
    <mergeCell ref="J12:J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Vyas</dc:creator>
  <cp:lastModifiedBy>Sahil Vyas</cp:lastModifiedBy>
  <dcterms:created xsi:type="dcterms:W3CDTF">2020-04-02T04:52:42Z</dcterms:created>
  <dcterms:modified xsi:type="dcterms:W3CDTF">2020-04-14T09:27:01Z</dcterms:modified>
</cp:coreProperties>
</file>