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7505ED89-00DF-415C-B141-0DE82D8AA9A3}" xr6:coauthVersionLast="47" xr6:coauthVersionMax="47" xr10:uidLastSave="{00000000-0000-0000-0000-000000000000}"/>
  <bookViews>
    <workbookView xWindow="-120" yWindow="-120" windowWidth="20730" windowHeight="11160" xr2:uid="{00000000-000D-0000-FFFF-FFFF00000000}"/>
  </bookViews>
  <sheets>
    <sheet name="Mini Project Data - Sales &amp; Pro" sheetId="1" r:id="rId1"/>
    <sheet name="Dashboard-Sales" sheetId="9" r:id="rId2"/>
    <sheet name="Profit Pivot Tables" sheetId="10" state="hidden" r:id="rId3"/>
    <sheet name="Dashboard-Profit" sheetId="11" r:id="rId4"/>
    <sheet name="Sale Pivot tables" sheetId="8" state="hidden" r:id="rId5"/>
    <sheet name="Calculation" sheetId="2" state="hidden" r:id="rId6"/>
    <sheet name="Steps" sheetId="3" state="hidden" r:id="rId7"/>
    <sheet name="Market" sheetId="4" state="hidden" r:id="rId8"/>
    <sheet name="Clean V1" sheetId="5" r:id="rId9"/>
  </sheets>
  <definedNames>
    <definedName name="Slicer_Discount_Type">#N/A</definedName>
    <definedName name="Slicer_Market1">#N/A</definedName>
    <definedName name="Slicer_Profit_Target">#N/A</definedName>
    <definedName name="Slicer_Segment1">#N/A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3" l="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P492" i="1" s="1"/>
  <c r="O493" i="1"/>
  <c r="P493" i="1" s="1"/>
  <c r="O494" i="1"/>
  <c r="O495" i="1"/>
  <c r="O496" i="1"/>
  <c r="P496" i="1" s="1"/>
  <c r="O497" i="1"/>
  <c r="P497" i="1" s="1"/>
  <c r="O498" i="1"/>
  <c r="O499" i="1"/>
  <c r="O500" i="1"/>
  <c r="P500" i="1" s="1"/>
  <c r="O501" i="1"/>
  <c r="P501" i="1" s="1"/>
  <c r="O502" i="1"/>
  <c r="O503" i="1"/>
  <c r="O504" i="1"/>
  <c r="P504" i="1" s="1"/>
  <c r="O505" i="1"/>
  <c r="P505" i="1" s="1"/>
  <c r="O506" i="1"/>
  <c r="O507" i="1"/>
  <c r="O508" i="1"/>
  <c r="P508" i="1" s="1"/>
  <c r="O509" i="1"/>
  <c r="P509" i="1" s="1"/>
  <c r="O510" i="1"/>
  <c r="O511" i="1"/>
  <c r="O512" i="1"/>
  <c r="P512" i="1" s="1"/>
  <c r="O513" i="1"/>
  <c r="P513" i="1" s="1"/>
  <c r="O514" i="1"/>
  <c r="O515" i="1"/>
  <c r="O516" i="1"/>
  <c r="P516" i="1" s="1"/>
  <c r="O517" i="1"/>
  <c r="P517" i="1" s="1"/>
  <c r="O518" i="1"/>
  <c r="O519" i="1"/>
  <c r="O520" i="1"/>
  <c r="P520" i="1" s="1"/>
  <c r="O521" i="1"/>
  <c r="P521" i="1" s="1"/>
  <c r="O522" i="1"/>
  <c r="O523" i="1"/>
  <c r="O524" i="1"/>
  <c r="P524" i="1" s="1"/>
  <c r="O525" i="1"/>
  <c r="P525" i="1" s="1"/>
  <c r="O526" i="1"/>
  <c r="O527" i="1"/>
  <c r="O528" i="1"/>
  <c r="P528" i="1" s="1"/>
  <c r="O529" i="1"/>
  <c r="P529" i="1" s="1"/>
  <c r="O530" i="1"/>
  <c r="O531" i="1"/>
  <c r="O532" i="1"/>
  <c r="P532" i="1" s="1"/>
  <c r="O533" i="1"/>
  <c r="P533" i="1" s="1"/>
  <c r="O534" i="1"/>
  <c r="O535" i="1"/>
  <c r="O536" i="1"/>
  <c r="P536" i="1" s="1"/>
  <c r="O537" i="1"/>
  <c r="P537" i="1" s="1"/>
  <c r="O538" i="1"/>
  <c r="O539" i="1"/>
  <c r="O540" i="1"/>
  <c r="P540" i="1" s="1"/>
  <c r="O541" i="1"/>
  <c r="P541" i="1" s="1"/>
  <c r="O542" i="1"/>
  <c r="O543" i="1"/>
  <c r="O544" i="1"/>
  <c r="P544" i="1" s="1"/>
  <c r="O545" i="1"/>
  <c r="P545" i="1" s="1"/>
  <c r="O546" i="1"/>
  <c r="O547" i="1"/>
  <c r="O548" i="1"/>
  <c r="P548" i="1" s="1"/>
  <c r="O549" i="1"/>
  <c r="P549" i="1" s="1"/>
  <c r="O550" i="1"/>
  <c r="O551" i="1"/>
  <c r="O552" i="1"/>
  <c r="P552" i="1" s="1"/>
  <c r="O553" i="1"/>
  <c r="P553" i="1" s="1"/>
  <c r="O554" i="1"/>
  <c r="O555" i="1"/>
  <c r="O556" i="1"/>
  <c r="P556" i="1" s="1"/>
  <c r="O557" i="1"/>
  <c r="P557" i="1" s="1"/>
  <c r="O558" i="1"/>
  <c r="O559" i="1"/>
  <c r="O560" i="1"/>
  <c r="P560" i="1" s="1"/>
  <c r="O561" i="1"/>
  <c r="P561" i="1" s="1"/>
  <c r="O562" i="1"/>
  <c r="O563" i="1"/>
  <c r="O564" i="1"/>
  <c r="P564" i="1" s="1"/>
  <c r="O565" i="1"/>
  <c r="P565" i="1" s="1"/>
  <c r="O566" i="1"/>
  <c r="O567" i="1"/>
  <c r="O568" i="1"/>
  <c r="P568" i="1" s="1"/>
  <c r="O569" i="1"/>
  <c r="P569" i="1" s="1"/>
  <c r="O570" i="1"/>
  <c r="O571" i="1"/>
  <c r="O572" i="1"/>
  <c r="P572" i="1" s="1"/>
  <c r="O573" i="1"/>
  <c r="P573" i="1" s="1"/>
  <c r="O574" i="1"/>
  <c r="O575" i="1"/>
  <c r="O576" i="1"/>
  <c r="P576" i="1" s="1"/>
  <c r="O577" i="1"/>
  <c r="P577" i="1" s="1"/>
  <c r="O578" i="1"/>
  <c r="O579" i="1"/>
  <c r="O580" i="1"/>
  <c r="P580" i="1" s="1"/>
  <c r="O581" i="1"/>
  <c r="P581" i="1" s="1"/>
  <c r="O582" i="1"/>
  <c r="O583" i="1"/>
  <c r="O584" i="1"/>
  <c r="P584" i="1" s="1"/>
  <c r="O585" i="1"/>
  <c r="P585" i="1" s="1"/>
  <c r="O586" i="1"/>
  <c r="P586" i="1" s="1"/>
  <c r="O587" i="1"/>
  <c r="P587" i="1" s="1"/>
  <c r="O588" i="1"/>
  <c r="P588" i="1" s="1"/>
  <c r="O589" i="1"/>
  <c r="P589" i="1" s="1"/>
  <c r="O590" i="1"/>
  <c r="P590" i="1" s="1"/>
  <c r="O591" i="1"/>
  <c r="P591" i="1" s="1"/>
  <c r="O592" i="1"/>
  <c r="P592" i="1" s="1"/>
  <c r="O593" i="1"/>
  <c r="P593" i="1" s="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P609" i="1" s="1"/>
  <c r="O610" i="1"/>
  <c r="P610" i="1" s="1"/>
  <c r="O611" i="1"/>
  <c r="P611" i="1" s="1"/>
  <c r="O612" i="1"/>
  <c r="P612" i="1" s="1"/>
  <c r="O613" i="1"/>
  <c r="P613" i="1" s="1"/>
  <c r="O614" i="1"/>
  <c r="P614" i="1" s="1"/>
  <c r="O615" i="1"/>
  <c r="P615" i="1" s="1"/>
  <c r="O616" i="1"/>
  <c r="P616" i="1" s="1"/>
  <c r="O617" i="1"/>
  <c r="P617" i="1" s="1"/>
  <c r="O618" i="1"/>
  <c r="P618" i="1" s="1"/>
  <c r="O619" i="1"/>
  <c r="P619" i="1" s="1"/>
  <c r="O620" i="1"/>
  <c r="P620" i="1" s="1"/>
  <c r="O621" i="1"/>
  <c r="P621" i="1" s="1"/>
  <c r="O622" i="1"/>
  <c r="P622" i="1" s="1"/>
  <c r="O623" i="1"/>
  <c r="P623" i="1" s="1"/>
  <c r="O624" i="1"/>
  <c r="P624" i="1" s="1"/>
  <c r="O625" i="1"/>
  <c r="P625" i="1" s="1"/>
  <c r="O626" i="1"/>
  <c r="P626" i="1" s="1"/>
  <c r="O627" i="1"/>
  <c r="P627" i="1" s="1"/>
  <c r="O628" i="1"/>
  <c r="P628" i="1" s="1"/>
  <c r="O629" i="1"/>
  <c r="P629" i="1" s="1"/>
  <c r="O630" i="1"/>
  <c r="P630" i="1" s="1"/>
  <c r="O631" i="1"/>
  <c r="P631" i="1" s="1"/>
  <c r="O632" i="1"/>
  <c r="P632" i="1" s="1"/>
  <c r="O633" i="1"/>
  <c r="P633" i="1" s="1"/>
  <c r="O634" i="1"/>
  <c r="P634" i="1" s="1"/>
  <c r="O635" i="1"/>
  <c r="P635" i="1" s="1"/>
  <c r="O636" i="1"/>
  <c r="P636" i="1" s="1"/>
  <c r="O637" i="1"/>
  <c r="P637" i="1" s="1"/>
  <c r="O638" i="1"/>
  <c r="P638" i="1" s="1"/>
  <c r="O639" i="1"/>
  <c r="P639" i="1" s="1"/>
  <c r="O640" i="1"/>
  <c r="P640" i="1" s="1"/>
  <c r="O641" i="1"/>
  <c r="P641" i="1" s="1"/>
  <c r="O642" i="1"/>
  <c r="P642" i="1" s="1"/>
  <c r="O643" i="1"/>
  <c r="P643" i="1" s="1"/>
  <c r="O644" i="1"/>
  <c r="P644" i="1" s="1"/>
  <c r="O645" i="1"/>
  <c r="P645" i="1" s="1"/>
  <c r="O646" i="1"/>
  <c r="P646" i="1" s="1"/>
  <c r="O647" i="1"/>
  <c r="P647" i="1" s="1"/>
  <c r="O648" i="1"/>
  <c r="P648" i="1" s="1"/>
  <c r="O649" i="1"/>
  <c r="P649" i="1" s="1"/>
  <c r="O650" i="1"/>
  <c r="P650" i="1" s="1"/>
  <c r="O651" i="1"/>
  <c r="P651" i="1" s="1"/>
  <c r="O652" i="1"/>
  <c r="P652" i="1" s="1"/>
  <c r="O653" i="1"/>
  <c r="P653" i="1" s="1"/>
  <c r="O654" i="1"/>
  <c r="P654" i="1" s="1"/>
  <c r="O655" i="1"/>
  <c r="P655" i="1" s="1"/>
  <c r="O656" i="1"/>
  <c r="P656" i="1" s="1"/>
  <c r="O657" i="1"/>
  <c r="P657" i="1" s="1"/>
  <c r="O658" i="1"/>
  <c r="P658" i="1" s="1"/>
  <c r="O659" i="1"/>
  <c r="P659" i="1" s="1"/>
  <c r="O660" i="1"/>
  <c r="P660" i="1" s="1"/>
  <c r="O661" i="1"/>
  <c r="P661" i="1" s="1"/>
  <c r="O662" i="1"/>
  <c r="P662" i="1" s="1"/>
  <c r="O663" i="1"/>
  <c r="P663" i="1" s="1"/>
  <c r="O664" i="1"/>
  <c r="P664" i="1" s="1"/>
  <c r="O665" i="1"/>
  <c r="P665" i="1" s="1"/>
  <c r="O666" i="1"/>
  <c r="P666" i="1" s="1"/>
  <c r="O667" i="1"/>
  <c r="P667" i="1" s="1"/>
  <c r="O668" i="1"/>
  <c r="P668" i="1" s="1"/>
  <c r="O669" i="1"/>
  <c r="P669" i="1" s="1"/>
  <c r="O670" i="1"/>
  <c r="P670" i="1" s="1"/>
  <c r="O671" i="1"/>
  <c r="P671" i="1" s="1"/>
  <c r="O672" i="1"/>
  <c r="P672" i="1" s="1"/>
  <c r="O673" i="1"/>
  <c r="P673" i="1" s="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P686" i="1" s="1"/>
  <c r="O687" i="1"/>
  <c r="P687" i="1" s="1"/>
  <c r="O688" i="1"/>
  <c r="P688" i="1" s="1"/>
  <c r="O689" i="1"/>
  <c r="P689" i="1" s="1"/>
  <c r="O690" i="1"/>
  <c r="P690" i="1" s="1"/>
  <c r="O691" i="1"/>
  <c r="P691" i="1" s="1"/>
  <c r="O692" i="1"/>
  <c r="P692" i="1" s="1"/>
  <c r="O693" i="1"/>
  <c r="P693" i="1" s="1"/>
  <c r="O694" i="1"/>
  <c r="P694" i="1" s="1"/>
  <c r="O695" i="1"/>
  <c r="P695" i="1" s="1"/>
  <c r="O696" i="1"/>
  <c r="P696" i="1" s="1"/>
  <c r="O697" i="1"/>
  <c r="P697" i="1" s="1"/>
  <c r="O698" i="1"/>
  <c r="P698" i="1" s="1"/>
  <c r="O699" i="1"/>
  <c r="P699" i="1" s="1"/>
  <c r="O700" i="1"/>
  <c r="P700" i="1" s="1"/>
  <c r="O701" i="1"/>
  <c r="P701"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2" i="1" a="1"/>
  <c r="M2" i="1" s="1"/>
  <c r="P583" i="1" l="1"/>
  <c r="Q583" i="1"/>
  <c r="P579" i="1"/>
  <c r="Q579" i="1"/>
  <c r="P575" i="1"/>
  <c r="Q575" i="1"/>
  <c r="P571" i="1"/>
  <c r="Q571" i="1"/>
  <c r="P567" i="1"/>
  <c r="Q567" i="1"/>
  <c r="P563" i="1"/>
  <c r="Q563" i="1"/>
  <c r="P559" i="1"/>
  <c r="Q559" i="1"/>
  <c r="P555" i="1"/>
  <c r="Q555" i="1"/>
  <c r="P551" i="1"/>
  <c r="Q551" i="1"/>
  <c r="P547" i="1"/>
  <c r="Q547" i="1"/>
  <c r="P543" i="1"/>
  <c r="Q543" i="1"/>
  <c r="P539" i="1"/>
  <c r="Q539" i="1"/>
  <c r="P535" i="1"/>
  <c r="Q535" i="1"/>
  <c r="P531" i="1"/>
  <c r="Q531" i="1"/>
  <c r="P527" i="1"/>
  <c r="Q527" i="1"/>
  <c r="P523" i="1"/>
  <c r="Q523" i="1"/>
  <c r="P519" i="1"/>
  <c r="Q519" i="1"/>
  <c r="P515" i="1"/>
  <c r="Q515" i="1"/>
  <c r="P511" i="1"/>
  <c r="Q511" i="1"/>
  <c r="P507" i="1"/>
  <c r="Q507" i="1"/>
  <c r="P503" i="1"/>
  <c r="Q503" i="1"/>
  <c r="P499" i="1"/>
  <c r="Q499" i="1"/>
  <c r="P495" i="1"/>
  <c r="Q495" i="1"/>
  <c r="P491" i="1"/>
  <c r="Q491" i="1"/>
  <c r="P487" i="1"/>
  <c r="Q487" i="1"/>
  <c r="P483" i="1"/>
  <c r="Q483" i="1"/>
  <c r="P479" i="1"/>
  <c r="Q479" i="1"/>
  <c r="P475" i="1"/>
  <c r="Q475" i="1"/>
  <c r="P471" i="1"/>
  <c r="Q471" i="1"/>
  <c r="P467" i="1"/>
  <c r="Q467" i="1"/>
  <c r="P463" i="1"/>
  <c r="Q463" i="1"/>
  <c r="P459" i="1"/>
  <c r="Q459" i="1"/>
  <c r="P455" i="1"/>
  <c r="Q455" i="1"/>
  <c r="P451" i="1"/>
  <c r="Q451" i="1"/>
  <c r="P447" i="1"/>
  <c r="Q447" i="1"/>
  <c r="P443" i="1"/>
  <c r="Q443" i="1"/>
  <c r="P439" i="1"/>
  <c r="Q439" i="1"/>
  <c r="P435" i="1"/>
  <c r="Q435" i="1"/>
  <c r="P431" i="1"/>
  <c r="Q431" i="1"/>
  <c r="P427" i="1"/>
  <c r="Q427" i="1"/>
  <c r="P423" i="1"/>
  <c r="Q423" i="1"/>
  <c r="P419" i="1"/>
  <c r="Q419" i="1"/>
  <c r="P415" i="1"/>
  <c r="Q415" i="1"/>
  <c r="P411" i="1"/>
  <c r="Q411" i="1"/>
  <c r="P407" i="1"/>
  <c r="Q407" i="1"/>
  <c r="P403" i="1"/>
  <c r="Q403" i="1"/>
  <c r="P399" i="1"/>
  <c r="Q399" i="1"/>
  <c r="P395" i="1"/>
  <c r="Q395" i="1"/>
  <c r="P391" i="1"/>
  <c r="Q391" i="1"/>
  <c r="P387" i="1"/>
  <c r="Q387" i="1"/>
  <c r="P383" i="1"/>
  <c r="Q383" i="1"/>
  <c r="P379" i="1"/>
  <c r="Q379" i="1"/>
  <c r="P375" i="1"/>
  <c r="Q375" i="1"/>
  <c r="P371" i="1"/>
  <c r="Q371" i="1"/>
  <c r="P367" i="1"/>
  <c r="Q367" i="1"/>
  <c r="P363" i="1"/>
  <c r="Q363" i="1"/>
  <c r="P359" i="1"/>
  <c r="Q359" i="1"/>
  <c r="P355" i="1"/>
  <c r="Q355" i="1"/>
  <c r="P351" i="1"/>
  <c r="Q351" i="1"/>
  <c r="P347" i="1"/>
  <c r="Q347" i="1"/>
  <c r="P343" i="1"/>
  <c r="Q343" i="1"/>
  <c r="P339" i="1"/>
  <c r="Q339" i="1"/>
  <c r="P335" i="1"/>
  <c r="Q335" i="1"/>
  <c r="P331" i="1"/>
  <c r="Q331" i="1"/>
  <c r="P327" i="1"/>
  <c r="Q327" i="1"/>
  <c r="P323" i="1"/>
  <c r="Q323" i="1"/>
  <c r="P319" i="1"/>
  <c r="Q319" i="1"/>
  <c r="P315" i="1"/>
  <c r="Q315" i="1"/>
  <c r="P311" i="1"/>
  <c r="Q311" i="1"/>
  <c r="P307" i="1"/>
  <c r="Q307" i="1"/>
  <c r="P303" i="1"/>
  <c r="Q303" i="1"/>
  <c r="P299" i="1"/>
  <c r="Q299" i="1"/>
  <c r="P295" i="1"/>
  <c r="Q295" i="1"/>
  <c r="P291" i="1"/>
  <c r="Q291" i="1"/>
  <c r="P287" i="1"/>
  <c r="Q287" i="1"/>
  <c r="P283" i="1"/>
  <c r="Q283" i="1"/>
  <c r="P279" i="1"/>
  <c r="Q279" i="1"/>
  <c r="P275" i="1"/>
  <c r="Q275" i="1"/>
  <c r="P271" i="1"/>
  <c r="Q271" i="1"/>
  <c r="P267" i="1"/>
  <c r="Q267" i="1"/>
  <c r="P263" i="1"/>
  <c r="Q263" i="1"/>
  <c r="P259" i="1"/>
  <c r="Q259" i="1"/>
  <c r="P255" i="1"/>
  <c r="Q255" i="1"/>
  <c r="P251" i="1"/>
  <c r="Q251" i="1"/>
  <c r="P247" i="1"/>
  <c r="Q247" i="1"/>
  <c r="P243" i="1"/>
  <c r="Q243" i="1"/>
  <c r="P239" i="1"/>
  <c r="Q239" i="1"/>
  <c r="P235" i="1"/>
  <c r="Q235" i="1"/>
  <c r="P231" i="1"/>
  <c r="Q231" i="1"/>
  <c r="P227" i="1"/>
  <c r="Q227" i="1"/>
  <c r="P223" i="1"/>
  <c r="Q223" i="1"/>
  <c r="P219" i="1"/>
  <c r="Q219" i="1"/>
  <c r="P215" i="1"/>
  <c r="Q215" i="1"/>
  <c r="P211" i="1"/>
  <c r="Q211" i="1"/>
  <c r="P207" i="1"/>
  <c r="Q207" i="1"/>
  <c r="P203" i="1"/>
  <c r="Q203" i="1"/>
  <c r="P199" i="1"/>
  <c r="Q199" i="1"/>
  <c r="P195" i="1"/>
  <c r="Q195" i="1"/>
  <c r="P191" i="1"/>
  <c r="Q191" i="1"/>
  <c r="P187" i="1"/>
  <c r="Q187" i="1"/>
  <c r="P183" i="1"/>
  <c r="Q183" i="1"/>
  <c r="P179" i="1"/>
  <c r="Q179" i="1"/>
  <c r="P175" i="1"/>
  <c r="Q175" i="1"/>
  <c r="P171" i="1"/>
  <c r="Q171" i="1"/>
  <c r="P167" i="1"/>
  <c r="Q167" i="1"/>
  <c r="P163" i="1"/>
  <c r="Q163" i="1"/>
  <c r="P159" i="1"/>
  <c r="Q159" i="1"/>
  <c r="P155" i="1"/>
  <c r="Q155" i="1"/>
  <c r="P151" i="1"/>
  <c r="Q151" i="1"/>
  <c r="P147" i="1"/>
  <c r="Q147" i="1"/>
  <c r="P143" i="1"/>
  <c r="Q143" i="1"/>
  <c r="P139" i="1"/>
  <c r="Q139" i="1"/>
  <c r="P135" i="1"/>
  <c r="Q135" i="1"/>
  <c r="P131" i="1"/>
  <c r="Q131" i="1"/>
  <c r="P127" i="1"/>
  <c r="Q127" i="1"/>
  <c r="P123" i="1"/>
  <c r="Q123" i="1"/>
  <c r="P119" i="1"/>
  <c r="Q119" i="1"/>
  <c r="P115" i="1"/>
  <c r="Q115" i="1"/>
  <c r="P111" i="1"/>
  <c r="Q111" i="1"/>
  <c r="P107" i="1"/>
  <c r="Q107" i="1"/>
  <c r="P103" i="1"/>
  <c r="Q103" i="1"/>
  <c r="P99" i="1"/>
  <c r="Q99" i="1"/>
  <c r="P95" i="1"/>
  <c r="Q95" i="1"/>
  <c r="P91" i="1"/>
  <c r="Q91" i="1"/>
  <c r="P87" i="1"/>
  <c r="Q87" i="1"/>
  <c r="P83" i="1"/>
  <c r="Q83" i="1"/>
  <c r="P79" i="1"/>
  <c r="Q79" i="1"/>
  <c r="P75" i="1"/>
  <c r="Q75" i="1"/>
  <c r="P71" i="1"/>
  <c r="Q71" i="1"/>
  <c r="P67" i="1"/>
  <c r="Q67" i="1"/>
  <c r="P63" i="1"/>
  <c r="Q63" i="1"/>
  <c r="P59" i="1"/>
  <c r="Q59" i="1"/>
  <c r="P55" i="1"/>
  <c r="Q55" i="1"/>
  <c r="P51" i="1"/>
  <c r="Q51" i="1"/>
  <c r="P47" i="1"/>
  <c r="Q47" i="1"/>
  <c r="P43" i="1"/>
  <c r="Q43" i="1"/>
  <c r="P39" i="1"/>
  <c r="Q39" i="1"/>
  <c r="P35" i="1"/>
  <c r="Q35" i="1"/>
  <c r="P31" i="1"/>
  <c r="Q31" i="1"/>
  <c r="P27" i="1"/>
  <c r="Q27" i="1"/>
  <c r="P23" i="1"/>
  <c r="Q23" i="1"/>
  <c r="P19" i="1"/>
  <c r="Q19" i="1"/>
  <c r="P15" i="1"/>
  <c r="Q15" i="1"/>
  <c r="P11" i="1"/>
  <c r="Q11" i="1"/>
  <c r="P7" i="1"/>
  <c r="Q7" i="1"/>
  <c r="P3" i="1"/>
  <c r="Q3" i="1"/>
  <c r="Q699" i="1"/>
  <c r="Q695" i="1"/>
  <c r="Q691" i="1"/>
  <c r="Q687" i="1"/>
  <c r="Q683" i="1"/>
  <c r="Q679" i="1"/>
  <c r="Q675" i="1"/>
  <c r="Q671" i="1"/>
  <c r="Q667" i="1"/>
  <c r="Q663" i="1"/>
  <c r="Q659" i="1"/>
  <c r="Q655" i="1"/>
  <c r="Q651" i="1"/>
  <c r="Q647" i="1"/>
  <c r="Q643" i="1"/>
  <c r="Q639" i="1"/>
  <c r="Q635" i="1"/>
  <c r="Q631" i="1"/>
  <c r="Q627" i="1"/>
  <c r="Q623" i="1"/>
  <c r="Q619" i="1"/>
  <c r="Q615" i="1"/>
  <c r="Q611" i="1"/>
  <c r="Q607" i="1"/>
  <c r="Q603" i="1"/>
  <c r="Q599" i="1"/>
  <c r="Q595" i="1"/>
  <c r="Q591" i="1"/>
  <c r="Q587" i="1"/>
  <c r="Q581" i="1"/>
  <c r="Q573" i="1"/>
  <c r="Q565" i="1"/>
  <c r="Q557" i="1"/>
  <c r="Q549" i="1"/>
  <c r="Q541" i="1"/>
  <c r="Q533" i="1"/>
  <c r="Q525" i="1"/>
  <c r="Q517" i="1"/>
  <c r="Q509" i="1"/>
  <c r="Q501" i="1"/>
  <c r="Q493" i="1"/>
  <c r="D6" i="3"/>
  <c r="D5" i="3"/>
  <c r="P582" i="1"/>
  <c r="Q582" i="1"/>
  <c r="P578" i="1"/>
  <c r="Q578" i="1"/>
  <c r="P574" i="1"/>
  <c r="Q574" i="1"/>
  <c r="P570" i="1"/>
  <c r="Q570" i="1"/>
  <c r="P566" i="1"/>
  <c r="Q566" i="1"/>
  <c r="P562" i="1"/>
  <c r="Q562" i="1"/>
  <c r="P558" i="1"/>
  <c r="Q558" i="1"/>
  <c r="P554" i="1"/>
  <c r="Q554" i="1"/>
  <c r="P550" i="1"/>
  <c r="Q550" i="1"/>
  <c r="P546" i="1"/>
  <c r="Q546" i="1"/>
  <c r="P542" i="1"/>
  <c r="Q542" i="1"/>
  <c r="P538" i="1"/>
  <c r="Q538" i="1"/>
  <c r="P534" i="1"/>
  <c r="Q534" i="1"/>
  <c r="P530" i="1"/>
  <c r="Q530" i="1"/>
  <c r="P526" i="1"/>
  <c r="Q526" i="1"/>
  <c r="P522" i="1"/>
  <c r="Q522" i="1"/>
  <c r="P518" i="1"/>
  <c r="Q518" i="1"/>
  <c r="P514" i="1"/>
  <c r="Q514" i="1"/>
  <c r="P510" i="1"/>
  <c r="Q510" i="1"/>
  <c r="P506" i="1"/>
  <c r="Q506" i="1"/>
  <c r="P502" i="1"/>
  <c r="Q502" i="1"/>
  <c r="P498" i="1"/>
  <c r="Q498" i="1"/>
  <c r="P494" i="1"/>
  <c r="Q494" i="1"/>
  <c r="P490" i="1"/>
  <c r="Q490" i="1"/>
  <c r="P486" i="1"/>
  <c r="Q486" i="1"/>
  <c r="P482" i="1"/>
  <c r="Q482" i="1"/>
  <c r="P478" i="1"/>
  <c r="Q478" i="1"/>
  <c r="P474" i="1"/>
  <c r="Q474" i="1"/>
  <c r="P470" i="1"/>
  <c r="Q470" i="1"/>
  <c r="P466" i="1"/>
  <c r="Q466" i="1"/>
  <c r="P462" i="1"/>
  <c r="Q462" i="1"/>
  <c r="P458" i="1"/>
  <c r="Q458" i="1"/>
  <c r="P454" i="1"/>
  <c r="Q454" i="1"/>
  <c r="P450" i="1"/>
  <c r="Q450" i="1"/>
  <c r="P446" i="1"/>
  <c r="Q446" i="1"/>
  <c r="P442" i="1"/>
  <c r="Q442" i="1"/>
  <c r="P438" i="1"/>
  <c r="Q438" i="1"/>
  <c r="P434" i="1"/>
  <c r="Q434" i="1"/>
  <c r="P430" i="1"/>
  <c r="Q430" i="1"/>
  <c r="P426" i="1"/>
  <c r="Q426" i="1"/>
  <c r="P422" i="1"/>
  <c r="Q422" i="1"/>
  <c r="P418" i="1"/>
  <c r="Q418" i="1"/>
  <c r="P414" i="1"/>
  <c r="Q414" i="1"/>
  <c r="P410" i="1"/>
  <c r="Q410" i="1"/>
  <c r="P406" i="1"/>
  <c r="Q406" i="1"/>
  <c r="P402" i="1"/>
  <c r="Q402" i="1"/>
  <c r="P398" i="1"/>
  <c r="Q398" i="1"/>
  <c r="P394" i="1"/>
  <c r="Q394" i="1"/>
  <c r="P390" i="1"/>
  <c r="Q390" i="1"/>
  <c r="P386" i="1"/>
  <c r="Q386" i="1"/>
  <c r="P382" i="1"/>
  <c r="Q382" i="1"/>
  <c r="P378" i="1"/>
  <c r="Q378" i="1"/>
  <c r="P374" i="1"/>
  <c r="Q374" i="1"/>
  <c r="P370" i="1"/>
  <c r="Q370" i="1"/>
  <c r="P366" i="1"/>
  <c r="Q366" i="1"/>
  <c r="P362" i="1"/>
  <c r="Q362" i="1"/>
  <c r="P358" i="1"/>
  <c r="Q358" i="1"/>
  <c r="P354" i="1"/>
  <c r="Q354" i="1"/>
  <c r="P350" i="1"/>
  <c r="Q350" i="1"/>
  <c r="P346" i="1"/>
  <c r="Q346" i="1"/>
  <c r="P342" i="1"/>
  <c r="Q342" i="1"/>
  <c r="P338" i="1"/>
  <c r="Q338" i="1"/>
  <c r="P334" i="1"/>
  <c r="Q334" i="1"/>
  <c r="P330" i="1"/>
  <c r="Q330" i="1"/>
  <c r="P326" i="1"/>
  <c r="Q326" i="1"/>
  <c r="P322" i="1"/>
  <c r="Q322" i="1"/>
  <c r="P318" i="1"/>
  <c r="Q318" i="1"/>
  <c r="P314" i="1"/>
  <c r="Q314" i="1"/>
  <c r="P310" i="1"/>
  <c r="Q310" i="1"/>
  <c r="P306" i="1"/>
  <c r="Q306" i="1"/>
  <c r="P302" i="1"/>
  <c r="Q302" i="1"/>
  <c r="P298" i="1"/>
  <c r="Q298" i="1"/>
  <c r="P294" i="1"/>
  <c r="Q294" i="1"/>
  <c r="P290" i="1"/>
  <c r="Q290" i="1"/>
  <c r="P286" i="1"/>
  <c r="Q286" i="1"/>
  <c r="P282" i="1"/>
  <c r="Q282" i="1"/>
  <c r="P278" i="1"/>
  <c r="Q278" i="1"/>
  <c r="P274" i="1"/>
  <c r="Q274" i="1"/>
  <c r="P270" i="1"/>
  <c r="Q270" i="1"/>
  <c r="P266" i="1"/>
  <c r="Q266" i="1"/>
  <c r="P262" i="1"/>
  <c r="Q262" i="1"/>
  <c r="P258" i="1"/>
  <c r="Q258" i="1"/>
  <c r="P254" i="1"/>
  <c r="Q254" i="1"/>
  <c r="P250" i="1"/>
  <c r="Q250" i="1"/>
  <c r="P246" i="1"/>
  <c r="Q246" i="1"/>
  <c r="P242" i="1"/>
  <c r="Q242" i="1"/>
  <c r="P238" i="1"/>
  <c r="Q238" i="1"/>
  <c r="P234" i="1"/>
  <c r="Q234" i="1"/>
  <c r="P230" i="1"/>
  <c r="Q230" i="1"/>
  <c r="P226" i="1"/>
  <c r="Q226" i="1"/>
  <c r="P222" i="1"/>
  <c r="Q222" i="1"/>
  <c r="P218" i="1"/>
  <c r="Q218" i="1"/>
  <c r="P214" i="1"/>
  <c r="Q214" i="1"/>
  <c r="P210" i="1"/>
  <c r="Q210" i="1"/>
  <c r="P206" i="1"/>
  <c r="Q206" i="1"/>
  <c r="P202" i="1"/>
  <c r="Q202" i="1"/>
  <c r="P198" i="1"/>
  <c r="Q198" i="1"/>
  <c r="P194" i="1"/>
  <c r="Q194" i="1"/>
  <c r="P190" i="1"/>
  <c r="Q190" i="1"/>
  <c r="P186" i="1"/>
  <c r="Q186" i="1"/>
  <c r="P182" i="1"/>
  <c r="Q182" i="1"/>
  <c r="P178" i="1"/>
  <c r="Q178" i="1"/>
  <c r="P174" i="1"/>
  <c r="Q174" i="1"/>
  <c r="P170" i="1"/>
  <c r="Q170" i="1"/>
  <c r="P166" i="1"/>
  <c r="Q166" i="1"/>
  <c r="P162" i="1"/>
  <c r="Q162" i="1"/>
  <c r="P158" i="1"/>
  <c r="Q158" i="1"/>
  <c r="P154" i="1"/>
  <c r="Q154" i="1"/>
  <c r="P150" i="1"/>
  <c r="Q150" i="1"/>
  <c r="P146" i="1"/>
  <c r="Q146" i="1"/>
  <c r="P142" i="1"/>
  <c r="Q142" i="1"/>
  <c r="P138" i="1"/>
  <c r="Q138" i="1"/>
  <c r="P134" i="1"/>
  <c r="Q134" i="1"/>
  <c r="P130" i="1"/>
  <c r="Q130" i="1"/>
  <c r="P126" i="1"/>
  <c r="Q126" i="1"/>
  <c r="P122" i="1"/>
  <c r="Q122" i="1"/>
  <c r="P118" i="1"/>
  <c r="Q118" i="1"/>
  <c r="P114" i="1"/>
  <c r="Q114" i="1"/>
  <c r="P110" i="1"/>
  <c r="Q110" i="1"/>
  <c r="P106" i="1"/>
  <c r="Q106" i="1"/>
  <c r="P102" i="1"/>
  <c r="Q102" i="1"/>
  <c r="P98" i="1"/>
  <c r="Q98" i="1"/>
  <c r="P94" i="1"/>
  <c r="Q94" i="1"/>
  <c r="P90" i="1"/>
  <c r="Q90" i="1"/>
  <c r="P86" i="1"/>
  <c r="Q86" i="1"/>
  <c r="P82" i="1"/>
  <c r="Q82" i="1"/>
  <c r="P78" i="1"/>
  <c r="Q78" i="1"/>
  <c r="P74" i="1"/>
  <c r="Q74" i="1"/>
  <c r="P70" i="1"/>
  <c r="Q70" i="1"/>
  <c r="P66" i="1"/>
  <c r="Q66" i="1"/>
  <c r="P62" i="1"/>
  <c r="Q62" i="1"/>
  <c r="P58" i="1"/>
  <c r="Q58" i="1"/>
  <c r="P54" i="1"/>
  <c r="Q54" i="1"/>
  <c r="P50" i="1"/>
  <c r="Q50" i="1"/>
  <c r="P46" i="1"/>
  <c r="Q46" i="1"/>
  <c r="P42" i="1"/>
  <c r="Q42" i="1"/>
  <c r="P38" i="1"/>
  <c r="Q38" i="1"/>
  <c r="P34" i="1"/>
  <c r="Q34" i="1"/>
  <c r="P30" i="1"/>
  <c r="Q30" i="1"/>
  <c r="P26" i="1"/>
  <c r="Q26" i="1"/>
  <c r="P22" i="1"/>
  <c r="Q22" i="1"/>
  <c r="P18" i="1"/>
  <c r="Q18" i="1"/>
  <c r="P14" i="1"/>
  <c r="Q14" i="1"/>
  <c r="P10" i="1"/>
  <c r="Q10" i="1"/>
  <c r="P6" i="1"/>
  <c r="Q6" i="1"/>
  <c r="P2" i="1"/>
  <c r="Q2" i="1"/>
  <c r="Q698" i="1"/>
  <c r="Q694" i="1"/>
  <c r="Q690" i="1"/>
  <c r="Q686" i="1"/>
  <c r="Q682" i="1"/>
  <c r="Q678" i="1"/>
  <c r="Q674" i="1"/>
  <c r="Q670" i="1"/>
  <c r="Q666" i="1"/>
  <c r="Q662" i="1"/>
  <c r="Q658" i="1"/>
  <c r="Q654" i="1"/>
  <c r="Q650" i="1"/>
  <c r="Q646" i="1"/>
  <c r="Q642" i="1"/>
  <c r="Q638" i="1"/>
  <c r="Q634" i="1"/>
  <c r="Q630" i="1"/>
  <c r="Q626" i="1"/>
  <c r="Q622" i="1"/>
  <c r="Q618" i="1"/>
  <c r="Q614" i="1"/>
  <c r="Q610" i="1"/>
  <c r="Q606" i="1"/>
  <c r="Q602" i="1"/>
  <c r="Q598" i="1"/>
  <c r="Q594" i="1"/>
  <c r="Q590" i="1"/>
  <c r="Q586" i="1"/>
  <c r="Q580" i="1"/>
  <c r="Q572" i="1"/>
  <c r="Q564" i="1"/>
  <c r="Q556" i="1"/>
  <c r="Q548" i="1"/>
  <c r="Q540" i="1"/>
  <c r="Q532" i="1"/>
  <c r="Q524" i="1"/>
  <c r="Q516" i="1"/>
  <c r="Q508" i="1"/>
  <c r="Q500" i="1"/>
  <c r="Q492" i="1"/>
  <c r="P489" i="1"/>
  <c r="Q489" i="1"/>
  <c r="P485" i="1"/>
  <c r="Q485" i="1"/>
  <c r="P481" i="1"/>
  <c r="Q481" i="1"/>
  <c r="P477" i="1"/>
  <c r="Q477" i="1"/>
  <c r="P473" i="1"/>
  <c r="Q473" i="1"/>
  <c r="P469" i="1"/>
  <c r="Q469" i="1"/>
  <c r="P465" i="1"/>
  <c r="Q465" i="1"/>
  <c r="P461" i="1"/>
  <c r="Q461" i="1"/>
  <c r="P457" i="1"/>
  <c r="Q457" i="1"/>
  <c r="P453" i="1"/>
  <c r="Q453" i="1"/>
  <c r="P449" i="1"/>
  <c r="Q449" i="1"/>
  <c r="P445" i="1"/>
  <c r="Q445" i="1"/>
  <c r="P441" i="1"/>
  <c r="Q441" i="1"/>
  <c r="P437" i="1"/>
  <c r="Q437" i="1"/>
  <c r="P433" i="1"/>
  <c r="Q433" i="1"/>
  <c r="P429" i="1"/>
  <c r="Q429" i="1"/>
  <c r="P425" i="1"/>
  <c r="Q425" i="1"/>
  <c r="P421" i="1"/>
  <c r="Q421" i="1"/>
  <c r="P417" i="1"/>
  <c r="Q417" i="1"/>
  <c r="P413" i="1"/>
  <c r="Q413" i="1"/>
  <c r="P409" i="1"/>
  <c r="Q409" i="1"/>
  <c r="P405" i="1"/>
  <c r="Q405" i="1"/>
  <c r="P401" i="1"/>
  <c r="Q401" i="1"/>
  <c r="P397" i="1"/>
  <c r="Q397" i="1"/>
  <c r="P393" i="1"/>
  <c r="Q393" i="1"/>
  <c r="P389" i="1"/>
  <c r="Q389" i="1"/>
  <c r="P385" i="1"/>
  <c r="Q385" i="1"/>
  <c r="P381" i="1"/>
  <c r="Q381" i="1"/>
  <c r="P377" i="1"/>
  <c r="Q377" i="1"/>
  <c r="P373" i="1"/>
  <c r="Q373" i="1"/>
  <c r="P369" i="1"/>
  <c r="Q369" i="1"/>
  <c r="P365" i="1"/>
  <c r="Q365" i="1"/>
  <c r="P361" i="1"/>
  <c r="Q361" i="1"/>
  <c r="P357" i="1"/>
  <c r="Q357" i="1"/>
  <c r="P353" i="1"/>
  <c r="Q353" i="1"/>
  <c r="P349" i="1"/>
  <c r="Q349" i="1"/>
  <c r="P345" i="1"/>
  <c r="Q345" i="1"/>
  <c r="P341" i="1"/>
  <c r="Q341" i="1"/>
  <c r="P337" i="1"/>
  <c r="Q337" i="1"/>
  <c r="P333" i="1"/>
  <c r="Q333" i="1"/>
  <c r="P329" i="1"/>
  <c r="Q329" i="1"/>
  <c r="P325" i="1"/>
  <c r="Q325" i="1"/>
  <c r="P321" i="1"/>
  <c r="Q321" i="1"/>
  <c r="P317" i="1"/>
  <c r="Q317" i="1"/>
  <c r="P313" i="1"/>
  <c r="Q313" i="1"/>
  <c r="P309" i="1"/>
  <c r="Q309" i="1"/>
  <c r="P305" i="1"/>
  <c r="Q305" i="1"/>
  <c r="P301" i="1"/>
  <c r="Q301" i="1"/>
  <c r="P297" i="1"/>
  <c r="Q297" i="1"/>
  <c r="P293" i="1"/>
  <c r="Q293" i="1"/>
  <c r="P289" i="1"/>
  <c r="Q289" i="1"/>
  <c r="P285" i="1"/>
  <c r="Q285" i="1"/>
  <c r="P281" i="1"/>
  <c r="Q281" i="1"/>
  <c r="P277" i="1"/>
  <c r="Q277" i="1"/>
  <c r="P273" i="1"/>
  <c r="Q273" i="1"/>
  <c r="P269" i="1"/>
  <c r="Q269" i="1"/>
  <c r="P265" i="1"/>
  <c r="Q265" i="1"/>
  <c r="P261" i="1"/>
  <c r="Q261" i="1"/>
  <c r="P257" i="1"/>
  <c r="Q257" i="1"/>
  <c r="P253" i="1"/>
  <c r="Q253" i="1"/>
  <c r="P249" i="1"/>
  <c r="Q249" i="1"/>
  <c r="P245" i="1"/>
  <c r="Q245" i="1"/>
  <c r="P241" i="1"/>
  <c r="Q241" i="1"/>
  <c r="P237" i="1"/>
  <c r="Q237" i="1"/>
  <c r="P233" i="1"/>
  <c r="Q233" i="1"/>
  <c r="P229" i="1"/>
  <c r="Q229" i="1"/>
  <c r="P225" i="1"/>
  <c r="Q225" i="1"/>
  <c r="P221" i="1"/>
  <c r="Q221" i="1"/>
  <c r="P217" i="1"/>
  <c r="Q217" i="1"/>
  <c r="P213" i="1"/>
  <c r="Q213" i="1"/>
  <c r="P209" i="1"/>
  <c r="Q209" i="1"/>
  <c r="P205" i="1"/>
  <c r="Q205" i="1"/>
  <c r="P201" i="1"/>
  <c r="Q201" i="1"/>
  <c r="P197" i="1"/>
  <c r="Q197" i="1"/>
  <c r="P193" i="1"/>
  <c r="Q193" i="1"/>
  <c r="P189" i="1"/>
  <c r="Q189" i="1"/>
  <c r="P185" i="1"/>
  <c r="Q185" i="1"/>
  <c r="P181" i="1"/>
  <c r="Q181" i="1"/>
  <c r="P177" i="1"/>
  <c r="Q177" i="1"/>
  <c r="P173" i="1"/>
  <c r="Q173" i="1"/>
  <c r="P169" i="1"/>
  <c r="Q169" i="1"/>
  <c r="P165" i="1"/>
  <c r="Q165" i="1"/>
  <c r="P161" i="1"/>
  <c r="Q161" i="1"/>
  <c r="P157" i="1"/>
  <c r="Q157" i="1"/>
  <c r="P153" i="1"/>
  <c r="Q153" i="1"/>
  <c r="P149" i="1"/>
  <c r="Q149" i="1"/>
  <c r="P145" i="1"/>
  <c r="Q145" i="1"/>
  <c r="P141" i="1"/>
  <c r="Q141" i="1"/>
  <c r="P137" i="1"/>
  <c r="Q137" i="1"/>
  <c r="P133" i="1"/>
  <c r="Q133" i="1"/>
  <c r="P129" i="1"/>
  <c r="Q129" i="1"/>
  <c r="P125" i="1"/>
  <c r="Q125" i="1"/>
  <c r="P121" i="1"/>
  <c r="Q121" i="1"/>
  <c r="P117" i="1"/>
  <c r="Q117" i="1"/>
  <c r="P113" i="1"/>
  <c r="Q113" i="1"/>
  <c r="P109" i="1"/>
  <c r="Q109" i="1"/>
  <c r="P105" i="1"/>
  <c r="Q105" i="1"/>
  <c r="P101" i="1"/>
  <c r="Q101" i="1"/>
  <c r="P97" i="1"/>
  <c r="Q97" i="1"/>
  <c r="P93" i="1"/>
  <c r="Q93" i="1"/>
  <c r="P89" i="1"/>
  <c r="Q89" i="1"/>
  <c r="P85" i="1"/>
  <c r="Q85" i="1"/>
  <c r="P81" i="1"/>
  <c r="Q81" i="1"/>
  <c r="P77" i="1"/>
  <c r="Q77" i="1"/>
  <c r="P73" i="1"/>
  <c r="Q73" i="1"/>
  <c r="P69" i="1"/>
  <c r="Q69" i="1"/>
  <c r="P65" i="1"/>
  <c r="Q65" i="1"/>
  <c r="P61" i="1"/>
  <c r="Q61" i="1"/>
  <c r="P57" i="1"/>
  <c r="Q57" i="1"/>
  <c r="P53" i="1"/>
  <c r="Q53" i="1"/>
  <c r="P49" i="1"/>
  <c r="Q49" i="1"/>
  <c r="P45" i="1"/>
  <c r="Q45" i="1"/>
  <c r="P41" i="1"/>
  <c r="Q41" i="1"/>
  <c r="P37" i="1"/>
  <c r="Q37" i="1"/>
  <c r="P33" i="1"/>
  <c r="Q33" i="1"/>
  <c r="P29" i="1"/>
  <c r="Q29" i="1"/>
  <c r="P25" i="1"/>
  <c r="Q25" i="1"/>
  <c r="P21" i="1"/>
  <c r="Q21" i="1"/>
  <c r="P17" i="1"/>
  <c r="Q17" i="1"/>
  <c r="P13" i="1"/>
  <c r="Q13" i="1"/>
  <c r="P9" i="1"/>
  <c r="Q9" i="1"/>
  <c r="P5" i="1"/>
  <c r="Q5" i="1"/>
  <c r="Q701" i="1"/>
  <c r="Q697" i="1"/>
  <c r="Q693" i="1"/>
  <c r="Q689" i="1"/>
  <c r="Q685" i="1"/>
  <c r="Q681" i="1"/>
  <c r="Q677" i="1"/>
  <c r="Q673" i="1"/>
  <c r="Q669" i="1"/>
  <c r="Q665" i="1"/>
  <c r="Q661" i="1"/>
  <c r="Q657" i="1"/>
  <c r="Q653" i="1"/>
  <c r="Q649" i="1"/>
  <c r="Q645" i="1"/>
  <c r="Q641" i="1"/>
  <c r="Q637" i="1"/>
  <c r="Q633" i="1"/>
  <c r="Q629" i="1"/>
  <c r="Q625" i="1"/>
  <c r="Q621" i="1"/>
  <c r="Q617" i="1"/>
  <c r="Q613" i="1"/>
  <c r="Q609" i="1"/>
  <c r="Q605" i="1"/>
  <c r="Q601" i="1"/>
  <c r="Q597" i="1"/>
  <c r="Q593" i="1"/>
  <c r="Q589" i="1"/>
  <c r="Q585" i="1"/>
  <c r="Q577" i="1"/>
  <c r="Q569" i="1"/>
  <c r="Q561" i="1"/>
  <c r="Q553" i="1"/>
  <c r="Q545" i="1"/>
  <c r="Q537" i="1"/>
  <c r="Q529" i="1"/>
  <c r="Q521" i="1"/>
  <c r="Q513" i="1"/>
  <c r="Q505" i="1"/>
  <c r="Q497" i="1"/>
  <c r="P488" i="1"/>
  <c r="Q488" i="1"/>
  <c r="P484" i="1"/>
  <c r="Q484" i="1"/>
  <c r="P480" i="1"/>
  <c r="Q480" i="1"/>
  <c r="P476" i="1"/>
  <c r="Q476" i="1"/>
  <c r="P472" i="1"/>
  <c r="Q472" i="1"/>
  <c r="P468" i="1"/>
  <c r="Q468" i="1"/>
  <c r="P464" i="1"/>
  <c r="Q464" i="1"/>
  <c r="P460" i="1"/>
  <c r="Q460" i="1"/>
  <c r="P456" i="1"/>
  <c r="Q456" i="1"/>
  <c r="P452" i="1"/>
  <c r="Q452" i="1"/>
  <c r="P448" i="1"/>
  <c r="Q448" i="1"/>
  <c r="P444" i="1"/>
  <c r="Q444" i="1"/>
  <c r="P440" i="1"/>
  <c r="Q440" i="1"/>
  <c r="P436" i="1"/>
  <c r="Q436" i="1"/>
  <c r="P432" i="1"/>
  <c r="Q432" i="1"/>
  <c r="P428" i="1"/>
  <c r="Q428" i="1"/>
  <c r="P424" i="1"/>
  <c r="Q424" i="1"/>
  <c r="P420" i="1"/>
  <c r="Q420" i="1"/>
  <c r="P416" i="1"/>
  <c r="Q416" i="1"/>
  <c r="P412" i="1"/>
  <c r="Q412" i="1"/>
  <c r="P408" i="1"/>
  <c r="Q408" i="1"/>
  <c r="P404" i="1"/>
  <c r="Q404" i="1"/>
  <c r="P400" i="1"/>
  <c r="Q400" i="1"/>
  <c r="P396" i="1"/>
  <c r="Q396" i="1"/>
  <c r="P392" i="1"/>
  <c r="Q392" i="1"/>
  <c r="P388" i="1"/>
  <c r="Q388" i="1"/>
  <c r="P384" i="1"/>
  <c r="Q384" i="1"/>
  <c r="P380" i="1"/>
  <c r="Q380" i="1"/>
  <c r="P376" i="1"/>
  <c r="Q376" i="1"/>
  <c r="P372" i="1"/>
  <c r="Q372" i="1"/>
  <c r="P368" i="1"/>
  <c r="Q368" i="1"/>
  <c r="P364" i="1"/>
  <c r="Q364" i="1"/>
  <c r="P360" i="1"/>
  <c r="Q360" i="1"/>
  <c r="P356" i="1"/>
  <c r="Q356" i="1"/>
  <c r="P352" i="1"/>
  <c r="Q352" i="1"/>
  <c r="P348" i="1"/>
  <c r="Q348" i="1"/>
  <c r="P344" i="1"/>
  <c r="Q344" i="1"/>
  <c r="P340" i="1"/>
  <c r="Q340" i="1"/>
  <c r="P336" i="1"/>
  <c r="Q336" i="1"/>
  <c r="P332" i="1"/>
  <c r="Q332" i="1"/>
  <c r="P328" i="1"/>
  <c r="Q328" i="1"/>
  <c r="P324" i="1"/>
  <c r="Q324" i="1"/>
  <c r="P320" i="1"/>
  <c r="Q320" i="1"/>
  <c r="P316" i="1"/>
  <c r="Q316" i="1"/>
  <c r="P312" i="1"/>
  <c r="Q312" i="1"/>
  <c r="P308" i="1"/>
  <c r="Q308" i="1"/>
  <c r="P304" i="1"/>
  <c r="Q304" i="1"/>
  <c r="P300" i="1"/>
  <c r="Q300" i="1"/>
  <c r="P296" i="1"/>
  <c r="Q296" i="1"/>
  <c r="P292" i="1"/>
  <c r="Q292" i="1"/>
  <c r="P288" i="1"/>
  <c r="Q288" i="1"/>
  <c r="P284" i="1"/>
  <c r="Q284" i="1"/>
  <c r="P280" i="1"/>
  <c r="Q280" i="1"/>
  <c r="P276" i="1"/>
  <c r="Q276" i="1"/>
  <c r="P272" i="1"/>
  <c r="Q272" i="1"/>
  <c r="P268" i="1"/>
  <c r="Q268" i="1"/>
  <c r="P264" i="1"/>
  <c r="Q264" i="1"/>
  <c r="P260" i="1"/>
  <c r="Q260" i="1"/>
  <c r="P256" i="1"/>
  <c r="Q256" i="1"/>
  <c r="P252" i="1"/>
  <c r="Q252" i="1"/>
  <c r="P248" i="1"/>
  <c r="Q248" i="1"/>
  <c r="P244" i="1"/>
  <c r="Q244" i="1"/>
  <c r="P240" i="1"/>
  <c r="Q240" i="1"/>
  <c r="P236" i="1"/>
  <c r="Q236" i="1"/>
  <c r="P232" i="1"/>
  <c r="Q232" i="1"/>
  <c r="P228" i="1"/>
  <c r="Q228" i="1"/>
  <c r="P224" i="1"/>
  <c r="Q224" i="1"/>
  <c r="P220" i="1"/>
  <c r="Q220" i="1"/>
  <c r="P216" i="1"/>
  <c r="Q216" i="1"/>
  <c r="P212" i="1"/>
  <c r="Q212" i="1"/>
  <c r="P208" i="1"/>
  <c r="Q208" i="1"/>
  <c r="P204" i="1"/>
  <c r="Q204" i="1"/>
  <c r="P200" i="1"/>
  <c r="Q200" i="1"/>
  <c r="P196" i="1"/>
  <c r="Q196" i="1"/>
  <c r="P192" i="1"/>
  <c r="Q192" i="1"/>
  <c r="P188" i="1"/>
  <c r="Q188" i="1"/>
  <c r="P184" i="1"/>
  <c r="Q184" i="1"/>
  <c r="P180" i="1"/>
  <c r="Q180" i="1"/>
  <c r="P176" i="1"/>
  <c r="Q176" i="1"/>
  <c r="P172" i="1"/>
  <c r="Q172" i="1"/>
  <c r="P168" i="1"/>
  <c r="Q168" i="1"/>
  <c r="P164" i="1"/>
  <c r="Q164" i="1"/>
  <c r="P160" i="1"/>
  <c r="Q160" i="1"/>
  <c r="P156" i="1"/>
  <c r="Q156" i="1"/>
  <c r="P152" i="1"/>
  <c r="Q152" i="1"/>
  <c r="P148" i="1"/>
  <c r="Q148" i="1"/>
  <c r="P144" i="1"/>
  <c r="Q144" i="1"/>
  <c r="P140" i="1"/>
  <c r="Q140" i="1"/>
  <c r="P136" i="1"/>
  <c r="Q136" i="1"/>
  <c r="P132" i="1"/>
  <c r="Q132" i="1"/>
  <c r="P128" i="1"/>
  <c r="Q128" i="1"/>
  <c r="P124" i="1"/>
  <c r="Q124" i="1"/>
  <c r="P120" i="1"/>
  <c r="Q120" i="1"/>
  <c r="P116" i="1"/>
  <c r="Q116" i="1"/>
  <c r="P112" i="1"/>
  <c r="Q112" i="1"/>
  <c r="P108" i="1"/>
  <c r="Q108" i="1"/>
  <c r="P104" i="1"/>
  <c r="Q104" i="1"/>
  <c r="P100" i="1"/>
  <c r="Q100" i="1"/>
  <c r="P96" i="1"/>
  <c r="Q96" i="1"/>
  <c r="P92" i="1"/>
  <c r="Q92" i="1"/>
  <c r="P88" i="1"/>
  <c r="Q88" i="1"/>
  <c r="P84" i="1"/>
  <c r="Q84" i="1"/>
  <c r="P80" i="1"/>
  <c r="Q80" i="1"/>
  <c r="P76" i="1"/>
  <c r="Q76" i="1"/>
  <c r="P72" i="1"/>
  <c r="Q72" i="1"/>
  <c r="P68" i="1"/>
  <c r="Q68" i="1"/>
  <c r="P64" i="1"/>
  <c r="Q64" i="1"/>
  <c r="P60" i="1"/>
  <c r="Q60" i="1"/>
  <c r="P56" i="1"/>
  <c r="Q56" i="1"/>
  <c r="P52" i="1"/>
  <c r="Q52" i="1"/>
  <c r="P48" i="1"/>
  <c r="Q48" i="1"/>
  <c r="P44" i="1"/>
  <c r="Q44" i="1"/>
  <c r="P40" i="1"/>
  <c r="Q40" i="1"/>
  <c r="P36" i="1"/>
  <c r="Q36" i="1"/>
  <c r="P32" i="1"/>
  <c r="Q32" i="1"/>
  <c r="P28" i="1"/>
  <c r="Q28" i="1"/>
  <c r="P24" i="1"/>
  <c r="Q24" i="1"/>
  <c r="P20" i="1"/>
  <c r="Q20" i="1"/>
  <c r="P16" i="1"/>
  <c r="Q16" i="1"/>
  <c r="P12" i="1"/>
  <c r="Q12" i="1"/>
  <c r="P8" i="1"/>
  <c r="D8" i="3"/>
  <c r="Q8" i="1"/>
  <c r="P4" i="1"/>
  <c r="Q4" i="1"/>
  <c r="Q700" i="1"/>
  <c r="Q696" i="1"/>
  <c r="Q692" i="1"/>
  <c r="Q688" i="1"/>
  <c r="Q684" i="1"/>
  <c r="Q680" i="1"/>
  <c r="Q676" i="1"/>
  <c r="Q672" i="1"/>
  <c r="Q668" i="1"/>
  <c r="Q664" i="1"/>
  <c r="Q660" i="1"/>
  <c r="Q656" i="1"/>
  <c r="Q652" i="1"/>
  <c r="Q648" i="1"/>
  <c r="Q644" i="1"/>
  <c r="Q640" i="1"/>
  <c r="Q636" i="1"/>
  <c r="Q632" i="1"/>
  <c r="Q628" i="1"/>
  <c r="Q624" i="1"/>
  <c r="Q620" i="1"/>
  <c r="Q616" i="1"/>
  <c r="Q612" i="1"/>
  <c r="Q608" i="1"/>
  <c r="Q604" i="1"/>
  <c r="Q600" i="1"/>
  <c r="Q596" i="1"/>
  <c r="Q592" i="1"/>
  <c r="Q588" i="1"/>
  <c r="Q584" i="1"/>
  <c r="Q576" i="1"/>
  <c r="Q568" i="1"/>
  <c r="Q560" i="1"/>
  <c r="Q552" i="1"/>
  <c r="Q544" i="1"/>
  <c r="Q536" i="1"/>
  <c r="Q528" i="1"/>
  <c r="Q520" i="1"/>
  <c r="Q512" i="1"/>
  <c r="Q504" i="1"/>
  <c r="Q49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<sst xmlns="http://schemas.openxmlformats.org/spreadsheetml/2006/main" count="4732" uniqueCount="424">
  <si>
    <t>Product</t>
  </si>
  <si>
    <t>Discount Band</t>
  </si>
  <si>
    <t>Units Sold</t>
  </si>
  <si>
    <t>Manufacturing Price</t>
  </si>
  <si>
    <t>Sale Price</t>
  </si>
  <si>
    <t>Gross Sales</t>
  </si>
  <si>
    <t>Discounts</t>
  </si>
  <si>
    <t>Sales</t>
  </si>
  <si>
    <t>COGS</t>
  </si>
  <si>
    <t>Date(dd/mm/yyyy)</t>
  </si>
  <si>
    <t>Government-Canada-Carretera</t>
  </si>
  <si>
    <t>None</t>
  </si>
  <si>
    <t>Government-Germany-Carretera</t>
  </si>
  <si>
    <t>Midmarket-France-Carretera</t>
  </si>
  <si>
    <t>Midmarket-Germany-Carretera</t>
  </si>
  <si>
    <t>Midmarket-Mexico-Carretera</t>
  </si>
  <si>
    <t>Midmarket-Germany-Montana</t>
  </si>
  <si>
    <t>Channel Partners-Canada-Montana</t>
  </si>
  <si>
    <t>Government-France-Montana</t>
  </si>
  <si>
    <t>Channel Partners-Germany-Montana</t>
  </si>
  <si>
    <t>Midmarket-Mexico-Montana</t>
  </si>
  <si>
    <t>Enterprise-Canada-Montana</t>
  </si>
  <si>
    <t>Small Business-Mexico-Montana</t>
  </si>
  <si>
    <t>Government-Germany-Montana</t>
  </si>
  <si>
    <t>Midmarket-United States of America-Montana</t>
  </si>
  <si>
    <t>Government-Canada-Paseo</t>
  </si>
  <si>
    <t>Midmarket-Mexico-Paseo</t>
  </si>
  <si>
    <t>Channel Partners-Canada-Paseo</t>
  </si>
  <si>
    <t>Government-Germany-Paseo</t>
  </si>
  <si>
    <t>Channel Partners-Germany-Paseo</t>
  </si>
  <si>
    <t>Government-Mexico-Paseo</t>
  </si>
  <si>
    <t>Midmarket-France-Paseo</t>
  </si>
  <si>
    <t>Small Business-Mexico-Paseo</t>
  </si>
  <si>
    <t>Government-United States of America-Paseo</t>
  </si>
  <si>
    <t>Channel Partners-United States of America-Paseo</t>
  </si>
  <si>
    <t>Midmarket-Canada-Paseo</t>
  </si>
  <si>
    <t>Government-Mexico-Velo</t>
  </si>
  <si>
    <t>Enterprise-France-Velo</t>
  </si>
  <si>
    <t>Channel Partners-Germany-Velo</t>
  </si>
  <si>
    <t>Government-Germany-Velo</t>
  </si>
  <si>
    <t>Enterprise-United States of America-Velo</t>
  </si>
  <si>
    <t>Enterprise-Canada-Velo</t>
  </si>
  <si>
    <t>Small Business-Canada-VTT</t>
  </si>
  <si>
    <t>Channel Partners-Germany-VTT</t>
  </si>
  <si>
    <t>Midmarket-France-VTT</t>
  </si>
  <si>
    <t>Midmarket-Germany-VTT</t>
  </si>
  <si>
    <t>Government-France-VTT</t>
  </si>
  <si>
    <t>Small Business-France-VTT</t>
  </si>
  <si>
    <t>Government-Canada-VTT</t>
  </si>
  <si>
    <t>Government-France-Amarilla</t>
  </si>
  <si>
    <t>Channel Partners-United States of America-Amarilla</t>
  </si>
  <si>
    <t>Enterprise-Germany-Amarilla</t>
  </si>
  <si>
    <t>Government-Germany-Amarilla</t>
  </si>
  <si>
    <t>Government-United States of America-Amarilla</t>
  </si>
  <si>
    <t>Midmarket-United States of America-Amarilla</t>
  </si>
  <si>
    <t>Government-France-Paseo</t>
  </si>
  <si>
    <t>Low</t>
  </si>
  <si>
    <t>Government-France-Velo</t>
  </si>
  <si>
    <t>Channel Partners-United States of America-Carretera</t>
  </si>
  <si>
    <t>Government-Mexico-Carretera</t>
  </si>
  <si>
    <t>Government-United States of America-Carretera</t>
  </si>
  <si>
    <t>Channel Partners-Canada-Carretera</t>
  </si>
  <si>
    <t>Enterprise-United States of America-Carretera</t>
  </si>
  <si>
    <t>Channel Partners-France-Carretera</t>
  </si>
  <si>
    <t>Channel Partners-Germany-Carretera</t>
  </si>
  <si>
    <t>Small Business-Mexico-Carretera</t>
  </si>
  <si>
    <t>Government-France-Carretera</t>
  </si>
  <si>
    <t>Small Business-United States of America-Montana</t>
  </si>
  <si>
    <t>Government-Canada-Montana</t>
  </si>
  <si>
    <t>Enterprise-United States of America-Montana</t>
  </si>
  <si>
    <t>Midmarket-United States of America-Paseo</t>
  </si>
  <si>
    <t>Enterprise-United States of America-Paseo</t>
  </si>
  <si>
    <t>Enterprise-France-Paseo</t>
  </si>
  <si>
    <t>Enterprise-Mexico-Paseo</t>
  </si>
  <si>
    <t>Midmarket-Germany-Paseo</t>
  </si>
  <si>
    <t>Small Business-United States of America-Paseo</t>
  </si>
  <si>
    <t>Government-Canada-Velo</t>
  </si>
  <si>
    <t>Government-Germany-VTT</t>
  </si>
  <si>
    <t>Enterprise-United States of America-VTT</t>
  </si>
  <si>
    <t>Enterprise-France-VTT</t>
  </si>
  <si>
    <t>Small Business-Germany-VTT</t>
  </si>
  <si>
    <t>Small Business-Mexico-VTT</t>
  </si>
  <si>
    <t>Government-Mexico-VTT</t>
  </si>
  <si>
    <t>Midmarket-France-Amarilla</t>
  </si>
  <si>
    <t>Enterprise-Canada-Carretera</t>
  </si>
  <si>
    <t>Small Business-Germany-Carretera</t>
  </si>
  <si>
    <t>Channel Partners-United States of America-Montana</t>
  </si>
  <si>
    <t>Government-United States of America-Montana</t>
  </si>
  <si>
    <t>Channel Partners-Mexico-Montana</t>
  </si>
  <si>
    <t>Enterprise-Mexico-Montana</t>
  </si>
  <si>
    <t>Small Business-France-Paseo</t>
  </si>
  <si>
    <t>Small Business-Germany-Paseo</t>
  </si>
  <si>
    <t>Enterprise-Germany-Paseo</t>
  </si>
  <si>
    <t>Channel Partners-France-Paseo</t>
  </si>
  <si>
    <t>Small Business-Canada-Paseo</t>
  </si>
  <si>
    <t>Enterprise-Canada-Paseo</t>
  </si>
  <si>
    <t>Channel Partners-Mexico-Paseo</t>
  </si>
  <si>
    <t>Government-United States of America-Velo</t>
  </si>
  <si>
    <t>Enterprise-Germany-Velo</t>
  </si>
  <si>
    <t>Enterprise-Mexico-Velo</t>
  </si>
  <si>
    <t>Channel Partners-France-Velo</t>
  </si>
  <si>
    <t>Channel Partners-Mexico-Velo</t>
  </si>
  <si>
    <t>Enterprise-Mexico-VTT</t>
  </si>
  <si>
    <t>Enterprise-Canada-VTT</t>
  </si>
  <si>
    <t>Government-United States of America-VTT</t>
  </si>
  <si>
    <t>Small Business-Germany-Amarilla</t>
  </si>
  <si>
    <t>Small Business-Mexico-Amarilla</t>
  </si>
  <si>
    <t>Small Business-Canada-Amarilla</t>
  </si>
  <si>
    <t>Enterprise-France-Carretera</t>
  </si>
  <si>
    <t>Channel Partners-France-Montana</t>
  </si>
  <si>
    <t>Enterprise-France-Montana</t>
  </si>
  <si>
    <t>Enterprise-Germany-Montana</t>
  </si>
  <si>
    <t>Small Business-United States of America-VTT</t>
  </si>
  <si>
    <t>Channel Partners-Mexico-VTT</t>
  </si>
  <si>
    <t>Enterprise-Germany-VTT</t>
  </si>
  <si>
    <t>Midmarket-Canada-Montana</t>
  </si>
  <si>
    <t>Small Business-Germany-Montana</t>
  </si>
  <si>
    <t>Channel Partners-United States of America-Velo</t>
  </si>
  <si>
    <t>Channel Partners-France-VTT</t>
  </si>
  <si>
    <t>Midmarket-Mexico-VTT</t>
  </si>
  <si>
    <t>Government-Mexico-Amarilla</t>
  </si>
  <si>
    <t>Enterprise-Mexico-Amarilla</t>
  </si>
  <si>
    <t>Government-Canada-Amarilla</t>
  </si>
  <si>
    <t>Medium</t>
  </si>
  <si>
    <t>Channel Partners-Canada-Velo</t>
  </si>
  <si>
    <t>Channel Partners-Mexico-Amarilla</t>
  </si>
  <si>
    <t>Small Business-United States of America-Carretera</t>
  </si>
  <si>
    <t>Government-Mexico-Montana</t>
  </si>
  <si>
    <t>Midmarket-United States of America-Velo</t>
  </si>
  <si>
    <t>Midmarket-Mexico-Velo</t>
  </si>
  <si>
    <t>Small Business-Germany-Velo</t>
  </si>
  <si>
    <t>Midmarket-Canada-Carretera</t>
  </si>
  <si>
    <t>Channel Partners-Mexico-Carretera</t>
  </si>
  <si>
    <t>Midmarket-United States of America-Carretera</t>
  </si>
  <si>
    <t>Enterprise-Germany-Carretera</t>
  </si>
  <si>
    <t>Midmarket-Germany-Velo</t>
  </si>
  <si>
    <t>Small Business-France-Velo</t>
  </si>
  <si>
    <t>Midmarket-Canada-VTT</t>
  </si>
  <si>
    <t>Enterprise-France-Amarilla</t>
  </si>
  <si>
    <t>Midmarket-United States of America-VTT</t>
  </si>
  <si>
    <t>Midmarket-Canada-Velo</t>
  </si>
  <si>
    <t>Small Business-France-Carretera</t>
  </si>
  <si>
    <t>Small Business-France-Montana</t>
  </si>
  <si>
    <t>Small Business-United States of America-Velo</t>
  </si>
  <si>
    <t>Channel Partners-Canada-VTT</t>
  </si>
  <si>
    <t>Enterprise-Canada-Amarilla</t>
  </si>
  <si>
    <t>Small Business-United States of America-Amarilla</t>
  </si>
  <si>
    <t>Enterprise-Mexico-Carretera</t>
  </si>
  <si>
    <t>Midmarket-France-Montana</t>
  </si>
  <si>
    <t>Small Business-Canada-Montana</t>
  </si>
  <si>
    <t>Small Business-Mexico-Velo</t>
  </si>
  <si>
    <t>Midmarket-Germany-Amarilla</t>
  </si>
  <si>
    <t>Small Business-Canada-Carretera</t>
  </si>
  <si>
    <t>Small Business-Canada-Velo</t>
  </si>
  <si>
    <t>Channel Partners-United States of America-VTT</t>
  </si>
  <si>
    <t>Midmarket-Canada-Amarilla</t>
  </si>
  <si>
    <t>Channel Partners-France-Amarilla</t>
  </si>
  <si>
    <t>High</t>
  </si>
  <si>
    <t>Enterprise-United States of America-Amarilla</t>
  </si>
  <si>
    <t>Channel Partners-Canada-Amarilla</t>
  </si>
  <si>
    <t>Channel Partners-Germany-Amarilla</t>
  </si>
  <si>
    <t>Small Business-France-Amarilla</t>
  </si>
  <si>
    <t>Midmarket-Mexico-Amarilla</t>
  </si>
  <si>
    <t>Midmarket-France-Velo</t>
  </si>
  <si>
    <t>Profit target and absolute reference</t>
  </si>
  <si>
    <t>Profit target</t>
  </si>
  <si>
    <t>SUM</t>
  </si>
  <si>
    <t>Average</t>
  </si>
  <si>
    <t>Market-wise totals</t>
  </si>
  <si>
    <t>AND, OR, NOT</t>
  </si>
  <si>
    <t>1. Convert to table</t>
  </si>
  <si>
    <t>2. Delimit - Seperate Segment (govt, midmarket), Country and Product</t>
  </si>
  <si>
    <t>3. Correct data types and format (currency, date, text)</t>
  </si>
  <si>
    <t>4. Create profit column</t>
  </si>
  <si>
    <t>5. Conditional formatting on profit</t>
  </si>
  <si>
    <t>6. Extract day, month and year from Date</t>
  </si>
  <si>
    <t>7. IF-else on Discount - add 0 if null</t>
  </si>
  <si>
    <t>7. Filters on Market sheet</t>
  </si>
  <si>
    <t>8. Fill in Market sheet</t>
  </si>
  <si>
    <t>9. Vlookup for Market column in sales data</t>
  </si>
  <si>
    <t>10. Sorting data based on values and alphabets</t>
  </si>
  <si>
    <t>11. Mathematical calculations</t>
  </si>
  <si>
    <t>12. Pivot charts</t>
  </si>
  <si>
    <t>13. Slicers</t>
  </si>
  <si>
    <t>14. Dashboards</t>
  </si>
  <si>
    <t>15. Chart formatting</t>
  </si>
  <si>
    <t>16. Dashboard themes</t>
  </si>
  <si>
    <t>17. Hide worksheets</t>
  </si>
  <si>
    <t>18. Protect data</t>
  </si>
  <si>
    <t>Sl#</t>
  </si>
  <si>
    <t>Country</t>
  </si>
  <si>
    <t>Continent</t>
  </si>
  <si>
    <t>Afghanistan</t>
  </si>
  <si>
    <t>Asia</t>
  </si>
  <si>
    <t>Armenia</t>
  </si>
  <si>
    <t>Azerbaijan</t>
  </si>
  <si>
    <t>Bahrain</t>
  </si>
  <si>
    <t>Bangladesh</t>
  </si>
  <si>
    <t>Bhutan</t>
  </si>
  <si>
    <t>Brunei</t>
  </si>
  <si>
    <t>Cambodia</t>
  </si>
  <si>
    <t>China</t>
  </si>
  <si>
    <t>Cyprus</t>
  </si>
  <si>
    <t>Georgia</t>
  </si>
  <si>
    <t>India</t>
  </si>
  <si>
    <t>Indonesia</t>
  </si>
  <si>
    <t>Iran</t>
  </si>
  <si>
    <t>Iraq</t>
  </si>
  <si>
    <t>Israel</t>
  </si>
  <si>
    <t>Japan</t>
  </si>
  <si>
    <t>Jordan</t>
  </si>
  <si>
    <t>Kazakhstan</t>
  </si>
  <si>
    <t>Kuwait</t>
  </si>
  <si>
    <t>Kyrgyzstan</t>
  </si>
  <si>
    <t>Laos</t>
  </si>
  <si>
    <t>Lebanon</t>
  </si>
  <si>
    <t>Malaysia</t>
  </si>
  <si>
    <t>Maldives</t>
  </si>
  <si>
    <t>Mongolia</t>
  </si>
  <si>
    <t>Myanmar (Burma)</t>
  </si>
  <si>
    <t>Nepal</t>
  </si>
  <si>
    <t>North Korea</t>
  </si>
  <si>
    <t>Oman</t>
  </si>
  <si>
    <t>Pakistan</t>
  </si>
  <si>
    <t>Palestine</t>
  </si>
  <si>
    <t>Philippines</t>
  </si>
  <si>
    <t>Qatar</t>
  </si>
  <si>
    <t>Russia</t>
  </si>
  <si>
    <t>Saudi Arabia</t>
  </si>
  <si>
    <t>Singapore</t>
  </si>
  <si>
    <t>South Korea</t>
  </si>
  <si>
    <t>Sri Lanka</t>
  </si>
  <si>
    <t>Syria</t>
  </si>
  <si>
    <t>Taiwan</t>
  </si>
  <si>
    <t>Tajikistan</t>
  </si>
  <si>
    <t>Thailand</t>
  </si>
  <si>
    <t>Timor-Leste</t>
  </si>
  <si>
    <t>Turkey</t>
  </si>
  <si>
    <t>Turkmenistan</t>
  </si>
  <si>
    <t>United Arab Emirates</t>
  </si>
  <si>
    <t>Uzbekistan</t>
  </si>
  <si>
    <t>Vietnam</t>
  </si>
  <si>
    <t>Yemen</t>
  </si>
  <si>
    <t>Algeria</t>
  </si>
  <si>
    <t>Africa</t>
  </si>
  <si>
    <t>Angola</t>
  </si>
  <si>
    <t>Benin</t>
  </si>
  <si>
    <t>Botswana</t>
  </si>
  <si>
    <t>Burkina Faso</t>
  </si>
  <si>
    <t>Burundi</t>
  </si>
  <si>
    <t>Cabo Verde</t>
  </si>
  <si>
    <t>Cameroon</t>
  </si>
  <si>
    <t>Central African Republic</t>
  </si>
  <si>
    <t>Chad</t>
  </si>
  <si>
    <t>Comoros</t>
  </si>
  <si>
    <t>Democratic Republic of the Congo</t>
  </si>
  <si>
    <t>Republic of the Congo</t>
  </si>
  <si>
    <t>Djibouti</t>
  </si>
  <si>
    <t>Egypt</t>
  </si>
  <si>
    <t>Equatorial Guinea</t>
  </si>
  <si>
    <t>Ethiopia</t>
  </si>
  <si>
    <t>Gabon</t>
  </si>
  <si>
    <t>Gambia</t>
  </si>
  <si>
    <t>Ghana</t>
  </si>
  <si>
    <t>Guinea</t>
  </si>
  <si>
    <t>Guinea-Bissau</t>
  </si>
  <si>
    <t>Ivory Coast</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</si>
  <si>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</si>
  <si>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</si>
  <si>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</si>
  <si>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</si>
  <si>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</si>
  <si>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</si>
  <si>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</si>
  <si>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</si>
  <si>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</si>
  <si>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</si>
  <si>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</si>
  <si>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</si>
  <si>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</si>
  <si>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</si>
  <si>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</si>
  <si>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</si>
  <si>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</si>
  <si>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</si>
  <si>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</si>
  <si>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</si>
  <si>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</si>
  <si>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</si>
  <si>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</si>
  <si>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</si>
  <si>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</si>
  <si>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</si>
  <si>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</si>
  <si>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Zambia</t>
  </si>
  <si>
    <t>Zimbabwe</t>
  </si>
  <si>
    <t>Albania</t>
  </si>
  <si>
    <t>Europe</t>
  </si>
  <si>
    <t>Andorra</t>
  </si>
  <si>
    <t>Austria</t>
  </si>
  <si>
    <t>Belarus</t>
  </si>
  <si>
    <t>Belgium</t>
  </si>
  <si>
    <t>Bosnia and Herzegovina</t>
  </si>
  <si>
    <t>Bulgaria</t>
  </si>
  <si>
    <t>Croatia</t>
  </si>
  <si>
    <t>Czechia</t>
  </si>
  <si>
    <t>Denmark</t>
  </si>
  <si>
    <t>Estonia</t>
  </si>
  <si>
    <t>Finland</t>
  </si>
  <si>
    <t>France</t>
  </si>
  <si>
    <t>Germany</t>
  </si>
  <si>
    <t>Greece</t>
  </si>
  <si>
    <t>Hungary</t>
  </si>
  <si>
    <t>Iceland</t>
  </si>
  <si>
    <t>Ireland</t>
  </si>
  <si>
    <t>Italy</t>
  </si>
  <si>
    <t>Kosovo</t>
  </si>
  <si>
    <t>Latvia</t>
  </si>
  <si>
    <t>Liechtenstein</t>
  </si>
  <si>
    <t>Lithuania</t>
  </si>
  <si>
    <t>Luxembourg</t>
  </si>
  <si>
    <t>Malta</t>
  </si>
  <si>
    <t>Moldova</t>
  </si>
  <si>
    <t>Monaco</t>
  </si>
  <si>
    <t>Montenegro</t>
  </si>
  <si>
    <t>Netherlands</t>
  </si>
  <si>
    <t>North Macedonia</t>
  </si>
  <si>
    <t>Norway</t>
  </si>
  <si>
    <t>Poland</t>
  </si>
  <si>
    <t>Portugal</t>
  </si>
  <si>
    <t>Romania</t>
  </si>
  <si>
    <t>San Marino</t>
  </si>
  <si>
    <t>Serbia</t>
  </si>
  <si>
    <t>Slovakia</t>
  </si>
  <si>
    <t>Slovenia</t>
  </si>
  <si>
    <t>Spain</t>
  </si>
  <si>
    <t>Sweden</t>
  </si>
  <si>
    <t>Switzerland</t>
  </si>
  <si>
    <t>Ukraine</t>
  </si>
  <si>
    <t>United Kingdom</t>
  </si>
  <si>
    <t>Vatican City (Holy See)</t>
  </si>
  <si>
    <t>Antigua and Barbuda</t>
  </si>
  <si>
    <t>North America</t>
  </si>
  <si>
    <t>Bahamas</t>
  </si>
  <si>
    <t>Barbados</t>
  </si>
  <si>
    <t>Belize</t>
  </si>
  <si>
    <t>Canada</t>
  </si>
  <si>
    <t>Costa Rica</t>
  </si>
  <si>
    <t>Cuba</t>
  </si>
  <si>
    <t>Dominica</t>
  </si>
  <si>
    <t>Dominican Republic</t>
  </si>
  <si>
    <t>El Salvador</t>
  </si>
  <si>
    <t>Grenada</t>
  </si>
  <si>
    <t>Guatemala</t>
  </si>
  <si>
    <t>Haiti</t>
  </si>
  <si>
    <t>Honduras</t>
  </si>
  <si>
    <t>Jamaica</t>
  </si>
  <si>
    <t>Mexico</t>
  </si>
  <si>
    <t>Nicaragua</t>
  </si>
  <si>
    <t>Panama</t>
  </si>
  <si>
    <t>Saint Kitts and Nevis</t>
  </si>
  <si>
    <t>Saint Lucia</t>
  </si>
  <si>
    <t>Saint Vincent and the Grenadines</t>
  </si>
  <si>
    <t>Trinidad and Tobago</t>
  </si>
  <si>
    <t>United States of America</t>
  </si>
  <si>
    <t>Australia</t>
  </si>
  <si>
    <t>Oceania</t>
  </si>
  <si>
    <t>Fiji</t>
  </si>
  <si>
    <t>Kiribati</t>
  </si>
  <si>
    <t>Marshall Islands</t>
  </si>
  <si>
    <t>Micronesia</t>
  </si>
  <si>
    <t>Nauru</t>
  </si>
  <si>
    <t>New Zealand</t>
  </si>
  <si>
    <t>Palau</t>
  </si>
  <si>
    <t>Papua New Guinea</t>
  </si>
  <si>
    <t>Samoa</t>
  </si>
  <si>
    <t>Solomon Islands</t>
  </si>
  <si>
    <t>Tonga</t>
  </si>
  <si>
    <t>Tuvalu</t>
  </si>
  <si>
    <t>Vanuatu</t>
  </si>
  <si>
    <t>Argentina</t>
  </si>
  <si>
    <t>South America</t>
  </si>
  <si>
    <t>Bolivia</t>
  </si>
  <si>
    <t>Brazil</t>
  </si>
  <si>
    <t>Chile</t>
  </si>
  <si>
    <t>Colombia</t>
  </si>
  <si>
    <t>Ecuador</t>
  </si>
  <si>
    <t>Guyana</t>
  </si>
  <si>
    <t>Paraguay</t>
  </si>
  <si>
    <t>Peru</t>
  </si>
  <si>
    <t>Suriname</t>
  </si>
  <si>
    <t>Uruguay</t>
  </si>
  <si>
    <t>Venezuela</t>
  </si>
  <si>
    <t>Government</t>
  </si>
  <si>
    <t>Carretera</t>
  </si>
  <si>
    <t>Midmarket</t>
  </si>
  <si>
    <t>Montana</t>
  </si>
  <si>
    <t>Channel Partners</t>
  </si>
  <si>
    <t>Enterprise</t>
  </si>
  <si>
    <t>Small Business</t>
  </si>
  <si>
    <t>Paseo</t>
  </si>
  <si>
    <t>Velo</t>
  </si>
  <si>
    <t>VTT</t>
  </si>
  <si>
    <t>Amarilla</t>
  </si>
  <si>
    <t>Segment</t>
  </si>
  <si>
    <t>Market</t>
  </si>
  <si>
    <t>Discount Type</t>
  </si>
  <si>
    <t>Profit</t>
  </si>
  <si>
    <t>Profit Rate</t>
  </si>
  <si>
    <t>Row Labels</t>
  </si>
  <si>
    <t>Grand Total</t>
  </si>
  <si>
    <t>Sum of Sales</t>
  </si>
  <si>
    <t>High Discount</t>
  </si>
  <si>
    <t>Low Discount</t>
  </si>
  <si>
    <t>No Discount</t>
  </si>
  <si>
    <t>Medium Discount</t>
  </si>
  <si>
    <t>Profit Target</t>
  </si>
  <si>
    <t>Sales in different Markets</t>
  </si>
  <si>
    <t>Total</t>
  </si>
  <si>
    <t>SUM + IF</t>
  </si>
  <si>
    <t>Sum of Profit</t>
  </si>
  <si>
    <t>Sum of Profit Rate</t>
  </si>
  <si>
    <t>SALES ANALYSIS</t>
  </si>
  <si>
    <t>Profit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</si>
</sst>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font>
      <sz val="10"/>
      <color rgb="FF000000"/>
      <name val="Arial"/>
    </font>
    <font>
      <sz val="10"/>
      <name val="Arial"/>
    </font>
    <font>
      <sz val="11"/>
      <color rgb="FF444444"/>
      <name val="&quot;Open Sans&quot;"/>
    </font>
    <font>
      <sz val="11"/>
      <color rgb="FF337AB7"/>
      <name val="&quot;Open Sans&quot;"/>
    </font>
    <font>
      <sz val="11"/>
      <color rgb="FF1589FF"/>
      <name val="&quot;Open Sans&quot;"/>
    </font>
    <font>
      <sz val="10"/>
      <name val="Arial"/>
    </font>
    <font>
      <sz val="10"/>
      <color rgb="FF000000"/>
      <name val="Arial"/>
    </font>
    <font>
      <b/>
      <sz val="10"/>
      <color rgb="FF000000"/>
      <name val="Arial"/>
      <family val="2"/>
    </font>
    <font>
      <sz val="10"/>
      <color rgb="FF000000"/>
      <name val="Arial"/>
      <family val="2"/>
    </font>
    <font>
      <sz val="20"/>
      <color rgb="FF000000"/>
      <name val="Arial"/>
      <family val="2"/>
    </font>
    <font>
      <b/>
      <sz val="22"/>
      <color rgb="FF000000"/>
      <name val="Bookman Old Style"/>
      <family val="1"/>
    </font>
  </fonts>
  <fills count="3">
    <fill>
      <patternFill patternType="none"/>
    </fill>
    <fill>
      <patternFill patternType="gray125"/>
    </fill>
    <fill>
      <patternFill patternType="solid">
        <fgColor rgb="FFFFFFFF"/>
        <bgColor rgb="FFFFFFFF"/>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3">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9" fontId="1" fillId="0" borderId="0" xfId="0" applyNumberFormat="1" applyFont="1" applyAlignment="1"/>
    <xf numFmtId="0" fontId="1" fillId="0" borderId="0" xfId="0" applyFont="1" applyAlignment="1"/>
    <xf numFmtId="0" fontId="2" fillId="2"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xf numFmtId="0" fontId="5" fillId="0" borderId="0" xfId="0" applyFont="1" applyAlignment="1">
      <alignment horizontal="right"/>
    </xf>
    <xf numFmtId="164" fontId="5" fillId="0" borderId="0" xfId="0" applyNumberFormat="1" applyFont="1" applyAlignment="1">
      <alignment horizontal="right"/>
    </xf>
    <xf numFmtId="0" fontId="6" fillId="0" borderId="0" xfId="0" applyFont="1" applyAlignment="1">
      <alignment horizontal="right"/>
    </xf>
    <xf numFmtId="4" fontId="5" fillId="0" borderId="0" xfId="0" applyNumberFormat="1" applyFont="1" applyAlignment="1">
      <alignment horizontal="right"/>
    </xf>
    <xf numFmtId="14" fontId="5" fillId="0" borderId="0" xfId="0" applyNumberFormat="1" applyFont="1" applyAlignment="1">
      <alignment horizontal="right"/>
    </xf>
    <xf numFmtId="4" fontId="5" fillId="0" borderId="0" xfId="0" applyNumberFormat="1" applyFont="1" applyAlignment="1">
      <alignment horizontal="right"/>
    </xf>
    <xf numFmtId="2" fontId="1" fillId="0" borderId="0" xfId="0" applyNumberFormat="1" applyFont="1" applyAlignment="1"/>
    <xf numFmtId="2" fontId="0" fillId="0" borderId="0" xfId="0" applyNumberFormat="1" applyFont="1" applyAlignment="1"/>
    <xf numFmtId="164" fontId="0" fillId="0" borderId="0" xfId="0" applyNumberFormat="1" applyFont="1" applyAlignment="1"/>
    <xf numFmtId="164" fontId="1" fillId="0" borderId="0" xfId="0" applyNumberFormat="1" applyFont="1"/>
    <xf numFmtId="14"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4" fontId="0" fillId="0" borderId="0" xfId="0" applyNumberFormat="1" applyFont="1" applyAlignment="1">
      <alignment horizontal="left"/>
    </xf>
    <xf numFmtId="0" fontId="7" fillId="0" borderId="0" xfId="0" applyFont="1" applyAlignment="1"/>
    <xf numFmtId="0" fontId="8" fillId="0" borderId="0" xfId="0"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0" xfId="0" applyFont="1" applyBorder="1" applyAlignment="1"/>
    <xf numFmtId="0" fontId="0" fillId="0" borderId="8" xfId="0" applyFont="1" applyBorder="1" applyAlignment="1"/>
    <xf numFmtId="0" fontId="9" fillId="0" borderId="1" xfId="0" applyFont="1" applyBorder="1" applyAlignment="1">
      <alignment horizontal="center"/>
    </xf>
    <xf numFmtId="0" fontId="0" fillId="0" borderId="7" xfId="0" applyFont="1" applyBorder="1" applyAlignment="1">
      <alignment horizontal="center"/>
    </xf>
    <xf numFmtId="0" fontId="0" fillId="0" borderId="2" xfId="0" applyFont="1" applyBorder="1" applyAlignment="1">
      <alignment horizontal="center"/>
    </xf>
    <xf numFmtId="0" fontId="0" fillId="0" borderId="5" xfId="0" applyFont="1" applyBorder="1" applyAlignment="1">
      <alignment horizontal="center"/>
    </xf>
    <xf numFmtId="0" fontId="0" fillId="0" borderId="8" xfId="0" applyFont="1" applyBorder="1" applyAlignment="1">
      <alignment horizontal="center"/>
    </xf>
    <xf numFmtId="0" fontId="0" fillId="0" borderId="6" xfId="0" applyFont="1" applyBorder="1" applyAlignment="1">
      <alignment horizontal="center"/>
    </xf>
    <xf numFmtId="0" fontId="10" fillId="0" borderId="1" xfId="0" applyFont="1" applyBorder="1" applyAlignment="1">
      <alignment horizontal="center"/>
    </xf>
  </cellXfs>
  <cellStyles count="1">
    <cellStyle name="Normal" xfId="0" builtinId="0"/>
  </cellStyles>
  <dxfs count="13">
    <dxf>
      <numFmt numFmtId="0" formatCode="General"/>
    </dxf>
    <dxf>
      <numFmt numFmtId="0" formatCode="General"/>
    </dxf>
    <dxf>
      <numFmt numFmtId="164" formatCode="&quot;$&quot;#,##0.00"/>
    </dxf>
    <dxf>
      <numFmt numFmtId="0" formatCode="General"/>
    </dxf>
    <dxf>
      <font>
        <b val="0"/>
        <i val="0"/>
        <strike val="0"/>
        <condense val="0"/>
        <extend val="0"/>
        <outline val="0"/>
        <shadow val="0"/>
        <u val="none"/>
        <vertAlign val="baseline"/>
        <sz val="10"/>
        <color auto="1"/>
        <name val="Arial"/>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 country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Countrywise</a:t>
            </a:r>
            <a:r>
              <a:rPr lang="en-US" baseline="0"/>
              <a:t>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tables'!$B$26</c:f>
              <c:strCache>
                <c:ptCount val="1"/>
                <c:pt idx="0">
                  <c:v>Sum of Sales</c:v>
                </c:pt>
              </c:strCache>
            </c:strRef>
          </c:tx>
          <c:spPr>
            <a:solidFill>
              <a:schemeClr val="accent1"/>
            </a:solidFill>
            <a:ln>
              <a:noFill/>
            </a:ln>
            <a:effectLst/>
          </c:spPr>
          <c:invertIfNegative val="0"/>
          <c:cat>
            <c:strRef>
              <c:f>'Sale Pivot tables'!$A$27:$A$32</c:f>
              <c:strCache>
                <c:ptCount val="5"/>
                <c:pt idx="0">
                  <c:v>Canada</c:v>
                </c:pt>
                <c:pt idx="1">
                  <c:v>France</c:v>
                </c:pt>
                <c:pt idx="2">
                  <c:v>Germany</c:v>
                </c:pt>
                <c:pt idx="3">
                  <c:v>Mexico</c:v>
                </c:pt>
                <c:pt idx="4">
                  <c:v>United States of America</c:v>
                </c:pt>
              </c:strCache>
            </c:strRef>
          </c:cat>
          <c:val>
            <c:numRef>
              <c:f>'Sale Pivot tables'!$B$27:$B$32</c:f>
              <c:numCache>
                <c:formatCode>General</c:formatCode>
                <c:ptCount val="5"/>
                <c:pt idx="0">
                  <c:v>24887654.890000004</c:v>
                </c:pt>
                <c:pt idx="1">
                  <c:v>24354172.290000007</c:v>
                </c:pt>
                <c:pt idx="2">
                  <c:v>23505340.820000011</c:v>
                </c:pt>
                <c:pt idx="3">
                  <c:v>20949352.109999999</c:v>
                </c:pt>
                <c:pt idx="4">
                  <c:v>25029830.180000011</c:v>
                </c:pt>
              </c:numCache>
            </c:numRef>
          </c:val>
          <c:extLst>
            <c:ext xmlns:c16="http://schemas.microsoft.com/office/drawing/2014/chart" uri="{C3380CC4-5D6E-409C-BE32-E72D297353CC}">
              <c16:uniqueId val="{00000000-49B0-4B24-B061-4EC5E8206414}"/>
            </c:ext>
          </c:extLst>
        </c:ser>
        <c:dLbls>
          <c:showLegendKey val="0"/>
          <c:showVal val="0"/>
          <c:showCatName val="0"/>
          <c:showSerName val="0"/>
          <c:showPercent val="0"/>
          <c:showBubbleSize val="0"/>
        </c:dLbls>
        <c:gapWidth val="182"/>
        <c:axId val="550664120"/>
        <c:axId val="550663464"/>
      </c:barChart>
      <c:lineChart>
        <c:grouping val="standard"/>
        <c:varyColors val="0"/>
        <c:ser>
          <c:idx val="1"/>
          <c:order val="1"/>
          <c:tx>
            <c:strRef>
              <c:f>'Sale Pivot tables'!$C$26</c:f>
              <c:strCache>
                <c:ptCount val="1"/>
                <c:pt idx="0">
                  <c:v>Sum of Profit</c:v>
                </c:pt>
              </c:strCache>
            </c:strRef>
          </c:tx>
          <c:spPr>
            <a:ln w="28575" cap="rnd">
              <a:solidFill>
                <a:schemeClr val="accent2"/>
              </a:solidFill>
              <a:round/>
            </a:ln>
            <a:effectLst/>
          </c:spPr>
          <c:marker>
            <c:symbol val="none"/>
          </c:marker>
          <c:cat>
            <c:strRef>
              <c:f>'Sale Pivot tables'!$A$27:$A$32</c:f>
              <c:strCache>
                <c:ptCount val="5"/>
                <c:pt idx="0">
                  <c:v>Canada</c:v>
                </c:pt>
                <c:pt idx="1">
                  <c:v>France</c:v>
                </c:pt>
                <c:pt idx="2">
                  <c:v>Germany</c:v>
                </c:pt>
                <c:pt idx="3">
                  <c:v>Mexico</c:v>
                </c:pt>
                <c:pt idx="4">
                  <c:v>United States of America</c:v>
                </c:pt>
              </c:strCache>
            </c:strRef>
          </c:cat>
          <c:val>
            <c:numRef>
              <c:f>'Sale Pivot tables'!$C$27:$C$32</c:f>
              <c:numCache>
                <c:formatCode>General</c:formatCode>
                <c:ptCount val="5"/>
                <c:pt idx="0">
                  <c:v>3529228.89</c:v>
                </c:pt>
                <c:pt idx="1">
                  <c:v>3781020.7900000005</c:v>
                </c:pt>
                <c:pt idx="2">
                  <c:v>3680388.8200000008</c:v>
                </c:pt>
                <c:pt idx="3">
                  <c:v>2907523.1100000003</c:v>
                </c:pt>
                <c:pt idx="4">
                  <c:v>2995540.6799999992</c:v>
                </c:pt>
              </c:numCache>
            </c:numRef>
          </c:val>
          <c:smooth val="0"/>
          <c:extLst>
            <c:ext xmlns:c16="http://schemas.microsoft.com/office/drawing/2014/chart" uri="{C3380CC4-5D6E-409C-BE32-E72D297353CC}">
              <c16:uniqueId val="{00000001-49B0-4B24-B061-4EC5E8206414}"/>
            </c:ext>
          </c:extLst>
        </c:ser>
        <c:dLbls>
          <c:showLegendKey val="0"/>
          <c:showVal val="0"/>
          <c:showCatName val="0"/>
          <c:showSerName val="0"/>
          <c:showPercent val="0"/>
          <c:showBubbleSize val="0"/>
        </c:dLbls>
        <c:marker val="1"/>
        <c:smooth val="0"/>
        <c:axId val="473888648"/>
        <c:axId val="473891600"/>
      </c:lineChart>
      <c:catAx>
        <c:axId val="473888648"/>
        <c:scaling>
          <c:orientation val="minMax"/>
        </c:scaling>
        <c:delete val="0"/>
        <c:axPos val="b"/>
        <c:numFmt formatCode="@"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91600"/>
        <c:crosses val="autoZero"/>
        <c:auto val="0"/>
        <c:lblAlgn val="ctr"/>
        <c:lblOffset val="100"/>
        <c:noMultiLvlLbl val="0"/>
      </c:catAx>
      <c:valAx>
        <c:axId val="47389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88648"/>
        <c:crosses val="autoZero"/>
        <c:crossBetween val="between"/>
        <c:dispUnits>
          <c:builtInUnit val="millions"/>
          <c:dispUnitsLbl>
            <c:layout>
              <c:manualLayout>
                <c:xMode val="edge"/>
                <c:yMode val="edge"/>
                <c:x val="0.94448868419749421"/>
                <c:y val="0.3319677748614756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latin typeface="Bookman Old Style" panose="02050604050505020204" pitchFamily="18" charset="0"/>
                    </a:rPr>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506634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664120"/>
        <c:crosses val="max"/>
        <c:crossBetween val="between"/>
        <c:dispUnits>
          <c:builtInUnit val="millions"/>
          <c:dispUnitsLbl>
            <c:layout>
              <c:manualLayout>
                <c:xMode val="edge"/>
                <c:yMode val="edge"/>
                <c:x val="2.8414995295399394E-2"/>
                <c:y val="0.3053470399533391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Profit</a:t>
                  </a:r>
                  <a:r>
                    <a:rPr lang="en-US" sz="1400" baseline="0">
                      <a:latin typeface="Bookman Old Style" panose="02050604050505020204" pitchFamily="18" charset="0"/>
                    </a:rPr>
                    <a:t> (In Millions)</a:t>
                  </a:r>
                  <a:endParaRPr lang="en-US" sz="1400">
                    <a:latin typeface="Bookman Old Style" panose="02050604050505020204" pitchFamily="18" charset="0"/>
                  </a:endParaRP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550664120"/>
        <c:scaling>
          <c:orientation val="minMax"/>
        </c:scaling>
        <c:delete val="1"/>
        <c:axPos val="b"/>
        <c:numFmt formatCode="General" sourceLinked="1"/>
        <c:majorTickMark val="out"/>
        <c:minorTickMark val="none"/>
        <c:tickLblPos val="nextTo"/>
        <c:crossAx val="550663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tables!Timeseries</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 Pivot tables'!$B$45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'Sale Pivot tables'!$A$46:$A$62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'Sale Pivot tables'!$B$46:$B$62</c:f>
              <c:numCache>
                <c:formatCode>General</c:formatCode>
                <c:ptCount val="16"/>
                <c:pt idx="0">
                  <c:v>4484000.03</c:v>
                </c:pt>
                <c:pt idx="1">
                  <c:v>9295611.0999999959</c:v>
                </c:pt>
                <c:pt idx="2">
                  <c:v>7267203.2999999998</c:v>
                </c:pt>
                <c:pt idx="3">
                  <c:v>5368441.08</c:v>
                </c:pt>
                <c:pt idx="4">
                  <c:v>6607761.6900000004</c:v>
                </c:pt>
                <c:pt idx="5">
                  <c:v>7297531.3900000006</c:v>
                </c:pt>
                <c:pt idx="6">
                  <c:v>5586859.8699999992</c:v>
                </c:pt>
                <c:pt idx="7">
                  <c:v>6964775.080000001</c:v>
                </c:pt>
                <c:pt idx="8">
                  <c:v>6210211.0600000005</c:v>
                </c:pt>
                <c:pt idx="9">
                  <c:v>9518893.8199999966</c:v>
                </c:pt>
                <c:pt idx="10">
                  <c:v>8102920.1900000013</c:v>
                </c:pt>
                <c:pt idx="11">
                  <c:v>5864622.4199999999</c:v>
                </c:pt>
                <c:pt idx="12">
                  <c:v>6398697.2400000002</c:v>
                </c:pt>
                <c:pt idx="13">
                  <c:v>12375819.919999994</c:v>
                </c:pt>
                <c:pt idx="14">
                  <c:v>5384214.2000000002</c:v>
                </c:pt>
                <c:pt idx="15">
                  <c:v>11998787.900000002</c:v>
                </c:pt>
              </c:numCache>
            </c:numRef>
          </c:val>
          <c:smooth val="0"/>
          <c:extLst>
            <c:ext xmlns:c16="http://schemas.microsoft.com/office/drawing/2014/chart" uri="{C3380CC4-5D6E-409C-BE32-E72D297353CC}">
              <c16:uniqueId val="{00000001-27DA-4BD9-9D0A-305BD02D94E3}"/>
            </c:ext>
          </c:extLst>
        </c:ser>
        <c:dLbls>
          <c:showLegendKey val="0"/>
          <c:showVal val="0"/>
          <c:showCatName val="0"/>
          <c:showSerName val="0"/>
          <c:showPercent val="0"/>
          <c:showBubbleSize val="0"/>
        </c:dLbls>
        <c:smooth val="0"/>
        <c:axId val="569902392"/>
        <c:axId val="569903048"/>
      </c:lineChart>
      <c:catAx>
        <c:axId val="569902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569903048"/>
        <c:crosses val="autoZero"/>
        <c:auto val="1"/>
        <c:lblAlgn val="ctr"/>
        <c:lblOffset val="100"/>
        <c:noMultiLvlLbl val="0"/>
      </c:catAx>
      <c:valAx>
        <c:axId val="569903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02392"/>
        <c:crosses val="autoZero"/>
        <c:crossBetween val="between"/>
        <c:dispUnits>
          <c:builtInUnit val="millions"/>
          <c:dispUnitsLbl>
            <c:layout>
              <c:manualLayout>
                <c:xMode val="edge"/>
                <c:yMode val="edge"/>
                <c:x val="2.5000000000000001E-2"/>
                <c:y val="0.21337962962962964"/>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Saes</a:t>
                  </a:r>
                  <a:r>
                    <a:rPr lang="en-US" sz="1400" baseline="0">
                      <a:latin typeface="Bookman Old Style" panose="02050604050505020204" pitchFamily="18" charset="0"/>
                    </a:rPr>
                    <a:t> in </a:t>
                  </a:r>
                  <a:r>
                    <a:rPr lang="en-US" sz="1400">
                      <a:latin typeface="Bookman Old Style" panose="02050604050505020204" pitchFamily="18" charset="0"/>
                    </a:rPr>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Product</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Productwise</a:t>
            </a:r>
            <a:r>
              <a:rPr lang="en-US" baseline="0"/>
              <a:t> sale </a:t>
            </a:r>
            <a:endParaRPr lang="en-US"/>
          </a:p>
        </c:rich>
      </c:tx>
      <c:layout>
        <c:manualLayout>
          <c:xMode val="edge"/>
          <c:yMode val="edge"/>
          <c:x val="0.34915509715158849"/>
          <c:y val="5.2287581699346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tables'!$B$1</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 Pivot tables'!$A$2:$A$6</c:f>
              <c:strCache>
                <c:ptCount val="4"/>
                <c:pt idx="0">
                  <c:v>High Discount</c:v>
                </c:pt>
                <c:pt idx="1">
                  <c:v>Medium Discount</c:v>
                </c:pt>
                <c:pt idx="2">
                  <c:v>No Discount</c:v>
                </c:pt>
                <c:pt idx="3">
                  <c:v>Low Discount</c:v>
                </c:pt>
              </c:strCache>
            </c:strRef>
          </c:cat>
          <c:val>
            <c:numRef>
              <c:f>'Sale Pivot tables'!$B$2:$B$6</c:f>
              <c:numCache>
                <c:formatCode>General</c:formatCode>
                <c:ptCount val="4"/>
                <c:pt idx="0">
                  <c:v>88297928.879999995</c:v>
                </c:pt>
                <c:pt idx="1">
                  <c:v>20128779.870000031</c:v>
                </c:pt>
                <c:pt idx="2">
                  <c:v>7943654</c:v>
                </c:pt>
                <c:pt idx="3">
                  <c:v>2355987.54</c:v>
                </c:pt>
              </c:numCache>
            </c:numRef>
          </c:val>
          <c:extLst>
            <c:ext xmlns:c16="http://schemas.microsoft.com/office/drawing/2014/chart" uri="{C3380CC4-5D6E-409C-BE32-E72D297353CC}">
              <c16:uniqueId val="{00000000-8C5D-410D-BCB3-D80D863DF416}"/>
            </c:ext>
          </c:extLst>
        </c:ser>
        <c:dLbls>
          <c:dLblPos val="outEnd"/>
          <c:showLegendKey val="0"/>
          <c:showVal val="1"/>
          <c:showCatName val="0"/>
          <c:showSerName val="0"/>
          <c:showPercent val="0"/>
          <c:showBubbleSize val="0"/>
        </c:dLbls>
        <c:gapWidth val="219"/>
        <c:overlap val="-27"/>
        <c:axId val="473536240"/>
        <c:axId val="473536896"/>
      </c:barChart>
      <c:catAx>
        <c:axId val="47353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896"/>
        <c:crosses val="autoZero"/>
        <c:auto val="1"/>
        <c:lblAlgn val="ctr"/>
        <c:lblOffset val="100"/>
        <c:noMultiLvlLbl val="0"/>
      </c:catAx>
      <c:valAx>
        <c:axId val="47353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240"/>
        <c:crosses val="autoZero"/>
        <c:crossBetween val="between"/>
        <c:dispUnits>
          <c:builtInUnit val="millions"/>
          <c:dispUnitsLbl>
            <c:layout>
              <c:manualLayout>
                <c:xMode val="edge"/>
                <c:yMode val="edge"/>
                <c:x val="2.2222222222222223E-2"/>
                <c:y val="0.338379629629629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Segement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Bookman Old Style" panose="02050604050505020204" pitchFamily="18" charset="0"/>
              </a:rPr>
              <a:t>Segmentwise</a:t>
            </a:r>
            <a:r>
              <a:rPr lang="en-US" baseline="0">
                <a:latin typeface="Bookman Old Style" panose="02050604050505020204" pitchFamily="18" charset="0"/>
              </a:rPr>
              <a:t> Sale</a:t>
            </a:r>
            <a:endParaRPr lang="en-US">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pieChart>
        <c:varyColors val="1"/>
        <c:ser>
          <c:idx val="0"/>
          <c:order val="0"/>
          <c:tx>
            <c:strRef>
              <c:f>'Sale Pivot tables'!$B$13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B69-443B-93D0-500C220709E9}"/>
              </c:ext>
            </c:extLst>
          </c:dPt>
          <c:dPt>
            <c:idx val="1"/>
            <c:bubble3D val="0"/>
            <c:spPr>
              <a:solidFill>
                <a:schemeClr val="accent2"/>
              </a:solidFill>
              <a:ln>
                <a:noFill/>
              </a:ln>
              <a:effectLst/>
            </c:spPr>
            <c:extLst>
              <c:ext xmlns:c16="http://schemas.microsoft.com/office/drawing/2014/chart" uri="{C3380CC4-5D6E-409C-BE32-E72D297353CC}">
                <c16:uniqueId val="{00000003-6B69-443B-93D0-500C220709E9}"/>
              </c:ext>
            </c:extLst>
          </c:dPt>
          <c:dPt>
            <c:idx val="2"/>
            <c:bubble3D val="0"/>
            <c:spPr>
              <a:solidFill>
                <a:schemeClr val="accent3"/>
              </a:solidFill>
              <a:ln>
                <a:noFill/>
              </a:ln>
              <a:effectLst/>
            </c:spPr>
            <c:extLst>
              <c:ext xmlns:c16="http://schemas.microsoft.com/office/drawing/2014/chart" uri="{C3380CC4-5D6E-409C-BE32-E72D297353CC}">
                <c16:uniqueId val="{00000005-6B69-443B-93D0-500C220709E9}"/>
              </c:ext>
            </c:extLst>
          </c:dPt>
          <c:dPt>
            <c:idx val="3"/>
            <c:bubble3D val="0"/>
            <c:spPr>
              <a:solidFill>
                <a:schemeClr val="accent4"/>
              </a:solidFill>
              <a:ln>
                <a:noFill/>
              </a:ln>
              <a:effectLst/>
            </c:spPr>
            <c:extLst>
              <c:ext xmlns:c16="http://schemas.microsoft.com/office/drawing/2014/chart" uri="{C3380CC4-5D6E-409C-BE32-E72D297353CC}">
                <c16:uniqueId val="{00000007-6B69-443B-93D0-500C220709E9}"/>
              </c:ext>
            </c:extLst>
          </c:dPt>
          <c:dPt>
            <c:idx val="4"/>
            <c:bubble3D val="0"/>
            <c:spPr>
              <a:solidFill>
                <a:schemeClr val="accent5"/>
              </a:solidFill>
              <a:ln>
                <a:noFill/>
              </a:ln>
              <a:effectLst/>
            </c:spPr>
            <c:extLst>
              <c:ext xmlns:c16="http://schemas.microsoft.com/office/drawing/2014/chart" uri="{C3380CC4-5D6E-409C-BE32-E72D297353CC}">
                <c16:uniqueId val="{00000009-6B69-443B-93D0-500C220709E9}"/>
              </c:ext>
            </c:extLst>
          </c:dPt>
          <c:cat>
            <c:strRef>
              <c:f>'Sale Pivot tables'!$A$14:$A$19</c:f>
              <c:strCache>
                <c:ptCount val="5"/>
                <c:pt idx="0">
                  <c:v>Channel Partners</c:v>
                </c:pt>
                <c:pt idx="1">
                  <c:v>Midmarket</c:v>
                </c:pt>
                <c:pt idx="2">
                  <c:v>Enterprise</c:v>
                </c:pt>
                <c:pt idx="3">
                  <c:v>Small Business</c:v>
                </c:pt>
                <c:pt idx="4">
                  <c:v>Government</c:v>
                </c:pt>
              </c:strCache>
            </c:strRef>
          </c:cat>
          <c:val>
            <c:numRef>
              <c:f>'Sale Pivot tables'!$B$14:$B$19</c:f>
              <c:numCache>
                <c:formatCode>General</c:formatCode>
                <c:ptCount val="5"/>
                <c:pt idx="0">
                  <c:v>1800593.6399999994</c:v>
                </c:pt>
                <c:pt idx="1">
                  <c:v>2381883.0900000003</c:v>
                </c:pt>
                <c:pt idx="2">
                  <c:v>19611694.379999999</c:v>
                </c:pt>
                <c:pt idx="3">
                  <c:v>42427918.5</c:v>
                </c:pt>
                <c:pt idx="4">
                  <c:v>52504260.680000037</c:v>
                </c:pt>
              </c:numCache>
            </c:numRef>
          </c:val>
          <c:extLst>
            <c:ext xmlns:c16="http://schemas.microsoft.com/office/drawing/2014/chart" uri="{C3380CC4-5D6E-409C-BE32-E72D297353CC}">
              <c16:uniqueId val="{0000000A-6B69-443B-93D0-500C220709E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Tables!Discount Type</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Pivot Tables'!$B$12</c:f>
              <c:strCache>
                <c:ptCount val="1"/>
                <c:pt idx="0">
                  <c:v>Sum of Profit</c:v>
                </c:pt>
              </c:strCache>
            </c:strRef>
          </c:tx>
          <c:spPr>
            <a:solidFill>
              <a:schemeClr val="accent1"/>
            </a:solidFill>
            <a:ln>
              <a:noFill/>
            </a:ln>
            <a:effectLst/>
          </c:spPr>
          <c:invertIfNegative val="0"/>
          <c:cat>
            <c:strRef>
              <c:f>'Profit Pivot Tables'!$A$13:$A$17</c:f>
              <c:strCache>
                <c:ptCount val="4"/>
                <c:pt idx="0">
                  <c:v>High Discount</c:v>
                </c:pt>
                <c:pt idx="1">
                  <c:v>Low Discount</c:v>
                </c:pt>
                <c:pt idx="2">
                  <c:v>Medium Discount</c:v>
                </c:pt>
                <c:pt idx="3">
                  <c:v>No Discount</c:v>
                </c:pt>
              </c:strCache>
            </c:strRef>
          </c:cat>
          <c:val>
            <c:numRef>
              <c:f>'Profit Pivot Tables'!$B$13:$B$17</c:f>
              <c:numCache>
                <c:formatCode>General</c:formatCode>
                <c:ptCount val="4"/>
                <c:pt idx="0">
                  <c:v>10325198.879999999</c:v>
                </c:pt>
                <c:pt idx="1">
                  <c:v>823793.53999999969</c:v>
                </c:pt>
                <c:pt idx="2">
                  <c:v>4008254.8700000015</c:v>
                </c:pt>
                <c:pt idx="3">
                  <c:v>1736455</c:v>
                </c:pt>
              </c:numCache>
            </c:numRef>
          </c:val>
          <c:extLst>
            <c:ext xmlns:c16="http://schemas.microsoft.com/office/drawing/2014/chart" uri="{C3380CC4-5D6E-409C-BE32-E72D297353CC}">
              <c16:uniqueId val="{00000000-EECD-4283-9846-41C0EF3428A2}"/>
            </c:ext>
          </c:extLst>
        </c:ser>
        <c:dLbls>
          <c:showLegendKey val="0"/>
          <c:showVal val="0"/>
          <c:showCatName val="0"/>
          <c:showSerName val="0"/>
          <c:showPercent val="0"/>
          <c:showBubbleSize val="0"/>
        </c:dLbls>
        <c:gapWidth val="219"/>
        <c:overlap val="-27"/>
        <c:axId val="412825920"/>
        <c:axId val="412828216"/>
      </c:barChart>
      <c:lineChart>
        <c:grouping val="standard"/>
        <c:varyColors val="0"/>
        <c:ser>
          <c:idx val="1"/>
          <c:order val="1"/>
          <c:tx>
            <c:strRef>
              <c:f>'Profit Pivot Tables'!$C$12</c:f>
              <c:strCache>
                <c:ptCount val="1"/>
                <c:pt idx="0">
                  <c:v>Sum of Profit Rate</c:v>
                </c:pt>
              </c:strCache>
            </c:strRef>
          </c:tx>
          <c:spPr>
            <a:ln w="28575" cap="rnd">
              <a:solidFill>
                <a:schemeClr val="accent2"/>
              </a:solidFill>
              <a:round/>
            </a:ln>
            <a:effectLst/>
          </c:spPr>
          <c:marker>
            <c:symbol val="none"/>
          </c:marker>
          <c:cat>
            <c:strRef>
              <c:f>'Profit Pivot Tables'!$A$13:$A$17</c:f>
              <c:strCache>
                <c:ptCount val="4"/>
                <c:pt idx="0">
                  <c:v>High Discount</c:v>
                </c:pt>
                <c:pt idx="1">
                  <c:v>Low Discount</c:v>
                </c:pt>
                <c:pt idx="2">
                  <c:v>Medium Discount</c:v>
                </c:pt>
                <c:pt idx="3">
                  <c:v>No Discount</c:v>
                </c:pt>
              </c:strCache>
            </c:strRef>
          </c:cat>
          <c:val>
            <c:numRef>
              <c:f>'Profit Pivot Tables'!$C$13:$C$17</c:f>
              <c:numCache>
                <c:formatCode>General</c:formatCode>
                <c:ptCount val="4"/>
                <c:pt idx="0">
                  <c:v>18.212737024470805</c:v>
                </c:pt>
                <c:pt idx="1">
                  <c:v>63.200603208184823</c:v>
                </c:pt>
                <c:pt idx="2">
                  <c:v>94.139067956858383</c:v>
                </c:pt>
                <c:pt idx="3">
                  <c:v>19.754285714285714</c:v>
                </c:pt>
              </c:numCache>
            </c:numRef>
          </c:val>
          <c:smooth val="0"/>
          <c:extLst>
            <c:ext xmlns:c16="http://schemas.microsoft.com/office/drawing/2014/chart" uri="{C3380CC4-5D6E-409C-BE32-E72D297353CC}">
              <c16:uniqueId val="{00000001-EECD-4283-9846-41C0EF3428A2}"/>
            </c:ext>
          </c:extLst>
        </c:ser>
        <c:dLbls>
          <c:showLegendKey val="0"/>
          <c:showVal val="0"/>
          <c:showCatName val="0"/>
          <c:showSerName val="0"/>
          <c:showPercent val="0"/>
          <c:showBubbleSize val="0"/>
        </c:dLbls>
        <c:marker val="1"/>
        <c:smooth val="0"/>
        <c:axId val="415434304"/>
        <c:axId val="410136912"/>
      </c:lineChart>
      <c:catAx>
        <c:axId val="4128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8216"/>
        <c:crosses val="autoZero"/>
        <c:auto val="1"/>
        <c:lblAlgn val="ctr"/>
        <c:lblOffset val="100"/>
        <c:noMultiLvlLbl val="0"/>
      </c:catAx>
      <c:valAx>
        <c:axId val="412828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5920"/>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profiit</a:t>
                  </a:r>
                  <a:r>
                    <a:rPr lang="en-US" baseline="0"/>
                    <a:t> (In </a:t>
                  </a:r>
                  <a:r>
                    <a:rPr lang="en-US"/>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410136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434304"/>
        <c:crosses val="max"/>
        <c:crossBetween val="between"/>
      </c:valAx>
      <c:catAx>
        <c:axId val="415434304"/>
        <c:scaling>
          <c:orientation val="minMax"/>
        </c:scaling>
        <c:delete val="1"/>
        <c:axPos val="b"/>
        <c:numFmt formatCode="General" sourceLinked="1"/>
        <c:majorTickMark val="out"/>
        <c:minorTickMark val="none"/>
        <c:tickLblPos val="nextTo"/>
        <c:crossAx val="41013691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Tables!Time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Time series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Pivot Tables'!$B$35</c:f>
              <c:strCache>
                <c:ptCount val="1"/>
                <c:pt idx="0">
                  <c:v>Total</c:v>
                </c:pt>
              </c:strCache>
            </c:strRef>
          </c:tx>
          <c:spPr>
            <a:ln w="28575" cap="rnd">
              <a:solidFill>
                <a:schemeClr val="accent1"/>
              </a:solidFill>
              <a:round/>
            </a:ln>
            <a:effectLst/>
          </c:spPr>
          <c:marker>
            <c:symbol val="none"/>
          </c:marker>
          <c:cat>
            <c:strRef>
              <c:f>'Profit Pivot Tables'!$A$36:$A$52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'Profit Pivot Tables'!$B$36:$B$52</c:f>
              <c:numCache>
                <c:formatCode>General</c:formatCode>
                <c:ptCount val="16"/>
                <c:pt idx="0">
                  <c:v>763603.03000000014</c:v>
                </c:pt>
                <c:pt idx="1">
                  <c:v>1657795.0999999999</c:v>
                </c:pt>
                <c:pt idx="2">
                  <c:v>765502.3</c:v>
                </c:pt>
                <c:pt idx="3">
                  <c:v>691564.08000000007</c:v>
                </c:pt>
                <c:pt idx="4">
                  <c:v>814028.69</c:v>
                </c:pt>
                <c:pt idx="5">
                  <c:v>1148547.3899999999</c:v>
                </c:pt>
                <c:pt idx="6">
                  <c:v>669866.87</c:v>
                </c:pt>
                <c:pt idx="7">
                  <c:v>929984.57999999984</c:v>
                </c:pt>
                <c:pt idx="8">
                  <c:v>828640.06</c:v>
                </c:pt>
                <c:pt idx="9">
                  <c:v>1473753.8200000003</c:v>
                </c:pt>
                <c:pt idx="10">
                  <c:v>923865.68999999983</c:v>
                </c:pt>
                <c:pt idx="11">
                  <c:v>791066.41999999993</c:v>
                </c:pt>
                <c:pt idx="12">
                  <c:v>1023132.24</c:v>
                </c:pt>
                <c:pt idx="13">
                  <c:v>1781985.9200000004</c:v>
                </c:pt>
                <c:pt idx="14">
                  <c:v>604600.19999999995</c:v>
                </c:pt>
                <c:pt idx="15">
                  <c:v>2025765.9000000008</c:v>
                </c:pt>
              </c:numCache>
            </c:numRef>
          </c:val>
          <c:smooth val="0"/>
          <c:extLst>
            <c:ext xmlns:c16="http://schemas.microsoft.com/office/drawing/2014/chart" uri="{C3380CC4-5D6E-409C-BE32-E72D297353CC}">
              <c16:uniqueId val="{00000000-C72E-45C3-8424-721136415B56}"/>
            </c:ext>
          </c:extLst>
        </c:ser>
        <c:dLbls>
          <c:showLegendKey val="0"/>
          <c:showVal val="0"/>
          <c:showCatName val="0"/>
          <c:showSerName val="0"/>
          <c:showPercent val="0"/>
          <c:showBubbleSize val="0"/>
        </c:dLbls>
        <c:smooth val="0"/>
        <c:axId val="466447832"/>
        <c:axId val="466446520"/>
      </c:lineChart>
      <c:catAx>
        <c:axId val="46644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6520"/>
        <c:crosses val="autoZero"/>
        <c:auto val="1"/>
        <c:lblAlgn val="ctr"/>
        <c:lblOffset val="100"/>
        <c:noMultiLvlLbl val="0"/>
      </c:catAx>
      <c:valAx>
        <c:axId val="466446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7832"/>
        <c:crosses val="autoZero"/>
        <c:crossBetween val="between"/>
        <c:dispUnits>
          <c:builtInUnit val="millions"/>
          <c:dispUnitsLbl>
            <c:layout>
              <c:manualLayout>
                <c:xMode val="edge"/>
                <c:yMode val="edge"/>
                <c:x val="2.7777777777777776E-2"/>
                <c:y val="0.1489122193059201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Profit</a:t>
                  </a:r>
                  <a:r>
                    <a:rPr lang="en-US" sz="1400" baseline="0"/>
                    <a:t> (In </a:t>
                  </a:r>
                  <a:r>
                    <a:rPr lang="en-US" sz="1400"/>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Tables!correct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Pivot Tables'!$B$24</c:f>
              <c:strCache>
                <c:ptCount val="1"/>
                <c:pt idx="0">
                  <c:v>Total</c:v>
                </c:pt>
              </c:strCache>
            </c:strRef>
          </c:tx>
          <c:spPr>
            <a:solidFill>
              <a:schemeClr val="accent1"/>
            </a:solidFill>
            <a:ln>
              <a:noFill/>
            </a:ln>
            <a:effectLst/>
          </c:spPr>
          <c:invertIfNegative val="0"/>
          <c:dLbls>
            <c:dLbl>
              <c:idx val="0"/>
              <c:layout>
                <c:manualLayout>
                  <c:x val="-0.23333333333333334"/>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503-413C-93A7-C65B36F024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Pivot Tables'!$A$25:$A$30</c:f>
              <c:strCache>
                <c:ptCount val="5"/>
                <c:pt idx="0">
                  <c:v>Enterprise</c:v>
                </c:pt>
                <c:pt idx="1">
                  <c:v>Midmarket</c:v>
                </c:pt>
                <c:pt idx="2">
                  <c:v>Channel Partners</c:v>
                </c:pt>
                <c:pt idx="3">
                  <c:v>Small Business</c:v>
                </c:pt>
                <c:pt idx="4">
                  <c:v>Government</c:v>
                </c:pt>
              </c:strCache>
            </c:strRef>
          </c:cat>
          <c:val>
            <c:numRef>
              <c:f>'Profit Pivot Tables'!$B$25:$B$30</c:f>
              <c:numCache>
                <c:formatCode>General</c:formatCode>
                <c:ptCount val="5"/>
                <c:pt idx="0">
                  <c:v>-614545.62</c:v>
                </c:pt>
                <c:pt idx="1">
                  <c:v>660103.08999999985</c:v>
                </c:pt>
                <c:pt idx="2">
                  <c:v>1316803.1400000001</c:v>
                </c:pt>
                <c:pt idx="3">
                  <c:v>4143168.5</c:v>
                </c:pt>
                <c:pt idx="4">
                  <c:v>11388173.179999985</c:v>
                </c:pt>
              </c:numCache>
            </c:numRef>
          </c:val>
          <c:extLst>
            <c:ext xmlns:c16="http://schemas.microsoft.com/office/drawing/2014/chart" uri="{C3380CC4-5D6E-409C-BE32-E72D297353CC}">
              <c16:uniqueId val="{00000000-5503-413C-93A7-C65B36F02467}"/>
            </c:ext>
          </c:extLst>
        </c:ser>
        <c:dLbls>
          <c:dLblPos val="outEnd"/>
          <c:showLegendKey val="0"/>
          <c:showVal val="1"/>
          <c:showCatName val="0"/>
          <c:showSerName val="0"/>
          <c:showPercent val="0"/>
          <c:showBubbleSize val="0"/>
        </c:dLbls>
        <c:gapWidth val="219"/>
        <c:axId val="479715064"/>
        <c:axId val="479715720"/>
      </c:barChart>
      <c:catAx>
        <c:axId val="479715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720"/>
        <c:crosses val="autoZero"/>
        <c:auto val="1"/>
        <c:lblAlgn val="ctr"/>
        <c:lblOffset val="100"/>
        <c:noMultiLvlLbl val="0"/>
      </c:catAx>
      <c:valAx>
        <c:axId val="479715720"/>
        <c:scaling>
          <c:orientation val="minMax"/>
          <c:max val="12000000"/>
          <c:min val="-62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064"/>
        <c:crosses val="autoZero"/>
        <c:crossBetween val="between"/>
        <c:dispUnits>
          <c:builtInUnit val="millions"/>
          <c:dispUnitsLbl>
            <c:layout>
              <c:manualLayout>
                <c:xMode val="edge"/>
                <c:yMode val="edge"/>
                <c:x val="0.45103346456692917"/>
                <c:y val="0.88557852143482063"/>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Profit( In Millions)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Tables!PivotTable2</c:name>
    <c:fmtId val="7"/>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'Profit Pivot Tables'!$B$55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 Pivot Tables'!$A$56:$A$58</c:f>
              <c:strCache>
                <c:ptCount val="2"/>
                <c:pt idx="0">
                  <c:v>Europe</c:v>
                </c:pt>
                <c:pt idx="1">
                  <c:v>North America</c:v>
                </c:pt>
              </c:strCache>
            </c:strRef>
          </c:cat>
          <c:val>
            <c:numRef>
              <c:f>'Profit Pivot Tables'!$B$56:$B$58</c:f>
              <c:numCache>
                <c:formatCode>General</c:formatCode>
                <c:ptCount val="2"/>
                <c:pt idx="0">
                  <c:v>7461409.609999992</c:v>
                </c:pt>
                <c:pt idx="1">
                  <c:v>9432292.6800000016</c:v>
                </c:pt>
              </c:numCache>
            </c:numRef>
          </c:val>
          <c:extLst>
            <c:ext xmlns:c16="http://schemas.microsoft.com/office/drawing/2014/chart" uri="{C3380CC4-5D6E-409C-BE32-E72D297353CC}">
              <c16:uniqueId val="{00000000-561F-4DCD-988E-469B9DA5DACF}"/>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Tables!Discount Type</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Pivot Tables'!$B$12</c:f>
              <c:strCache>
                <c:ptCount val="1"/>
                <c:pt idx="0">
                  <c:v>Sum of Profit</c:v>
                </c:pt>
              </c:strCache>
            </c:strRef>
          </c:tx>
          <c:spPr>
            <a:solidFill>
              <a:schemeClr val="accent1"/>
            </a:solidFill>
            <a:ln>
              <a:noFill/>
            </a:ln>
            <a:effectLst/>
          </c:spPr>
          <c:invertIfNegative val="0"/>
          <c:cat>
            <c:strRef>
              <c:f>'Profit Pivot Tables'!$A$13:$A$17</c:f>
              <c:strCache>
                <c:ptCount val="4"/>
                <c:pt idx="0">
                  <c:v>High Discount</c:v>
                </c:pt>
                <c:pt idx="1">
                  <c:v>Low Discount</c:v>
                </c:pt>
                <c:pt idx="2">
                  <c:v>Medium Discount</c:v>
                </c:pt>
                <c:pt idx="3">
                  <c:v>No Discount</c:v>
                </c:pt>
              </c:strCache>
            </c:strRef>
          </c:cat>
          <c:val>
            <c:numRef>
              <c:f>'Profit Pivot Tables'!$B$13:$B$17</c:f>
              <c:numCache>
                <c:formatCode>General</c:formatCode>
                <c:ptCount val="4"/>
                <c:pt idx="0">
                  <c:v>10325198.879999999</c:v>
                </c:pt>
                <c:pt idx="1">
                  <c:v>823793.53999999969</c:v>
                </c:pt>
                <c:pt idx="2">
                  <c:v>4008254.8700000015</c:v>
                </c:pt>
                <c:pt idx="3">
                  <c:v>1736455</c:v>
                </c:pt>
              </c:numCache>
            </c:numRef>
          </c:val>
          <c:extLst>
            <c:ext xmlns:c16="http://schemas.microsoft.com/office/drawing/2014/chart" uri="{C3380CC4-5D6E-409C-BE32-E72D297353CC}">
              <c16:uniqueId val="{00000000-89F8-4585-87B5-AFFAD3D075D9}"/>
            </c:ext>
          </c:extLst>
        </c:ser>
        <c:dLbls>
          <c:showLegendKey val="0"/>
          <c:showVal val="0"/>
          <c:showCatName val="0"/>
          <c:showSerName val="0"/>
          <c:showPercent val="0"/>
          <c:showBubbleSize val="0"/>
        </c:dLbls>
        <c:gapWidth val="219"/>
        <c:overlap val="-27"/>
        <c:axId val="412825920"/>
        <c:axId val="412828216"/>
      </c:barChart>
      <c:lineChart>
        <c:grouping val="standard"/>
        <c:varyColors val="0"/>
        <c:ser>
          <c:idx val="1"/>
          <c:order val="1"/>
          <c:tx>
            <c:strRef>
              <c:f>'Profit Pivot Tables'!$C$12</c:f>
              <c:strCache>
                <c:ptCount val="1"/>
                <c:pt idx="0">
                  <c:v>Sum of Profit Rate</c:v>
                </c:pt>
              </c:strCache>
            </c:strRef>
          </c:tx>
          <c:spPr>
            <a:ln w="28575" cap="rnd">
              <a:solidFill>
                <a:schemeClr val="accent2"/>
              </a:solidFill>
              <a:round/>
            </a:ln>
            <a:effectLst/>
          </c:spPr>
          <c:marker>
            <c:symbol val="none"/>
          </c:marker>
          <c:cat>
            <c:strRef>
              <c:f>'Profit Pivot Tables'!$A$13:$A$17</c:f>
              <c:strCache>
                <c:ptCount val="4"/>
                <c:pt idx="0">
                  <c:v>High Discount</c:v>
                </c:pt>
                <c:pt idx="1">
                  <c:v>Low Discount</c:v>
                </c:pt>
                <c:pt idx="2">
                  <c:v>Medium Discount</c:v>
                </c:pt>
                <c:pt idx="3">
                  <c:v>No Discount</c:v>
                </c:pt>
              </c:strCache>
            </c:strRef>
          </c:cat>
          <c:val>
            <c:numRef>
              <c:f>'Profit Pivot Tables'!$C$13:$C$17</c:f>
              <c:numCache>
                <c:formatCode>General</c:formatCode>
                <c:ptCount val="4"/>
                <c:pt idx="0">
                  <c:v>18.212737024470805</c:v>
                </c:pt>
                <c:pt idx="1">
                  <c:v>63.200603208184823</c:v>
                </c:pt>
                <c:pt idx="2">
                  <c:v>94.139067956858383</c:v>
                </c:pt>
                <c:pt idx="3">
                  <c:v>19.754285714285714</c:v>
                </c:pt>
              </c:numCache>
            </c:numRef>
          </c:val>
          <c:smooth val="0"/>
          <c:extLst>
            <c:ext xmlns:c16="http://schemas.microsoft.com/office/drawing/2014/chart" uri="{C3380CC4-5D6E-409C-BE32-E72D297353CC}">
              <c16:uniqueId val="{00000001-89F8-4585-87B5-AFFAD3D075D9}"/>
            </c:ext>
          </c:extLst>
        </c:ser>
        <c:dLbls>
          <c:showLegendKey val="0"/>
          <c:showVal val="0"/>
          <c:showCatName val="0"/>
          <c:showSerName val="0"/>
          <c:showPercent val="0"/>
          <c:showBubbleSize val="0"/>
        </c:dLbls>
        <c:marker val="1"/>
        <c:smooth val="0"/>
        <c:axId val="415434304"/>
        <c:axId val="410136912"/>
      </c:lineChart>
      <c:catAx>
        <c:axId val="4128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8216"/>
        <c:crosses val="autoZero"/>
        <c:auto val="1"/>
        <c:lblAlgn val="ctr"/>
        <c:lblOffset val="100"/>
        <c:noMultiLvlLbl val="0"/>
      </c:catAx>
      <c:valAx>
        <c:axId val="412828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5920"/>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profiit</a:t>
                  </a:r>
                  <a:r>
                    <a:rPr lang="en-US" baseline="0"/>
                    <a:t> (In </a:t>
                  </a:r>
                  <a:r>
                    <a:rPr lang="en-US"/>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410136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434304"/>
        <c:crosses val="max"/>
        <c:crossBetween val="between"/>
      </c:valAx>
      <c:catAx>
        <c:axId val="415434304"/>
        <c:scaling>
          <c:orientation val="minMax"/>
        </c:scaling>
        <c:delete val="1"/>
        <c:axPos val="b"/>
        <c:numFmt formatCode="General" sourceLinked="1"/>
        <c:majorTickMark val="out"/>
        <c:minorTickMark val="none"/>
        <c:tickLblPos val="nextTo"/>
        <c:crossAx val="41013691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Tables!Time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Time series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Pivot Tables'!$B$35</c:f>
              <c:strCache>
                <c:ptCount val="1"/>
                <c:pt idx="0">
                  <c:v>Total</c:v>
                </c:pt>
              </c:strCache>
            </c:strRef>
          </c:tx>
          <c:spPr>
            <a:ln w="28575" cap="rnd">
              <a:solidFill>
                <a:schemeClr val="accent1"/>
              </a:solidFill>
              <a:round/>
            </a:ln>
            <a:effectLst/>
          </c:spPr>
          <c:marker>
            <c:symbol val="none"/>
          </c:marker>
          <c:cat>
            <c:strRef>
              <c:f>'Profit Pivot Tables'!$A$36:$A$52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'Profit Pivot Tables'!$B$36:$B$52</c:f>
              <c:numCache>
                <c:formatCode>General</c:formatCode>
                <c:ptCount val="16"/>
                <c:pt idx="0">
                  <c:v>763603.03000000014</c:v>
                </c:pt>
                <c:pt idx="1">
                  <c:v>1657795.0999999999</c:v>
                </c:pt>
                <c:pt idx="2">
                  <c:v>765502.3</c:v>
                </c:pt>
                <c:pt idx="3">
                  <c:v>691564.08000000007</c:v>
                </c:pt>
                <c:pt idx="4">
                  <c:v>814028.69</c:v>
                </c:pt>
                <c:pt idx="5">
                  <c:v>1148547.3899999999</c:v>
                </c:pt>
                <c:pt idx="6">
                  <c:v>669866.87</c:v>
                </c:pt>
                <c:pt idx="7">
                  <c:v>929984.57999999984</c:v>
                </c:pt>
                <c:pt idx="8">
                  <c:v>828640.06</c:v>
                </c:pt>
                <c:pt idx="9">
                  <c:v>1473753.8200000003</c:v>
                </c:pt>
                <c:pt idx="10">
                  <c:v>923865.68999999983</c:v>
                </c:pt>
                <c:pt idx="11">
                  <c:v>791066.41999999993</c:v>
                </c:pt>
                <c:pt idx="12">
                  <c:v>1023132.24</c:v>
                </c:pt>
                <c:pt idx="13">
                  <c:v>1781985.9200000004</c:v>
                </c:pt>
                <c:pt idx="14">
                  <c:v>604600.19999999995</c:v>
                </c:pt>
                <c:pt idx="15">
                  <c:v>2025765.9000000008</c:v>
                </c:pt>
              </c:numCache>
            </c:numRef>
          </c:val>
          <c:smooth val="0"/>
          <c:extLst>
            <c:ext xmlns:c16="http://schemas.microsoft.com/office/drawing/2014/chart" uri="{C3380CC4-5D6E-409C-BE32-E72D297353CC}">
              <c16:uniqueId val="{00000000-A873-4572-B451-332F9A27F78B}"/>
            </c:ext>
          </c:extLst>
        </c:ser>
        <c:dLbls>
          <c:showLegendKey val="0"/>
          <c:showVal val="0"/>
          <c:showCatName val="0"/>
          <c:showSerName val="0"/>
          <c:showPercent val="0"/>
          <c:showBubbleSize val="0"/>
        </c:dLbls>
        <c:smooth val="0"/>
        <c:axId val="466447832"/>
        <c:axId val="466446520"/>
      </c:lineChart>
      <c:catAx>
        <c:axId val="46644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6520"/>
        <c:crosses val="autoZero"/>
        <c:auto val="1"/>
        <c:lblAlgn val="ctr"/>
        <c:lblOffset val="100"/>
        <c:noMultiLvlLbl val="0"/>
      </c:catAx>
      <c:valAx>
        <c:axId val="466446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7832"/>
        <c:crosses val="autoZero"/>
        <c:crossBetween val="between"/>
        <c:dispUnits>
          <c:builtInUnit val="millions"/>
          <c:dispUnitsLbl>
            <c:layout>
              <c:manualLayout>
                <c:xMode val="edge"/>
                <c:yMode val="edge"/>
                <c:x val="2.7777777777777776E-2"/>
                <c:y val="0.1489122193059201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Profit</a:t>
                  </a:r>
                  <a:r>
                    <a:rPr lang="en-US" sz="1400" baseline="0"/>
                    <a:t> (In </a:t>
                  </a:r>
                  <a:r>
                    <a:rPr lang="en-US" sz="1400"/>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Tables!correct</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Pivot Tables'!$B$24</c:f>
              <c:strCache>
                <c:ptCount val="1"/>
                <c:pt idx="0">
                  <c:v>Total</c:v>
                </c:pt>
              </c:strCache>
            </c:strRef>
          </c:tx>
          <c:spPr>
            <a:solidFill>
              <a:schemeClr val="accent1"/>
            </a:solidFill>
            <a:ln>
              <a:noFill/>
            </a:ln>
            <a:effectLst/>
          </c:spPr>
          <c:invertIfNegative val="0"/>
          <c:dLbls>
            <c:dLbl>
              <c:idx val="0"/>
              <c:layout>
                <c:manualLayout>
                  <c:x val="-0.23333333333333334"/>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8DC-4D00-A7C4-1FFC106112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Pivot Tables'!$A$25:$A$30</c:f>
              <c:strCache>
                <c:ptCount val="5"/>
                <c:pt idx="0">
                  <c:v>Enterprise</c:v>
                </c:pt>
                <c:pt idx="1">
                  <c:v>Midmarket</c:v>
                </c:pt>
                <c:pt idx="2">
                  <c:v>Channel Partners</c:v>
                </c:pt>
                <c:pt idx="3">
                  <c:v>Small Business</c:v>
                </c:pt>
                <c:pt idx="4">
                  <c:v>Government</c:v>
                </c:pt>
              </c:strCache>
            </c:strRef>
          </c:cat>
          <c:val>
            <c:numRef>
              <c:f>'Profit Pivot Tables'!$B$25:$B$30</c:f>
              <c:numCache>
                <c:formatCode>General</c:formatCode>
                <c:ptCount val="5"/>
                <c:pt idx="0">
                  <c:v>-614545.62</c:v>
                </c:pt>
                <c:pt idx="1">
                  <c:v>660103.08999999985</c:v>
                </c:pt>
                <c:pt idx="2">
                  <c:v>1316803.1400000001</c:v>
                </c:pt>
                <c:pt idx="3">
                  <c:v>4143168.5</c:v>
                </c:pt>
                <c:pt idx="4">
                  <c:v>11388173.179999985</c:v>
                </c:pt>
              </c:numCache>
            </c:numRef>
          </c:val>
          <c:extLst>
            <c:ext xmlns:c16="http://schemas.microsoft.com/office/drawing/2014/chart" uri="{C3380CC4-5D6E-409C-BE32-E72D297353CC}">
              <c16:uniqueId val="{00000001-48DC-4D00-A7C4-1FFC106112C9}"/>
            </c:ext>
          </c:extLst>
        </c:ser>
        <c:dLbls>
          <c:dLblPos val="outEnd"/>
          <c:showLegendKey val="0"/>
          <c:showVal val="1"/>
          <c:showCatName val="0"/>
          <c:showSerName val="0"/>
          <c:showPercent val="0"/>
          <c:showBubbleSize val="0"/>
        </c:dLbls>
        <c:gapWidth val="219"/>
        <c:axId val="479715064"/>
        <c:axId val="479715720"/>
      </c:barChart>
      <c:catAx>
        <c:axId val="479715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720"/>
        <c:crosses val="autoZero"/>
        <c:auto val="1"/>
        <c:lblAlgn val="ctr"/>
        <c:lblOffset val="100"/>
        <c:noMultiLvlLbl val="0"/>
      </c:catAx>
      <c:valAx>
        <c:axId val="479715720"/>
        <c:scaling>
          <c:orientation val="minMax"/>
          <c:max val="12000000"/>
          <c:min val="-62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064"/>
        <c:crosses val="autoZero"/>
        <c:crossBetween val="between"/>
        <c:dispUnits>
          <c:builtInUnit val="millions"/>
          <c:dispUnitsLbl>
            <c:layout>
              <c:manualLayout>
                <c:xMode val="edge"/>
                <c:yMode val="edge"/>
                <c:x val="0.45103346456692917"/>
                <c:y val="0.88557852143482063"/>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Profit( In Millions)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Tables!PivotTable2</c:name>
    <c:fmtId val="10"/>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0.25918665572208877"/>
              <c:y val="-8.7124664972433999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'Profit Pivot Tables'!$B$55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83-47DC-9A74-389E498687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83-47DC-9A74-389E4986875D}"/>
              </c:ext>
            </c:extLst>
          </c:dPt>
          <c:dLbls>
            <c:dLbl>
              <c:idx val="1"/>
              <c:layout>
                <c:manualLayout>
                  <c:x val="0.25918665572208877"/>
                  <c:y val="-8.71246649724339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C83-47DC-9A74-389E4986875D}"/>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 Pivot Tables'!$A$56:$A$58</c:f>
              <c:strCache>
                <c:ptCount val="2"/>
                <c:pt idx="0">
                  <c:v>Europe</c:v>
                </c:pt>
                <c:pt idx="1">
                  <c:v>North America</c:v>
                </c:pt>
              </c:strCache>
            </c:strRef>
          </c:cat>
          <c:val>
            <c:numRef>
              <c:f>'Profit Pivot Tables'!$B$56:$B$58</c:f>
              <c:numCache>
                <c:formatCode>General</c:formatCode>
                <c:ptCount val="2"/>
                <c:pt idx="0">
                  <c:v>7461409.609999992</c:v>
                </c:pt>
                <c:pt idx="1">
                  <c:v>9432292.6800000016</c:v>
                </c:pt>
              </c:numCache>
            </c:numRef>
          </c:val>
          <c:extLst>
            <c:ext xmlns:c16="http://schemas.microsoft.com/office/drawing/2014/chart" uri="{C3380CC4-5D6E-409C-BE32-E72D297353CC}">
              <c16:uniqueId val="{00000004-AC83-47DC-9A74-389E4986875D}"/>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Product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Productwise</a:t>
            </a:r>
            <a:r>
              <a:rPr lang="en-US" baseline="0"/>
              <a:t> sale </a:t>
            </a:r>
            <a:endParaRPr lang="en-US"/>
          </a:p>
        </c:rich>
      </c:tx>
      <c:layout>
        <c:manualLayout>
          <c:xMode val="edge"/>
          <c:yMode val="edge"/>
          <c:x val="0.34915509715158849"/>
          <c:y val="5.2287581699346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tables'!$B$1</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 Pivot tables'!$A$2:$A$6</c:f>
              <c:strCache>
                <c:ptCount val="4"/>
                <c:pt idx="0">
                  <c:v>High Discount</c:v>
                </c:pt>
                <c:pt idx="1">
                  <c:v>Medium Discount</c:v>
                </c:pt>
                <c:pt idx="2">
                  <c:v>No Discount</c:v>
                </c:pt>
                <c:pt idx="3">
                  <c:v>Low Discount</c:v>
                </c:pt>
              </c:strCache>
            </c:strRef>
          </c:cat>
          <c:val>
            <c:numRef>
              <c:f>'Sale Pivot tables'!$B$2:$B$6</c:f>
              <c:numCache>
                <c:formatCode>General</c:formatCode>
                <c:ptCount val="4"/>
                <c:pt idx="0">
                  <c:v>88297928.879999995</c:v>
                </c:pt>
                <c:pt idx="1">
                  <c:v>20128779.870000031</c:v>
                </c:pt>
                <c:pt idx="2">
                  <c:v>7943654</c:v>
                </c:pt>
                <c:pt idx="3">
                  <c:v>2355987.54</c:v>
                </c:pt>
              </c:numCache>
            </c:numRef>
          </c:val>
          <c:extLst>
            <c:ext xmlns:c16="http://schemas.microsoft.com/office/drawing/2014/chart" uri="{C3380CC4-5D6E-409C-BE32-E72D297353CC}">
              <c16:uniqueId val="{00000000-D787-4EE0-B157-72B0102DBA71}"/>
            </c:ext>
          </c:extLst>
        </c:ser>
        <c:dLbls>
          <c:dLblPos val="outEnd"/>
          <c:showLegendKey val="0"/>
          <c:showVal val="1"/>
          <c:showCatName val="0"/>
          <c:showSerName val="0"/>
          <c:showPercent val="0"/>
          <c:showBubbleSize val="0"/>
        </c:dLbls>
        <c:gapWidth val="219"/>
        <c:overlap val="-27"/>
        <c:axId val="473536240"/>
        <c:axId val="473536896"/>
      </c:barChart>
      <c:catAx>
        <c:axId val="47353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896"/>
        <c:crosses val="autoZero"/>
        <c:auto val="1"/>
        <c:lblAlgn val="ctr"/>
        <c:lblOffset val="100"/>
        <c:noMultiLvlLbl val="0"/>
      </c:catAx>
      <c:valAx>
        <c:axId val="47353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240"/>
        <c:crosses val="autoZero"/>
        <c:crossBetween val="between"/>
        <c:dispUnits>
          <c:builtInUnit val="millions"/>
          <c:dispUnitsLbl>
            <c:layout>
              <c:manualLayout>
                <c:xMode val="edge"/>
                <c:yMode val="edge"/>
                <c:x val="2.2222222222222223E-2"/>
                <c:y val="0.338379629629629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Segement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Bookman Old Style" panose="02050604050505020204" pitchFamily="18" charset="0"/>
              </a:rPr>
              <a:t>Segmentwise</a:t>
            </a:r>
            <a:r>
              <a:rPr lang="en-US" baseline="0">
                <a:latin typeface="Bookman Old Style" panose="02050604050505020204" pitchFamily="18" charset="0"/>
              </a:rPr>
              <a:t> Sale</a:t>
            </a:r>
            <a:endParaRPr lang="en-US">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'Sale Pivot tables'!$B$13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673-40EB-B96F-2318D4AC1D4E}"/>
              </c:ext>
            </c:extLst>
          </c:dPt>
          <c:dPt>
            <c:idx val="1"/>
            <c:bubble3D val="0"/>
            <c:spPr>
              <a:solidFill>
                <a:schemeClr val="accent2"/>
              </a:solidFill>
              <a:ln>
                <a:noFill/>
              </a:ln>
              <a:effectLst/>
            </c:spPr>
            <c:extLst>
              <c:ext xmlns:c16="http://schemas.microsoft.com/office/drawing/2014/chart" uri="{C3380CC4-5D6E-409C-BE32-E72D297353CC}">
                <c16:uniqueId val="{00000003-E673-40EB-B96F-2318D4AC1D4E}"/>
              </c:ext>
            </c:extLst>
          </c:dPt>
          <c:dPt>
            <c:idx val="2"/>
            <c:bubble3D val="0"/>
            <c:spPr>
              <a:solidFill>
                <a:schemeClr val="accent3"/>
              </a:solidFill>
              <a:ln>
                <a:noFill/>
              </a:ln>
              <a:effectLst/>
            </c:spPr>
            <c:extLst>
              <c:ext xmlns:c16="http://schemas.microsoft.com/office/drawing/2014/chart" uri="{C3380CC4-5D6E-409C-BE32-E72D297353CC}">
                <c16:uniqueId val="{00000005-E673-40EB-B96F-2318D4AC1D4E}"/>
              </c:ext>
            </c:extLst>
          </c:dPt>
          <c:dPt>
            <c:idx val="3"/>
            <c:bubble3D val="0"/>
            <c:spPr>
              <a:solidFill>
                <a:schemeClr val="accent4"/>
              </a:solidFill>
              <a:ln>
                <a:noFill/>
              </a:ln>
              <a:effectLst/>
            </c:spPr>
            <c:extLst>
              <c:ext xmlns:c16="http://schemas.microsoft.com/office/drawing/2014/chart" uri="{C3380CC4-5D6E-409C-BE32-E72D297353CC}">
                <c16:uniqueId val="{00000007-E673-40EB-B96F-2318D4AC1D4E}"/>
              </c:ext>
            </c:extLst>
          </c:dPt>
          <c:dPt>
            <c:idx val="4"/>
            <c:bubble3D val="0"/>
            <c:spPr>
              <a:solidFill>
                <a:schemeClr val="accent5"/>
              </a:solidFill>
              <a:ln>
                <a:noFill/>
              </a:ln>
              <a:effectLst/>
            </c:spPr>
            <c:extLst>
              <c:ext xmlns:c16="http://schemas.microsoft.com/office/drawing/2014/chart" uri="{C3380CC4-5D6E-409C-BE32-E72D297353CC}">
                <c16:uniqueId val="{00000009-E673-40EB-B96F-2318D4AC1D4E}"/>
              </c:ext>
            </c:extLst>
          </c:dPt>
          <c:cat>
            <c:strRef>
              <c:f>'Sale Pivot tables'!$A$14:$A$19</c:f>
              <c:strCache>
                <c:ptCount val="5"/>
                <c:pt idx="0">
                  <c:v>Channel Partners</c:v>
                </c:pt>
                <c:pt idx="1">
                  <c:v>Midmarket</c:v>
                </c:pt>
                <c:pt idx="2">
                  <c:v>Enterprise</c:v>
                </c:pt>
                <c:pt idx="3">
                  <c:v>Small Business</c:v>
                </c:pt>
                <c:pt idx="4">
                  <c:v>Government</c:v>
                </c:pt>
              </c:strCache>
            </c:strRef>
          </c:cat>
          <c:val>
            <c:numRef>
              <c:f>'Sale Pivot tables'!$B$14:$B$19</c:f>
              <c:numCache>
                <c:formatCode>General</c:formatCode>
                <c:ptCount val="5"/>
                <c:pt idx="0">
                  <c:v>1800593.6399999994</c:v>
                </c:pt>
                <c:pt idx="1">
                  <c:v>2381883.0900000003</c:v>
                </c:pt>
                <c:pt idx="2">
                  <c:v>19611694.379999999</c:v>
                </c:pt>
                <c:pt idx="3">
                  <c:v>42427918.5</c:v>
                </c:pt>
                <c:pt idx="4">
                  <c:v>52504260.680000037</c:v>
                </c:pt>
              </c:numCache>
            </c:numRef>
          </c:val>
          <c:extLst>
            <c:ext xmlns:c16="http://schemas.microsoft.com/office/drawing/2014/chart" uri="{C3380CC4-5D6E-409C-BE32-E72D297353CC}">
              <c16:uniqueId val="{00000000-9C09-404E-BA2E-E33D33306CE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tables!Timeseries</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'Sale Pivot tables'!$B$45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'Sale Pivot tables'!$A$46:$A$62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'Sale Pivot tables'!$B$46:$B$62</c:f>
              <c:numCache>
                <c:formatCode>General</c:formatCode>
                <c:ptCount val="16"/>
                <c:pt idx="0">
                  <c:v>4484000.03</c:v>
                </c:pt>
                <c:pt idx="1">
                  <c:v>9295611.0999999959</c:v>
                </c:pt>
                <c:pt idx="2">
                  <c:v>7267203.2999999998</c:v>
                </c:pt>
                <c:pt idx="3">
                  <c:v>5368441.08</c:v>
                </c:pt>
                <c:pt idx="4">
                  <c:v>6607761.6900000004</c:v>
                </c:pt>
                <c:pt idx="5">
                  <c:v>7297531.3900000006</c:v>
                </c:pt>
                <c:pt idx="6">
                  <c:v>5586859.8699999992</c:v>
                </c:pt>
                <c:pt idx="7">
                  <c:v>6964775.080000001</c:v>
                </c:pt>
                <c:pt idx="8">
                  <c:v>6210211.0600000005</c:v>
                </c:pt>
                <c:pt idx="9">
                  <c:v>9518893.8199999966</c:v>
                </c:pt>
                <c:pt idx="10">
                  <c:v>8102920.1900000013</c:v>
                </c:pt>
                <c:pt idx="11">
                  <c:v>5864622.4199999999</c:v>
                </c:pt>
                <c:pt idx="12">
                  <c:v>6398697.2400000002</c:v>
                </c:pt>
                <c:pt idx="13">
                  <c:v>12375819.919999994</c:v>
                </c:pt>
                <c:pt idx="14">
                  <c:v>5384214.2000000002</c:v>
                </c:pt>
                <c:pt idx="15">
                  <c:v>11998787.900000002</c:v>
                </c:pt>
              </c:numCache>
            </c:numRef>
          </c:val>
          <c:smooth val="0"/>
          <c:extLst>
            <c:ext xmlns:c16="http://schemas.microsoft.com/office/drawing/2014/chart" uri="{C3380CC4-5D6E-409C-BE32-E72D297353CC}">
              <c16:uniqueId val="{00000000-48D4-47A9-BBE6-51ECA3BB5251}"/>
            </c:ext>
          </c:extLst>
        </c:ser>
        <c:dLbls>
          <c:showLegendKey val="0"/>
          <c:showVal val="0"/>
          <c:showCatName val="0"/>
          <c:showSerName val="0"/>
          <c:showPercent val="0"/>
          <c:showBubbleSize val="0"/>
        </c:dLbls>
        <c:smooth val="0"/>
        <c:axId val="569902392"/>
        <c:axId val="569903048"/>
      </c:lineChart>
      <c:catAx>
        <c:axId val="569902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569903048"/>
        <c:crosses val="autoZero"/>
        <c:auto val="1"/>
        <c:lblAlgn val="ctr"/>
        <c:lblOffset val="100"/>
        <c:noMultiLvlLbl val="0"/>
      </c:catAx>
      <c:valAx>
        <c:axId val="569903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02392"/>
        <c:crosses val="autoZero"/>
        <c:crossBetween val="between"/>
        <c:dispUnits>
          <c:builtInUnit val="millions"/>
          <c:dispUnitsLbl>
            <c:layout>
              <c:manualLayout>
                <c:xMode val="edge"/>
                <c:yMode val="edge"/>
                <c:x val="2.5000000000000001E-2"/>
                <c:y val="0.21337962962962964"/>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Saes</a:t>
                  </a:r>
                  <a:r>
                    <a:rPr lang="en-US" sz="1400" baseline="0">
                      <a:latin typeface="Bookman Old Style" panose="02050604050505020204" pitchFamily="18" charset="0"/>
                    </a:rPr>
                    <a:t> in </a:t>
                  </a:r>
                  <a:r>
                    <a:rPr lang="en-US" sz="1400">
                      <a:latin typeface="Bookman Old Style" panose="02050604050505020204" pitchFamily="18" charset="0"/>
                    </a:rPr>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 country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Countrywise</a:t>
            </a:r>
            <a:r>
              <a:rPr lang="en-US" baseline="0"/>
              <a:t>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tables'!$B$26</c:f>
              <c:strCache>
                <c:ptCount val="1"/>
                <c:pt idx="0">
                  <c:v>Sum of Sales</c:v>
                </c:pt>
              </c:strCache>
            </c:strRef>
          </c:tx>
          <c:spPr>
            <a:solidFill>
              <a:schemeClr val="accent1"/>
            </a:solidFill>
            <a:ln>
              <a:noFill/>
            </a:ln>
            <a:effectLst/>
          </c:spPr>
          <c:invertIfNegative val="0"/>
          <c:cat>
            <c:strRef>
              <c:f>'Sale Pivot tables'!$A$27:$A$32</c:f>
              <c:strCache>
                <c:ptCount val="5"/>
                <c:pt idx="0">
                  <c:v>Canada</c:v>
                </c:pt>
                <c:pt idx="1">
                  <c:v>France</c:v>
                </c:pt>
                <c:pt idx="2">
                  <c:v>Germany</c:v>
                </c:pt>
                <c:pt idx="3">
                  <c:v>Mexico</c:v>
                </c:pt>
                <c:pt idx="4">
                  <c:v>United States of America</c:v>
                </c:pt>
              </c:strCache>
            </c:strRef>
          </c:cat>
          <c:val>
            <c:numRef>
              <c:f>'Sale Pivot tables'!$B$27:$B$32</c:f>
              <c:numCache>
                <c:formatCode>General</c:formatCode>
                <c:ptCount val="5"/>
                <c:pt idx="0">
                  <c:v>24887654.890000004</c:v>
                </c:pt>
                <c:pt idx="1">
                  <c:v>24354172.290000007</c:v>
                </c:pt>
                <c:pt idx="2">
                  <c:v>23505340.820000011</c:v>
                </c:pt>
                <c:pt idx="3">
                  <c:v>20949352.109999999</c:v>
                </c:pt>
                <c:pt idx="4">
                  <c:v>25029830.180000011</c:v>
                </c:pt>
              </c:numCache>
            </c:numRef>
          </c:val>
          <c:extLst>
            <c:ext xmlns:c16="http://schemas.microsoft.com/office/drawing/2014/chart" uri="{C3380CC4-5D6E-409C-BE32-E72D297353CC}">
              <c16:uniqueId val="{00000000-6EA1-4654-AF05-9CF7591CF637}"/>
            </c:ext>
          </c:extLst>
        </c:ser>
        <c:dLbls>
          <c:showLegendKey val="0"/>
          <c:showVal val="0"/>
          <c:showCatName val="0"/>
          <c:showSerName val="0"/>
          <c:showPercent val="0"/>
          <c:showBubbleSize val="0"/>
        </c:dLbls>
        <c:gapWidth val="182"/>
        <c:axId val="550664120"/>
        <c:axId val="550663464"/>
      </c:barChart>
      <c:lineChart>
        <c:grouping val="standard"/>
        <c:varyColors val="0"/>
        <c:ser>
          <c:idx val="1"/>
          <c:order val="1"/>
          <c:tx>
            <c:strRef>
              <c:f>'Sale Pivot tables'!$C$26</c:f>
              <c:strCache>
                <c:ptCount val="1"/>
                <c:pt idx="0">
                  <c:v>Sum of Profit</c:v>
                </c:pt>
              </c:strCache>
            </c:strRef>
          </c:tx>
          <c:spPr>
            <a:ln w="28575" cap="rnd">
              <a:solidFill>
                <a:schemeClr val="accent2"/>
              </a:solidFill>
              <a:round/>
            </a:ln>
            <a:effectLst/>
          </c:spPr>
          <c:marker>
            <c:symbol val="none"/>
          </c:marker>
          <c:cat>
            <c:strRef>
              <c:f>'Sale Pivot tables'!$A$27:$A$32</c:f>
              <c:strCache>
                <c:ptCount val="5"/>
                <c:pt idx="0">
                  <c:v>Canada</c:v>
                </c:pt>
                <c:pt idx="1">
                  <c:v>France</c:v>
                </c:pt>
                <c:pt idx="2">
                  <c:v>Germany</c:v>
                </c:pt>
                <c:pt idx="3">
                  <c:v>Mexico</c:v>
                </c:pt>
                <c:pt idx="4">
                  <c:v>United States of America</c:v>
                </c:pt>
              </c:strCache>
            </c:strRef>
          </c:cat>
          <c:val>
            <c:numRef>
              <c:f>'Sale Pivot tables'!$C$27:$C$32</c:f>
              <c:numCache>
                <c:formatCode>General</c:formatCode>
                <c:ptCount val="5"/>
                <c:pt idx="0">
                  <c:v>3529228.89</c:v>
                </c:pt>
                <c:pt idx="1">
                  <c:v>3781020.7900000005</c:v>
                </c:pt>
                <c:pt idx="2">
                  <c:v>3680388.8200000008</c:v>
                </c:pt>
                <c:pt idx="3">
                  <c:v>2907523.1100000003</c:v>
                </c:pt>
                <c:pt idx="4">
                  <c:v>2995540.6799999992</c:v>
                </c:pt>
              </c:numCache>
            </c:numRef>
          </c:val>
          <c:smooth val="0"/>
          <c:extLst>
            <c:ext xmlns:c16="http://schemas.microsoft.com/office/drawing/2014/chart" uri="{C3380CC4-5D6E-409C-BE32-E72D297353CC}">
              <c16:uniqueId val="{00000003-6EA1-4654-AF05-9CF7591CF637}"/>
            </c:ext>
          </c:extLst>
        </c:ser>
        <c:dLbls>
          <c:showLegendKey val="0"/>
          <c:showVal val="0"/>
          <c:showCatName val="0"/>
          <c:showSerName val="0"/>
          <c:showPercent val="0"/>
          <c:showBubbleSize val="0"/>
        </c:dLbls>
        <c:marker val="1"/>
        <c:smooth val="0"/>
        <c:axId val="473888648"/>
        <c:axId val="473891600"/>
      </c:lineChart>
      <c:catAx>
        <c:axId val="473888648"/>
        <c:scaling>
          <c:orientation val="minMax"/>
        </c:scaling>
        <c:delete val="0"/>
        <c:axPos val="b"/>
        <c:numFmt formatCode="@"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91600"/>
        <c:crosses val="autoZero"/>
        <c:auto val="0"/>
        <c:lblAlgn val="ctr"/>
        <c:lblOffset val="100"/>
        <c:noMultiLvlLbl val="0"/>
      </c:catAx>
      <c:valAx>
        <c:axId val="47389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88648"/>
        <c:crosses val="autoZero"/>
        <c:crossBetween val="between"/>
        <c:dispUnits>
          <c:builtInUnit val="millions"/>
          <c:dispUnitsLbl>
            <c:layout>
              <c:manualLayout>
                <c:xMode val="edge"/>
                <c:yMode val="edge"/>
                <c:x val="0.94448868419749421"/>
                <c:y val="0.3319677748614756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latin typeface="Bookman Old Style" panose="02050604050505020204" pitchFamily="18" charset="0"/>
                    </a:rPr>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506634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664120"/>
        <c:crosses val="max"/>
        <c:crossBetween val="between"/>
        <c:dispUnits>
          <c:builtInUnit val="millions"/>
          <c:dispUnitsLbl>
            <c:layout>
              <c:manualLayout>
                <c:xMode val="edge"/>
                <c:yMode val="edge"/>
                <c:x val="2.8414995295399394E-2"/>
                <c:y val="0.3053470399533391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Profit</a:t>
                  </a:r>
                  <a:r>
                    <a:rPr lang="en-US" sz="1400" baseline="0">
                      <a:latin typeface="Bookman Old Style" panose="02050604050505020204" pitchFamily="18" charset="0"/>
                    </a:rPr>
                    <a:t> (In Millions)</a:t>
                  </a:r>
                  <a:endParaRPr lang="en-US" sz="1400">
                    <a:latin typeface="Bookman Old Style" panose="02050604050505020204" pitchFamily="18" charset="0"/>
                  </a:endParaRP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550664120"/>
        <c:scaling>
          <c:orientation val="minMax"/>
        </c:scaling>
        <c:delete val="1"/>
        <c:axPos val="b"/>
        <c:numFmt formatCode="General" sourceLinked="1"/>
        <c:majorTickMark val="out"/>
        <c:minorTickMark val="none"/>
        <c:tickLblPos val="nextTo"/>
        <c:crossAx val="550663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3</xdr:col>
      <xdr:colOff>31750</xdr:colOff>
      <xdr:row>16</xdr:row>
      <xdr:rowOff>19049</xdr:rowOff>
    </xdr:from>
    <xdr:to>
      <xdr:col>10</xdr:col>
      <xdr:colOff>613833</xdr:colOff>
      <xdr:row>29</xdr:row>
      <xdr:rowOff>19048</xdr:rowOff>
    </xdr:to>
    <xdr:pic>
      <xdr:nvPicPr>
        <xdr:cNvPr id="5" name="Picture 4">
          <a:extLst>
            <a:ext uri="{FF2B5EF4-FFF2-40B4-BE49-F238E27FC236}">
              <a16:creationId xmlns:a16="http://schemas.microsoft.com/office/drawing/2014/main" id="{02FF6D9B-1058-4342-9E2F-5AB500EEE0AE}"/>
            </a:ext>
          </a:extLst>
        </xdr:cNvPr>
        <xdr:cNvPicPr>
          <a:picLocks noChangeAspect="1"/>
        </xdr:cNvPicPr>
      </xdr:nvPicPr>
      <xdr:blipFill>
        <a:blip xmlns:r="http://schemas.openxmlformats.org/officeDocument/2006/relationships" r:embed="rId1"/>
        <a:stretch>
          <a:fillRect/>
        </a:stretch>
      </xdr:blipFill>
      <xdr:spPr>
        <a:xfrm>
          <a:off x="1873250" y="2580216"/>
          <a:ext cx="4878916" cy="2063749"/>
        </a:xfrm>
        <a:prstGeom prst="rect">
          <a:avLst/>
        </a:prstGeom>
      </xdr:spPr>
    </xdr:pic>
    <xdr:clientData/>
  </xdr:twoCellAnchor>
  <xdr:twoCellAnchor editAs="oneCell">
    <xdr:from>
      <xdr:col>3</xdr:col>
      <xdr:colOff>55035</xdr:colOff>
      <xdr:row>28</xdr:row>
      <xdr:rowOff>93133</xdr:rowOff>
    </xdr:from>
    <xdr:to>
      <xdr:col>11</xdr:col>
      <xdr:colOff>74084</xdr:colOff>
      <xdr:row>41</xdr:row>
      <xdr:rowOff>121893</xdr:rowOff>
    </xdr:to>
    <xdr:pic>
      <xdr:nvPicPr>
        <xdr:cNvPr id="7" name="Picture 6">
          <a:extLst>
            <a:ext uri="{FF2B5EF4-FFF2-40B4-BE49-F238E27FC236}">
              <a16:creationId xmlns:a16="http://schemas.microsoft.com/office/drawing/2014/main" id="{456077FE-6E79-4AE5-901B-3282AFDFB132}"/>
            </a:ext>
          </a:extLst>
        </xdr:cNvPr>
        <xdr:cNvPicPr>
          <a:picLocks noChangeAspect="1"/>
        </xdr:cNvPicPr>
      </xdr:nvPicPr>
      <xdr:blipFill>
        <a:blip xmlns:r="http://schemas.openxmlformats.org/officeDocument/2006/relationships" r:embed="rId2"/>
        <a:stretch>
          <a:fillRect/>
        </a:stretch>
      </xdr:blipFill>
      <xdr:spPr>
        <a:xfrm>
          <a:off x="1896535" y="4559300"/>
          <a:ext cx="4929716" cy="2092510"/>
        </a:xfrm>
        <a:prstGeom prst="rect">
          <a:avLst/>
        </a:prstGeom>
      </xdr:spPr>
    </xdr:pic>
    <xdr:clientData/>
  </xdr:twoCellAnchor>
  <xdr:twoCellAnchor>
    <xdr:from>
      <xdr:col>11</xdr:col>
      <xdr:colOff>2116</xdr:colOff>
      <xdr:row>16</xdr:row>
      <xdr:rowOff>8467</xdr:rowOff>
    </xdr:from>
    <xdr:to>
      <xdr:col>17</xdr:col>
      <xdr:colOff>606425</xdr:colOff>
      <xdr:row>29</xdr:row>
      <xdr:rowOff>28576</xdr:rowOff>
    </xdr:to>
    <xdr:graphicFrame macro="">
      <xdr:nvGraphicFramePr>
        <xdr:cNvPr id="8" name="Chart 7">
          <a:extLst>
            <a:ext uri="{FF2B5EF4-FFF2-40B4-BE49-F238E27FC236}">
              <a16:creationId xmlns:a16="http://schemas.microsoft.com/office/drawing/2014/main" id="{919EB76A-83F8-4890-B432-73BF51EA1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594784</xdr:colOff>
      <xdr:row>28</xdr:row>
      <xdr:rowOff>114300</xdr:rowOff>
    </xdr:from>
    <xdr:to>
      <xdr:col>17</xdr:col>
      <xdr:colOff>585259</xdr:colOff>
      <xdr:row>41</xdr:row>
      <xdr:rowOff>133350</xdr:rowOff>
    </xdr:to>
    <xdr:graphicFrame macro="">
      <xdr:nvGraphicFramePr>
        <xdr:cNvPr id="9" name="Chart 8">
          <a:extLst>
            <a:ext uri="{FF2B5EF4-FFF2-40B4-BE49-F238E27FC236}">
              <a16:creationId xmlns:a16="http://schemas.microsoft.com/office/drawing/2014/main" id="{660DA26D-60C1-4A34-A3D6-B023E065CE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585258</xdr:colOff>
      <xdr:row>34</xdr:row>
      <xdr:rowOff>114300</xdr:rowOff>
    </xdr:from>
    <xdr:to>
      <xdr:col>20</xdr:col>
      <xdr:colOff>585258</xdr:colOff>
      <xdr:row>41</xdr:row>
      <xdr:rowOff>127000</xdr:rowOff>
    </xdr:to>
    <mc:AlternateContent xmlns:mc="http://schemas.openxmlformats.org/markup-compatibility/2006" xmlns:a14="http://schemas.microsoft.com/office/drawing/2010/main">
      <mc:Choice Requires="a14">
        <xdr:graphicFrame macro="">
          <xdr:nvGraphicFramePr>
            <xdr:cNvPr id="10" name="Segment">
              <a:extLst>
                <a:ext uri="{FF2B5EF4-FFF2-40B4-BE49-F238E27FC236}">
                  <a16:creationId xmlns:a16="http://schemas.microsoft.com/office/drawing/2014/main" id="{53ACDE94-9326-4C20-BC4B-EF7BE2F3C0BD}"/>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020425" y="5532967"/>
              <a:ext cx="184150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594783</xdr:colOff>
      <xdr:row>21</xdr:row>
      <xdr:rowOff>52916</xdr:rowOff>
    </xdr:from>
    <xdr:to>
      <xdr:col>20</xdr:col>
      <xdr:colOff>594783</xdr:colOff>
      <xdr:row>26</xdr:row>
      <xdr:rowOff>110066</xdr:rowOff>
    </xdr:to>
    <mc:AlternateContent xmlns:mc="http://schemas.openxmlformats.org/markup-compatibility/2006" xmlns:a14="http://schemas.microsoft.com/office/drawing/2010/main">
      <mc:Choice Requires="a14">
        <xdr:graphicFrame macro="">
          <xdr:nvGraphicFramePr>
            <xdr:cNvPr id="11" name="Market">
              <a:extLst>
                <a:ext uri="{FF2B5EF4-FFF2-40B4-BE49-F238E27FC236}">
                  <a16:creationId xmlns:a16="http://schemas.microsoft.com/office/drawing/2014/main" id="{4F297493-F23D-4A9D-ABC5-E21F11BDDD4D}"/>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11029950" y="3407833"/>
              <a:ext cx="1841500" cy="850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596901</xdr:colOff>
      <xdr:row>26</xdr:row>
      <xdr:rowOff>88901</xdr:rowOff>
    </xdr:from>
    <xdr:to>
      <xdr:col>20</xdr:col>
      <xdr:colOff>596901</xdr:colOff>
      <xdr:row>34</xdr:row>
      <xdr:rowOff>95251</xdr:rowOff>
    </xdr:to>
    <mc:AlternateContent xmlns:mc="http://schemas.openxmlformats.org/markup-compatibility/2006" xmlns:a14="http://schemas.microsoft.com/office/drawing/2010/main">
      <mc:Choice Requires="a14">
        <xdr:graphicFrame macro="">
          <xdr:nvGraphicFramePr>
            <xdr:cNvPr id="12" name="Discount Type">
              <a:extLst>
                <a:ext uri="{FF2B5EF4-FFF2-40B4-BE49-F238E27FC236}">
                  <a16:creationId xmlns:a16="http://schemas.microsoft.com/office/drawing/2014/main" id="{06B7D76A-38DC-4F64-898B-102CF457C240}"/>
                </a:ext>
              </a:extLst>
            </xdr:cNvPr>
            <xdr:cNvGraphicFramePr/>
          </xdr:nvGraphicFramePr>
          <xdr:xfrm>
            <a:off x="0" y="0"/>
            <a:ext cx="0" cy="0"/>
          </xdr:xfrm>
          <a:graphic>
            <a:graphicData uri="http://schemas.microsoft.com/office/drawing/2010/slicer">
              <sle:slicer xmlns:sle="http://schemas.microsoft.com/office/drawing/2010/slicer" name="Discount Type"/>
            </a:graphicData>
          </a:graphic>
        </xdr:graphicFrame>
      </mc:Choice>
      <mc:Fallback xmlns="">
        <xdr:sp macro="" textlink="">
          <xdr:nvSpPr>
            <xdr:cNvPr id="0" name=""/>
            <xdr:cNvSpPr>
              <a:spLocks noTextEdit="1"/>
            </xdr:cNvSpPr>
          </xdr:nvSpPr>
          <xdr:spPr>
            <a:xfrm>
              <a:off x="11032068" y="4237568"/>
              <a:ext cx="18415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594783</xdr:colOff>
      <xdr:row>16</xdr:row>
      <xdr:rowOff>29634</xdr:rowOff>
    </xdr:from>
    <xdr:to>
      <xdr:col>20</xdr:col>
      <xdr:colOff>594783</xdr:colOff>
      <xdr:row>21</xdr:row>
      <xdr:rowOff>52916</xdr:rowOff>
    </xdr:to>
    <mc:AlternateContent xmlns:mc="http://schemas.openxmlformats.org/markup-compatibility/2006" xmlns:a14="http://schemas.microsoft.com/office/drawing/2010/main">
      <mc:Choice Requires="a14">
        <xdr:graphicFrame macro="">
          <xdr:nvGraphicFramePr>
            <xdr:cNvPr id="13" name="Profit Target">
              <a:extLst>
                <a:ext uri="{FF2B5EF4-FFF2-40B4-BE49-F238E27FC236}">
                  <a16:creationId xmlns:a16="http://schemas.microsoft.com/office/drawing/2014/main" id="{B6641BAA-9127-4144-B74E-3006E4A9F1B9}"/>
                </a:ext>
              </a:extLst>
            </xdr:cNvPr>
            <xdr:cNvGraphicFramePr/>
          </xdr:nvGraphicFramePr>
          <xdr:xfrm>
            <a:off x="0" y="0"/>
            <a:ext cx="0" cy="0"/>
          </xdr:xfrm>
          <a:graphic>
            <a:graphicData uri="http://schemas.microsoft.com/office/drawing/2010/slicer">
              <sle:slicer xmlns:sle="http://schemas.microsoft.com/office/drawing/2010/slicer" name="Profit Target"/>
            </a:graphicData>
          </a:graphic>
        </xdr:graphicFrame>
      </mc:Choice>
      <mc:Fallback xmlns="">
        <xdr:sp macro="" textlink="">
          <xdr:nvSpPr>
            <xdr:cNvPr id="0" name=""/>
            <xdr:cNvSpPr>
              <a:spLocks noTextEdit="1"/>
            </xdr:cNvSpPr>
          </xdr:nvSpPr>
          <xdr:spPr>
            <a:xfrm>
              <a:off x="11029950" y="2590801"/>
              <a:ext cx="1841500" cy="8170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31750</xdr:colOff>
      <xdr:row>16</xdr:row>
      <xdr:rowOff>19048</xdr:rowOff>
    </xdr:from>
    <xdr:to>
      <xdr:col>10</xdr:col>
      <xdr:colOff>592667</xdr:colOff>
      <xdr:row>28</xdr:row>
      <xdr:rowOff>63499</xdr:rowOff>
    </xdr:to>
    <xdr:graphicFrame macro="">
      <xdr:nvGraphicFramePr>
        <xdr:cNvPr id="14" name="Chart 13">
          <a:extLst>
            <a:ext uri="{FF2B5EF4-FFF2-40B4-BE49-F238E27FC236}">
              <a16:creationId xmlns:a16="http://schemas.microsoft.com/office/drawing/2014/main" id="{15F3CA55-7803-4241-A853-C450AB3AE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65618</xdr:colOff>
      <xdr:row>28</xdr:row>
      <xdr:rowOff>93133</xdr:rowOff>
    </xdr:from>
    <xdr:to>
      <xdr:col>10</xdr:col>
      <xdr:colOff>592667</xdr:colOff>
      <xdr:row>41</xdr:row>
      <xdr:rowOff>153458</xdr:rowOff>
    </xdr:to>
    <xdr:graphicFrame macro="">
      <xdr:nvGraphicFramePr>
        <xdr:cNvPr id="15" name="Chart 14">
          <a:extLst>
            <a:ext uri="{FF2B5EF4-FFF2-40B4-BE49-F238E27FC236}">
              <a16:creationId xmlns:a16="http://schemas.microsoft.com/office/drawing/2014/main" id="{D89CF54F-A63E-436A-9D5D-8C25843E6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338137</xdr:colOff>
      <xdr:row>12</xdr:row>
      <xdr:rowOff>47625</xdr:rowOff>
    </xdr:from>
    <xdr:to>
      <xdr:col>9</xdr:col>
      <xdr:colOff>152400</xdr:colOff>
      <xdr:row>22</xdr:row>
      <xdr:rowOff>142875</xdr:rowOff>
    </xdr:to>
    <xdr:graphicFrame macro="">
      <xdr:nvGraphicFramePr>
        <xdr:cNvPr id="4" name="Chart 3">
          <a:extLst>
            <a:ext uri="{FF2B5EF4-FFF2-40B4-BE49-F238E27FC236}">
              <a16:creationId xmlns:a16="http://schemas.microsoft.com/office/drawing/2014/main" id="{EB40F9D9-1B81-4286-9CEB-9425AA202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1033462</xdr:colOff>
      <xdr:row>31</xdr:row>
      <xdr:rowOff>142875</xdr:rowOff>
    </xdr:from>
    <xdr:to>
      <xdr:col>10</xdr:col>
      <xdr:colOff>147637</xdr:colOff>
      <xdr:row>48</xdr:row>
      <xdr:rowOff>133350</xdr:rowOff>
    </xdr:to>
    <xdr:graphicFrame macro="">
      <xdr:nvGraphicFramePr>
        <xdr:cNvPr id="5" name="Chart 4">
          <a:extLst>
            <a:ext uri="{FF2B5EF4-FFF2-40B4-BE49-F238E27FC236}">
              <a16:creationId xmlns:a16="http://schemas.microsoft.com/office/drawing/2014/main" id="{AA360F06-7F37-47DA-A78C-AA6BEDEFE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280987</xdr:colOff>
      <xdr:row>0</xdr:row>
      <xdr:rowOff>0</xdr:rowOff>
    </xdr:from>
    <xdr:to>
      <xdr:col>9</xdr:col>
      <xdr:colOff>457200</xdr:colOff>
      <xdr:row>12</xdr:row>
      <xdr:rowOff>57150</xdr:rowOff>
    </xdr:to>
    <xdr:graphicFrame macro="">
      <xdr:nvGraphicFramePr>
        <xdr:cNvPr id="2" name="Chart 1">
          <a:extLst>
            <a:ext uri="{FF2B5EF4-FFF2-40B4-BE49-F238E27FC236}">
              <a16:creationId xmlns:a16="http://schemas.microsoft.com/office/drawing/2014/main" id="{C4BED23E-5F45-4708-99DC-BE624CDC3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409575</xdr:colOff>
      <xdr:row>43</xdr:row>
      <xdr:rowOff>142875</xdr:rowOff>
    </xdr:from>
    <xdr:to>
      <xdr:col>12</xdr:col>
      <xdr:colOff>104775</xdr:colOff>
      <xdr:row>60</xdr:row>
      <xdr:rowOff>133350</xdr:rowOff>
    </xdr:to>
    <xdr:graphicFrame macro="">
      <xdr:nvGraphicFramePr>
        <xdr:cNvPr id="6" name="PIE">
          <a:extLst>
            <a:ext uri="{FF2B5EF4-FFF2-40B4-BE49-F238E27FC236}">
              <a16:creationId xmlns:a16="http://schemas.microsoft.com/office/drawing/2014/main" id="{258F3220-A249-4925-8E26-13491E822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28574</xdr:colOff>
      <xdr:row>13</xdr:row>
      <xdr:rowOff>161924</xdr:rowOff>
    </xdr:from>
    <xdr:to>
      <xdr:col>10</xdr:col>
      <xdr:colOff>609599</xdr:colOff>
      <xdr:row>25</xdr:row>
      <xdr:rowOff>133350</xdr:rowOff>
    </xdr:to>
    <xdr:graphicFrame macro="">
      <xdr:nvGraphicFramePr>
        <xdr:cNvPr id="5" name="Chart 4">
          <a:extLst>
            <a:ext uri="{FF2B5EF4-FFF2-40B4-BE49-F238E27FC236}">
              <a16:creationId xmlns:a16="http://schemas.microsoft.com/office/drawing/2014/main" id="{8DACA4F2-D5E9-43B2-90B6-736EA6A96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xdr:colOff>
      <xdr:row>2</xdr:row>
      <xdr:rowOff>9525</xdr:rowOff>
    </xdr:from>
    <xdr:to>
      <xdr:col>17</xdr:col>
      <xdr:colOff>571501</xdr:colOff>
      <xdr:row>13</xdr:row>
      <xdr:rowOff>152400</xdr:rowOff>
    </xdr:to>
    <xdr:graphicFrame macro="">
      <xdr:nvGraphicFramePr>
        <xdr:cNvPr id="7" name="Chart 6">
          <a:extLst>
            <a:ext uri="{FF2B5EF4-FFF2-40B4-BE49-F238E27FC236}">
              <a16:creationId xmlns:a16="http://schemas.microsoft.com/office/drawing/2014/main" id="{9AB0BDE9-25E0-4427-9680-33B90F9B1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352424</xdr:colOff>
      <xdr:row>14</xdr:row>
      <xdr:rowOff>0</xdr:rowOff>
    </xdr:from>
    <xdr:to>
      <xdr:col>17</xdr:col>
      <xdr:colOff>581025</xdr:colOff>
      <xdr:row>20</xdr:row>
      <xdr:rowOff>123825</xdr:rowOff>
    </xdr:to>
    <mc:AlternateContent xmlns:mc="http://schemas.openxmlformats.org/markup-compatibility/2006">
      <mc:Choice xmlns:a14="http://schemas.microsoft.com/office/drawing/2010/main" Requires="a14">
        <xdr:graphicFrame macro="">
          <xdr:nvGraphicFramePr>
            <xdr:cNvPr id="9" name="Segment 1">
              <a:extLst>
                <a:ext uri="{FF2B5EF4-FFF2-40B4-BE49-F238E27FC236}">
                  <a16:creationId xmlns:a16="http://schemas.microsoft.com/office/drawing/2014/main" id="{46C269CD-0FDF-4EFD-A369-DC5BC6E9A55F}"/>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8886824" y="2276475"/>
              <a:ext cx="2057401"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342900</xdr:colOff>
      <xdr:row>20</xdr:row>
      <xdr:rowOff>114299</xdr:rowOff>
    </xdr:from>
    <xdr:to>
      <xdr:col>17</xdr:col>
      <xdr:colOff>571500</xdr:colOff>
      <xdr:row>25</xdr:row>
      <xdr:rowOff>152399</xdr:rowOff>
    </xdr:to>
    <mc:AlternateContent xmlns:mc="http://schemas.openxmlformats.org/markup-compatibility/2006">
      <mc:Choice xmlns:a14="http://schemas.microsoft.com/office/drawing/2010/main" Requires="a14">
        <xdr:graphicFrame macro="">
          <xdr:nvGraphicFramePr>
            <xdr:cNvPr id="10" name="Market 1">
              <a:extLst>
                <a:ext uri="{FF2B5EF4-FFF2-40B4-BE49-F238E27FC236}">
                  <a16:creationId xmlns:a16="http://schemas.microsoft.com/office/drawing/2014/main" id="{19C73BBF-BDA0-4BA5-8130-8DDA3D3F0B04}"/>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dr:sp macro="" textlink="">
          <xdr:nvSpPr>
            <xdr:cNvPr id="0" name=""/>
            <xdr:cNvSpPr>
              <a:spLocks noTextEdit="1"/>
            </xdr:cNvSpPr>
          </xdr:nvSpPr>
          <xdr:spPr>
            <a:xfrm>
              <a:off x="8877300" y="3362324"/>
              <a:ext cx="2057400" cy="84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2</xdr:row>
      <xdr:rowOff>19050</xdr:rowOff>
    </xdr:from>
    <xdr:to>
      <xdr:col>11</xdr:col>
      <xdr:colOff>9524</xdr:colOff>
      <xdr:row>13</xdr:row>
      <xdr:rowOff>152399</xdr:rowOff>
    </xdr:to>
    <xdr:graphicFrame macro="">
      <xdr:nvGraphicFramePr>
        <xdr:cNvPr id="11" name="Chart 10">
          <a:extLst>
            <a:ext uri="{FF2B5EF4-FFF2-40B4-BE49-F238E27FC236}">
              <a16:creationId xmlns:a16="http://schemas.microsoft.com/office/drawing/2014/main" id="{7227127A-A6DF-41CF-BF34-8C709D1BC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xdr:colOff>
      <xdr:row>14</xdr:row>
      <xdr:rowOff>0</xdr:rowOff>
    </xdr:from>
    <xdr:to>
      <xdr:col>14</xdr:col>
      <xdr:colOff>381000</xdr:colOff>
      <xdr:row>25</xdr:row>
      <xdr:rowOff>133350</xdr:rowOff>
    </xdr:to>
    <xdr:graphicFrame macro="">
      <xdr:nvGraphicFramePr>
        <xdr:cNvPr id="12" name="pie">
          <a:extLst>
            <a:ext uri="{FF2B5EF4-FFF2-40B4-BE49-F238E27FC236}">
              <a16:creationId xmlns:a16="http://schemas.microsoft.com/office/drawing/2014/main" id="{70077C99-7540-4176-8619-CF49EDDEE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14287</xdr:colOff>
      <xdr:row>0</xdr:row>
      <xdr:rowOff>0</xdr:rowOff>
    </xdr:from>
    <xdr:to>
      <xdr:col>9</xdr:col>
      <xdr:colOff>200025</xdr:colOff>
      <xdr:row>12</xdr:row>
      <xdr:rowOff>0</xdr:rowOff>
    </xdr:to>
    <xdr:graphicFrame macro="">
      <xdr:nvGraphicFramePr>
        <xdr:cNvPr id="2" name="Chart 1">
          <a:extLst>
            <a:ext uri="{FF2B5EF4-FFF2-40B4-BE49-F238E27FC236}">
              <a16:creationId xmlns:a16="http://schemas.microsoft.com/office/drawing/2014/main" id="{8FA848D3-D747-45E5-A3A8-B8731BC54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xdr:colOff>
      <xdr:row>11</xdr:row>
      <xdr:rowOff>142875</xdr:rowOff>
    </xdr:from>
    <xdr:to>
      <xdr:col>9</xdr:col>
      <xdr:colOff>209550</xdr:colOff>
      <xdr:row>25</xdr:row>
      <xdr:rowOff>0</xdr:rowOff>
    </xdr:to>
    <xdr:graphicFrame macro="">
      <xdr:nvGraphicFramePr>
        <xdr:cNvPr id="4" name="Chart 3">
          <a:extLst>
            <a:ext uri="{FF2B5EF4-FFF2-40B4-BE49-F238E27FC236}">
              <a16:creationId xmlns:a16="http://schemas.microsoft.com/office/drawing/2014/main" id="{DB30A953-F081-4460-9645-15504F254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14287</xdr:colOff>
      <xdr:row>43</xdr:row>
      <xdr:rowOff>152400</xdr:rowOff>
    </xdr:from>
    <xdr:to>
      <xdr:col>9</xdr:col>
      <xdr:colOff>28575</xdr:colOff>
      <xdr:row>57</xdr:row>
      <xdr:rowOff>133350</xdr:rowOff>
    </xdr:to>
    <xdr:graphicFrame macro="">
      <xdr:nvGraphicFramePr>
        <xdr:cNvPr id="5" name="Chart 4">
          <a:extLst>
            <a:ext uri="{FF2B5EF4-FFF2-40B4-BE49-F238E27FC236}">
              <a16:creationId xmlns:a16="http://schemas.microsoft.com/office/drawing/2014/main" id="{AED753EB-2BA4-4457-B11F-9C49258F15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14287</xdr:colOff>
      <xdr:row>25</xdr:row>
      <xdr:rowOff>0</xdr:rowOff>
    </xdr:from>
    <xdr:to>
      <xdr:col>11</xdr:col>
      <xdr:colOff>185737</xdr:colOff>
      <xdr:row>41</xdr:row>
      <xdr:rowOff>152400</xdr:rowOff>
    </xdr:to>
    <xdr:graphicFrame macro="">
      <xdr:nvGraphicFramePr>
        <xdr:cNvPr id="6" name="Chart 5">
          <a:extLst>
            <a:ext uri="{FF2B5EF4-FFF2-40B4-BE49-F238E27FC236}">
              <a16:creationId xmlns:a16="http://schemas.microsoft.com/office/drawing/2014/main" id="{52227B0D-551D-489D-BC40-28709EB79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68.684268287034" createdVersion="7" refreshedVersion="7" minRefreshableVersion="3" recordCount="700" xr:uid="{C430C359-3AA7-4030-BAAB-88C9EA40CDEE}">
  <cacheSource type="worksheet">
    <worksheetSource name="Table1"/>
  </cacheSource>
  <cacheFields count="17">
    <cacheField name="Discount Band" numFmtId="0">
      <sharedItems/>
    </cacheField>
    <cacheField name="Units Sold" numFmtId="2">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Date(dd/mm/yyyy)" numFmtId="14">
      <sharedItems containsSemiMixedTypes="0" containsNonDate="0" containsDate="1" containsString="0" minDate="2013-01-09T00:00:00" maxDate="2014-01-13T00:00:00" count="16">
        <d v="2014-01-01T00:00:00"/>
        <d v="2014-01-06T00:00:00"/>
        <d v="2014-01-12T00:00:00"/>
        <d v="2014-01-03T00:00:00"/>
        <d v="2014-01-07T00:00:00"/>
        <d v="2014-01-08T00:00:00"/>
        <d v="2014-01-09T00:00:00"/>
        <d v="2013-01-10T00:00:00"/>
        <d v="2014-01-02T00:00:00"/>
        <d v="2013-01-09T00:00:00"/>
        <d v="2014-01-10T00:00:00"/>
        <d v="2013-01-11T00:00:00"/>
        <d v="2013-01-12T00:00:00"/>
        <d v="2014-01-04T00:00:00"/>
        <d v="2014-01-05T00:00:00"/>
        <d v="2014-01-11T00:00:00"/>
      </sharedItems>
    </cacheField>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0">
      <sharedItems count="6">
        <s v="Carretera"/>
        <s v="Montana"/>
        <s v="Paseo"/>
        <s v="Velo"/>
        <s v="VTT"/>
        <s v="Amarilla"/>
      </sharedItems>
    </cacheField>
    <cacheField name="Market" numFmtId="0">
      <sharedItems count="2">
        <s v="North America"/>
        <s v="Europe"/>
      </sharedItems>
    </cacheField>
    <cacheField name="Discount Type" numFmtId="0">
      <sharedItems count="4">
        <s v="No Discount"/>
        <s v="Low Discount"/>
        <s v="Medium Discount"/>
        <s v="High Discount"/>
      </sharedItems>
    </cacheField>
    <cacheField name="Profit" numFmtId="164">
      <sharedItems containsSemiMixedTypes="0" containsString="0" containsNumber="1" minValue="-40617.5" maxValue="262200"/>
    </cacheField>
    <cacheField name="Profit Rate" numFmtId="0">
      <sharedItems containsSemiMixedTypes="0" containsString="0" containsNumber="1" minValue="-0.12941176470588237" maxValue="0.75"/>
    </cacheField>
    <cacheField name="Profit Target" numFmtId="0">
      <sharedItems count="2">
        <s v="Achieved"/>
        <s v="Not Achieved"/>
      </sharedItems>
    </cacheField>
  </cacheFields>
  <extLst>
    <ext xmlns:x14="http://schemas.microsoft.com/office/spreadsheetml/2009/9/main" uri="{725AE2AE-9491-48be-B2B4-4EB974FC3084}">
      <x14:pivotCacheDefinition pivotCacheId="2780320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None"/>
    <n v="1618.5"/>
    <n v="3"/>
    <n v="20"/>
    <n v="32370"/>
    <n v="0"/>
    <n v="32370"/>
    <n v="16185"/>
    <x v="0"/>
    <x v="0"/>
    <x v="0"/>
    <x v="0"/>
    <x v="0"/>
    <x v="0"/>
    <n v="16185"/>
    <n v="0.5"/>
    <x v="0"/>
  </r>
  <r>
    <s v="None"/>
    <n v="1321"/>
    <n v="3"/>
    <n v="20"/>
    <n v="26420"/>
    <n v="0"/>
    <n v="26420"/>
    <n v="13210"/>
    <x v="0"/>
    <x v="0"/>
    <x v="1"/>
    <x v="0"/>
    <x v="1"/>
    <x v="0"/>
    <n v="13210"/>
    <n v="0.5"/>
    <x v="0"/>
  </r>
  <r>
    <s v="None"/>
    <n v="2178"/>
    <n v="3"/>
    <n v="15"/>
    <n v="32670"/>
    <n v="0"/>
    <n v="32670"/>
    <n v="21780"/>
    <x v="1"/>
    <x v="1"/>
    <x v="2"/>
    <x v="0"/>
    <x v="1"/>
    <x v="0"/>
    <n v="10890"/>
    <n v="0.33333333333333331"/>
    <x v="0"/>
  </r>
  <r>
    <s v="None"/>
    <n v="888"/>
    <n v="3"/>
    <n v="15"/>
    <n v="13320"/>
    <n v="0"/>
    <n v="13320"/>
    <n v="8880"/>
    <x v="1"/>
    <x v="1"/>
    <x v="1"/>
    <x v="0"/>
    <x v="1"/>
    <x v="0"/>
    <n v="4440"/>
    <n v="0.33333333333333331"/>
    <x v="0"/>
  </r>
  <r>
    <s v="None"/>
    <n v="2470"/>
    <n v="3"/>
    <n v="15"/>
    <n v="37050"/>
    <n v="0"/>
    <n v="37050"/>
    <n v="24700"/>
    <x v="1"/>
    <x v="1"/>
    <x v="3"/>
    <x v="0"/>
    <x v="0"/>
    <x v="0"/>
    <n v="12350"/>
    <n v="0.33333333333333331"/>
    <x v="0"/>
  </r>
  <r>
    <s v="None"/>
    <n v="1513"/>
    <n v="3"/>
    <n v="350"/>
    <n v="529550"/>
    <n v="0"/>
    <n v="529550"/>
    <n v="393380"/>
    <x v="2"/>
    <x v="0"/>
    <x v="1"/>
    <x v="0"/>
    <x v="1"/>
    <x v="0"/>
    <n v="136170"/>
    <n v="0.25714285714285712"/>
    <x v="0"/>
  </r>
  <r>
    <s v="None"/>
    <n v="921"/>
    <n v="5"/>
    <n v="15"/>
    <n v="13815"/>
    <n v="0"/>
    <n v="13815"/>
    <n v="9210"/>
    <x v="3"/>
    <x v="1"/>
    <x v="1"/>
    <x v="1"/>
    <x v="1"/>
    <x v="0"/>
    <n v="4605"/>
    <n v="0.33333333333333331"/>
    <x v="0"/>
  </r>
  <r>
    <s v="None"/>
    <n v="2518"/>
    <n v="5"/>
    <n v="12"/>
    <n v="30216"/>
    <n v="0"/>
    <n v="30216"/>
    <n v="7554"/>
    <x v="1"/>
    <x v="2"/>
    <x v="0"/>
    <x v="1"/>
    <x v="0"/>
    <x v="0"/>
    <n v="22662"/>
    <n v="0.75"/>
    <x v="0"/>
  </r>
  <r>
    <s v="None"/>
    <n v="1899"/>
    <n v="5"/>
    <n v="20"/>
    <n v="37980"/>
    <n v="0"/>
    <n v="37980"/>
    <n v="18990"/>
    <x v="1"/>
    <x v="0"/>
    <x v="2"/>
    <x v="1"/>
    <x v="1"/>
    <x v="0"/>
    <n v="18990"/>
    <n v="0.5"/>
    <x v="0"/>
  </r>
  <r>
    <s v="None"/>
    <n v="1545"/>
    <n v="5"/>
    <n v="12"/>
    <n v="18540"/>
    <n v="0"/>
    <n v="18540"/>
    <n v="4635"/>
    <x v="1"/>
    <x v="2"/>
    <x v="1"/>
    <x v="1"/>
    <x v="1"/>
    <x v="0"/>
    <n v="13905"/>
    <n v="0.75"/>
    <x v="0"/>
  </r>
  <r>
    <s v="None"/>
    <n v="2470"/>
    <n v="5"/>
    <n v="15"/>
    <n v="37050"/>
    <n v="0"/>
    <n v="37050"/>
    <n v="24700"/>
    <x v="1"/>
    <x v="1"/>
    <x v="3"/>
    <x v="1"/>
    <x v="0"/>
    <x v="0"/>
    <n v="12350"/>
    <n v="0.33333333333333331"/>
    <x v="0"/>
  </r>
  <r>
    <s v="None"/>
    <n v="2665.5"/>
    <n v="5"/>
    <n v="125"/>
    <n v="333187.5"/>
    <n v="0"/>
    <n v="333187.5"/>
    <n v="319860"/>
    <x v="4"/>
    <x v="3"/>
    <x v="0"/>
    <x v="1"/>
    <x v="0"/>
    <x v="0"/>
    <n v="13327.5"/>
    <n v="0.04"/>
    <x v="1"/>
  </r>
  <r>
    <s v="None"/>
    <n v="958"/>
    <n v="5"/>
    <n v="300"/>
    <n v="287400"/>
    <n v="0"/>
    <n v="287400"/>
    <n v="239500"/>
    <x v="5"/>
    <x v="4"/>
    <x v="3"/>
    <x v="1"/>
    <x v="0"/>
    <x v="0"/>
    <n v="47900"/>
    <n v="0.16666666666666666"/>
    <x v="1"/>
  </r>
  <r>
    <s v="None"/>
    <n v="2146"/>
    <n v="5"/>
    <n v="7"/>
    <n v="15022"/>
    <n v="0"/>
    <n v="15022"/>
    <n v="10730"/>
    <x v="6"/>
    <x v="0"/>
    <x v="1"/>
    <x v="1"/>
    <x v="1"/>
    <x v="0"/>
    <n v="4292"/>
    <n v="0.2857142857142857"/>
    <x v="0"/>
  </r>
  <r>
    <s v="None"/>
    <n v="345"/>
    <n v="5"/>
    <n v="125"/>
    <n v="43125"/>
    <n v="0"/>
    <n v="43125"/>
    <n v="41400"/>
    <x v="7"/>
    <x v="3"/>
    <x v="0"/>
    <x v="1"/>
    <x v="0"/>
    <x v="0"/>
    <n v="1725"/>
    <n v="0.04"/>
    <x v="1"/>
  </r>
  <r>
    <s v="None"/>
    <n v="615"/>
    <n v="5"/>
    <n v="15"/>
    <n v="9225"/>
    <n v="0"/>
    <n v="9225"/>
    <n v="6150"/>
    <x v="2"/>
    <x v="1"/>
    <x v="4"/>
    <x v="1"/>
    <x v="0"/>
    <x v="0"/>
    <n v="3075"/>
    <n v="0.33333333333333331"/>
    <x v="0"/>
  </r>
  <r>
    <s v="None"/>
    <n v="292"/>
    <n v="10"/>
    <n v="20"/>
    <n v="5840"/>
    <n v="0"/>
    <n v="5840"/>
    <n v="2920"/>
    <x v="8"/>
    <x v="0"/>
    <x v="0"/>
    <x v="2"/>
    <x v="0"/>
    <x v="0"/>
    <n v="2920"/>
    <n v="0.5"/>
    <x v="0"/>
  </r>
  <r>
    <s v="None"/>
    <n v="974"/>
    <n v="10"/>
    <n v="15"/>
    <n v="14610"/>
    <n v="0"/>
    <n v="14610"/>
    <n v="9740"/>
    <x v="8"/>
    <x v="1"/>
    <x v="3"/>
    <x v="2"/>
    <x v="0"/>
    <x v="0"/>
    <n v="4870"/>
    <n v="0.33333333333333331"/>
    <x v="0"/>
  </r>
  <r>
    <s v="None"/>
    <n v="2518"/>
    <n v="10"/>
    <n v="12"/>
    <n v="30216"/>
    <n v="0"/>
    <n v="30216"/>
    <n v="7554"/>
    <x v="1"/>
    <x v="2"/>
    <x v="0"/>
    <x v="2"/>
    <x v="0"/>
    <x v="0"/>
    <n v="22662"/>
    <n v="0.75"/>
    <x v="0"/>
  </r>
  <r>
    <s v="None"/>
    <n v="1006"/>
    <n v="10"/>
    <n v="350"/>
    <n v="352100"/>
    <n v="0"/>
    <n v="352100"/>
    <n v="261560"/>
    <x v="1"/>
    <x v="0"/>
    <x v="1"/>
    <x v="2"/>
    <x v="1"/>
    <x v="0"/>
    <n v="90540"/>
    <n v="0.25714285714285712"/>
    <x v="0"/>
  </r>
  <r>
    <s v="None"/>
    <n v="367"/>
    <n v="10"/>
    <n v="12"/>
    <n v="4404"/>
    <n v="0"/>
    <n v="4404"/>
    <n v="1101"/>
    <x v="4"/>
    <x v="2"/>
    <x v="1"/>
    <x v="2"/>
    <x v="1"/>
    <x v="0"/>
    <n v="3303"/>
    <n v="0.75"/>
    <x v="0"/>
  </r>
  <r>
    <s v="None"/>
    <n v="883"/>
    <n v="10"/>
    <n v="7"/>
    <n v="6181"/>
    <n v="0"/>
    <n v="6181"/>
    <n v="4415"/>
    <x v="5"/>
    <x v="0"/>
    <x v="3"/>
    <x v="2"/>
    <x v="0"/>
    <x v="0"/>
    <n v="1766"/>
    <n v="0.2857142857142857"/>
    <x v="0"/>
  </r>
  <r>
    <s v="None"/>
    <n v="549"/>
    <n v="10"/>
    <n v="15"/>
    <n v="8235"/>
    <n v="0"/>
    <n v="8235"/>
    <n v="5490"/>
    <x v="9"/>
    <x v="1"/>
    <x v="2"/>
    <x v="2"/>
    <x v="1"/>
    <x v="0"/>
    <n v="2745"/>
    <n v="0.33333333333333331"/>
    <x v="0"/>
  </r>
  <r>
    <s v="None"/>
    <n v="788"/>
    <n v="10"/>
    <n v="300"/>
    <n v="236400"/>
    <n v="0"/>
    <n v="236400"/>
    <n v="197000"/>
    <x v="9"/>
    <x v="4"/>
    <x v="3"/>
    <x v="2"/>
    <x v="0"/>
    <x v="0"/>
    <n v="39400"/>
    <n v="0.16666666666666666"/>
    <x v="1"/>
  </r>
  <r>
    <s v="None"/>
    <n v="2472"/>
    <n v="10"/>
    <n v="15"/>
    <n v="37080"/>
    <n v="0"/>
    <n v="37080"/>
    <n v="24720"/>
    <x v="6"/>
    <x v="1"/>
    <x v="3"/>
    <x v="2"/>
    <x v="0"/>
    <x v="0"/>
    <n v="12360"/>
    <n v="0.33333333333333331"/>
    <x v="0"/>
  </r>
  <r>
    <s v="None"/>
    <n v="1143"/>
    <n v="10"/>
    <n v="7"/>
    <n v="8001"/>
    <n v="0"/>
    <n v="8001"/>
    <n v="5715"/>
    <x v="10"/>
    <x v="0"/>
    <x v="4"/>
    <x v="2"/>
    <x v="0"/>
    <x v="0"/>
    <n v="2286"/>
    <n v="0.2857142857142857"/>
    <x v="0"/>
  </r>
  <r>
    <s v="None"/>
    <n v="1725"/>
    <n v="10"/>
    <n v="350"/>
    <n v="603750"/>
    <n v="0"/>
    <n v="603750"/>
    <n v="448500"/>
    <x v="11"/>
    <x v="0"/>
    <x v="0"/>
    <x v="2"/>
    <x v="0"/>
    <x v="0"/>
    <n v="155250"/>
    <n v="0.25714285714285712"/>
    <x v="0"/>
  </r>
  <r>
    <s v="None"/>
    <n v="912"/>
    <n v="10"/>
    <n v="12"/>
    <n v="10944"/>
    <n v="0"/>
    <n v="10944"/>
    <n v="2736"/>
    <x v="11"/>
    <x v="2"/>
    <x v="4"/>
    <x v="2"/>
    <x v="0"/>
    <x v="0"/>
    <n v="8208"/>
    <n v="0.75"/>
    <x v="0"/>
  </r>
  <r>
    <s v="None"/>
    <n v="2152"/>
    <n v="10"/>
    <n v="15"/>
    <n v="32280"/>
    <n v="0"/>
    <n v="32280"/>
    <n v="21520"/>
    <x v="12"/>
    <x v="1"/>
    <x v="0"/>
    <x v="2"/>
    <x v="0"/>
    <x v="0"/>
    <n v="10760"/>
    <n v="0.33333333333333331"/>
    <x v="0"/>
  </r>
  <r>
    <s v="None"/>
    <n v="1817"/>
    <n v="10"/>
    <n v="20"/>
    <n v="36340"/>
    <n v="0"/>
    <n v="36340"/>
    <n v="18170"/>
    <x v="2"/>
    <x v="0"/>
    <x v="0"/>
    <x v="2"/>
    <x v="0"/>
    <x v="0"/>
    <n v="18170"/>
    <n v="0.5"/>
    <x v="0"/>
  </r>
  <r>
    <s v="None"/>
    <n v="1513"/>
    <n v="10"/>
    <n v="350"/>
    <n v="529550"/>
    <n v="0"/>
    <n v="529550"/>
    <n v="393380"/>
    <x v="2"/>
    <x v="0"/>
    <x v="1"/>
    <x v="2"/>
    <x v="1"/>
    <x v="0"/>
    <n v="136170"/>
    <n v="0.25714285714285712"/>
    <x v="0"/>
  </r>
  <r>
    <s v="None"/>
    <n v="1493"/>
    <n v="120"/>
    <n v="7"/>
    <n v="10451"/>
    <n v="0"/>
    <n v="10451"/>
    <n v="7465"/>
    <x v="0"/>
    <x v="0"/>
    <x v="3"/>
    <x v="3"/>
    <x v="0"/>
    <x v="0"/>
    <n v="2986"/>
    <n v="0.2857142857142857"/>
    <x v="0"/>
  </r>
  <r>
    <s v="None"/>
    <n v="1804"/>
    <n v="120"/>
    <n v="125"/>
    <n v="225500"/>
    <n v="0"/>
    <n v="225500"/>
    <n v="216480"/>
    <x v="8"/>
    <x v="3"/>
    <x v="2"/>
    <x v="3"/>
    <x v="1"/>
    <x v="0"/>
    <n v="9020"/>
    <n v="0.04"/>
    <x v="1"/>
  </r>
  <r>
    <s v="None"/>
    <n v="2161"/>
    <n v="120"/>
    <n v="12"/>
    <n v="25932"/>
    <n v="0"/>
    <n v="25932"/>
    <n v="6483"/>
    <x v="3"/>
    <x v="2"/>
    <x v="1"/>
    <x v="3"/>
    <x v="1"/>
    <x v="0"/>
    <n v="19449"/>
    <n v="0.75"/>
    <x v="0"/>
  </r>
  <r>
    <s v="None"/>
    <n v="1006"/>
    <n v="120"/>
    <n v="350"/>
    <n v="352100"/>
    <n v="0"/>
    <n v="352100"/>
    <n v="261560"/>
    <x v="1"/>
    <x v="0"/>
    <x v="1"/>
    <x v="3"/>
    <x v="1"/>
    <x v="0"/>
    <n v="90540"/>
    <n v="0.25714285714285712"/>
    <x v="0"/>
  </r>
  <r>
    <s v="None"/>
    <n v="1545"/>
    <n v="120"/>
    <n v="12"/>
    <n v="18540"/>
    <n v="0"/>
    <n v="18540"/>
    <n v="4635"/>
    <x v="1"/>
    <x v="2"/>
    <x v="1"/>
    <x v="3"/>
    <x v="1"/>
    <x v="0"/>
    <n v="13905"/>
    <n v="0.75"/>
    <x v="0"/>
  </r>
  <r>
    <s v="None"/>
    <n v="2821"/>
    <n v="120"/>
    <n v="125"/>
    <n v="352625"/>
    <n v="0"/>
    <n v="352625"/>
    <n v="338520"/>
    <x v="5"/>
    <x v="3"/>
    <x v="4"/>
    <x v="3"/>
    <x v="0"/>
    <x v="0"/>
    <n v="14105"/>
    <n v="0.04"/>
    <x v="1"/>
  </r>
  <r>
    <s v="None"/>
    <n v="345"/>
    <n v="120"/>
    <n v="125"/>
    <n v="43125"/>
    <n v="0"/>
    <n v="43125"/>
    <n v="41400"/>
    <x v="7"/>
    <x v="3"/>
    <x v="0"/>
    <x v="3"/>
    <x v="0"/>
    <x v="0"/>
    <n v="1725"/>
    <n v="0.04"/>
    <x v="1"/>
  </r>
  <r>
    <s v="None"/>
    <n v="2001"/>
    <n v="250"/>
    <n v="300"/>
    <n v="600300"/>
    <n v="0"/>
    <n v="600300"/>
    <n v="500250"/>
    <x v="8"/>
    <x v="4"/>
    <x v="0"/>
    <x v="4"/>
    <x v="0"/>
    <x v="0"/>
    <n v="100050"/>
    <n v="0.16666666666666666"/>
    <x v="1"/>
  </r>
  <r>
    <s v="None"/>
    <n v="2838"/>
    <n v="250"/>
    <n v="12"/>
    <n v="34056"/>
    <n v="0"/>
    <n v="34056"/>
    <n v="8514"/>
    <x v="13"/>
    <x v="2"/>
    <x v="1"/>
    <x v="4"/>
    <x v="1"/>
    <x v="0"/>
    <n v="25542"/>
    <n v="0.75"/>
    <x v="0"/>
  </r>
  <r>
    <s v="None"/>
    <n v="2178"/>
    <n v="250"/>
    <n v="15"/>
    <n v="32670"/>
    <n v="0"/>
    <n v="32670"/>
    <n v="21780"/>
    <x v="1"/>
    <x v="1"/>
    <x v="2"/>
    <x v="4"/>
    <x v="1"/>
    <x v="0"/>
    <n v="10890"/>
    <n v="0.33333333333333331"/>
    <x v="0"/>
  </r>
  <r>
    <s v="None"/>
    <n v="888"/>
    <n v="250"/>
    <n v="15"/>
    <n v="13320"/>
    <n v="0"/>
    <n v="13320"/>
    <n v="8880"/>
    <x v="1"/>
    <x v="1"/>
    <x v="1"/>
    <x v="4"/>
    <x v="1"/>
    <x v="0"/>
    <n v="4440"/>
    <n v="0.33333333333333331"/>
    <x v="0"/>
  </r>
  <r>
    <s v="None"/>
    <n v="1527"/>
    <n v="250"/>
    <n v="350"/>
    <n v="534450"/>
    <n v="0"/>
    <n v="534450"/>
    <n v="397020"/>
    <x v="9"/>
    <x v="0"/>
    <x v="2"/>
    <x v="4"/>
    <x v="1"/>
    <x v="0"/>
    <n v="137430"/>
    <n v="0.25714285714285712"/>
    <x v="0"/>
  </r>
  <r>
    <s v="None"/>
    <n v="2151"/>
    <n v="250"/>
    <n v="300"/>
    <n v="645300"/>
    <n v="0"/>
    <n v="645300"/>
    <n v="537750"/>
    <x v="6"/>
    <x v="4"/>
    <x v="2"/>
    <x v="4"/>
    <x v="1"/>
    <x v="0"/>
    <n v="107550"/>
    <n v="0.16666666666666666"/>
    <x v="1"/>
  </r>
  <r>
    <s v="None"/>
    <n v="1817"/>
    <n v="250"/>
    <n v="20"/>
    <n v="36340"/>
    <n v="0"/>
    <n v="36340"/>
    <n v="18170"/>
    <x v="2"/>
    <x v="0"/>
    <x v="0"/>
    <x v="4"/>
    <x v="0"/>
    <x v="0"/>
    <n v="18170"/>
    <n v="0.5"/>
    <x v="0"/>
  </r>
  <r>
    <s v="None"/>
    <n v="2750"/>
    <n v="260"/>
    <n v="350"/>
    <n v="962500"/>
    <n v="0"/>
    <n v="962500"/>
    <n v="715000"/>
    <x v="8"/>
    <x v="0"/>
    <x v="2"/>
    <x v="5"/>
    <x v="1"/>
    <x v="0"/>
    <n v="247500"/>
    <n v="0.25714285714285712"/>
    <x v="0"/>
  </r>
  <r>
    <s v="None"/>
    <n v="1953"/>
    <n v="260"/>
    <n v="12"/>
    <n v="23436"/>
    <n v="0"/>
    <n v="23436"/>
    <n v="5859"/>
    <x v="13"/>
    <x v="2"/>
    <x v="4"/>
    <x v="5"/>
    <x v="0"/>
    <x v="0"/>
    <n v="17577"/>
    <n v="0.75"/>
    <x v="0"/>
  </r>
  <r>
    <s v="None"/>
    <n v="4219.5"/>
    <n v="260"/>
    <n v="125"/>
    <n v="527437.5"/>
    <n v="0"/>
    <n v="527437.5"/>
    <n v="506340"/>
    <x v="13"/>
    <x v="3"/>
    <x v="1"/>
    <x v="5"/>
    <x v="1"/>
    <x v="0"/>
    <n v="21097.5"/>
    <n v="0.04"/>
    <x v="1"/>
  </r>
  <r>
    <s v="None"/>
    <n v="1899"/>
    <n v="260"/>
    <n v="20"/>
    <n v="37980"/>
    <n v="0"/>
    <n v="37980"/>
    <n v="18990"/>
    <x v="1"/>
    <x v="0"/>
    <x v="2"/>
    <x v="5"/>
    <x v="1"/>
    <x v="0"/>
    <n v="18990"/>
    <n v="0.5"/>
    <x v="0"/>
  </r>
  <r>
    <s v="None"/>
    <n v="1686"/>
    <n v="260"/>
    <n v="7"/>
    <n v="11802"/>
    <n v="0"/>
    <n v="11802"/>
    <n v="8430"/>
    <x v="4"/>
    <x v="0"/>
    <x v="1"/>
    <x v="5"/>
    <x v="1"/>
    <x v="0"/>
    <n v="3372"/>
    <n v="0.2857142857142857"/>
    <x v="0"/>
  </r>
  <r>
    <s v="None"/>
    <n v="2141"/>
    <n v="260"/>
    <n v="12"/>
    <n v="25692"/>
    <n v="0"/>
    <n v="25692"/>
    <n v="6423"/>
    <x v="5"/>
    <x v="2"/>
    <x v="4"/>
    <x v="5"/>
    <x v="0"/>
    <x v="0"/>
    <n v="19269"/>
    <n v="0.75"/>
    <x v="0"/>
  </r>
  <r>
    <s v="None"/>
    <n v="1143"/>
    <n v="260"/>
    <n v="7"/>
    <n v="8001"/>
    <n v="0"/>
    <n v="8001"/>
    <n v="5715"/>
    <x v="10"/>
    <x v="0"/>
    <x v="4"/>
    <x v="5"/>
    <x v="0"/>
    <x v="0"/>
    <n v="2286"/>
    <n v="0.2857142857142857"/>
    <x v="0"/>
  </r>
  <r>
    <s v="None"/>
    <n v="615"/>
    <n v="260"/>
    <n v="15"/>
    <n v="9225"/>
    <n v="0"/>
    <n v="9225"/>
    <n v="6150"/>
    <x v="2"/>
    <x v="1"/>
    <x v="4"/>
    <x v="5"/>
    <x v="0"/>
    <x v="0"/>
    <n v="3075"/>
    <n v="0.33333333333333331"/>
    <x v="0"/>
  </r>
  <r>
    <s v="Low"/>
    <n v="3945"/>
    <n v="10"/>
    <n v="7"/>
    <n v="27615"/>
    <n v="276.14999999999998"/>
    <n v="27338.85"/>
    <n v="19725"/>
    <x v="0"/>
    <x v="0"/>
    <x v="2"/>
    <x v="2"/>
    <x v="1"/>
    <x v="1"/>
    <n v="7613.8499999999985"/>
    <n v="0.27849927849927847"/>
    <x v="0"/>
  </r>
  <r>
    <s v="Low"/>
    <n v="2296"/>
    <n v="10"/>
    <n v="15"/>
    <n v="34440"/>
    <n v="344.4"/>
    <n v="34095.599999999999"/>
    <n v="22960"/>
    <x v="8"/>
    <x v="1"/>
    <x v="2"/>
    <x v="2"/>
    <x v="1"/>
    <x v="1"/>
    <n v="11135.599999999999"/>
    <n v="0.32659932659932656"/>
    <x v="0"/>
  </r>
  <r>
    <s v="Low"/>
    <n v="1030"/>
    <n v="10"/>
    <n v="7"/>
    <n v="7210"/>
    <n v="72.099999999999994"/>
    <n v="7137.9"/>
    <n v="5150"/>
    <x v="14"/>
    <x v="0"/>
    <x v="2"/>
    <x v="2"/>
    <x v="1"/>
    <x v="1"/>
    <n v="1987.8999999999996"/>
    <n v="0.27849927849927847"/>
    <x v="0"/>
  </r>
  <r>
    <s v="Low"/>
    <n v="639"/>
    <n v="120"/>
    <n v="7"/>
    <n v="4473"/>
    <n v="44.73"/>
    <n v="4428.2700000000004"/>
    <n v="3195"/>
    <x v="15"/>
    <x v="0"/>
    <x v="2"/>
    <x v="3"/>
    <x v="1"/>
    <x v="1"/>
    <n v="1233.2700000000004"/>
    <n v="0.27849927849927858"/>
    <x v="0"/>
  </r>
  <r>
    <s v="Low"/>
    <n v="1326"/>
    <n v="250"/>
    <n v="7"/>
    <n v="9282"/>
    <n v="92.82"/>
    <n v="9189.18"/>
    <n v="6630"/>
    <x v="3"/>
    <x v="0"/>
    <x v="0"/>
    <x v="4"/>
    <x v="0"/>
    <x v="1"/>
    <n v="2559.1800000000003"/>
    <n v="0.27849927849927852"/>
    <x v="0"/>
  </r>
  <r>
    <s v="Low"/>
    <n v="1858"/>
    <n v="3"/>
    <n v="12"/>
    <n v="22296"/>
    <n v="222.96"/>
    <n v="22073.040000000001"/>
    <n v="5574"/>
    <x v="8"/>
    <x v="2"/>
    <x v="4"/>
    <x v="0"/>
    <x v="0"/>
    <x v="1"/>
    <n v="16499.04"/>
    <n v="0.74747474747474751"/>
    <x v="0"/>
  </r>
  <r>
    <s v="Low"/>
    <n v="1210"/>
    <n v="3"/>
    <n v="350"/>
    <n v="423500"/>
    <n v="4235"/>
    <n v="419265"/>
    <n v="314600"/>
    <x v="3"/>
    <x v="0"/>
    <x v="3"/>
    <x v="0"/>
    <x v="0"/>
    <x v="2"/>
    <n v="104665"/>
    <n v="0.24963924963924963"/>
    <x v="0"/>
  </r>
  <r>
    <s v="Low"/>
    <n v="2529"/>
    <n v="3"/>
    <n v="7"/>
    <n v="17703"/>
    <n v="177.03"/>
    <n v="17525.97"/>
    <n v="12645"/>
    <x v="4"/>
    <x v="0"/>
    <x v="4"/>
    <x v="0"/>
    <x v="0"/>
    <x v="1"/>
    <n v="4880.9700000000012"/>
    <n v="0.27849927849927852"/>
    <x v="0"/>
  </r>
  <r>
    <s v="Low"/>
    <n v="1445"/>
    <n v="3"/>
    <n v="12"/>
    <n v="17340"/>
    <n v="173.4"/>
    <n v="17166.599999999999"/>
    <n v="4335"/>
    <x v="6"/>
    <x v="2"/>
    <x v="0"/>
    <x v="0"/>
    <x v="0"/>
    <x v="1"/>
    <n v="12831.599999999999"/>
    <n v="0.7474747474747474"/>
    <x v="0"/>
  </r>
  <r>
    <s v="Low"/>
    <n v="330"/>
    <n v="3"/>
    <n v="125"/>
    <n v="41250"/>
    <n v="412.5"/>
    <n v="40837.5"/>
    <n v="39600"/>
    <x v="9"/>
    <x v="3"/>
    <x v="4"/>
    <x v="0"/>
    <x v="0"/>
    <x v="1"/>
    <n v="1237.5"/>
    <n v="3.0303030303030304E-2"/>
    <x v="1"/>
  </r>
  <r>
    <s v="Low"/>
    <n v="2671"/>
    <n v="3"/>
    <n v="12"/>
    <n v="32052"/>
    <n v="320.52"/>
    <n v="31731.48"/>
    <n v="8013"/>
    <x v="6"/>
    <x v="2"/>
    <x v="2"/>
    <x v="0"/>
    <x v="1"/>
    <x v="1"/>
    <n v="23718.48"/>
    <n v="0.74747474747474751"/>
    <x v="0"/>
  </r>
  <r>
    <s v="Low"/>
    <n v="766"/>
    <n v="3"/>
    <n v="12"/>
    <n v="9192"/>
    <n v="91.92"/>
    <n v="9100.08"/>
    <n v="2298"/>
    <x v="7"/>
    <x v="2"/>
    <x v="1"/>
    <x v="0"/>
    <x v="1"/>
    <x v="1"/>
    <n v="6802.08"/>
    <n v="0.74747474747474751"/>
    <x v="0"/>
  </r>
  <r>
    <s v="Low"/>
    <n v="494"/>
    <n v="3"/>
    <n v="300"/>
    <n v="148200"/>
    <n v="1482"/>
    <n v="146718"/>
    <n v="123500"/>
    <x v="7"/>
    <x v="4"/>
    <x v="3"/>
    <x v="0"/>
    <x v="0"/>
    <x v="2"/>
    <n v="23218"/>
    <n v="0.15824915824915825"/>
    <x v="1"/>
  </r>
  <r>
    <s v="Low"/>
    <n v="1397"/>
    <n v="3"/>
    <n v="350"/>
    <n v="488950"/>
    <n v="4889.5"/>
    <n v="484060.5"/>
    <n v="363220"/>
    <x v="10"/>
    <x v="0"/>
    <x v="3"/>
    <x v="0"/>
    <x v="0"/>
    <x v="2"/>
    <n v="120840.5"/>
    <n v="0.24963924963924963"/>
    <x v="0"/>
  </r>
  <r>
    <s v="Low"/>
    <n v="2155"/>
    <n v="3"/>
    <n v="350"/>
    <n v="754250"/>
    <n v="7542.5"/>
    <n v="746707.5"/>
    <n v="560300"/>
    <x v="2"/>
    <x v="0"/>
    <x v="2"/>
    <x v="0"/>
    <x v="1"/>
    <x v="2"/>
    <n v="186407.5"/>
    <n v="0.24963924963924963"/>
    <x v="0"/>
  </r>
  <r>
    <s v="Low"/>
    <n v="2214"/>
    <n v="5"/>
    <n v="15"/>
    <n v="33210"/>
    <n v="332.1"/>
    <n v="32877.9"/>
    <n v="22140"/>
    <x v="3"/>
    <x v="1"/>
    <x v="3"/>
    <x v="1"/>
    <x v="0"/>
    <x v="1"/>
    <n v="10737.900000000001"/>
    <n v="0.32659932659932661"/>
    <x v="0"/>
  </r>
  <r>
    <s v="Low"/>
    <n v="2301"/>
    <n v="5"/>
    <n v="300"/>
    <n v="690300"/>
    <n v="6903"/>
    <n v="683397"/>
    <n v="575250"/>
    <x v="13"/>
    <x v="4"/>
    <x v="4"/>
    <x v="1"/>
    <x v="0"/>
    <x v="2"/>
    <n v="108147"/>
    <n v="0.15824915824915825"/>
    <x v="1"/>
  </r>
  <r>
    <s v="Low"/>
    <n v="1375.5"/>
    <n v="5"/>
    <n v="20"/>
    <n v="27510"/>
    <n v="275.10000000000002"/>
    <n v="27234.9"/>
    <n v="13755"/>
    <x v="4"/>
    <x v="0"/>
    <x v="2"/>
    <x v="1"/>
    <x v="1"/>
    <x v="1"/>
    <n v="13479.900000000001"/>
    <n v="0.49494949494949497"/>
    <x v="0"/>
  </r>
  <r>
    <s v="Low"/>
    <n v="1830"/>
    <n v="5"/>
    <n v="7"/>
    <n v="12810"/>
    <n v="128.1"/>
    <n v="12681.9"/>
    <n v="9150"/>
    <x v="5"/>
    <x v="0"/>
    <x v="0"/>
    <x v="1"/>
    <x v="0"/>
    <x v="1"/>
    <n v="3531.8999999999996"/>
    <n v="0.27849927849927847"/>
    <x v="0"/>
  </r>
  <r>
    <s v="Low"/>
    <n v="2498"/>
    <n v="5"/>
    <n v="300"/>
    <n v="749400"/>
    <n v="7494"/>
    <n v="741906"/>
    <n v="624500"/>
    <x v="9"/>
    <x v="4"/>
    <x v="4"/>
    <x v="1"/>
    <x v="0"/>
    <x v="2"/>
    <n v="117406"/>
    <n v="0.15824915824915825"/>
    <x v="1"/>
  </r>
  <r>
    <s v="Low"/>
    <n v="663"/>
    <n v="5"/>
    <n v="125"/>
    <n v="82875"/>
    <n v="828.75"/>
    <n v="82046.25"/>
    <n v="79560"/>
    <x v="7"/>
    <x v="3"/>
    <x v="4"/>
    <x v="1"/>
    <x v="0"/>
    <x v="1"/>
    <n v="2486.25"/>
    <n v="3.0303030303030304E-2"/>
    <x v="1"/>
  </r>
  <r>
    <s v="Low"/>
    <n v="1514"/>
    <n v="10"/>
    <n v="15"/>
    <n v="22710"/>
    <n v="227.1"/>
    <n v="22482.9"/>
    <n v="15140"/>
    <x v="8"/>
    <x v="1"/>
    <x v="4"/>
    <x v="2"/>
    <x v="0"/>
    <x v="1"/>
    <n v="7342.9000000000015"/>
    <n v="0.32659932659932667"/>
    <x v="0"/>
  </r>
  <r>
    <s v="Low"/>
    <n v="4492.5"/>
    <n v="10"/>
    <n v="7"/>
    <n v="31447.5"/>
    <n v="314.48"/>
    <n v="31133.03"/>
    <n v="22462.5"/>
    <x v="13"/>
    <x v="0"/>
    <x v="4"/>
    <x v="2"/>
    <x v="0"/>
    <x v="1"/>
    <n v="8670.5299999999988"/>
    <n v="0.27849939437311433"/>
    <x v="0"/>
  </r>
  <r>
    <s v="Low"/>
    <n v="727"/>
    <n v="10"/>
    <n v="125"/>
    <n v="90875"/>
    <n v="908.75"/>
    <n v="89966.25"/>
    <n v="87240"/>
    <x v="1"/>
    <x v="3"/>
    <x v="4"/>
    <x v="2"/>
    <x v="0"/>
    <x v="1"/>
    <n v="2726.25"/>
    <n v="3.0303030303030304E-2"/>
    <x v="1"/>
  </r>
  <r>
    <s v="Low"/>
    <n v="787"/>
    <n v="10"/>
    <n v="125"/>
    <n v="98375"/>
    <n v="983.75"/>
    <n v="97391.25"/>
    <n v="94440"/>
    <x v="1"/>
    <x v="3"/>
    <x v="2"/>
    <x v="2"/>
    <x v="1"/>
    <x v="1"/>
    <n v="2951.25"/>
    <n v="3.0303030303030304E-2"/>
    <x v="1"/>
  </r>
  <r>
    <s v="Low"/>
    <n v="1823"/>
    <n v="10"/>
    <n v="125"/>
    <n v="227875"/>
    <n v="2278.75"/>
    <n v="225596.25"/>
    <n v="218760"/>
    <x v="4"/>
    <x v="3"/>
    <x v="3"/>
    <x v="2"/>
    <x v="0"/>
    <x v="2"/>
    <n v="6836.25"/>
    <n v="3.0303030303030304E-2"/>
    <x v="1"/>
  </r>
  <r>
    <s v="Low"/>
    <n v="747"/>
    <n v="10"/>
    <n v="15"/>
    <n v="11205"/>
    <n v="112.05"/>
    <n v="11092.95"/>
    <n v="7470"/>
    <x v="6"/>
    <x v="1"/>
    <x v="1"/>
    <x v="2"/>
    <x v="1"/>
    <x v="1"/>
    <n v="3622.9500000000007"/>
    <n v="0.32659932659932667"/>
    <x v="0"/>
  </r>
  <r>
    <s v="Low"/>
    <n v="766"/>
    <n v="10"/>
    <n v="12"/>
    <n v="9192"/>
    <n v="91.92"/>
    <n v="9100.08"/>
    <n v="2298"/>
    <x v="7"/>
    <x v="2"/>
    <x v="1"/>
    <x v="2"/>
    <x v="1"/>
    <x v="1"/>
    <n v="6802.08"/>
    <n v="0.74747474747474751"/>
    <x v="0"/>
  </r>
  <r>
    <s v="Low"/>
    <n v="2905"/>
    <n v="10"/>
    <n v="300"/>
    <n v="871500"/>
    <n v="8715"/>
    <n v="862785"/>
    <n v="726250"/>
    <x v="15"/>
    <x v="4"/>
    <x v="4"/>
    <x v="2"/>
    <x v="0"/>
    <x v="2"/>
    <n v="136535"/>
    <n v="0.15824915824915825"/>
    <x v="1"/>
  </r>
  <r>
    <s v="Low"/>
    <n v="2155"/>
    <n v="10"/>
    <n v="350"/>
    <n v="754250"/>
    <n v="7542.5"/>
    <n v="746707.5"/>
    <n v="560300"/>
    <x v="2"/>
    <x v="0"/>
    <x v="2"/>
    <x v="2"/>
    <x v="1"/>
    <x v="2"/>
    <n v="186407.5"/>
    <n v="0.24963924963924963"/>
    <x v="0"/>
  </r>
  <r>
    <s v="Low"/>
    <n v="3864"/>
    <n v="120"/>
    <n v="20"/>
    <n v="77280"/>
    <n v="772.8"/>
    <n v="76507.199999999997"/>
    <n v="38640"/>
    <x v="13"/>
    <x v="0"/>
    <x v="2"/>
    <x v="3"/>
    <x v="1"/>
    <x v="1"/>
    <n v="37867.199999999997"/>
    <n v="0.49494949494949492"/>
    <x v="0"/>
  </r>
  <r>
    <s v="Low"/>
    <n v="362"/>
    <n v="120"/>
    <n v="7"/>
    <n v="2534"/>
    <n v="25.34"/>
    <n v="2508.66"/>
    <n v="1810"/>
    <x v="14"/>
    <x v="0"/>
    <x v="3"/>
    <x v="3"/>
    <x v="0"/>
    <x v="1"/>
    <n v="698.65999999999985"/>
    <n v="0.27849927849927847"/>
    <x v="0"/>
  </r>
  <r>
    <s v="Low"/>
    <n v="923"/>
    <n v="120"/>
    <n v="125"/>
    <n v="115375"/>
    <n v="1153.75"/>
    <n v="114221.25"/>
    <n v="110760"/>
    <x v="5"/>
    <x v="3"/>
    <x v="0"/>
    <x v="3"/>
    <x v="0"/>
    <x v="2"/>
    <n v="3461.25"/>
    <n v="3.0303030303030304E-2"/>
    <x v="1"/>
  </r>
  <r>
    <s v="Low"/>
    <n v="663"/>
    <n v="120"/>
    <n v="125"/>
    <n v="82875"/>
    <n v="828.75"/>
    <n v="82046.25"/>
    <n v="79560"/>
    <x v="7"/>
    <x v="3"/>
    <x v="4"/>
    <x v="3"/>
    <x v="0"/>
    <x v="1"/>
    <n v="2486.25"/>
    <n v="3.0303030303030304E-2"/>
    <x v="1"/>
  </r>
  <r>
    <s v="Low"/>
    <n v="2092"/>
    <n v="120"/>
    <n v="7"/>
    <n v="14644"/>
    <n v="146.44"/>
    <n v="14497.56"/>
    <n v="10460"/>
    <x v="11"/>
    <x v="0"/>
    <x v="0"/>
    <x v="3"/>
    <x v="0"/>
    <x v="1"/>
    <n v="4037.5599999999995"/>
    <n v="0.27849927849927847"/>
    <x v="0"/>
  </r>
  <r>
    <s v="Low"/>
    <n v="263"/>
    <n v="250"/>
    <n v="7"/>
    <n v="1841"/>
    <n v="18.41"/>
    <n v="1822.59"/>
    <n v="1315"/>
    <x v="3"/>
    <x v="0"/>
    <x v="1"/>
    <x v="4"/>
    <x v="1"/>
    <x v="1"/>
    <n v="507.58999999999992"/>
    <n v="0.27849927849927847"/>
    <x v="0"/>
  </r>
  <r>
    <s v="Low"/>
    <n v="943.5"/>
    <n v="250"/>
    <n v="350"/>
    <n v="330225"/>
    <n v="3302.25"/>
    <n v="326922.75"/>
    <n v="245310"/>
    <x v="13"/>
    <x v="0"/>
    <x v="0"/>
    <x v="4"/>
    <x v="0"/>
    <x v="2"/>
    <n v="81612.75"/>
    <n v="0.24963924963924963"/>
    <x v="0"/>
  </r>
  <r>
    <s v="Low"/>
    <n v="727"/>
    <n v="250"/>
    <n v="125"/>
    <n v="90875"/>
    <n v="908.75"/>
    <n v="89966.25"/>
    <n v="87240"/>
    <x v="1"/>
    <x v="3"/>
    <x v="4"/>
    <x v="4"/>
    <x v="0"/>
    <x v="1"/>
    <n v="2726.25"/>
    <n v="3.0303030303030304E-2"/>
    <x v="1"/>
  </r>
  <r>
    <s v="Low"/>
    <n v="787"/>
    <n v="250"/>
    <n v="125"/>
    <n v="98375"/>
    <n v="983.75"/>
    <n v="97391.25"/>
    <n v="94440"/>
    <x v="1"/>
    <x v="3"/>
    <x v="2"/>
    <x v="4"/>
    <x v="1"/>
    <x v="1"/>
    <n v="2951.25"/>
    <n v="3.0303030303030304E-2"/>
    <x v="1"/>
  </r>
  <r>
    <s v="Low"/>
    <n v="986"/>
    <n v="250"/>
    <n v="300"/>
    <n v="295800"/>
    <n v="2958"/>
    <n v="292842"/>
    <n v="246500"/>
    <x v="6"/>
    <x v="4"/>
    <x v="1"/>
    <x v="4"/>
    <x v="1"/>
    <x v="2"/>
    <n v="46342"/>
    <n v="0.15824915824915825"/>
    <x v="1"/>
  </r>
  <r>
    <s v="Low"/>
    <n v="494"/>
    <n v="250"/>
    <n v="300"/>
    <n v="148200"/>
    <n v="1482"/>
    <n v="146718"/>
    <n v="123500"/>
    <x v="7"/>
    <x v="4"/>
    <x v="3"/>
    <x v="4"/>
    <x v="0"/>
    <x v="2"/>
    <n v="23218"/>
    <n v="0.15824915824915825"/>
    <x v="1"/>
  </r>
  <r>
    <s v="Low"/>
    <n v="1397"/>
    <n v="250"/>
    <n v="350"/>
    <n v="488950"/>
    <n v="4889.5"/>
    <n v="484060.5"/>
    <n v="363220"/>
    <x v="10"/>
    <x v="0"/>
    <x v="3"/>
    <x v="4"/>
    <x v="0"/>
    <x v="2"/>
    <n v="120840.5"/>
    <n v="0.24963924963924963"/>
    <x v="0"/>
  </r>
  <r>
    <s v="Low"/>
    <n v="1744"/>
    <n v="250"/>
    <n v="125"/>
    <n v="218000"/>
    <n v="2180"/>
    <n v="215820"/>
    <n v="209280"/>
    <x v="15"/>
    <x v="3"/>
    <x v="2"/>
    <x v="4"/>
    <x v="1"/>
    <x v="2"/>
    <n v="6540"/>
    <n v="3.0303030303030304E-2"/>
    <x v="1"/>
  </r>
  <r>
    <s v="Low"/>
    <n v="1989"/>
    <n v="260"/>
    <n v="12"/>
    <n v="23868"/>
    <n v="238.68"/>
    <n v="23629.32"/>
    <n v="5967"/>
    <x v="9"/>
    <x v="2"/>
    <x v="4"/>
    <x v="5"/>
    <x v="0"/>
    <x v="1"/>
    <n v="17662.32"/>
    <n v="0.74747474747474751"/>
    <x v="0"/>
  </r>
  <r>
    <s v="Low"/>
    <n v="321"/>
    <n v="260"/>
    <n v="15"/>
    <n v="4815"/>
    <n v="48.15"/>
    <n v="4766.8500000000004"/>
    <n v="3210"/>
    <x v="11"/>
    <x v="1"/>
    <x v="2"/>
    <x v="5"/>
    <x v="1"/>
    <x v="1"/>
    <n v="1556.8500000000004"/>
    <n v="0.32659932659932667"/>
    <x v="0"/>
  </r>
  <r>
    <s v="Low"/>
    <n v="742.5"/>
    <n v="3"/>
    <n v="125"/>
    <n v="92812.5"/>
    <n v="1856.25"/>
    <n v="90956.25"/>
    <n v="89100"/>
    <x v="13"/>
    <x v="3"/>
    <x v="0"/>
    <x v="0"/>
    <x v="0"/>
    <x v="2"/>
    <n v="1856.25"/>
    <n v="2.0408163265306121E-2"/>
    <x v="1"/>
  </r>
  <r>
    <s v="Low"/>
    <n v="1295"/>
    <n v="3"/>
    <n v="12"/>
    <n v="15540"/>
    <n v="310.8"/>
    <n v="15229.2"/>
    <n v="3885"/>
    <x v="10"/>
    <x v="2"/>
    <x v="0"/>
    <x v="0"/>
    <x v="0"/>
    <x v="1"/>
    <n v="11344.2"/>
    <n v="0.74489795918367352"/>
    <x v="0"/>
  </r>
  <r>
    <s v="Low"/>
    <n v="214"/>
    <n v="3"/>
    <n v="300"/>
    <n v="64200"/>
    <n v="1284"/>
    <n v="62916"/>
    <n v="53500"/>
    <x v="7"/>
    <x v="4"/>
    <x v="1"/>
    <x v="0"/>
    <x v="1"/>
    <x v="2"/>
    <n v="9416"/>
    <n v="0.14965986394557823"/>
    <x v="1"/>
  </r>
  <r>
    <s v="Low"/>
    <n v="2145"/>
    <n v="3"/>
    <n v="7"/>
    <n v="15015"/>
    <n v="300.3"/>
    <n v="14714.7"/>
    <n v="10725"/>
    <x v="11"/>
    <x v="0"/>
    <x v="2"/>
    <x v="0"/>
    <x v="1"/>
    <x v="1"/>
    <n v="3989.7000000000007"/>
    <n v="0.2711370262390671"/>
    <x v="0"/>
  </r>
  <r>
    <s v="Low"/>
    <n v="2852"/>
    <n v="3"/>
    <n v="350"/>
    <n v="998200"/>
    <n v="19964"/>
    <n v="978236"/>
    <n v="741520"/>
    <x v="2"/>
    <x v="0"/>
    <x v="0"/>
    <x v="0"/>
    <x v="0"/>
    <x v="3"/>
    <n v="236716"/>
    <n v="0.24198250728862974"/>
    <x v="0"/>
  </r>
  <r>
    <s v="Low"/>
    <n v="1142"/>
    <n v="5"/>
    <n v="12"/>
    <n v="13704"/>
    <n v="274.08"/>
    <n v="13429.92"/>
    <n v="3426"/>
    <x v="1"/>
    <x v="2"/>
    <x v="4"/>
    <x v="1"/>
    <x v="0"/>
    <x v="1"/>
    <n v="10003.92"/>
    <n v="0.74489795918367352"/>
    <x v="0"/>
  </r>
  <r>
    <s v="Low"/>
    <n v="1566"/>
    <n v="5"/>
    <n v="20"/>
    <n v="31320"/>
    <n v="626.4"/>
    <n v="30693.599999999999"/>
    <n v="15660"/>
    <x v="10"/>
    <x v="0"/>
    <x v="4"/>
    <x v="1"/>
    <x v="0"/>
    <x v="1"/>
    <n v="15033.599999999999"/>
    <n v="0.48979591836734693"/>
    <x v="0"/>
  </r>
  <r>
    <s v="Low"/>
    <n v="690"/>
    <n v="5"/>
    <n v="12"/>
    <n v="8280"/>
    <n v="165.6"/>
    <n v="8114.4"/>
    <n v="2070"/>
    <x v="15"/>
    <x v="2"/>
    <x v="3"/>
    <x v="1"/>
    <x v="0"/>
    <x v="1"/>
    <n v="6044.4"/>
    <n v="0.74489795918367341"/>
    <x v="0"/>
  </r>
  <r>
    <s v="Low"/>
    <n v="1660"/>
    <n v="5"/>
    <n v="125"/>
    <n v="207500"/>
    <n v="4150"/>
    <n v="203350"/>
    <n v="199200"/>
    <x v="11"/>
    <x v="3"/>
    <x v="3"/>
    <x v="1"/>
    <x v="0"/>
    <x v="2"/>
    <n v="4150"/>
    <n v="2.0408163265306121E-2"/>
    <x v="1"/>
  </r>
  <r>
    <s v="Low"/>
    <n v="2363"/>
    <n v="10"/>
    <n v="15"/>
    <n v="35445"/>
    <n v="708.9"/>
    <n v="34736.1"/>
    <n v="23630"/>
    <x v="8"/>
    <x v="1"/>
    <x v="0"/>
    <x v="2"/>
    <x v="0"/>
    <x v="1"/>
    <n v="11106.099999999999"/>
    <n v="0.31972789115646255"/>
    <x v="0"/>
  </r>
  <r>
    <s v="Low"/>
    <n v="918"/>
    <n v="10"/>
    <n v="300"/>
    <n v="275400"/>
    <n v="5508"/>
    <n v="269892"/>
    <n v="229500"/>
    <x v="14"/>
    <x v="4"/>
    <x v="2"/>
    <x v="2"/>
    <x v="1"/>
    <x v="2"/>
    <n v="40392"/>
    <n v="0.14965986394557823"/>
    <x v="1"/>
  </r>
  <r>
    <s v="Low"/>
    <n v="1728"/>
    <n v="10"/>
    <n v="300"/>
    <n v="518400"/>
    <n v="10368"/>
    <n v="508032"/>
    <n v="432000"/>
    <x v="14"/>
    <x v="4"/>
    <x v="1"/>
    <x v="2"/>
    <x v="1"/>
    <x v="3"/>
    <n v="76032"/>
    <n v="0.14965986394557823"/>
    <x v="1"/>
  </r>
  <r>
    <s v="Low"/>
    <n v="1142"/>
    <n v="10"/>
    <n v="12"/>
    <n v="13704"/>
    <n v="274.08"/>
    <n v="13429.92"/>
    <n v="3426"/>
    <x v="1"/>
    <x v="2"/>
    <x v="4"/>
    <x v="2"/>
    <x v="0"/>
    <x v="1"/>
    <n v="10003.92"/>
    <n v="0.74489795918367352"/>
    <x v="0"/>
  </r>
  <r>
    <s v="Low"/>
    <n v="662"/>
    <n v="10"/>
    <n v="125"/>
    <n v="82750"/>
    <n v="1655"/>
    <n v="81095"/>
    <n v="79440"/>
    <x v="1"/>
    <x v="3"/>
    <x v="3"/>
    <x v="2"/>
    <x v="0"/>
    <x v="2"/>
    <n v="1655"/>
    <n v="2.0408163265306121E-2"/>
    <x v="1"/>
  </r>
  <r>
    <s v="Low"/>
    <n v="1295"/>
    <n v="10"/>
    <n v="12"/>
    <n v="15540"/>
    <n v="310.8"/>
    <n v="15229.2"/>
    <n v="3885"/>
    <x v="10"/>
    <x v="2"/>
    <x v="0"/>
    <x v="2"/>
    <x v="0"/>
    <x v="1"/>
    <n v="11344.2"/>
    <n v="0.74489795918367352"/>
    <x v="0"/>
  </r>
  <r>
    <s v="Low"/>
    <n v="809"/>
    <n v="10"/>
    <n v="125"/>
    <n v="101125"/>
    <n v="2022.5"/>
    <n v="99102.5"/>
    <n v="97080"/>
    <x v="7"/>
    <x v="3"/>
    <x v="1"/>
    <x v="2"/>
    <x v="1"/>
    <x v="2"/>
    <n v="2022.5"/>
    <n v="2.0408163265306121E-2"/>
    <x v="1"/>
  </r>
  <r>
    <s v="Low"/>
    <n v="2145"/>
    <n v="10"/>
    <n v="125"/>
    <n v="268125"/>
    <n v="5362.5"/>
    <n v="262762.5"/>
    <n v="257400"/>
    <x v="7"/>
    <x v="3"/>
    <x v="3"/>
    <x v="2"/>
    <x v="0"/>
    <x v="2"/>
    <n v="5362.5"/>
    <n v="2.0408163265306121E-2"/>
    <x v="1"/>
  </r>
  <r>
    <s v="Low"/>
    <n v="1785"/>
    <n v="10"/>
    <n v="12"/>
    <n v="21420"/>
    <n v="428.4"/>
    <n v="20991.599999999999"/>
    <n v="5355"/>
    <x v="11"/>
    <x v="2"/>
    <x v="2"/>
    <x v="2"/>
    <x v="1"/>
    <x v="1"/>
    <n v="15636.599999999999"/>
    <n v="0.74489795918367341"/>
    <x v="0"/>
  </r>
  <r>
    <s v="Low"/>
    <n v="1916"/>
    <n v="10"/>
    <n v="300"/>
    <n v="574800"/>
    <n v="11496"/>
    <n v="563304"/>
    <n v="479000"/>
    <x v="2"/>
    <x v="4"/>
    <x v="0"/>
    <x v="2"/>
    <x v="0"/>
    <x v="3"/>
    <n v="84304"/>
    <n v="0.14965986394557823"/>
    <x v="1"/>
  </r>
  <r>
    <s v="Low"/>
    <n v="2852"/>
    <n v="10"/>
    <n v="350"/>
    <n v="998200"/>
    <n v="19964"/>
    <n v="978236"/>
    <n v="741520"/>
    <x v="2"/>
    <x v="0"/>
    <x v="0"/>
    <x v="2"/>
    <x v="0"/>
    <x v="3"/>
    <n v="236716"/>
    <n v="0.24198250728862974"/>
    <x v="0"/>
  </r>
  <r>
    <s v="Low"/>
    <n v="2729"/>
    <n v="10"/>
    <n v="125"/>
    <n v="341125"/>
    <n v="6822.5"/>
    <n v="334302.5"/>
    <n v="327480"/>
    <x v="2"/>
    <x v="3"/>
    <x v="0"/>
    <x v="2"/>
    <x v="0"/>
    <x v="2"/>
    <n v="6822.5"/>
    <n v="2.0408163265306121E-2"/>
    <x v="1"/>
  </r>
  <r>
    <s v="Low"/>
    <n v="1925"/>
    <n v="10"/>
    <n v="15"/>
    <n v="28875"/>
    <n v="577.5"/>
    <n v="28297.5"/>
    <n v="19250"/>
    <x v="12"/>
    <x v="1"/>
    <x v="4"/>
    <x v="2"/>
    <x v="0"/>
    <x v="1"/>
    <n v="9047.5"/>
    <n v="0.31972789115646261"/>
    <x v="0"/>
  </r>
  <r>
    <s v="Low"/>
    <n v="2013"/>
    <n v="10"/>
    <n v="7"/>
    <n v="14091"/>
    <n v="281.82"/>
    <n v="13809.18"/>
    <n v="10065"/>
    <x v="12"/>
    <x v="0"/>
    <x v="4"/>
    <x v="2"/>
    <x v="0"/>
    <x v="1"/>
    <n v="3744.1800000000003"/>
    <n v="0.27113702623906705"/>
    <x v="0"/>
  </r>
  <r>
    <s v="Low"/>
    <n v="1055"/>
    <n v="10"/>
    <n v="12"/>
    <n v="12660"/>
    <n v="253.2"/>
    <n v="12406.8"/>
    <n v="3165"/>
    <x v="2"/>
    <x v="2"/>
    <x v="2"/>
    <x v="2"/>
    <x v="1"/>
    <x v="1"/>
    <n v="9241.7999999999993"/>
    <n v="0.74489795918367341"/>
    <x v="0"/>
  </r>
  <r>
    <s v="Low"/>
    <n v="1084"/>
    <n v="10"/>
    <n v="12"/>
    <n v="13008"/>
    <n v="260.16000000000003"/>
    <n v="12747.84"/>
    <n v="3252"/>
    <x v="2"/>
    <x v="2"/>
    <x v="3"/>
    <x v="2"/>
    <x v="0"/>
    <x v="1"/>
    <n v="9495.84"/>
    <n v="0.74489795918367352"/>
    <x v="0"/>
  </r>
  <r>
    <s v="Low"/>
    <n v="1566"/>
    <n v="120"/>
    <n v="20"/>
    <n v="31320"/>
    <n v="626.4"/>
    <n v="30693.599999999999"/>
    <n v="15660"/>
    <x v="10"/>
    <x v="0"/>
    <x v="4"/>
    <x v="3"/>
    <x v="0"/>
    <x v="1"/>
    <n v="15033.599999999999"/>
    <n v="0.48979591836734693"/>
    <x v="0"/>
  </r>
  <r>
    <s v="Low"/>
    <n v="2966"/>
    <n v="120"/>
    <n v="350"/>
    <n v="1038100"/>
    <n v="20762"/>
    <n v="1017338"/>
    <n v="771160"/>
    <x v="7"/>
    <x v="0"/>
    <x v="1"/>
    <x v="3"/>
    <x v="1"/>
    <x v="3"/>
    <n v="246178"/>
    <n v="0.24198250728862974"/>
    <x v="0"/>
  </r>
  <r>
    <s v="Low"/>
    <n v="2877"/>
    <n v="120"/>
    <n v="350"/>
    <n v="1006950"/>
    <n v="20139"/>
    <n v="986811"/>
    <n v="748020"/>
    <x v="10"/>
    <x v="0"/>
    <x v="1"/>
    <x v="3"/>
    <x v="1"/>
    <x v="3"/>
    <n v="238791"/>
    <n v="0.24198250728862974"/>
    <x v="0"/>
  </r>
  <r>
    <s v="Low"/>
    <n v="809"/>
    <n v="120"/>
    <n v="125"/>
    <n v="101125"/>
    <n v="2022.5"/>
    <n v="99102.5"/>
    <n v="97080"/>
    <x v="7"/>
    <x v="3"/>
    <x v="1"/>
    <x v="3"/>
    <x v="1"/>
    <x v="2"/>
    <n v="2022.5"/>
    <n v="2.0408163265306121E-2"/>
    <x v="1"/>
  </r>
  <r>
    <s v="Low"/>
    <n v="2145"/>
    <n v="120"/>
    <n v="125"/>
    <n v="268125"/>
    <n v="5362.5"/>
    <n v="262762.5"/>
    <n v="257400"/>
    <x v="7"/>
    <x v="3"/>
    <x v="3"/>
    <x v="3"/>
    <x v="0"/>
    <x v="2"/>
    <n v="5362.5"/>
    <n v="2.0408163265306121E-2"/>
    <x v="1"/>
  </r>
  <r>
    <s v="Low"/>
    <n v="1055"/>
    <n v="120"/>
    <n v="12"/>
    <n v="12660"/>
    <n v="253.2"/>
    <n v="12406.8"/>
    <n v="3165"/>
    <x v="2"/>
    <x v="2"/>
    <x v="2"/>
    <x v="3"/>
    <x v="1"/>
    <x v="1"/>
    <n v="9241.7999999999993"/>
    <n v="0.74489795918367341"/>
    <x v="0"/>
  </r>
  <r>
    <s v="Low"/>
    <n v="544"/>
    <n v="120"/>
    <n v="20"/>
    <n v="10880"/>
    <n v="217.6"/>
    <n v="10662.4"/>
    <n v="5440"/>
    <x v="12"/>
    <x v="0"/>
    <x v="3"/>
    <x v="3"/>
    <x v="0"/>
    <x v="1"/>
    <n v="5222.3999999999996"/>
    <n v="0.48979591836734693"/>
    <x v="0"/>
  </r>
  <r>
    <s v="Low"/>
    <n v="1084"/>
    <n v="120"/>
    <n v="12"/>
    <n v="13008"/>
    <n v="260.16000000000003"/>
    <n v="12747.84"/>
    <n v="3252"/>
    <x v="2"/>
    <x v="2"/>
    <x v="3"/>
    <x v="3"/>
    <x v="0"/>
    <x v="1"/>
    <n v="9495.84"/>
    <n v="0.74489795918367352"/>
    <x v="0"/>
  </r>
  <r>
    <s v="Low"/>
    <n v="662"/>
    <n v="250"/>
    <n v="125"/>
    <n v="82750"/>
    <n v="1655"/>
    <n v="81095"/>
    <n v="79440"/>
    <x v="1"/>
    <x v="3"/>
    <x v="3"/>
    <x v="4"/>
    <x v="0"/>
    <x v="2"/>
    <n v="1655"/>
    <n v="2.0408163265306121E-2"/>
    <x v="1"/>
  </r>
  <r>
    <s v="Low"/>
    <n v="214"/>
    <n v="250"/>
    <n v="300"/>
    <n v="64200"/>
    <n v="1284"/>
    <n v="62916"/>
    <n v="53500"/>
    <x v="7"/>
    <x v="4"/>
    <x v="1"/>
    <x v="4"/>
    <x v="1"/>
    <x v="2"/>
    <n v="9416"/>
    <n v="0.14965986394557823"/>
    <x v="1"/>
  </r>
  <r>
    <s v="Low"/>
    <n v="2877"/>
    <n v="250"/>
    <n v="350"/>
    <n v="1006950"/>
    <n v="20139"/>
    <n v="986811"/>
    <n v="748020"/>
    <x v="10"/>
    <x v="0"/>
    <x v="1"/>
    <x v="4"/>
    <x v="1"/>
    <x v="3"/>
    <n v="238791"/>
    <n v="0.24198250728862974"/>
    <x v="0"/>
  </r>
  <r>
    <s v="Low"/>
    <n v="2729"/>
    <n v="250"/>
    <n v="125"/>
    <n v="341125"/>
    <n v="6822.5"/>
    <n v="334302.5"/>
    <n v="327480"/>
    <x v="2"/>
    <x v="3"/>
    <x v="0"/>
    <x v="4"/>
    <x v="0"/>
    <x v="2"/>
    <n v="6822.5"/>
    <n v="2.0408163265306121E-2"/>
    <x v="1"/>
  </r>
  <r>
    <s v="Low"/>
    <n v="266"/>
    <n v="250"/>
    <n v="350"/>
    <n v="93100"/>
    <n v="1862"/>
    <n v="91238"/>
    <n v="69160"/>
    <x v="12"/>
    <x v="0"/>
    <x v="4"/>
    <x v="4"/>
    <x v="0"/>
    <x v="2"/>
    <n v="22078"/>
    <n v="0.24198250728862974"/>
    <x v="0"/>
  </r>
  <r>
    <s v="Low"/>
    <n v="1940"/>
    <n v="250"/>
    <n v="350"/>
    <n v="679000"/>
    <n v="13580"/>
    <n v="665420"/>
    <n v="504400"/>
    <x v="12"/>
    <x v="0"/>
    <x v="3"/>
    <x v="4"/>
    <x v="0"/>
    <x v="3"/>
    <n v="161020"/>
    <n v="0.24198250728862974"/>
    <x v="0"/>
  </r>
  <r>
    <s v="Low"/>
    <n v="259"/>
    <n v="260"/>
    <n v="300"/>
    <n v="77700"/>
    <n v="1554"/>
    <n v="76146"/>
    <n v="64750"/>
    <x v="3"/>
    <x v="4"/>
    <x v="1"/>
    <x v="5"/>
    <x v="1"/>
    <x v="2"/>
    <n v="11396"/>
    <n v="0.14965986394557823"/>
    <x v="1"/>
  </r>
  <r>
    <s v="Low"/>
    <n v="1101"/>
    <n v="260"/>
    <n v="300"/>
    <n v="330300"/>
    <n v="6606"/>
    <n v="323694"/>
    <n v="275250"/>
    <x v="3"/>
    <x v="4"/>
    <x v="3"/>
    <x v="5"/>
    <x v="0"/>
    <x v="2"/>
    <n v="48444"/>
    <n v="0.14965986394557823"/>
    <x v="1"/>
  </r>
  <r>
    <s v="Low"/>
    <n v="2276"/>
    <n v="260"/>
    <n v="125"/>
    <n v="284500"/>
    <n v="5690"/>
    <n v="278810"/>
    <n v="273120"/>
    <x v="14"/>
    <x v="3"/>
    <x v="1"/>
    <x v="5"/>
    <x v="1"/>
    <x v="2"/>
    <n v="5690"/>
    <n v="2.0408163265306121E-2"/>
    <x v="1"/>
  </r>
  <r>
    <s v="Low"/>
    <n v="2966"/>
    <n v="260"/>
    <n v="350"/>
    <n v="1038100"/>
    <n v="20762"/>
    <n v="1017338"/>
    <n v="771160"/>
    <x v="7"/>
    <x v="0"/>
    <x v="1"/>
    <x v="5"/>
    <x v="1"/>
    <x v="3"/>
    <n v="246178"/>
    <n v="0.24198250728862974"/>
    <x v="0"/>
  </r>
  <r>
    <s v="Low"/>
    <n v="1236"/>
    <n v="260"/>
    <n v="20"/>
    <n v="24720"/>
    <n v="494.4"/>
    <n v="24225.599999999999"/>
    <n v="12360"/>
    <x v="15"/>
    <x v="0"/>
    <x v="4"/>
    <x v="5"/>
    <x v="0"/>
    <x v="1"/>
    <n v="11865.599999999999"/>
    <n v="0.48979591836734693"/>
    <x v="0"/>
  </r>
  <r>
    <s v="Low"/>
    <n v="941"/>
    <n v="260"/>
    <n v="20"/>
    <n v="18820"/>
    <n v="376.4"/>
    <n v="18443.599999999999"/>
    <n v="9410"/>
    <x v="15"/>
    <x v="0"/>
    <x v="2"/>
    <x v="5"/>
    <x v="1"/>
    <x v="1"/>
    <n v="9033.5999999999985"/>
    <n v="0.48979591836734687"/>
    <x v="0"/>
  </r>
  <r>
    <s v="Low"/>
    <n v="1916"/>
    <n v="260"/>
    <n v="300"/>
    <n v="574800"/>
    <n v="11496"/>
    <n v="563304"/>
    <n v="479000"/>
    <x v="2"/>
    <x v="4"/>
    <x v="0"/>
    <x v="5"/>
    <x v="0"/>
    <x v="3"/>
    <n v="84304"/>
    <n v="0.14965986394557823"/>
    <x v="1"/>
  </r>
  <r>
    <s v="Low"/>
    <n v="4243.5"/>
    <n v="3"/>
    <n v="125"/>
    <n v="530437.5"/>
    <n v="15913.13"/>
    <n v="514524.38"/>
    <n v="509220"/>
    <x v="13"/>
    <x v="3"/>
    <x v="2"/>
    <x v="0"/>
    <x v="1"/>
    <x v="3"/>
    <n v="5304.3800000000047"/>
    <n v="1.0309287968045372E-2"/>
    <x v="1"/>
  </r>
  <r>
    <s v="Low"/>
    <n v="2580"/>
    <n v="3"/>
    <n v="20"/>
    <n v="51600"/>
    <n v="1548"/>
    <n v="50052"/>
    <n v="25800"/>
    <x v="13"/>
    <x v="0"/>
    <x v="1"/>
    <x v="0"/>
    <x v="1"/>
    <x v="2"/>
    <n v="24252"/>
    <n v="0.4845360824742268"/>
    <x v="0"/>
  </r>
  <r>
    <s v="Low"/>
    <n v="689"/>
    <n v="3"/>
    <n v="300"/>
    <n v="206700"/>
    <n v="6201"/>
    <n v="200499"/>
    <n v="172250"/>
    <x v="1"/>
    <x v="4"/>
    <x v="1"/>
    <x v="0"/>
    <x v="1"/>
    <x v="2"/>
    <n v="28249"/>
    <n v="0.14089347079037801"/>
    <x v="1"/>
  </r>
  <r>
    <s v="Low"/>
    <n v="1947"/>
    <n v="3"/>
    <n v="12"/>
    <n v="23364"/>
    <n v="700.92"/>
    <n v="22663.08"/>
    <n v="5841"/>
    <x v="6"/>
    <x v="2"/>
    <x v="4"/>
    <x v="0"/>
    <x v="0"/>
    <x v="1"/>
    <n v="16822.080000000002"/>
    <n v="0.74226804123711343"/>
    <x v="0"/>
  </r>
  <r>
    <s v="Low"/>
    <n v="908"/>
    <n v="3"/>
    <n v="12"/>
    <n v="10896"/>
    <n v="326.88"/>
    <n v="10569.12"/>
    <n v="2724"/>
    <x v="12"/>
    <x v="2"/>
    <x v="0"/>
    <x v="0"/>
    <x v="0"/>
    <x v="1"/>
    <n v="7845.1200000000008"/>
    <n v="0.74226804123711343"/>
    <x v="0"/>
  </r>
  <r>
    <s v="Low"/>
    <n v="1958"/>
    <n v="5"/>
    <n v="7"/>
    <n v="13706"/>
    <n v="411.18"/>
    <n v="13294.82"/>
    <n v="9790"/>
    <x v="8"/>
    <x v="0"/>
    <x v="1"/>
    <x v="1"/>
    <x v="1"/>
    <x v="1"/>
    <n v="3504.8199999999997"/>
    <n v="0.26362297496318116"/>
    <x v="0"/>
  </r>
  <r>
    <s v="Low"/>
    <n v="1901"/>
    <n v="5"/>
    <n v="12"/>
    <n v="22812"/>
    <n v="684.36"/>
    <n v="22127.64"/>
    <n v="5703"/>
    <x v="1"/>
    <x v="2"/>
    <x v="2"/>
    <x v="1"/>
    <x v="1"/>
    <x v="1"/>
    <n v="16424.64"/>
    <n v="0.74226804123711343"/>
    <x v="0"/>
  </r>
  <r>
    <s v="Low"/>
    <n v="544"/>
    <n v="5"/>
    <n v="7"/>
    <n v="3808"/>
    <n v="114.24"/>
    <n v="3693.76"/>
    <n v="2720"/>
    <x v="6"/>
    <x v="0"/>
    <x v="2"/>
    <x v="1"/>
    <x v="1"/>
    <x v="1"/>
    <n v="973.76000000000022"/>
    <n v="0.26362297496318121"/>
    <x v="0"/>
  </r>
  <r>
    <s v="Low"/>
    <n v="1797"/>
    <n v="5"/>
    <n v="350"/>
    <n v="628950"/>
    <n v="18868.5"/>
    <n v="610081.5"/>
    <n v="467220"/>
    <x v="9"/>
    <x v="0"/>
    <x v="1"/>
    <x v="1"/>
    <x v="1"/>
    <x v="3"/>
    <n v="142861.5"/>
    <n v="0.2341678939617084"/>
    <x v="0"/>
  </r>
  <r>
    <s v="Low"/>
    <n v="1287"/>
    <n v="5"/>
    <n v="125"/>
    <n v="160875"/>
    <n v="4826.25"/>
    <n v="156048.75"/>
    <n v="154440"/>
    <x v="2"/>
    <x v="3"/>
    <x v="2"/>
    <x v="1"/>
    <x v="1"/>
    <x v="2"/>
    <n v="1608.75"/>
    <n v="1.0309278350515464E-2"/>
    <x v="1"/>
  </r>
  <r>
    <s v="Low"/>
    <n v="1706"/>
    <n v="5"/>
    <n v="125"/>
    <n v="213250"/>
    <n v="6397.5"/>
    <n v="206852.5"/>
    <n v="204720"/>
    <x v="2"/>
    <x v="3"/>
    <x v="1"/>
    <x v="1"/>
    <x v="1"/>
    <x v="2"/>
    <n v="2132.5"/>
    <n v="1.0309278350515464E-2"/>
    <x v="1"/>
  </r>
  <r>
    <s v="Low"/>
    <n v="2434.5"/>
    <n v="10"/>
    <n v="300"/>
    <n v="730350"/>
    <n v="21910.5"/>
    <n v="708439.5"/>
    <n v="608625"/>
    <x v="0"/>
    <x v="4"/>
    <x v="2"/>
    <x v="2"/>
    <x v="1"/>
    <x v="3"/>
    <n v="99814.5"/>
    <n v="0.14089347079037801"/>
    <x v="1"/>
  </r>
  <r>
    <s v="Low"/>
    <n v="1774"/>
    <n v="10"/>
    <n v="125"/>
    <n v="221750"/>
    <n v="6652.5"/>
    <n v="215097.5"/>
    <n v="212880"/>
    <x v="3"/>
    <x v="3"/>
    <x v="0"/>
    <x v="2"/>
    <x v="0"/>
    <x v="2"/>
    <n v="2217.5"/>
    <n v="1.0309278350515464E-2"/>
    <x v="1"/>
  </r>
  <r>
    <s v="Low"/>
    <n v="1901"/>
    <n v="10"/>
    <n v="12"/>
    <n v="22812"/>
    <n v="684.36"/>
    <n v="22127.64"/>
    <n v="5703"/>
    <x v="1"/>
    <x v="2"/>
    <x v="2"/>
    <x v="2"/>
    <x v="1"/>
    <x v="1"/>
    <n v="16424.64"/>
    <n v="0.74226804123711343"/>
    <x v="0"/>
  </r>
  <r>
    <s v="Low"/>
    <n v="689"/>
    <n v="10"/>
    <n v="300"/>
    <n v="206700"/>
    <n v="6201"/>
    <n v="200499"/>
    <n v="172250"/>
    <x v="1"/>
    <x v="4"/>
    <x v="1"/>
    <x v="2"/>
    <x v="1"/>
    <x v="2"/>
    <n v="28249"/>
    <n v="0.14089347079037801"/>
    <x v="1"/>
  </r>
  <r>
    <s v="Low"/>
    <n v="1570"/>
    <n v="10"/>
    <n v="125"/>
    <n v="196250"/>
    <n v="5887.5"/>
    <n v="190362.5"/>
    <n v="188400"/>
    <x v="1"/>
    <x v="3"/>
    <x v="1"/>
    <x v="2"/>
    <x v="1"/>
    <x v="2"/>
    <n v="1962.5"/>
    <n v="1.0309278350515464E-2"/>
    <x v="1"/>
  </r>
  <r>
    <s v="Low"/>
    <n v="1369.5"/>
    <n v="10"/>
    <n v="12"/>
    <n v="16434"/>
    <n v="493.02"/>
    <n v="15940.98"/>
    <n v="4108.5"/>
    <x v="4"/>
    <x v="2"/>
    <x v="4"/>
    <x v="2"/>
    <x v="0"/>
    <x v="1"/>
    <n v="11832.48"/>
    <n v="0.74226804123711343"/>
    <x v="0"/>
  </r>
  <r>
    <s v="Low"/>
    <n v="2009"/>
    <n v="10"/>
    <n v="125"/>
    <n v="251125"/>
    <n v="7533.75"/>
    <n v="243591.25"/>
    <n v="241080"/>
    <x v="10"/>
    <x v="3"/>
    <x v="0"/>
    <x v="2"/>
    <x v="0"/>
    <x v="2"/>
    <n v="2511.25"/>
    <n v="1.0309278350515464E-2"/>
    <x v="1"/>
  </r>
  <r>
    <s v="Low"/>
    <n v="1945"/>
    <n v="10"/>
    <n v="15"/>
    <n v="29175"/>
    <n v="875.25"/>
    <n v="28299.75"/>
    <n v="19450"/>
    <x v="7"/>
    <x v="1"/>
    <x v="1"/>
    <x v="2"/>
    <x v="1"/>
    <x v="1"/>
    <n v="8849.75"/>
    <n v="0.3127147766323024"/>
    <x v="0"/>
  </r>
  <r>
    <s v="Low"/>
    <n v="1287"/>
    <n v="10"/>
    <n v="125"/>
    <n v="160875"/>
    <n v="4826.25"/>
    <n v="156048.75"/>
    <n v="154440"/>
    <x v="2"/>
    <x v="3"/>
    <x v="2"/>
    <x v="2"/>
    <x v="1"/>
    <x v="2"/>
    <n v="1608.75"/>
    <n v="1.0309278350515464E-2"/>
    <x v="1"/>
  </r>
  <r>
    <s v="Low"/>
    <n v="1706"/>
    <n v="10"/>
    <n v="125"/>
    <n v="213250"/>
    <n v="6397.5"/>
    <n v="206852.5"/>
    <n v="204720"/>
    <x v="2"/>
    <x v="3"/>
    <x v="1"/>
    <x v="2"/>
    <x v="1"/>
    <x v="2"/>
    <n v="2132.5"/>
    <n v="1.0309278350515464E-2"/>
    <x v="1"/>
  </r>
  <r>
    <s v="Low"/>
    <n v="2009"/>
    <n v="120"/>
    <n v="125"/>
    <n v="251125"/>
    <n v="7533.75"/>
    <n v="243591.25"/>
    <n v="241080"/>
    <x v="10"/>
    <x v="3"/>
    <x v="0"/>
    <x v="3"/>
    <x v="0"/>
    <x v="2"/>
    <n v="2511.25"/>
    <n v="1.0309278350515464E-2"/>
    <x v="1"/>
  </r>
  <r>
    <s v="Low"/>
    <n v="2844"/>
    <n v="250"/>
    <n v="300"/>
    <n v="853200"/>
    <n v="25596"/>
    <n v="827604"/>
    <n v="711000"/>
    <x v="8"/>
    <x v="4"/>
    <x v="4"/>
    <x v="4"/>
    <x v="0"/>
    <x v="3"/>
    <n v="116604"/>
    <n v="0.14089347079037801"/>
    <x v="1"/>
  </r>
  <r>
    <s v="Low"/>
    <n v="1916"/>
    <n v="250"/>
    <n v="12"/>
    <n v="22992"/>
    <n v="689.76"/>
    <n v="22302.240000000002"/>
    <n v="5748"/>
    <x v="13"/>
    <x v="2"/>
    <x v="3"/>
    <x v="4"/>
    <x v="0"/>
    <x v="1"/>
    <n v="16554.240000000002"/>
    <n v="0.74226804123711343"/>
    <x v="0"/>
  </r>
  <r>
    <s v="Low"/>
    <n v="1570"/>
    <n v="250"/>
    <n v="125"/>
    <n v="196250"/>
    <n v="5887.5"/>
    <n v="190362.5"/>
    <n v="188400"/>
    <x v="1"/>
    <x v="3"/>
    <x v="1"/>
    <x v="4"/>
    <x v="1"/>
    <x v="2"/>
    <n v="1962.5"/>
    <n v="1.0309278350515464E-2"/>
    <x v="1"/>
  </r>
  <r>
    <s v="Low"/>
    <n v="1874"/>
    <n v="250"/>
    <n v="300"/>
    <n v="562200"/>
    <n v="16866"/>
    <n v="545334"/>
    <n v="468500"/>
    <x v="5"/>
    <x v="4"/>
    <x v="0"/>
    <x v="4"/>
    <x v="0"/>
    <x v="3"/>
    <n v="76834"/>
    <n v="0.14089347079037801"/>
    <x v="1"/>
  </r>
  <r>
    <s v="Low"/>
    <n v="1642"/>
    <n v="250"/>
    <n v="350"/>
    <n v="574700"/>
    <n v="17241"/>
    <n v="557459"/>
    <n v="426920"/>
    <x v="5"/>
    <x v="0"/>
    <x v="3"/>
    <x v="4"/>
    <x v="0"/>
    <x v="3"/>
    <n v="130539"/>
    <n v="0.2341678939617084"/>
    <x v="0"/>
  </r>
  <r>
    <s v="Low"/>
    <n v="1945"/>
    <n v="250"/>
    <n v="15"/>
    <n v="29175"/>
    <n v="875.25"/>
    <n v="28299.75"/>
    <n v="19450"/>
    <x v="7"/>
    <x v="1"/>
    <x v="1"/>
    <x v="4"/>
    <x v="1"/>
    <x v="1"/>
    <n v="8849.75"/>
    <n v="0.3127147766323024"/>
    <x v="0"/>
  </r>
  <r>
    <s v="Low"/>
    <n v="831"/>
    <n v="3"/>
    <n v="20"/>
    <n v="16620"/>
    <n v="498.6"/>
    <n v="16121.4"/>
    <n v="8310"/>
    <x v="14"/>
    <x v="0"/>
    <x v="0"/>
    <x v="0"/>
    <x v="0"/>
    <x v="1"/>
    <n v="7811.4"/>
    <n v="0.4845360824742268"/>
    <x v="0"/>
  </r>
  <r>
    <s v="Low"/>
    <n v="1760"/>
    <n v="10"/>
    <n v="7"/>
    <n v="12320"/>
    <n v="369.6"/>
    <n v="11950.4"/>
    <n v="8800"/>
    <x v="9"/>
    <x v="0"/>
    <x v="3"/>
    <x v="2"/>
    <x v="0"/>
    <x v="1"/>
    <n v="3150.3999999999996"/>
    <n v="0.2636229749631811"/>
    <x v="0"/>
  </r>
  <r>
    <s v="Low"/>
    <n v="3850.5"/>
    <n v="120"/>
    <n v="20"/>
    <n v="77010"/>
    <n v="2310.3000000000002"/>
    <n v="74699.7"/>
    <n v="38505"/>
    <x v="13"/>
    <x v="0"/>
    <x v="0"/>
    <x v="3"/>
    <x v="0"/>
    <x v="2"/>
    <n v="36194.699999999997"/>
    <n v="0.4845360824742268"/>
    <x v="0"/>
  </r>
  <r>
    <s v="Low"/>
    <n v="2479"/>
    <n v="250"/>
    <n v="12"/>
    <n v="29748"/>
    <n v="892.44"/>
    <n v="28855.56"/>
    <n v="7437"/>
    <x v="0"/>
    <x v="2"/>
    <x v="1"/>
    <x v="4"/>
    <x v="1"/>
    <x v="1"/>
    <n v="21418.560000000001"/>
    <n v="0.74226804123711343"/>
    <x v="0"/>
  </r>
  <r>
    <s v="Low"/>
    <n v="2031"/>
    <n v="5"/>
    <n v="15"/>
    <n v="30465"/>
    <n v="1218.5999999999999"/>
    <n v="29246.400000000001"/>
    <n v="20310"/>
    <x v="10"/>
    <x v="1"/>
    <x v="3"/>
    <x v="1"/>
    <x v="0"/>
    <x v="2"/>
    <n v="8936.4000000000015"/>
    <n v="0.30555555555555558"/>
    <x v="0"/>
  </r>
  <r>
    <s v="Low"/>
    <n v="2031"/>
    <n v="10"/>
    <n v="15"/>
    <n v="30465"/>
    <n v="1218.5999999999999"/>
    <n v="29246.400000000001"/>
    <n v="20310"/>
    <x v="10"/>
    <x v="1"/>
    <x v="3"/>
    <x v="2"/>
    <x v="0"/>
    <x v="2"/>
    <n v="8936.4000000000015"/>
    <n v="0.30555555555555558"/>
    <x v="0"/>
  </r>
  <r>
    <s v="Low"/>
    <n v="2261"/>
    <n v="10"/>
    <n v="15"/>
    <n v="33915"/>
    <n v="1356.6"/>
    <n v="32558.400000000001"/>
    <n v="22610"/>
    <x v="12"/>
    <x v="1"/>
    <x v="2"/>
    <x v="2"/>
    <x v="1"/>
    <x v="2"/>
    <n v="9948.4000000000015"/>
    <n v="0.30555555555555558"/>
    <x v="0"/>
  </r>
  <r>
    <s v="Low"/>
    <n v="736"/>
    <n v="120"/>
    <n v="20"/>
    <n v="14720"/>
    <n v="588.79999999999995"/>
    <n v="14131.2"/>
    <n v="7360"/>
    <x v="9"/>
    <x v="0"/>
    <x v="4"/>
    <x v="3"/>
    <x v="0"/>
    <x v="1"/>
    <n v="6771.2000000000007"/>
    <n v="0.47916666666666669"/>
    <x v="0"/>
  </r>
  <r>
    <s v="Low"/>
    <n v="2851"/>
    <n v="3"/>
    <n v="7"/>
    <n v="19957"/>
    <n v="798.28"/>
    <n v="19158.72"/>
    <n v="14255"/>
    <x v="7"/>
    <x v="0"/>
    <x v="0"/>
    <x v="0"/>
    <x v="0"/>
    <x v="1"/>
    <n v="4903.7200000000012"/>
    <n v="0.25595238095238099"/>
    <x v="0"/>
  </r>
  <r>
    <s v="Low"/>
    <n v="2021"/>
    <n v="3"/>
    <n v="300"/>
    <n v="606300"/>
    <n v="24252"/>
    <n v="582048"/>
    <n v="505250"/>
    <x v="10"/>
    <x v="4"/>
    <x v="1"/>
    <x v="0"/>
    <x v="1"/>
    <x v="3"/>
    <n v="76798"/>
    <n v="0.13194444444444445"/>
    <x v="1"/>
  </r>
  <r>
    <s v="Low"/>
    <n v="274"/>
    <n v="3"/>
    <n v="350"/>
    <n v="95900"/>
    <n v="3836"/>
    <n v="92064"/>
    <n v="71240"/>
    <x v="2"/>
    <x v="0"/>
    <x v="4"/>
    <x v="0"/>
    <x v="0"/>
    <x v="2"/>
    <n v="20824"/>
    <n v="0.22619047619047619"/>
    <x v="0"/>
  </r>
  <r>
    <s v="Low"/>
    <n v="1967"/>
    <n v="5"/>
    <n v="15"/>
    <n v="29505"/>
    <n v="1180.2"/>
    <n v="28324.799999999999"/>
    <n v="19670"/>
    <x v="3"/>
    <x v="1"/>
    <x v="0"/>
    <x v="1"/>
    <x v="0"/>
    <x v="2"/>
    <n v="8654.7999999999993"/>
    <n v="0.30555555555555552"/>
    <x v="0"/>
  </r>
  <r>
    <s v="Low"/>
    <n v="1859"/>
    <n v="5"/>
    <n v="300"/>
    <n v="557700"/>
    <n v="22308"/>
    <n v="535392"/>
    <n v="464750"/>
    <x v="5"/>
    <x v="4"/>
    <x v="1"/>
    <x v="1"/>
    <x v="1"/>
    <x v="3"/>
    <n v="70642"/>
    <n v="0.13194444444444445"/>
    <x v="1"/>
  </r>
  <r>
    <s v="Low"/>
    <n v="2851"/>
    <n v="5"/>
    <n v="7"/>
    <n v="19957"/>
    <n v="798.28"/>
    <n v="19158.72"/>
    <n v="14255"/>
    <x v="7"/>
    <x v="0"/>
    <x v="0"/>
    <x v="1"/>
    <x v="0"/>
    <x v="1"/>
    <n v="4903.7200000000012"/>
    <n v="0.25595238095238099"/>
    <x v="0"/>
  </r>
  <r>
    <s v="Low"/>
    <n v="2021"/>
    <n v="5"/>
    <n v="300"/>
    <n v="606300"/>
    <n v="24252"/>
    <n v="582048"/>
    <n v="505250"/>
    <x v="10"/>
    <x v="4"/>
    <x v="1"/>
    <x v="1"/>
    <x v="1"/>
    <x v="3"/>
    <n v="76798"/>
    <n v="0.13194444444444445"/>
    <x v="1"/>
  </r>
  <r>
    <s v="Low"/>
    <n v="1138"/>
    <n v="5"/>
    <n v="125"/>
    <n v="142250"/>
    <n v="5690"/>
    <n v="136560"/>
    <n v="136560"/>
    <x v="2"/>
    <x v="3"/>
    <x v="3"/>
    <x v="1"/>
    <x v="0"/>
    <x v="2"/>
    <n v="0"/>
    <n v="0"/>
    <x v="1"/>
  </r>
  <r>
    <s v="Low"/>
    <n v="4251"/>
    <n v="10"/>
    <n v="7"/>
    <n v="29757"/>
    <n v="1190.28"/>
    <n v="28566.720000000001"/>
    <n v="21255"/>
    <x v="0"/>
    <x v="0"/>
    <x v="0"/>
    <x v="2"/>
    <x v="0"/>
    <x v="2"/>
    <n v="7311.7200000000012"/>
    <n v="0.25595238095238099"/>
    <x v="0"/>
  </r>
  <r>
    <s v="Low"/>
    <n v="795"/>
    <n v="10"/>
    <n v="125"/>
    <n v="99375"/>
    <n v="3975"/>
    <n v="95400"/>
    <n v="95400"/>
    <x v="3"/>
    <x v="3"/>
    <x v="1"/>
    <x v="2"/>
    <x v="1"/>
    <x v="2"/>
    <n v="0"/>
    <n v="0"/>
    <x v="1"/>
  </r>
  <r>
    <s v="Low"/>
    <n v="1414.5"/>
    <n v="10"/>
    <n v="300"/>
    <n v="424350"/>
    <n v="16974"/>
    <n v="407376"/>
    <n v="353625"/>
    <x v="13"/>
    <x v="4"/>
    <x v="1"/>
    <x v="2"/>
    <x v="1"/>
    <x v="3"/>
    <n v="53751"/>
    <n v="0.13194444444444445"/>
    <x v="1"/>
  </r>
  <r>
    <s v="Low"/>
    <n v="2918"/>
    <n v="10"/>
    <n v="300"/>
    <n v="875400"/>
    <n v="35016"/>
    <n v="840384"/>
    <n v="729500"/>
    <x v="14"/>
    <x v="4"/>
    <x v="4"/>
    <x v="2"/>
    <x v="0"/>
    <x v="3"/>
    <n v="110884"/>
    <n v="0.13194444444444445"/>
    <x v="1"/>
  </r>
  <r>
    <s v="Low"/>
    <n v="3450"/>
    <n v="10"/>
    <n v="350"/>
    <n v="1207500"/>
    <n v="48300"/>
    <n v="1159200"/>
    <n v="897000"/>
    <x v="4"/>
    <x v="0"/>
    <x v="4"/>
    <x v="2"/>
    <x v="0"/>
    <x v="3"/>
    <n v="262200"/>
    <n v="0.22619047619047619"/>
    <x v="0"/>
  </r>
  <r>
    <s v="Low"/>
    <n v="2988"/>
    <n v="10"/>
    <n v="125"/>
    <n v="373500"/>
    <n v="14940"/>
    <n v="358560"/>
    <n v="358560"/>
    <x v="4"/>
    <x v="3"/>
    <x v="2"/>
    <x v="2"/>
    <x v="1"/>
    <x v="3"/>
    <n v="0"/>
    <n v="0"/>
    <x v="1"/>
  </r>
  <r>
    <s v="Low"/>
    <n v="218"/>
    <n v="10"/>
    <n v="15"/>
    <n v="3270"/>
    <n v="130.80000000000001"/>
    <n v="3139.2"/>
    <n v="2180"/>
    <x v="6"/>
    <x v="1"/>
    <x v="0"/>
    <x v="2"/>
    <x v="0"/>
    <x v="1"/>
    <n v="959.19999999999982"/>
    <n v="0.30555555555555552"/>
    <x v="0"/>
  </r>
  <r>
    <s v="Low"/>
    <n v="2074"/>
    <n v="10"/>
    <n v="20"/>
    <n v="41480"/>
    <n v="1659.2"/>
    <n v="39820.800000000003"/>
    <n v="20740"/>
    <x v="6"/>
    <x v="0"/>
    <x v="0"/>
    <x v="2"/>
    <x v="0"/>
    <x v="2"/>
    <n v="19080.800000000003"/>
    <n v="0.47916666666666669"/>
    <x v="0"/>
  </r>
  <r>
    <s v="Low"/>
    <n v="1056"/>
    <n v="10"/>
    <n v="20"/>
    <n v="21120"/>
    <n v="844.8"/>
    <n v="20275.2"/>
    <n v="10560"/>
    <x v="6"/>
    <x v="0"/>
    <x v="4"/>
    <x v="2"/>
    <x v="0"/>
    <x v="1"/>
    <n v="9715.2000000000007"/>
    <n v="0.47916666666666669"/>
    <x v="0"/>
  </r>
  <r>
    <s v="Low"/>
    <n v="671"/>
    <n v="10"/>
    <n v="15"/>
    <n v="10065"/>
    <n v="402.6"/>
    <n v="9662.4"/>
    <n v="6710"/>
    <x v="7"/>
    <x v="1"/>
    <x v="4"/>
    <x v="2"/>
    <x v="0"/>
    <x v="1"/>
    <n v="2952.3999999999996"/>
    <n v="0.30555555555555552"/>
    <x v="0"/>
  </r>
  <r>
    <s v="Low"/>
    <n v="1514"/>
    <n v="10"/>
    <n v="15"/>
    <n v="22710"/>
    <n v="908.4"/>
    <n v="21801.599999999999"/>
    <n v="15140"/>
    <x v="7"/>
    <x v="1"/>
    <x v="3"/>
    <x v="2"/>
    <x v="0"/>
    <x v="1"/>
    <n v="6661.5999999999985"/>
    <n v="0.30555555555555552"/>
    <x v="0"/>
  </r>
  <r>
    <s v="Low"/>
    <n v="274"/>
    <n v="10"/>
    <n v="350"/>
    <n v="95900"/>
    <n v="3836"/>
    <n v="92064"/>
    <n v="71240"/>
    <x v="2"/>
    <x v="0"/>
    <x v="4"/>
    <x v="2"/>
    <x v="0"/>
    <x v="2"/>
    <n v="20824"/>
    <n v="0.22619047619047619"/>
    <x v="0"/>
  </r>
  <r>
    <s v="Low"/>
    <n v="1138"/>
    <n v="10"/>
    <n v="125"/>
    <n v="142250"/>
    <n v="5690"/>
    <n v="136560"/>
    <n v="136560"/>
    <x v="2"/>
    <x v="3"/>
    <x v="3"/>
    <x v="2"/>
    <x v="0"/>
    <x v="2"/>
    <n v="0"/>
    <n v="0"/>
    <x v="1"/>
  </r>
  <r>
    <s v="Low"/>
    <n v="1465"/>
    <n v="120"/>
    <n v="12"/>
    <n v="17580"/>
    <n v="703.2"/>
    <n v="16876.8"/>
    <n v="4395"/>
    <x v="3"/>
    <x v="2"/>
    <x v="4"/>
    <x v="3"/>
    <x v="0"/>
    <x v="1"/>
    <n v="12481.8"/>
    <n v="0.73958333333333337"/>
    <x v="0"/>
  </r>
  <r>
    <s v="Low"/>
    <n v="2646"/>
    <n v="120"/>
    <n v="20"/>
    <n v="52920"/>
    <n v="2116.8000000000002"/>
    <n v="50803.199999999997"/>
    <n v="26460"/>
    <x v="9"/>
    <x v="0"/>
    <x v="0"/>
    <x v="3"/>
    <x v="0"/>
    <x v="2"/>
    <n v="24343.199999999997"/>
    <n v="0.47916666666666663"/>
    <x v="0"/>
  </r>
  <r>
    <s v="Low"/>
    <n v="2177"/>
    <n v="120"/>
    <n v="350"/>
    <n v="761950"/>
    <n v="30478"/>
    <n v="731472"/>
    <n v="566020"/>
    <x v="10"/>
    <x v="0"/>
    <x v="2"/>
    <x v="3"/>
    <x v="1"/>
    <x v="3"/>
    <n v="165452"/>
    <n v="0.22619047619047619"/>
    <x v="0"/>
  </r>
  <r>
    <s v="Low"/>
    <n v="866"/>
    <n v="250"/>
    <n v="12"/>
    <n v="10392"/>
    <n v="415.68"/>
    <n v="9976.32"/>
    <n v="2598"/>
    <x v="14"/>
    <x v="2"/>
    <x v="2"/>
    <x v="4"/>
    <x v="1"/>
    <x v="1"/>
    <n v="7378.32"/>
    <n v="0.73958333333333337"/>
    <x v="0"/>
  </r>
  <r>
    <s v="Low"/>
    <n v="349"/>
    <n v="250"/>
    <n v="350"/>
    <n v="122150"/>
    <n v="4886"/>
    <n v="117264"/>
    <n v="90740"/>
    <x v="9"/>
    <x v="0"/>
    <x v="4"/>
    <x v="4"/>
    <x v="0"/>
    <x v="2"/>
    <n v="26524"/>
    <n v="0.22619047619047619"/>
    <x v="0"/>
  </r>
  <r>
    <s v="Low"/>
    <n v="2177"/>
    <n v="250"/>
    <n v="350"/>
    <n v="761950"/>
    <n v="30478"/>
    <n v="731472"/>
    <n v="566020"/>
    <x v="10"/>
    <x v="0"/>
    <x v="2"/>
    <x v="4"/>
    <x v="1"/>
    <x v="3"/>
    <n v="165452"/>
    <n v="0.22619047619047619"/>
    <x v="0"/>
  </r>
  <r>
    <s v="Low"/>
    <n v="1514"/>
    <n v="250"/>
    <n v="15"/>
    <n v="22710"/>
    <n v="908.4"/>
    <n v="21801.599999999999"/>
    <n v="15140"/>
    <x v="7"/>
    <x v="1"/>
    <x v="3"/>
    <x v="4"/>
    <x v="0"/>
    <x v="1"/>
    <n v="6661.5999999999985"/>
    <n v="0.30555555555555552"/>
    <x v="0"/>
  </r>
  <r>
    <s v="Low"/>
    <n v="1865"/>
    <n v="260"/>
    <n v="350"/>
    <n v="652750"/>
    <n v="26110"/>
    <n v="626640"/>
    <n v="484900"/>
    <x v="8"/>
    <x v="0"/>
    <x v="3"/>
    <x v="5"/>
    <x v="0"/>
    <x v="3"/>
    <n v="141740"/>
    <n v="0.22619047619047619"/>
    <x v="0"/>
  </r>
  <r>
    <s v="Low"/>
    <n v="1074"/>
    <n v="260"/>
    <n v="125"/>
    <n v="134250"/>
    <n v="5370"/>
    <n v="128880"/>
    <n v="128880"/>
    <x v="13"/>
    <x v="3"/>
    <x v="3"/>
    <x v="5"/>
    <x v="0"/>
    <x v="2"/>
    <n v="0"/>
    <n v="0"/>
    <x v="1"/>
  </r>
  <r>
    <s v="Low"/>
    <n v="1907"/>
    <n v="260"/>
    <n v="350"/>
    <n v="667450"/>
    <n v="26698"/>
    <n v="640752"/>
    <n v="495820"/>
    <x v="6"/>
    <x v="0"/>
    <x v="1"/>
    <x v="5"/>
    <x v="1"/>
    <x v="3"/>
    <n v="144932"/>
    <n v="0.22619047619047619"/>
    <x v="0"/>
  </r>
  <r>
    <s v="Low"/>
    <n v="671"/>
    <n v="260"/>
    <n v="15"/>
    <n v="10065"/>
    <n v="402.6"/>
    <n v="9662.4"/>
    <n v="6710"/>
    <x v="7"/>
    <x v="1"/>
    <x v="4"/>
    <x v="5"/>
    <x v="0"/>
    <x v="1"/>
    <n v="2952.3999999999996"/>
    <n v="0.30555555555555552"/>
    <x v="0"/>
  </r>
  <r>
    <s v="Low"/>
    <n v="1778"/>
    <n v="260"/>
    <n v="350"/>
    <n v="622300"/>
    <n v="24892"/>
    <n v="597408"/>
    <n v="462280"/>
    <x v="12"/>
    <x v="0"/>
    <x v="0"/>
    <x v="5"/>
    <x v="0"/>
    <x v="3"/>
    <n v="135128"/>
    <n v="0.22619047619047619"/>
    <x v="0"/>
  </r>
  <r>
    <s v="Medium"/>
    <n v="1159"/>
    <n v="5"/>
    <n v="7"/>
    <n v="8113"/>
    <n v="405.65"/>
    <n v="7707.35"/>
    <n v="5795"/>
    <x v="7"/>
    <x v="0"/>
    <x v="1"/>
    <x v="1"/>
    <x v="1"/>
    <x v="1"/>
    <n v="1912.3500000000004"/>
    <n v="0.24812030075187974"/>
    <x v="0"/>
  </r>
  <r>
    <s v="Medium"/>
    <n v="1372"/>
    <n v="10"/>
    <n v="7"/>
    <n v="9604"/>
    <n v="480.2"/>
    <n v="9123.7999999999993"/>
    <n v="6860"/>
    <x v="0"/>
    <x v="0"/>
    <x v="1"/>
    <x v="2"/>
    <x v="1"/>
    <x v="1"/>
    <n v="2263.7999999999993"/>
    <n v="0.24812030075187963"/>
    <x v="0"/>
  </r>
  <r>
    <s v="Medium"/>
    <n v="2349"/>
    <n v="10"/>
    <n v="7"/>
    <n v="16443"/>
    <n v="822.15"/>
    <n v="15620.85"/>
    <n v="11745"/>
    <x v="9"/>
    <x v="0"/>
    <x v="0"/>
    <x v="2"/>
    <x v="0"/>
    <x v="1"/>
    <n v="3875.8500000000004"/>
    <n v="0.24812030075187971"/>
    <x v="0"/>
  </r>
  <r>
    <s v="Medium"/>
    <n v="2689"/>
    <n v="10"/>
    <n v="7"/>
    <n v="18823"/>
    <n v="941.15"/>
    <n v="17881.849999999999"/>
    <n v="13445"/>
    <x v="10"/>
    <x v="0"/>
    <x v="3"/>
    <x v="2"/>
    <x v="0"/>
    <x v="1"/>
    <n v="4436.8499999999985"/>
    <n v="0.24812030075187963"/>
    <x v="0"/>
  </r>
  <r>
    <s v="Medium"/>
    <n v="2431"/>
    <n v="10"/>
    <n v="12"/>
    <n v="29172"/>
    <n v="1458.6"/>
    <n v="27713.4"/>
    <n v="7293"/>
    <x v="2"/>
    <x v="2"/>
    <x v="0"/>
    <x v="2"/>
    <x v="0"/>
    <x v="2"/>
    <n v="20420.400000000001"/>
    <n v="0.73684210526315785"/>
    <x v="0"/>
  </r>
  <r>
    <s v="Medium"/>
    <n v="2431"/>
    <n v="120"/>
    <n v="12"/>
    <n v="29172"/>
    <n v="1458.6"/>
    <n v="27713.4"/>
    <n v="7293"/>
    <x v="2"/>
    <x v="2"/>
    <x v="0"/>
    <x v="3"/>
    <x v="0"/>
    <x v="2"/>
    <n v="20420.400000000001"/>
    <n v="0.73684210526315785"/>
    <x v="0"/>
  </r>
  <r>
    <s v="Medium"/>
    <n v="2689"/>
    <n v="250"/>
    <n v="7"/>
    <n v="18823"/>
    <n v="941.15"/>
    <n v="17881.849999999999"/>
    <n v="13445"/>
    <x v="10"/>
    <x v="0"/>
    <x v="3"/>
    <x v="4"/>
    <x v="0"/>
    <x v="1"/>
    <n v="4436.8499999999985"/>
    <n v="0.24812030075187963"/>
    <x v="0"/>
  </r>
  <r>
    <s v="Medium"/>
    <n v="1683"/>
    <n v="260"/>
    <n v="7"/>
    <n v="11781"/>
    <n v="589.04999999999995"/>
    <n v="11191.95"/>
    <n v="8415"/>
    <x v="4"/>
    <x v="0"/>
    <x v="3"/>
    <x v="5"/>
    <x v="0"/>
    <x v="1"/>
    <n v="2776.9500000000007"/>
    <n v="0.24812030075187974"/>
    <x v="0"/>
  </r>
  <r>
    <s v="Medium"/>
    <n v="1123"/>
    <n v="260"/>
    <n v="12"/>
    <n v="13476"/>
    <n v="673.8"/>
    <n v="12802.2"/>
    <n v="3369"/>
    <x v="5"/>
    <x v="2"/>
    <x v="3"/>
    <x v="5"/>
    <x v="0"/>
    <x v="1"/>
    <n v="9433.2000000000007"/>
    <n v="0.73684210526315796"/>
    <x v="0"/>
  </r>
  <r>
    <s v="Medium"/>
    <n v="1159"/>
    <n v="260"/>
    <n v="7"/>
    <n v="8113"/>
    <n v="405.65"/>
    <n v="7707.35"/>
    <n v="5795"/>
    <x v="7"/>
    <x v="0"/>
    <x v="1"/>
    <x v="5"/>
    <x v="1"/>
    <x v="1"/>
    <n v="1912.3500000000004"/>
    <n v="0.24812030075187974"/>
    <x v="0"/>
  </r>
  <r>
    <s v="Medium"/>
    <n v="1865"/>
    <n v="3"/>
    <n v="12"/>
    <n v="22380"/>
    <n v="1119"/>
    <n v="21261"/>
    <n v="5595"/>
    <x v="8"/>
    <x v="2"/>
    <x v="2"/>
    <x v="0"/>
    <x v="1"/>
    <x v="2"/>
    <n v="15666"/>
    <n v="0.73684210526315785"/>
    <x v="0"/>
  </r>
  <r>
    <s v="Medium"/>
    <n v="1116"/>
    <n v="3"/>
    <n v="12"/>
    <n v="13392"/>
    <n v="669.6"/>
    <n v="12722.4"/>
    <n v="3348"/>
    <x v="8"/>
    <x v="2"/>
    <x v="1"/>
    <x v="0"/>
    <x v="1"/>
    <x v="1"/>
    <n v="9374.4"/>
    <n v="0.73684210526315785"/>
    <x v="0"/>
  </r>
  <r>
    <s v="Medium"/>
    <n v="1563"/>
    <n v="3"/>
    <n v="20"/>
    <n v="31260"/>
    <n v="1563"/>
    <n v="29697"/>
    <n v="15630"/>
    <x v="14"/>
    <x v="0"/>
    <x v="2"/>
    <x v="0"/>
    <x v="1"/>
    <x v="2"/>
    <n v="14067"/>
    <n v="0.47368421052631576"/>
    <x v="0"/>
  </r>
  <r>
    <s v="Medium"/>
    <n v="991"/>
    <n v="3"/>
    <n v="300"/>
    <n v="297300"/>
    <n v="14865"/>
    <n v="282435"/>
    <n v="247750"/>
    <x v="1"/>
    <x v="4"/>
    <x v="4"/>
    <x v="0"/>
    <x v="0"/>
    <x v="3"/>
    <n v="34685"/>
    <n v="0.12280701754385964"/>
    <x v="1"/>
  </r>
  <r>
    <s v="Medium"/>
    <n v="1016"/>
    <n v="3"/>
    <n v="7"/>
    <n v="7112"/>
    <n v="355.6"/>
    <n v="6756.4"/>
    <n v="5080"/>
    <x v="11"/>
    <x v="0"/>
    <x v="1"/>
    <x v="0"/>
    <x v="1"/>
    <x v="1"/>
    <n v="1676.3999999999996"/>
    <n v="0.24812030075187966"/>
    <x v="0"/>
  </r>
  <r>
    <s v="Medium"/>
    <n v="2791"/>
    <n v="3"/>
    <n v="15"/>
    <n v="41865"/>
    <n v="2093.25"/>
    <n v="39771.75"/>
    <n v="27910"/>
    <x v="15"/>
    <x v="1"/>
    <x v="3"/>
    <x v="0"/>
    <x v="0"/>
    <x v="2"/>
    <n v="11861.75"/>
    <n v="0.2982456140350877"/>
    <x v="0"/>
  </r>
  <r>
    <s v="Medium"/>
    <n v="570"/>
    <n v="3"/>
    <n v="7"/>
    <n v="3990"/>
    <n v="199.5"/>
    <n v="3790.5"/>
    <n v="2850"/>
    <x v="2"/>
    <x v="0"/>
    <x v="4"/>
    <x v="0"/>
    <x v="0"/>
    <x v="1"/>
    <n v="940.5"/>
    <n v="0.24812030075187969"/>
    <x v="0"/>
  </r>
  <r>
    <s v="Medium"/>
    <n v="2487"/>
    <n v="3"/>
    <n v="7"/>
    <n v="17409"/>
    <n v="870.45"/>
    <n v="16538.55"/>
    <n v="12435"/>
    <x v="2"/>
    <x v="0"/>
    <x v="2"/>
    <x v="0"/>
    <x v="1"/>
    <x v="1"/>
    <n v="4103.5499999999993"/>
    <n v="0.24812030075187966"/>
    <x v="0"/>
  </r>
  <r>
    <s v="Medium"/>
    <n v="1384.5"/>
    <n v="5"/>
    <n v="350"/>
    <n v="484575"/>
    <n v="24228.75"/>
    <n v="460346.25"/>
    <n v="359970"/>
    <x v="0"/>
    <x v="0"/>
    <x v="2"/>
    <x v="1"/>
    <x v="1"/>
    <x v="3"/>
    <n v="100376.25"/>
    <n v="0.21804511278195488"/>
    <x v="0"/>
  </r>
  <r>
    <s v="Medium"/>
    <n v="3627"/>
    <n v="5"/>
    <n v="125"/>
    <n v="453375"/>
    <n v="22668.75"/>
    <n v="430706.25"/>
    <n v="435240"/>
    <x v="4"/>
    <x v="3"/>
    <x v="4"/>
    <x v="1"/>
    <x v="0"/>
    <x v="3"/>
    <n v="-4533.75"/>
    <n v="-1.0526315789473684E-2"/>
    <x v="1"/>
  </r>
  <r>
    <s v="Medium"/>
    <n v="720"/>
    <n v="5"/>
    <n v="350"/>
    <n v="252000"/>
    <n v="12600"/>
    <n v="239400"/>
    <n v="187200"/>
    <x v="9"/>
    <x v="0"/>
    <x v="3"/>
    <x v="1"/>
    <x v="0"/>
    <x v="3"/>
    <n v="52200"/>
    <n v="0.21804511278195488"/>
    <x v="0"/>
  </r>
  <r>
    <s v="Medium"/>
    <n v="2342"/>
    <n v="5"/>
    <n v="12"/>
    <n v="28104"/>
    <n v="1405.2"/>
    <n v="26698.799999999999"/>
    <n v="7026"/>
    <x v="15"/>
    <x v="2"/>
    <x v="1"/>
    <x v="1"/>
    <x v="1"/>
    <x v="2"/>
    <n v="19672.8"/>
    <n v="0.73684210526315785"/>
    <x v="0"/>
  </r>
  <r>
    <s v="Medium"/>
    <n v="1100"/>
    <n v="5"/>
    <n v="300"/>
    <n v="330000"/>
    <n v="16500"/>
    <n v="313500"/>
    <n v="275000"/>
    <x v="12"/>
    <x v="4"/>
    <x v="3"/>
    <x v="1"/>
    <x v="0"/>
    <x v="3"/>
    <n v="38500"/>
    <n v="0.12280701754385964"/>
    <x v="1"/>
  </r>
  <r>
    <s v="Medium"/>
    <n v="1303"/>
    <n v="10"/>
    <n v="20"/>
    <n v="26060"/>
    <n v="1303"/>
    <n v="24757"/>
    <n v="13030"/>
    <x v="8"/>
    <x v="0"/>
    <x v="2"/>
    <x v="2"/>
    <x v="1"/>
    <x v="2"/>
    <n v="11727"/>
    <n v="0.47368421052631576"/>
    <x v="0"/>
  </r>
  <r>
    <s v="Medium"/>
    <n v="2992"/>
    <n v="10"/>
    <n v="125"/>
    <n v="374000"/>
    <n v="18700"/>
    <n v="355300"/>
    <n v="359040"/>
    <x v="3"/>
    <x v="3"/>
    <x v="4"/>
    <x v="2"/>
    <x v="0"/>
    <x v="3"/>
    <n v="-3740"/>
    <n v="-1.0526315789473684E-2"/>
    <x v="1"/>
  </r>
  <r>
    <s v="Medium"/>
    <n v="2385"/>
    <n v="10"/>
    <n v="125"/>
    <n v="298125"/>
    <n v="14906.25"/>
    <n v="283218.75"/>
    <n v="286200"/>
    <x v="3"/>
    <x v="3"/>
    <x v="2"/>
    <x v="2"/>
    <x v="1"/>
    <x v="3"/>
    <n v="-2981.25"/>
    <n v="-1.0526315789473684E-2"/>
    <x v="1"/>
  </r>
  <r>
    <s v="Medium"/>
    <n v="1607"/>
    <n v="10"/>
    <n v="300"/>
    <n v="482100"/>
    <n v="24105"/>
    <n v="457995"/>
    <n v="401750"/>
    <x v="13"/>
    <x v="4"/>
    <x v="3"/>
    <x v="2"/>
    <x v="0"/>
    <x v="3"/>
    <n v="56245"/>
    <n v="0.12280701754385964"/>
    <x v="1"/>
  </r>
  <r>
    <s v="Medium"/>
    <n v="2327"/>
    <n v="10"/>
    <n v="7"/>
    <n v="16289"/>
    <n v="814.45"/>
    <n v="15474.55"/>
    <n v="11635"/>
    <x v="14"/>
    <x v="0"/>
    <x v="4"/>
    <x v="2"/>
    <x v="0"/>
    <x v="1"/>
    <n v="3839.5499999999993"/>
    <n v="0.24812030075187966"/>
    <x v="0"/>
  </r>
  <r>
    <s v="Medium"/>
    <n v="991"/>
    <n v="10"/>
    <n v="300"/>
    <n v="297300"/>
    <n v="14865"/>
    <n v="282435"/>
    <n v="247750"/>
    <x v="1"/>
    <x v="4"/>
    <x v="4"/>
    <x v="2"/>
    <x v="0"/>
    <x v="3"/>
    <n v="34685"/>
    <n v="0.12280701754385964"/>
    <x v="1"/>
  </r>
  <r>
    <s v="Medium"/>
    <n v="602"/>
    <n v="10"/>
    <n v="350"/>
    <n v="210700"/>
    <n v="10535"/>
    <n v="200165"/>
    <n v="156520"/>
    <x v="1"/>
    <x v="0"/>
    <x v="4"/>
    <x v="2"/>
    <x v="0"/>
    <x v="3"/>
    <n v="43645"/>
    <n v="0.21804511278195488"/>
    <x v="0"/>
  </r>
  <r>
    <s v="Medium"/>
    <n v="2620"/>
    <n v="10"/>
    <n v="15"/>
    <n v="39300"/>
    <n v="1965"/>
    <n v="37335"/>
    <n v="26200"/>
    <x v="6"/>
    <x v="1"/>
    <x v="2"/>
    <x v="2"/>
    <x v="1"/>
    <x v="2"/>
    <n v="11135"/>
    <n v="0.2982456140350877"/>
    <x v="0"/>
  </r>
  <r>
    <s v="Medium"/>
    <n v="1228"/>
    <n v="10"/>
    <n v="350"/>
    <n v="429800"/>
    <n v="21490"/>
    <n v="408310"/>
    <n v="319280"/>
    <x v="7"/>
    <x v="0"/>
    <x v="0"/>
    <x v="2"/>
    <x v="0"/>
    <x v="3"/>
    <n v="89030"/>
    <n v="0.21804511278195488"/>
    <x v="0"/>
  </r>
  <r>
    <s v="Medium"/>
    <n v="1389"/>
    <n v="10"/>
    <n v="20"/>
    <n v="27780"/>
    <n v="1389"/>
    <n v="26391"/>
    <n v="13890"/>
    <x v="7"/>
    <x v="0"/>
    <x v="0"/>
    <x v="2"/>
    <x v="0"/>
    <x v="2"/>
    <n v="12501"/>
    <n v="0.47368421052631576"/>
    <x v="0"/>
  </r>
  <r>
    <s v="Medium"/>
    <n v="861"/>
    <n v="10"/>
    <n v="125"/>
    <n v="107625"/>
    <n v="5381.25"/>
    <n v="102243.75"/>
    <n v="103320"/>
    <x v="10"/>
    <x v="3"/>
    <x v="4"/>
    <x v="2"/>
    <x v="0"/>
    <x v="2"/>
    <n v="-1076.25"/>
    <n v="-1.0526315789473684E-2"/>
    <x v="1"/>
  </r>
  <r>
    <s v="Medium"/>
    <n v="704"/>
    <n v="10"/>
    <n v="125"/>
    <n v="88000"/>
    <n v="4400"/>
    <n v="83600"/>
    <n v="84480"/>
    <x v="7"/>
    <x v="3"/>
    <x v="2"/>
    <x v="2"/>
    <x v="1"/>
    <x v="2"/>
    <n v="-880"/>
    <n v="-1.0526315789473684E-2"/>
    <x v="1"/>
  </r>
  <r>
    <s v="Medium"/>
    <n v="1802"/>
    <n v="10"/>
    <n v="20"/>
    <n v="36040"/>
    <n v="1802"/>
    <n v="34238"/>
    <n v="18020"/>
    <x v="12"/>
    <x v="0"/>
    <x v="0"/>
    <x v="2"/>
    <x v="0"/>
    <x v="2"/>
    <n v="16218"/>
    <n v="0.47368421052631576"/>
    <x v="0"/>
  </r>
  <r>
    <s v="Medium"/>
    <n v="2663"/>
    <n v="10"/>
    <n v="20"/>
    <n v="53260"/>
    <n v="2663"/>
    <n v="50597"/>
    <n v="26630"/>
    <x v="2"/>
    <x v="0"/>
    <x v="4"/>
    <x v="2"/>
    <x v="0"/>
    <x v="2"/>
    <n v="23967"/>
    <n v="0.47368421052631576"/>
    <x v="0"/>
  </r>
  <r>
    <s v="Medium"/>
    <n v="2136"/>
    <n v="10"/>
    <n v="7"/>
    <n v="14952"/>
    <n v="747.6"/>
    <n v="14204.4"/>
    <n v="10680"/>
    <x v="12"/>
    <x v="0"/>
    <x v="2"/>
    <x v="2"/>
    <x v="1"/>
    <x v="1"/>
    <n v="3524.3999999999996"/>
    <n v="0.24812030075187969"/>
    <x v="0"/>
  </r>
  <r>
    <s v="Medium"/>
    <n v="2116"/>
    <n v="10"/>
    <n v="15"/>
    <n v="31740"/>
    <n v="1587"/>
    <n v="30153"/>
    <n v="21160"/>
    <x v="12"/>
    <x v="1"/>
    <x v="1"/>
    <x v="2"/>
    <x v="1"/>
    <x v="2"/>
    <n v="8993"/>
    <n v="0.2982456140350877"/>
    <x v="0"/>
  </r>
  <r>
    <s v="Medium"/>
    <n v="555"/>
    <n v="120"/>
    <n v="15"/>
    <n v="8325"/>
    <n v="416.25"/>
    <n v="7908.75"/>
    <n v="5550"/>
    <x v="0"/>
    <x v="1"/>
    <x v="4"/>
    <x v="3"/>
    <x v="0"/>
    <x v="1"/>
    <n v="2358.75"/>
    <n v="0.2982456140350877"/>
    <x v="0"/>
  </r>
  <r>
    <s v="Medium"/>
    <n v="2861"/>
    <n v="120"/>
    <n v="15"/>
    <n v="42915"/>
    <n v="2145.75"/>
    <n v="40769.25"/>
    <n v="28610"/>
    <x v="0"/>
    <x v="1"/>
    <x v="3"/>
    <x v="3"/>
    <x v="0"/>
    <x v="2"/>
    <n v="12159.25"/>
    <n v="0.2982456140350877"/>
    <x v="0"/>
  </r>
  <r>
    <s v="Medium"/>
    <n v="807"/>
    <n v="120"/>
    <n v="125"/>
    <n v="100875"/>
    <n v="5043.75"/>
    <n v="95831.25"/>
    <n v="96840"/>
    <x v="8"/>
    <x v="3"/>
    <x v="1"/>
    <x v="3"/>
    <x v="1"/>
    <x v="2"/>
    <n v="-1008.75"/>
    <n v="-1.0526315789473684E-2"/>
    <x v="1"/>
  </r>
  <r>
    <s v="Medium"/>
    <n v="602"/>
    <n v="120"/>
    <n v="350"/>
    <n v="210700"/>
    <n v="10535"/>
    <n v="200165"/>
    <n v="156520"/>
    <x v="1"/>
    <x v="0"/>
    <x v="4"/>
    <x v="3"/>
    <x v="0"/>
    <x v="3"/>
    <n v="43645"/>
    <n v="0.21804511278195488"/>
    <x v="0"/>
  </r>
  <r>
    <s v="Medium"/>
    <n v="2832"/>
    <n v="120"/>
    <n v="20"/>
    <n v="56640"/>
    <n v="2832"/>
    <n v="53808"/>
    <n v="28320"/>
    <x v="5"/>
    <x v="0"/>
    <x v="4"/>
    <x v="3"/>
    <x v="0"/>
    <x v="2"/>
    <n v="25488"/>
    <n v="0.47368421052631576"/>
    <x v="0"/>
  </r>
  <r>
    <s v="Medium"/>
    <n v="1579"/>
    <n v="120"/>
    <n v="20"/>
    <n v="31580"/>
    <n v="1579"/>
    <n v="30001"/>
    <n v="15790"/>
    <x v="5"/>
    <x v="0"/>
    <x v="2"/>
    <x v="3"/>
    <x v="1"/>
    <x v="2"/>
    <n v="14211"/>
    <n v="0.47368421052631576"/>
    <x v="0"/>
  </r>
  <r>
    <s v="Medium"/>
    <n v="861"/>
    <n v="120"/>
    <n v="125"/>
    <n v="107625"/>
    <n v="5381.25"/>
    <n v="102243.75"/>
    <n v="103320"/>
    <x v="10"/>
    <x v="3"/>
    <x v="4"/>
    <x v="3"/>
    <x v="0"/>
    <x v="2"/>
    <n v="-1076.25"/>
    <n v="-1.0526315789473684E-2"/>
    <x v="1"/>
  </r>
  <r>
    <s v="Medium"/>
    <n v="704"/>
    <n v="120"/>
    <n v="125"/>
    <n v="88000"/>
    <n v="4400"/>
    <n v="83600"/>
    <n v="84480"/>
    <x v="7"/>
    <x v="3"/>
    <x v="2"/>
    <x v="3"/>
    <x v="1"/>
    <x v="2"/>
    <n v="-880"/>
    <n v="-1.0526315789473684E-2"/>
    <x v="1"/>
  </r>
  <r>
    <s v="Medium"/>
    <n v="1033"/>
    <n v="120"/>
    <n v="20"/>
    <n v="20660"/>
    <n v="1033"/>
    <n v="19627"/>
    <n v="10330"/>
    <x v="12"/>
    <x v="0"/>
    <x v="2"/>
    <x v="3"/>
    <x v="1"/>
    <x v="2"/>
    <n v="9297"/>
    <n v="0.47368421052631576"/>
    <x v="0"/>
  </r>
  <r>
    <s v="Medium"/>
    <n v="1250"/>
    <n v="120"/>
    <n v="300"/>
    <n v="375000"/>
    <n v="18750"/>
    <n v="356250"/>
    <n v="312500"/>
    <x v="2"/>
    <x v="4"/>
    <x v="1"/>
    <x v="3"/>
    <x v="1"/>
    <x v="3"/>
    <n v="43750"/>
    <n v="0.12280701754385964"/>
    <x v="1"/>
  </r>
  <r>
    <s v="Medium"/>
    <n v="1389"/>
    <n v="250"/>
    <n v="20"/>
    <n v="27780"/>
    <n v="1389"/>
    <n v="26391"/>
    <n v="13890"/>
    <x v="7"/>
    <x v="0"/>
    <x v="0"/>
    <x v="4"/>
    <x v="0"/>
    <x v="2"/>
    <n v="12501"/>
    <n v="0.47368421052631576"/>
    <x v="0"/>
  </r>
  <r>
    <s v="Medium"/>
    <n v="1265"/>
    <n v="250"/>
    <n v="20"/>
    <n v="25300"/>
    <n v="1265"/>
    <n v="24035"/>
    <n v="12650"/>
    <x v="11"/>
    <x v="0"/>
    <x v="4"/>
    <x v="4"/>
    <x v="0"/>
    <x v="2"/>
    <n v="11385"/>
    <n v="0.47368421052631576"/>
    <x v="0"/>
  </r>
  <r>
    <s v="Medium"/>
    <n v="2297"/>
    <n v="250"/>
    <n v="20"/>
    <n v="45940"/>
    <n v="2297"/>
    <n v="43643"/>
    <n v="22970"/>
    <x v="11"/>
    <x v="0"/>
    <x v="1"/>
    <x v="4"/>
    <x v="1"/>
    <x v="2"/>
    <n v="20673"/>
    <n v="0.47368421052631576"/>
    <x v="0"/>
  </r>
  <r>
    <s v="Medium"/>
    <n v="2663"/>
    <n v="250"/>
    <n v="20"/>
    <n v="53260"/>
    <n v="2663"/>
    <n v="50597"/>
    <n v="26630"/>
    <x v="2"/>
    <x v="0"/>
    <x v="4"/>
    <x v="4"/>
    <x v="0"/>
    <x v="2"/>
    <n v="23967"/>
    <n v="0.47368421052631576"/>
    <x v="0"/>
  </r>
  <r>
    <s v="Medium"/>
    <n v="570"/>
    <n v="250"/>
    <n v="7"/>
    <n v="3990"/>
    <n v="199.5"/>
    <n v="3790.5"/>
    <n v="2850"/>
    <x v="2"/>
    <x v="0"/>
    <x v="4"/>
    <x v="4"/>
    <x v="0"/>
    <x v="1"/>
    <n v="940.5"/>
    <n v="0.24812030075187969"/>
    <x v="0"/>
  </r>
  <r>
    <s v="Medium"/>
    <n v="2487"/>
    <n v="250"/>
    <n v="7"/>
    <n v="17409"/>
    <n v="870.45"/>
    <n v="16538.55"/>
    <n v="12435"/>
    <x v="2"/>
    <x v="0"/>
    <x v="2"/>
    <x v="4"/>
    <x v="1"/>
    <x v="1"/>
    <n v="4103.5499999999993"/>
    <n v="0.24812030075187966"/>
    <x v="0"/>
  </r>
  <r>
    <s v="Medium"/>
    <n v="1350"/>
    <n v="260"/>
    <n v="350"/>
    <n v="472500"/>
    <n v="23625"/>
    <n v="448875"/>
    <n v="351000"/>
    <x v="8"/>
    <x v="0"/>
    <x v="1"/>
    <x v="5"/>
    <x v="1"/>
    <x v="3"/>
    <n v="97875"/>
    <n v="0.21804511278195488"/>
    <x v="0"/>
  </r>
  <r>
    <s v="Medium"/>
    <n v="552"/>
    <n v="260"/>
    <n v="350"/>
    <n v="193200"/>
    <n v="9660"/>
    <n v="183540"/>
    <n v="143520"/>
    <x v="5"/>
    <x v="0"/>
    <x v="0"/>
    <x v="5"/>
    <x v="0"/>
    <x v="2"/>
    <n v="40020"/>
    <n v="0.21804511278195488"/>
    <x v="0"/>
  </r>
  <r>
    <s v="Medium"/>
    <n v="1228"/>
    <n v="260"/>
    <n v="350"/>
    <n v="429800"/>
    <n v="21490"/>
    <n v="408310"/>
    <n v="319280"/>
    <x v="7"/>
    <x v="0"/>
    <x v="0"/>
    <x v="5"/>
    <x v="0"/>
    <x v="3"/>
    <n v="89030"/>
    <n v="0.21804511278195488"/>
    <x v="0"/>
  </r>
  <r>
    <s v="Medium"/>
    <n v="1250"/>
    <n v="260"/>
    <n v="300"/>
    <n v="375000"/>
    <n v="18750"/>
    <n v="356250"/>
    <n v="312500"/>
    <x v="2"/>
    <x v="4"/>
    <x v="1"/>
    <x v="5"/>
    <x v="1"/>
    <x v="3"/>
    <n v="43750"/>
    <n v="0.12280701754385964"/>
    <x v="1"/>
  </r>
  <r>
    <s v="Medium"/>
    <n v="3801"/>
    <n v="10"/>
    <n v="15"/>
    <n v="57015"/>
    <n v="3420.9"/>
    <n v="53594.1"/>
    <n v="38010"/>
    <x v="13"/>
    <x v="1"/>
    <x v="2"/>
    <x v="2"/>
    <x v="1"/>
    <x v="2"/>
    <n v="15584.099999999999"/>
    <n v="0.29078014184397161"/>
    <x v="0"/>
  </r>
  <r>
    <s v="Medium"/>
    <n v="1117.5"/>
    <n v="3"/>
    <n v="20"/>
    <n v="22350"/>
    <n v="1341"/>
    <n v="21009"/>
    <n v="11175"/>
    <x v="0"/>
    <x v="0"/>
    <x v="4"/>
    <x v="0"/>
    <x v="0"/>
    <x v="2"/>
    <n v="9834"/>
    <n v="0.46808510638297873"/>
    <x v="0"/>
  </r>
  <r>
    <s v="Medium"/>
    <n v="2844"/>
    <n v="3"/>
    <n v="15"/>
    <n v="42660"/>
    <n v="2559.6"/>
    <n v="40100.400000000001"/>
    <n v="28440"/>
    <x v="1"/>
    <x v="1"/>
    <x v="0"/>
    <x v="0"/>
    <x v="0"/>
    <x v="2"/>
    <n v="11660.400000000001"/>
    <n v="0.29078014184397166"/>
    <x v="0"/>
  </r>
  <r>
    <s v="Medium"/>
    <n v="562"/>
    <n v="3"/>
    <n v="12"/>
    <n v="6744"/>
    <n v="404.64"/>
    <n v="6339.36"/>
    <n v="1686"/>
    <x v="6"/>
    <x v="2"/>
    <x v="3"/>
    <x v="0"/>
    <x v="0"/>
    <x v="1"/>
    <n v="4653.3599999999997"/>
    <n v="0.73404255319148937"/>
    <x v="0"/>
  </r>
  <r>
    <s v="Medium"/>
    <n v="2299"/>
    <n v="3"/>
    <n v="12"/>
    <n v="27588"/>
    <n v="1655.28"/>
    <n v="25932.720000000001"/>
    <n v="6897"/>
    <x v="7"/>
    <x v="2"/>
    <x v="0"/>
    <x v="0"/>
    <x v="0"/>
    <x v="2"/>
    <n v="19035.72"/>
    <n v="0.73404255319148937"/>
    <x v="0"/>
  </r>
  <r>
    <s v="Medium"/>
    <n v="2030"/>
    <n v="3"/>
    <n v="15"/>
    <n v="30450"/>
    <n v="1827"/>
    <n v="28623"/>
    <n v="20300"/>
    <x v="15"/>
    <x v="1"/>
    <x v="4"/>
    <x v="0"/>
    <x v="0"/>
    <x v="2"/>
    <n v="8323"/>
    <n v="0.29078014184397161"/>
    <x v="0"/>
  </r>
  <r>
    <s v="Medium"/>
    <n v="263"/>
    <n v="3"/>
    <n v="7"/>
    <n v="1841"/>
    <n v="110.46"/>
    <n v="1730.54"/>
    <n v="1315"/>
    <x v="11"/>
    <x v="0"/>
    <x v="4"/>
    <x v="0"/>
    <x v="0"/>
    <x v="1"/>
    <n v="415.53999999999996"/>
    <n v="0.24012158054711244"/>
    <x v="0"/>
  </r>
  <r>
    <s v="Medium"/>
    <n v="887"/>
    <n v="3"/>
    <n v="125"/>
    <n v="110875"/>
    <n v="6652.5"/>
    <n v="104222.5"/>
    <n v="106440"/>
    <x v="12"/>
    <x v="3"/>
    <x v="1"/>
    <x v="0"/>
    <x v="1"/>
    <x v="2"/>
    <n v="-2217.5"/>
    <n v="-2.1276595744680851E-2"/>
    <x v="1"/>
  </r>
  <r>
    <s v="Medium"/>
    <n v="980"/>
    <n v="5"/>
    <n v="350"/>
    <n v="343000"/>
    <n v="20580"/>
    <n v="322420"/>
    <n v="254800"/>
    <x v="13"/>
    <x v="0"/>
    <x v="3"/>
    <x v="1"/>
    <x v="0"/>
    <x v="3"/>
    <n v="67620"/>
    <n v="0.20972644376899696"/>
    <x v="0"/>
  </r>
  <r>
    <s v="Medium"/>
    <n v="1460"/>
    <n v="5"/>
    <n v="350"/>
    <n v="511000"/>
    <n v="30660"/>
    <n v="480340"/>
    <n v="379600"/>
    <x v="14"/>
    <x v="0"/>
    <x v="1"/>
    <x v="1"/>
    <x v="1"/>
    <x v="3"/>
    <n v="100740"/>
    <n v="0.20972644376899696"/>
    <x v="0"/>
  </r>
  <r>
    <s v="Medium"/>
    <n v="1403"/>
    <n v="5"/>
    <n v="7"/>
    <n v="9821"/>
    <n v="589.26"/>
    <n v="9231.74"/>
    <n v="7015"/>
    <x v="7"/>
    <x v="0"/>
    <x v="2"/>
    <x v="1"/>
    <x v="1"/>
    <x v="1"/>
    <n v="2216.7399999999998"/>
    <n v="0.24012158054711244"/>
    <x v="0"/>
  </r>
  <r>
    <s v="Medium"/>
    <n v="2723"/>
    <n v="5"/>
    <n v="12"/>
    <n v="32676"/>
    <n v="1960.56"/>
    <n v="30715.439999999999"/>
    <n v="8169"/>
    <x v="15"/>
    <x v="2"/>
    <x v="4"/>
    <x v="1"/>
    <x v="0"/>
    <x v="2"/>
    <n v="22546.44"/>
    <n v="0.73404255319148937"/>
    <x v="0"/>
  </r>
  <r>
    <s v="Medium"/>
    <n v="1496"/>
    <n v="10"/>
    <n v="350"/>
    <n v="523600"/>
    <n v="31416"/>
    <n v="492184"/>
    <n v="388960"/>
    <x v="1"/>
    <x v="0"/>
    <x v="2"/>
    <x v="2"/>
    <x v="1"/>
    <x v="3"/>
    <n v="103224"/>
    <n v="0.20972644376899696"/>
    <x v="0"/>
  </r>
  <r>
    <s v="Medium"/>
    <n v="2299"/>
    <n v="10"/>
    <n v="12"/>
    <n v="27588"/>
    <n v="1655.28"/>
    <n v="25932.720000000001"/>
    <n v="6897"/>
    <x v="7"/>
    <x v="2"/>
    <x v="0"/>
    <x v="2"/>
    <x v="0"/>
    <x v="2"/>
    <n v="19035.72"/>
    <n v="0.73404255319148937"/>
    <x v="0"/>
  </r>
  <r>
    <s v="Medium"/>
    <n v="727"/>
    <n v="10"/>
    <n v="350"/>
    <n v="254450"/>
    <n v="15267"/>
    <n v="239183"/>
    <n v="189020"/>
    <x v="7"/>
    <x v="0"/>
    <x v="4"/>
    <x v="2"/>
    <x v="0"/>
    <x v="3"/>
    <n v="50163"/>
    <n v="0.20972644376899696"/>
    <x v="0"/>
  </r>
  <r>
    <s v="Medium"/>
    <n v="952"/>
    <n v="120"/>
    <n v="125"/>
    <n v="119000"/>
    <n v="7140"/>
    <n v="111860"/>
    <n v="114240"/>
    <x v="8"/>
    <x v="3"/>
    <x v="0"/>
    <x v="3"/>
    <x v="0"/>
    <x v="2"/>
    <n v="-2380"/>
    <n v="-2.1276595744680851E-2"/>
    <x v="1"/>
  </r>
  <r>
    <s v="Medium"/>
    <n v="2755"/>
    <n v="120"/>
    <n v="125"/>
    <n v="344375"/>
    <n v="20662.5"/>
    <n v="323712.5"/>
    <n v="330600"/>
    <x v="8"/>
    <x v="3"/>
    <x v="4"/>
    <x v="3"/>
    <x v="0"/>
    <x v="3"/>
    <n v="-6887.5"/>
    <n v="-2.1276595744680851E-2"/>
    <x v="1"/>
  </r>
  <r>
    <s v="Medium"/>
    <n v="1530"/>
    <n v="120"/>
    <n v="15"/>
    <n v="22950"/>
    <n v="1377"/>
    <n v="21573"/>
    <n v="15300"/>
    <x v="14"/>
    <x v="1"/>
    <x v="1"/>
    <x v="3"/>
    <x v="1"/>
    <x v="2"/>
    <n v="6273"/>
    <n v="0.29078014184397161"/>
    <x v="0"/>
  </r>
  <r>
    <s v="Medium"/>
    <n v="1496"/>
    <n v="120"/>
    <n v="350"/>
    <n v="523600"/>
    <n v="31416"/>
    <n v="492184"/>
    <n v="388960"/>
    <x v="1"/>
    <x v="0"/>
    <x v="2"/>
    <x v="3"/>
    <x v="1"/>
    <x v="3"/>
    <n v="103224"/>
    <n v="0.20972644376899696"/>
    <x v="0"/>
  </r>
  <r>
    <s v="Medium"/>
    <n v="1498"/>
    <n v="120"/>
    <n v="7"/>
    <n v="10486"/>
    <n v="629.16"/>
    <n v="9856.84"/>
    <n v="7490"/>
    <x v="1"/>
    <x v="0"/>
    <x v="3"/>
    <x v="3"/>
    <x v="0"/>
    <x v="1"/>
    <n v="2366.84"/>
    <n v="0.24012158054711247"/>
    <x v="0"/>
  </r>
  <r>
    <s v="Medium"/>
    <n v="1221"/>
    <n v="120"/>
    <n v="300"/>
    <n v="366300"/>
    <n v="21978"/>
    <n v="344322"/>
    <n v="305250"/>
    <x v="7"/>
    <x v="4"/>
    <x v="2"/>
    <x v="3"/>
    <x v="1"/>
    <x v="3"/>
    <n v="39072"/>
    <n v="0.11347517730496454"/>
    <x v="1"/>
  </r>
  <r>
    <s v="Medium"/>
    <n v="2076"/>
    <n v="120"/>
    <n v="350"/>
    <n v="726600"/>
    <n v="43596"/>
    <n v="683004"/>
    <n v="539760"/>
    <x v="7"/>
    <x v="0"/>
    <x v="2"/>
    <x v="3"/>
    <x v="1"/>
    <x v="3"/>
    <n v="143244"/>
    <n v="0.20972644376899696"/>
    <x v="0"/>
  </r>
  <r>
    <s v="Medium"/>
    <n v="2844"/>
    <n v="250"/>
    <n v="15"/>
    <n v="42660"/>
    <n v="2559.6"/>
    <n v="40100.400000000001"/>
    <n v="28440"/>
    <x v="1"/>
    <x v="1"/>
    <x v="0"/>
    <x v="4"/>
    <x v="0"/>
    <x v="2"/>
    <n v="11660.400000000001"/>
    <n v="0.29078014184397166"/>
    <x v="0"/>
  </r>
  <r>
    <s v="Medium"/>
    <n v="1498"/>
    <n v="250"/>
    <n v="7"/>
    <n v="10486"/>
    <n v="629.16"/>
    <n v="9856.84"/>
    <n v="7490"/>
    <x v="1"/>
    <x v="0"/>
    <x v="3"/>
    <x v="4"/>
    <x v="0"/>
    <x v="1"/>
    <n v="2366.84"/>
    <n v="0.24012158054711247"/>
    <x v="0"/>
  </r>
  <r>
    <s v="Medium"/>
    <n v="1221"/>
    <n v="250"/>
    <n v="300"/>
    <n v="366300"/>
    <n v="21978"/>
    <n v="344322"/>
    <n v="305250"/>
    <x v="7"/>
    <x v="4"/>
    <x v="2"/>
    <x v="4"/>
    <x v="1"/>
    <x v="3"/>
    <n v="39072"/>
    <n v="0.11347517730496454"/>
    <x v="1"/>
  </r>
  <r>
    <s v="Medium"/>
    <n v="1123"/>
    <n v="250"/>
    <n v="20"/>
    <n v="22460"/>
    <n v="1347.6"/>
    <n v="21112.400000000001"/>
    <n v="11230"/>
    <x v="11"/>
    <x v="0"/>
    <x v="3"/>
    <x v="4"/>
    <x v="0"/>
    <x v="2"/>
    <n v="9882.4000000000015"/>
    <n v="0.46808510638297873"/>
    <x v="0"/>
  </r>
  <r>
    <s v="Medium"/>
    <n v="2436"/>
    <n v="250"/>
    <n v="300"/>
    <n v="730800"/>
    <n v="43848"/>
    <n v="686952"/>
    <n v="609000"/>
    <x v="12"/>
    <x v="4"/>
    <x v="0"/>
    <x v="4"/>
    <x v="0"/>
    <x v="3"/>
    <n v="77952"/>
    <n v="0.11347517730496454"/>
    <x v="1"/>
  </r>
  <r>
    <s v="Medium"/>
    <n v="1987.5"/>
    <n v="260"/>
    <n v="125"/>
    <n v="248437.5"/>
    <n v="14906.25"/>
    <n v="233531.25"/>
    <n v="238500"/>
    <x v="0"/>
    <x v="3"/>
    <x v="2"/>
    <x v="5"/>
    <x v="1"/>
    <x v="3"/>
    <n v="-4968.75"/>
    <n v="-2.1276595744680851E-2"/>
    <x v="1"/>
  </r>
  <r>
    <s v="Medium"/>
    <n v="1679"/>
    <n v="260"/>
    <n v="350"/>
    <n v="587650"/>
    <n v="35259"/>
    <n v="552391"/>
    <n v="436540"/>
    <x v="6"/>
    <x v="0"/>
    <x v="3"/>
    <x v="5"/>
    <x v="0"/>
    <x v="3"/>
    <n v="115851"/>
    <n v="0.20972644376899696"/>
    <x v="0"/>
  </r>
  <r>
    <s v="Medium"/>
    <n v="727"/>
    <n v="260"/>
    <n v="350"/>
    <n v="254450"/>
    <n v="15267"/>
    <n v="239183"/>
    <n v="189020"/>
    <x v="7"/>
    <x v="0"/>
    <x v="4"/>
    <x v="5"/>
    <x v="0"/>
    <x v="3"/>
    <n v="50163"/>
    <n v="0.20972644376899696"/>
    <x v="0"/>
  </r>
  <r>
    <s v="Medium"/>
    <n v="1403"/>
    <n v="260"/>
    <n v="7"/>
    <n v="9821"/>
    <n v="589.26"/>
    <n v="9231.74"/>
    <n v="7015"/>
    <x v="7"/>
    <x v="0"/>
    <x v="2"/>
    <x v="5"/>
    <x v="1"/>
    <x v="1"/>
    <n v="2216.7399999999998"/>
    <n v="0.24012158054711244"/>
    <x v="0"/>
  </r>
  <r>
    <s v="Medium"/>
    <n v="2076"/>
    <n v="260"/>
    <n v="350"/>
    <n v="726600"/>
    <n v="43596"/>
    <n v="683004"/>
    <n v="539760"/>
    <x v="7"/>
    <x v="0"/>
    <x v="2"/>
    <x v="5"/>
    <x v="1"/>
    <x v="3"/>
    <n v="143244"/>
    <n v="0.20972644376899696"/>
    <x v="0"/>
  </r>
  <r>
    <s v="Medium"/>
    <n v="1757"/>
    <n v="5"/>
    <n v="20"/>
    <n v="35140"/>
    <n v="2108.4"/>
    <n v="33031.599999999999"/>
    <n v="17570"/>
    <x v="7"/>
    <x v="0"/>
    <x v="2"/>
    <x v="1"/>
    <x v="1"/>
    <x v="2"/>
    <n v="15461.599999999999"/>
    <n v="0.46808510638297868"/>
    <x v="0"/>
  </r>
  <r>
    <s v="Medium"/>
    <n v="2198"/>
    <n v="10"/>
    <n v="15"/>
    <n v="32970"/>
    <n v="1978.2"/>
    <n v="30991.8"/>
    <n v="21980"/>
    <x v="5"/>
    <x v="1"/>
    <x v="4"/>
    <x v="2"/>
    <x v="0"/>
    <x v="2"/>
    <n v="9011.7999999999993"/>
    <n v="0.29078014184397161"/>
    <x v="0"/>
  </r>
  <r>
    <s v="Medium"/>
    <n v="1743"/>
    <n v="10"/>
    <n v="15"/>
    <n v="26145"/>
    <n v="1568.7"/>
    <n v="24576.3"/>
    <n v="17430"/>
    <x v="5"/>
    <x v="1"/>
    <x v="1"/>
    <x v="2"/>
    <x v="1"/>
    <x v="2"/>
    <n v="7146.2999999999993"/>
    <n v="0.29078014184397161"/>
    <x v="0"/>
  </r>
  <r>
    <s v="Medium"/>
    <n v="1153"/>
    <n v="10"/>
    <n v="15"/>
    <n v="17295"/>
    <n v="1037.7"/>
    <n v="16257.3"/>
    <n v="11530"/>
    <x v="10"/>
    <x v="1"/>
    <x v="4"/>
    <x v="2"/>
    <x v="0"/>
    <x v="2"/>
    <n v="4727.2999999999993"/>
    <n v="0.29078014184397161"/>
    <x v="0"/>
  </r>
  <r>
    <s v="Medium"/>
    <n v="1757"/>
    <n v="10"/>
    <n v="20"/>
    <n v="35140"/>
    <n v="2108.4"/>
    <n v="33031.599999999999"/>
    <n v="17570"/>
    <x v="7"/>
    <x v="0"/>
    <x v="2"/>
    <x v="2"/>
    <x v="1"/>
    <x v="2"/>
    <n v="15461.599999999999"/>
    <n v="0.46808510638297868"/>
    <x v="0"/>
  </r>
  <r>
    <s v="Medium"/>
    <n v="1001"/>
    <n v="120"/>
    <n v="20"/>
    <n v="20020"/>
    <n v="1201.2"/>
    <n v="18818.8"/>
    <n v="10010"/>
    <x v="5"/>
    <x v="0"/>
    <x v="1"/>
    <x v="3"/>
    <x v="1"/>
    <x v="2"/>
    <n v="8808.7999999999993"/>
    <n v="0.46808510638297868"/>
    <x v="0"/>
  </r>
  <r>
    <s v="Medium"/>
    <n v="1333"/>
    <n v="120"/>
    <n v="7"/>
    <n v="9331"/>
    <n v="559.86"/>
    <n v="8771.14"/>
    <n v="6665"/>
    <x v="15"/>
    <x v="0"/>
    <x v="3"/>
    <x v="3"/>
    <x v="0"/>
    <x v="1"/>
    <n v="2106.1399999999994"/>
    <n v="0.24012158054711241"/>
    <x v="0"/>
  </r>
  <r>
    <s v="Medium"/>
    <n v="1153"/>
    <n v="250"/>
    <n v="15"/>
    <n v="17295"/>
    <n v="1037.7"/>
    <n v="16257.3"/>
    <n v="11530"/>
    <x v="10"/>
    <x v="1"/>
    <x v="4"/>
    <x v="4"/>
    <x v="0"/>
    <x v="2"/>
    <n v="4727.2999999999993"/>
    <n v="0.29078014184397161"/>
    <x v="0"/>
  </r>
  <r>
    <s v="Medium"/>
    <n v="727"/>
    <n v="3"/>
    <n v="12"/>
    <n v="8724"/>
    <n v="610.67999999999995"/>
    <n v="8113.32"/>
    <n v="2181"/>
    <x v="8"/>
    <x v="2"/>
    <x v="3"/>
    <x v="0"/>
    <x v="0"/>
    <x v="1"/>
    <n v="5932.32"/>
    <n v="0.73118279569892475"/>
    <x v="0"/>
  </r>
  <r>
    <s v="Medium"/>
    <n v="1884"/>
    <n v="3"/>
    <n v="12"/>
    <n v="22608"/>
    <n v="1582.56"/>
    <n v="21025.439999999999"/>
    <n v="5652"/>
    <x v="5"/>
    <x v="2"/>
    <x v="0"/>
    <x v="0"/>
    <x v="0"/>
    <x v="2"/>
    <n v="15373.439999999999"/>
    <n v="0.73118279569892475"/>
    <x v="0"/>
  </r>
  <r>
    <s v="Medium"/>
    <n v="1834"/>
    <n v="3"/>
    <n v="20"/>
    <n v="36680"/>
    <n v="2567.6"/>
    <n v="34112.400000000001"/>
    <n v="18340"/>
    <x v="9"/>
    <x v="0"/>
    <x v="3"/>
    <x v="0"/>
    <x v="0"/>
    <x v="2"/>
    <n v="15772.400000000001"/>
    <n v="0.4623655913978495"/>
    <x v="0"/>
  </r>
  <r>
    <s v="Medium"/>
    <n v="2340"/>
    <n v="5"/>
    <n v="12"/>
    <n v="28080"/>
    <n v="1965.6"/>
    <n v="26114.400000000001"/>
    <n v="7020"/>
    <x v="0"/>
    <x v="2"/>
    <x v="3"/>
    <x v="1"/>
    <x v="0"/>
    <x v="2"/>
    <n v="19094.400000000001"/>
    <n v="0.73118279569892475"/>
    <x v="0"/>
  </r>
  <r>
    <s v="Medium"/>
    <n v="2342"/>
    <n v="5"/>
    <n v="12"/>
    <n v="28104"/>
    <n v="1967.28"/>
    <n v="26136.720000000001"/>
    <n v="7026"/>
    <x v="15"/>
    <x v="2"/>
    <x v="2"/>
    <x v="1"/>
    <x v="1"/>
    <x v="2"/>
    <n v="19110.72"/>
    <n v="0.73118279569892475"/>
    <x v="0"/>
  </r>
  <r>
    <s v="Medium"/>
    <n v="1031"/>
    <n v="10"/>
    <n v="7"/>
    <n v="7217"/>
    <n v="505.19"/>
    <n v="6711.81"/>
    <n v="5155"/>
    <x v="9"/>
    <x v="0"/>
    <x v="2"/>
    <x v="2"/>
    <x v="1"/>
    <x v="1"/>
    <n v="1556.8100000000004"/>
    <n v="0.23195084485407072"/>
    <x v="0"/>
  </r>
  <r>
    <s v="Medium"/>
    <n v="1262"/>
    <n v="120"/>
    <n v="15"/>
    <n v="18930"/>
    <n v="1325.1"/>
    <n v="17604.900000000001"/>
    <n v="12620"/>
    <x v="14"/>
    <x v="1"/>
    <x v="0"/>
    <x v="3"/>
    <x v="0"/>
    <x v="2"/>
    <n v="4984.9000000000015"/>
    <n v="0.28315412186379935"/>
    <x v="0"/>
  </r>
  <r>
    <s v="Medium"/>
    <n v="1135"/>
    <n v="120"/>
    <n v="7"/>
    <n v="7945"/>
    <n v="556.15"/>
    <n v="7388.85"/>
    <n v="5675"/>
    <x v="1"/>
    <x v="0"/>
    <x v="0"/>
    <x v="3"/>
    <x v="0"/>
    <x v="1"/>
    <n v="1713.8500000000004"/>
    <n v="0.23195084485407069"/>
    <x v="0"/>
  </r>
  <r>
    <s v="Medium"/>
    <n v="547"/>
    <n v="120"/>
    <n v="7"/>
    <n v="3829"/>
    <n v="268.02999999999997"/>
    <n v="3560.97"/>
    <n v="2735"/>
    <x v="15"/>
    <x v="0"/>
    <x v="4"/>
    <x v="3"/>
    <x v="0"/>
    <x v="1"/>
    <n v="825.9699999999998"/>
    <n v="0.23195084485407061"/>
    <x v="0"/>
  </r>
  <r>
    <s v="Medium"/>
    <n v="1582"/>
    <n v="120"/>
    <n v="7"/>
    <n v="11074"/>
    <n v="775.18"/>
    <n v="10298.82"/>
    <n v="7910"/>
    <x v="2"/>
    <x v="0"/>
    <x v="0"/>
    <x v="3"/>
    <x v="0"/>
    <x v="1"/>
    <n v="2388.8199999999997"/>
    <n v="0.23195084485407064"/>
    <x v="0"/>
  </r>
  <r>
    <s v="Medium"/>
    <n v="1738.5"/>
    <n v="250"/>
    <n v="12"/>
    <n v="20862"/>
    <n v="1460.34"/>
    <n v="19401.66"/>
    <n v="5215.5"/>
    <x v="13"/>
    <x v="2"/>
    <x v="2"/>
    <x v="4"/>
    <x v="1"/>
    <x v="2"/>
    <n v="14186.16"/>
    <n v="0.73118279569892475"/>
    <x v="0"/>
  </r>
  <r>
    <s v="Medium"/>
    <n v="2215"/>
    <n v="250"/>
    <n v="12"/>
    <n v="26580"/>
    <n v="1860.6"/>
    <n v="24719.4"/>
    <n v="6645"/>
    <x v="9"/>
    <x v="2"/>
    <x v="1"/>
    <x v="4"/>
    <x v="1"/>
    <x v="2"/>
    <n v="18074.400000000001"/>
    <n v="0.73118279569892475"/>
    <x v="0"/>
  </r>
  <r>
    <s v="Medium"/>
    <n v="1582"/>
    <n v="250"/>
    <n v="7"/>
    <n v="11074"/>
    <n v="775.18"/>
    <n v="10298.82"/>
    <n v="7910"/>
    <x v="2"/>
    <x v="0"/>
    <x v="0"/>
    <x v="4"/>
    <x v="0"/>
    <x v="1"/>
    <n v="2388.8199999999997"/>
    <n v="0.23195084485407064"/>
    <x v="0"/>
  </r>
  <r>
    <s v="Medium"/>
    <n v="1135"/>
    <n v="260"/>
    <n v="7"/>
    <n v="7945"/>
    <n v="556.15"/>
    <n v="7388.85"/>
    <n v="5675"/>
    <x v="1"/>
    <x v="0"/>
    <x v="0"/>
    <x v="5"/>
    <x v="0"/>
    <x v="1"/>
    <n v="1713.8500000000004"/>
    <n v="0.23195084485407069"/>
    <x v="0"/>
  </r>
  <r>
    <s v="Medium"/>
    <n v="1761"/>
    <n v="3"/>
    <n v="350"/>
    <n v="616350"/>
    <n v="43144.5"/>
    <n v="573205.5"/>
    <n v="457860"/>
    <x v="3"/>
    <x v="0"/>
    <x v="4"/>
    <x v="0"/>
    <x v="0"/>
    <x v="3"/>
    <n v="115345.5"/>
    <n v="0.20122887864823349"/>
    <x v="0"/>
  </r>
  <r>
    <s v="Medium"/>
    <n v="448"/>
    <n v="3"/>
    <n v="300"/>
    <n v="134400"/>
    <n v="9408"/>
    <n v="124992"/>
    <n v="112000"/>
    <x v="1"/>
    <x v="4"/>
    <x v="2"/>
    <x v="0"/>
    <x v="1"/>
    <x v="2"/>
    <n v="12992"/>
    <n v="0.1039426523297491"/>
    <x v="1"/>
  </r>
  <r>
    <s v="Medium"/>
    <n v="2181"/>
    <n v="3"/>
    <n v="300"/>
    <n v="654300"/>
    <n v="45801"/>
    <n v="608499"/>
    <n v="545250"/>
    <x v="10"/>
    <x v="4"/>
    <x v="2"/>
    <x v="0"/>
    <x v="1"/>
    <x v="3"/>
    <n v="63249"/>
    <n v="0.1039426523297491"/>
    <x v="1"/>
  </r>
  <r>
    <s v="Medium"/>
    <n v="1976"/>
    <n v="5"/>
    <n v="20"/>
    <n v="39520"/>
    <n v="2766.4"/>
    <n v="36753.599999999999"/>
    <n v="19760"/>
    <x v="10"/>
    <x v="0"/>
    <x v="2"/>
    <x v="1"/>
    <x v="1"/>
    <x v="2"/>
    <n v="16993.599999999999"/>
    <n v="0.46236559139784944"/>
    <x v="0"/>
  </r>
  <r>
    <s v="Medium"/>
    <n v="2181"/>
    <n v="5"/>
    <n v="300"/>
    <n v="654300"/>
    <n v="45801"/>
    <n v="608499"/>
    <n v="545250"/>
    <x v="10"/>
    <x v="4"/>
    <x v="2"/>
    <x v="1"/>
    <x v="1"/>
    <x v="3"/>
    <n v="63249"/>
    <n v="0.1039426523297491"/>
    <x v="1"/>
  </r>
  <r>
    <s v="Medium"/>
    <n v="2500"/>
    <n v="5"/>
    <n v="125"/>
    <n v="312500"/>
    <n v="21875"/>
    <n v="290625"/>
    <n v="300000"/>
    <x v="11"/>
    <x v="3"/>
    <x v="1"/>
    <x v="1"/>
    <x v="1"/>
    <x v="3"/>
    <n v="-9375"/>
    <n v="-3.2258064516129031E-2"/>
    <x v="1"/>
  </r>
  <r>
    <s v="Medium"/>
    <n v="1702"/>
    <n v="10"/>
    <n v="300"/>
    <n v="510600"/>
    <n v="35742"/>
    <n v="474858"/>
    <n v="425500"/>
    <x v="14"/>
    <x v="4"/>
    <x v="0"/>
    <x v="2"/>
    <x v="0"/>
    <x v="3"/>
    <n v="49358"/>
    <n v="0.1039426523297491"/>
    <x v="1"/>
  </r>
  <r>
    <s v="Medium"/>
    <n v="448"/>
    <n v="10"/>
    <n v="300"/>
    <n v="134400"/>
    <n v="9408"/>
    <n v="124992"/>
    <n v="112000"/>
    <x v="1"/>
    <x v="4"/>
    <x v="2"/>
    <x v="2"/>
    <x v="1"/>
    <x v="2"/>
    <n v="12992"/>
    <n v="0.1039426523297491"/>
    <x v="1"/>
  </r>
  <r>
    <s v="Medium"/>
    <n v="3513"/>
    <n v="10"/>
    <n v="125"/>
    <n v="439125"/>
    <n v="30738.75"/>
    <n v="408386.25"/>
    <n v="421560"/>
    <x v="4"/>
    <x v="3"/>
    <x v="1"/>
    <x v="2"/>
    <x v="1"/>
    <x v="3"/>
    <n v="-13173.75"/>
    <n v="-3.2258064516129031E-2"/>
    <x v="1"/>
  </r>
  <r>
    <s v="Medium"/>
    <n v="2101"/>
    <n v="10"/>
    <n v="15"/>
    <n v="31515"/>
    <n v="2206.0500000000002"/>
    <n v="29308.95"/>
    <n v="21010"/>
    <x v="5"/>
    <x v="1"/>
    <x v="2"/>
    <x v="2"/>
    <x v="1"/>
    <x v="2"/>
    <n v="8298.9500000000007"/>
    <n v="0.28315412186379929"/>
    <x v="0"/>
  </r>
  <r>
    <s v="Medium"/>
    <n v="2931"/>
    <n v="10"/>
    <n v="15"/>
    <n v="43965"/>
    <n v="3077.55"/>
    <n v="40887.449999999997"/>
    <n v="29310"/>
    <x v="9"/>
    <x v="1"/>
    <x v="4"/>
    <x v="2"/>
    <x v="0"/>
    <x v="2"/>
    <n v="11577.449999999997"/>
    <n v="0.28315412186379924"/>
    <x v="0"/>
  </r>
  <r>
    <s v="Medium"/>
    <n v="1535"/>
    <n v="10"/>
    <n v="20"/>
    <n v="30700"/>
    <n v="2149"/>
    <n v="28551"/>
    <n v="15350"/>
    <x v="6"/>
    <x v="0"/>
    <x v="2"/>
    <x v="2"/>
    <x v="1"/>
    <x v="2"/>
    <n v="13201"/>
    <n v="0.46236559139784944"/>
    <x v="0"/>
  </r>
  <r>
    <s v="Medium"/>
    <n v="1123"/>
    <n v="10"/>
    <n v="300"/>
    <n v="336900"/>
    <n v="23583"/>
    <n v="313317"/>
    <n v="280750"/>
    <x v="9"/>
    <x v="4"/>
    <x v="1"/>
    <x v="2"/>
    <x v="1"/>
    <x v="3"/>
    <n v="32567"/>
    <n v="0.1039426523297491"/>
    <x v="1"/>
  </r>
  <r>
    <s v="Medium"/>
    <n v="1404"/>
    <n v="10"/>
    <n v="300"/>
    <n v="421200"/>
    <n v="29484"/>
    <n v="391716"/>
    <n v="351000"/>
    <x v="11"/>
    <x v="4"/>
    <x v="0"/>
    <x v="2"/>
    <x v="0"/>
    <x v="3"/>
    <n v="40716"/>
    <n v="0.1039426523297491"/>
    <x v="1"/>
  </r>
  <r>
    <s v="Medium"/>
    <n v="2763"/>
    <n v="10"/>
    <n v="12"/>
    <n v="33156"/>
    <n v="2320.92"/>
    <n v="30835.08"/>
    <n v="8289"/>
    <x v="11"/>
    <x v="2"/>
    <x v="3"/>
    <x v="2"/>
    <x v="0"/>
    <x v="2"/>
    <n v="22546.080000000002"/>
    <n v="0.73118279569892475"/>
    <x v="0"/>
  </r>
  <r>
    <s v="Medium"/>
    <n v="2125"/>
    <n v="10"/>
    <n v="7"/>
    <n v="14875"/>
    <n v="1041.25"/>
    <n v="13833.75"/>
    <n v="10625"/>
    <x v="12"/>
    <x v="0"/>
    <x v="1"/>
    <x v="2"/>
    <x v="1"/>
    <x v="2"/>
    <n v="3208.75"/>
    <n v="0.23195084485407066"/>
    <x v="0"/>
  </r>
  <r>
    <s v="Medium"/>
    <n v="1659"/>
    <n v="120"/>
    <n v="300"/>
    <n v="497700"/>
    <n v="34839"/>
    <n v="462861"/>
    <n v="414750"/>
    <x v="4"/>
    <x v="4"/>
    <x v="2"/>
    <x v="3"/>
    <x v="1"/>
    <x v="3"/>
    <n v="48111"/>
    <n v="0.1039426523297491"/>
    <x v="1"/>
  </r>
  <r>
    <s v="Medium"/>
    <n v="609"/>
    <n v="120"/>
    <n v="20"/>
    <n v="12180"/>
    <n v="852.6"/>
    <n v="11327.4"/>
    <n v="6090"/>
    <x v="5"/>
    <x v="0"/>
    <x v="3"/>
    <x v="3"/>
    <x v="0"/>
    <x v="1"/>
    <n v="5237.3999999999996"/>
    <n v="0.46236559139784944"/>
    <x v="0"/>
  </r>
  <r>
    <s v="Medium"/>
    <n v="2087"/>
    <n v="120"/>
    <n v="125"/>
    <n v="260875"/>
    <n v="18261.25"/>
    <n v="242613.75"/>
    <n v="250440"/>
    <x v="6"/>
    <x v="3"/>
    <x v="1"/>
    <x v="3"/>
    <x v="1"/>
    <x v="3"/>
    <n v="-7826.25"/>
    <n v="-3.2258064516129031E-2"/>
    <x v="1"/>
  </r>
  <r>
    <s v="Medium"/>
    <n v="1976"/>
    <n v="120"/>
    <n v="20"/>
    <n v="39520"/>
    <n v="2766.4"/>
    <n v="36753.599999999999"/>
    <n v="19760"/>
    <x v="10"/>
    <x v="0"/>
    <x v="2"/>
    <x v="3"/>
    <x v="1"/>
    <x v="2"/>
    <n v="16993.599999999999"/>
    <n v="0.46236559139784944"/>
    <x v="0"/>
  </r>
  <r>
    <s v="Medium"/>
    <n v="1421"/>
    <n v="120"/>
    <n v="20"/>
    <n v="28420"/>
    <n v="1989.4"/>
    <n v="26430.6"/>
    <n v="14210"/>
    <x v="12"/>
    <x v="0"/>
    <x v="4"/>
    <x v="3"/>
    <x v="0"/>
    <x v="2"/>
    <n v="12220.599999999999"/>
    <n v="0.46236559139784944"/>
    <x v="0"/>
  </r>
  <r>
    <s v="Medium"/>
    <n v="1372"/>
    <n v="120"/>
    <n v="300"/>
    <n v="411600"/>
    <n v="28812"/>
    <n v="382788"/>
    <n v="343000"/>
    <x v="2"/>
    <x v="4"/>
    <x v="4"/>
    <x v="3"/>
    <x v="0"/>
    <x v="3"/>
    <n v="39788"/>
    <n v="0.1039426523297491"/>
    <x v="1"/>
  </r>
  <r>
    <s v="Medium"/>
    <n v="588"/>
    <n v="120"/>
    <n v="20"/>
    <n v="11760"/>
    <n v="823.2"/>
    <n v="10936.8"/>
    <n v="5880"/>
    <x v="12"/>
    <x v="0"/>
    <x v="1"/>
    <x v="3"/>
    <x v="1"/>
    <x v="1"/>
    <n v="5056.7999999999993"/>
    <n v="0.46236559139784944"/>
    <x v="0"/>
  </r>
  <r>
    <s v="Medium"/>
    <n v="3244.5"/>
    <n v="250"/>
    <n v="12"/>
    <n v="38934"/>
    <n v="2725.38"/>
    <n v="36208.620000000003"/>
    <n v="9733.5"/>
    <x v="0"/>
    <x v="2"/>
    <x v="0"/>
    <x v="4"/>
    <x v="0"/>
    <x v="2"/>
    <n v="26475.120000000003"/>
    <n v="0.73118279569892475"/>
    <x v="0"/>
  </r>
  <r>
    <s v="Medium"/>
    <n v="959"/>
    <n v="250"/>
    <n v="300"/>
    <n v="287700"/>
    <n v="20139"/>
    <n v="267561"/>
    <n v="239750"/>
    <x v="8"/>
    <x v="4"/>
    <x v="2"/>
    <x v="4"/>
    <x v="1"/>
    <x v="3"/>
    <n v="27811"/>
    <n v="0.1039426523297491"/>
    <x v="1"/>
  </r>
  <r>
    <s v="Medium"/>
    <n v="2747"/>
    <n v="250"/>
    <n v="300"/>
    <n v="824100"/>
    <n v="57687"/>
    <n v="766413"/>
    <n v="686750"/>
    <x v="8"/>
    <x v="4"/>
    <x v="3"/>
    <x v="4"/>
    <x v="0"/>
    <x v="3"/>
    <n v="79663"/>
    <n v="0.1039426523297491"/>
    <x v="1"/>
  </r>
  <r>
    <s v="Medium"/>
    <n v="1645"/>
    <n v="260"/>
    <n v="125"/>
    <n v="205625"/>
    <n v="14393.75"/>
    <n v="191231.25"/>
    <n v="197400"/>
    <x v="14"/>
    <x v="3"/>
    <x v="0"/>
    <x v="5"/>
    <x v="0"/>
    <x v="3"/>
    <n v="-6168.75"/>
    <n v="-3.2258064516129031E-2"/>
    <x v="1"/>
  </r>
  <r>
    <s v="Medium"/>
    <n v="2876"/>
    <n v="260"/>
    <n v="350"/>
    <n v="1006600"/>
    <n v="70462"/>
    <n v="936138"/>
    <n v="747760"/>
    <x v="6"/>
    <x v="0"/>
    <x v="2"/>
    <x v="5"/>
    <x v="1"/>
    <x v="3"/>
    <n v="188378"/>
    <n v="0.20122887864823349"/>
    <x v="0"/>
  </r>
  <r>
    <s v="Medium"/>
    <n v="994"/>
    <n v="260"/>
    <n v="125"/>
    <n v="124250"/>
    <n v="8697.5"/>
    <n v="115552.5"/>
    <n v="119280"/>
    <x v="9"/>
    <x v="3"/>
    <x v="1"/>
    <x v="5"/>
    <x v="1"/>
    <x v="2"/>
    <n v="-3727.5"/>
    <n v="-3.2258064516129031E-2"/>
    <x v="1"/>
  </r>
  <r>
    <s v="Medium"/>
    <n v="1118"/>
    <n v="260"/>
    <n v="20"/>
    <n v="22360"/>
    <n v="1565.2"/>
    <n v="20794.8"/>
    <n v="11180"/>
    <x v="15"/>
    <x v="0"/>
    <x v="0"/>
    <x v="5"/>
    <x v="0"/>
    <x v="2"/>
    <n v="9614.7999999999993"/>
    <n v="0.46236559139784944"/>
    <x v="0"/>
  </r>
  <r>
    <s v="Medium"/>
    <n v="1372"/>
    <n v="260"/>
    <n v="300"/>
    <n v="411600"/>
    <n v="28812"/>
    <n v="382788"/>
    <n v="343000"/>
    <x v="2"/>
    <x v="4"/>
    <x v="4"/>
    <x v="5"/>
    <x v="0"/>
    <x v="3"/>
    <n v="39788"/>
    <n v="0.1039426523297491"/>
    <x v="1"/>
  </r>
  <r>
    <s v="Medium"/>
    <n v="488"/>
    <n v="5"/>
    <n v="7"/>
    <n v="3416"/>
    <n v="273.27999999999997"/>
    <n v="3142.72"/>
    <n v="2440"/>
    <x v="8"/>
    <x v="0"/>
    <x v="0"/>
    <x v="1"/>
    <x v="0"/>
    <x v="1"/>
    <n v="702.7199999999998"/>
    <n v="0.22360248447204964"/>
    <x v="0"/>
  </r>
  <r>
    <s v="Medium"/>
    <n v="1282"/>
    <n v="5"/>
    <n v="20"/>
    <n v="25640"/>
    <n v="2051.1999999999998"/>
    <n v="23588.799999999999"/>
    <n v="12820"/>
    <x v="1"/>
    <x v="0"/>
    <x v="4"/>
    <x v="1"/>
    <x v="0"/>
    <x v="2"/>
    <n v="10768.8"/>
    <n v="0.45652173913043476"/>
    <x v="0"/>
  </r>
  <r>
    <s v="Medium"/>
    <n v="257"/>
    <n v="10"/>
    <n v="7"/>
    <n v="1799"/>
    <n v="143.91999999999999"/>
    <n v="1655.08"/>
    <n v="1285"/>
    <x v="14"/>
    <x v="0"/>
    <x v="0"/>
    <x v="2"/>
    <x v="0"/>
    <x v="1"/>
    <n v="370.07999999999993"/>
    <n v="0.22360248447204967"/>
    <x v="0"/>
  </r>
  <r>
    <s v="Medium"/>
    <n v="1282"/>
    <n v="260"/>
    <n v="20"/>
    <n v="25640"/>
    <n v="2051.1999999999998"/>
    <n v="23588.799999999999"/>
    <n v="12820"/>
    <x v="1"/>
    <x v="0"/>
    <x v="4"/>
    <x v="5"/>
    <x v="0"/>
    <x v="2"/>
    <n v="10768.8"/>
    <n v="0.45652173913043476"/>
    <x v="0"/>
  </r>
  <r>
    <s v="Medium"/>
    <n v="1540"/>
    <n v="3"/>
    <n v="125"/>
    <n v="192500"/>
    <n v="15400"/>
    <n v="177100"/>
    <n v="184800"/>
    <x v="5"/>
    <x v="3"/>
    <x v="3"/>
    <x v="0"/>
    <x v="0"/>
    <x v="3"/>
    <n v="-7700"/>
    <n v="-4.3478260869565216E-2"/>
    <x v="1"/>
  </r>
  <r>
    <s v="Medium"/>
    <n v="490"/>
    <n v="3"/>
    <n v="15"/>
    <n v="7350"/>
    <n v="588"/>
    <n v="6762"/>
    <n v="4900"/>
    <x v="15"/>
    <x v="1"/>
    <x v="2"/>
    <x v="0"/>
    <x v="1"/>
    <x v="1"/>
    <n v="1862"/>
    <n v="0.27536231884057971"/>
    <x v="0"/>
  </r>
  <r>
    <s v="Medium"/>
    <n v="1362"/>
    <n v="3"/>
    <n v="350"/>
    <n v="476700"/>
    <n v="38136"/>
    <n v="438564"/>
    <n v="354120"/>
    <x v="2"/>
    <x v="0"/>
    <x v="3"/>
    <x v="0"/>
    <x v="0"/>
    <x v="3"/>
    <n v="84444"/>
    <n v="0.19254658385093168"/>
    <x v="0"/>
  </r>
  <r>
    <s v="Medium"/>
    <n v="2501"/>
    <n v="5"/>
    <n v="15"/>
    <n v="37515"/>
    <n v="3001.2"/>
    <n v="34513.800000000003"/>
    <n v="25010"/>
    <x v="3"/>
    <x v="1"/>
    <x v="2"/>
    <x v="1"/>
    <x v="1"/>
    <x v="2"/>
    <n v="9503.8000000000029"/>
    <n v="0.27536231884057977"/>
    <x v="0"/>
  </r>
  <r>
    <s v="Medium"/>
    <n v="708"/>
    <n v="5"/>
    <n v="20"/>
    <n v="14160"/>
    <n v="1132.8"/>
    <n v="13027.2"/>
    <n v="7080"/>
    <x v="1"/>
    <x v="0"/>
    <x v="0"/>
    <x v="1"/>
    <x v="0"/>
    <x v="2"/>
    <n v="5947.2000000000007"/>
    <n v="0.45652173913043481"/>
    <x v="0"/>
  </r>
  <r>
    <s v="Medium"/>
    <n v="645"/>
    <n v="5"/>
    <n v="20"/>
    <n v="12900"/>
    <n v="1032"/>
    <n v="11868"/>
    <n v="6450"/>
    <x v="4"/>
    <x v="0"/>
    <x v="1"/>
    <x v="1"/>
    <x v="1"/>
    <x v="2"/>
    <n v="5418"/>
    <n v="0.45652173913043476"/>
    <x v="0"/>
  </r>
  <r>
    <s v="Medium"/>
    <n v="1562"/>
    <n v="5"/>
    <n v="300"/>
    <n v="468600"/>
    <n v="37488"/>
    <n v="431112"/>
    <n v="390500"/>
    <x v="5"/>
    <x v="4"/>
    <x v="2"/>
    <x v="1"/>
    <x v="1"/>
    <x v="3"/>
    <n v="40612"/>
    <n v="9.420289855072464E-2"/>
    <x v="1"/>
  </r>
  <r>
    <s v="Medium"/>
    <n v="1283"/>
    <n v="5"/>
    <n v="300"/>
    <n v="384900"/>
    <n v="30792"/>
    <n v="354108"/>
    <n v="320750"/>
    <x v="9"/>
    <x v="4"/>
    <x v="0"/>
    <x v="1"/>
    <x v="0"/>
    <x v="3"/>
    <n v="33358"/>
    <n v="9.420289855072464E-2"/>
    <x v="1"/>
  </r>
  <r>
    <s v="Medium"/>
    <n v="711"/>
    <n v="5"/>
    <n v="15"/>
    <n v="10665"/>
    <n v="853.2"/>
    <n v="9811.7999999999993"/>
    <n v="7110"/>
    <x v="2"/>
    <x v="1"/>
    <x v="1"/>
    <x v="1"/>
    <x v="1"/>
    <x v="1"/>
    <n v="2701.7999999999993"/>
    <n v="0.27536231884057966"/>
    <x v="0"/>
  </r>
  <r>
    <s v="Medium"/>
    <n v="1114"/>
    <n v="10"/>
    <n v="125"/>
    <n v="139250"/>
    <n v="11140"/>
    <n v="128110"/>
    <n v="133680"/>
    <x v="3"/>
    <x v="3"/>
    <x v="3"/>
    <x v="2"/>
    <x v="0"/>
    <x v="3"/>
    <n v="-5570"/>
    <n v="-4.3478260869565216E-2"/>
    <x v="1"/>
  </r>
  <r>
    <s v="Medium"/>
    <n v="1259"/>
    <n v="10"/>
    <n v="7"/>
    <n v="8813"/>
    <n v="705.04"/>
    <n v="8107.96"/>
    <n v="6295"/>
    <x v="13"/>
    <x v="0"/>
    <x v="1"/>
    <x v="2"/>
    <x v="1"/>
    <x v="1"/>
    <n v="1812.96"/>
    <n v="0.2236024844720497"/>
    <x v="0"/>
  </r>
  <r>
    <s v="Medium"/>
    <n v="1095"/>
    <n v="10"/>
    <n v="7"/>
    <n v="7665"/>
    <n v="613.20000000000005"/>
    <n v="7051.8"/>
    <n v="5475"/>
    <x v="14"/>
    <x v="0"/>
    <x v="1"/>
    <x v="2"/>
    <x v="1"/>
    <x v="1"/>
    <n v="1576.8000000000002"/>
    <n v="0.22360248447204972"/>
    <x v="0"/>
  </r>
  <r>
    <s v="Medium"/>
    <n v="1366"/>
    <n v="10"/>
    <n v="20"/>
    <n v="27320"/>
    <n v="2185.6"/>
    <n v="25134.400000000001"/>
    <n v="13660"/>
    <x v="1"/>
    <x v="0"/>
    <x v="1"/>
    <x v="2"/>
    <x v="1"/>
    <x v="2"/>
    <n v="11474.400000000001"/>
    <n v="0.45652173913043481"/>
    <x v="0"/>
  </r>
  <r>
    <s v="Medium"/>
    <n v="2460"/>
    <n v="10"/>
    <n v="300"/>
    <n v="738000"/>
    <n v="59040"/>
    <n v="678960"/>
    <n v="615000"/>
    <x v="1"/>
    <x v="4"/>
    <x v="3"/>
    <x v="2"/>
    <x v="0"/>
    <x v="3"/>
    <n v="63960"/>
    <n v="9.420289855072464E-2"/>
    <x v="1"/>
  </r>
  <r>
    <s v="Medium"/>
    <n v="678"/>
    <n v="10"/>
    <n v="7"/>
    <n v="4746"/>
    <n v="379.68"/>
    <n v="4366.32"/>
    <n v="3390"/>
    <x v="5"/>
    <x v="0"/>
    <x v="4"/>
    <x v="2"/>
    <x v="0"/>
    <x v="1"/>
    <n v="976.31999999999971"/>
    <n v="0.22360248447204964"/>
    <x v="0"/>
  </r>
  <r>
    <s v="Medium"/>
    <n v="1598"/>
    <n v="10"/>
    <n v="7"/>
    <n v="11186"/>
    <n v="894.88"/>
    <n v="10291.120000000001"/>
    <n v="7990"/>
    <x v="5"/>
    <x v="0"/>
    <x v="1"/>
    <x v="2"/>
    <x v="1"/>
    <x v="1"/>
    <n v="2301.1200000000008"/>
    <n v="0.22360248447204975"/>
    <x v="0"/>
  </r>
  <r>
    <s v="Medium"/>
    <n v="2409"/>
    <n v="10"/>
    <n v="7"/>
    <n v="16863"/>
    <n v="1349.04"/>
    <n v="15513.96"/>
    <n v="12045"/>
    <x v="9"/>
    <x v="0"/>
    <x v="1"/>
    <x v="2"/>
    <x v="1"/>
    <x v="2"/>
    <n v="3468.9599999999991"/>
    <n v="0.22360248447204964"/>
    <x v="0"/>
  </r>
  <r>
    <s v="Medium"/>
    <n v="1934"/>
    <n v="10"/>
    <n v="20"/>
    <n v="38680"/>
    <n v="3094.4"/>
    <n v="35585.599999999999"/>
    <n v="19340"/>
    <x v="6"/>
    <x v="0"/>
    <x v="1"/>
    <x v="2"/>
    <x v="1"/>
    <x v="2"/>
    <n v="16245.599999999999"/>
    <n v="0.45652173913043476"/>
    <x v="0"/>
  </r>
  <r>
    <s v="Medium"/>
    <n v="2993"/>
    <n v="10"/>
    <n v="20"/>
    <n v="59860"/>
    <n v="4788.8"/>
    <n v="55071.199999999997"/>
    <n v="29930"/>
    <x v="6"/>
    <x v="0"/>
    <x v="3"/>
    <x v="2"/>
    <x v="0"/>
    <x v="2"/>
    <n v="25141.199999999997"/>
    <n v="0.45652173913043476"/>
    <x v="0"/>
  </r>
  <r>
    <s v="Medium"/>
    <n v="2146"/>
    <n v="10"/>
    <n v="350"/>
    <n v="751100"/>
    <n v="60088"/>
    <n v="691012"/>
    <n v="557960"/>
    <x v="11"/>
    <x v="0"/>
    <x v="1"/>
    <x v="2"/>
    <x v="1"/>
    <x v="3"/>
    <n v="133052"/>
    <n v="0.19254658385093168"/>
    <x v="0"/>
  </r>
  <r>
    <s v="Medium"/>
    <n v="1946"/>
    <n v="10"/>
    <n v="7"/>
    <n v="13622"/>
    <n v="1089.76"/>
    <n v="12532.24"/>
    <n v="9730"/>
    <x v="12"/>
    <x v="0"/>
    <x v="3"/>
    <x v="2"/>
    <x v="0"/>
    <x v="2"/>
    <n v="2802.24"/>
    <n v="0.22360248447204967"/>
    <x v="0"/>
  </r>
  <r>
    <s v="Medium"/>
    <n v="1362"/>
    <n v="10"/>
    <n v="350"/>
    <n v="476700"/>
    <n v="38136"/>
    <n v="438564"/>
    <n v="354120"/>
    <x v="2"/>
    <x v="0"/>
    <x v="3"/>
    <x v="2"/>
    <x v="0"/>
    <x v="3"/>
    <n v="84444"/>
    <n v="0.19254658385093168"/>
    <x v="0"/>
  </r>
  <r>
    <s v="Medium"/>
    <n v="598"/>
    <n v="120"/>
    <n v="12"/>
    <n v="7176"/>
    <n v="574.08000000000004"/>
    <n v="6601.92"/>
    <n v="1794"/>
    <x v="3"/>
    <x v="2"/>
    <x v="0"/>
    <x v="3"/>
    <x v="0"/>
    <x v="1"/>
    <n v="4807.92"/>
    <n v="0.72826086956521741"/>
    <x v="0"/>
  </r>
  <r>
    <s v="Medium"/>
    <n v="2907"/>
    <n v="120"/>
    <n v="7"/>
    <n v="20349"/>
    <n v="1627.92"/>
    <n v="18721.080000000002"/>
    <n v="14535"/>
    <x v="1"/>
    <x v="0"/>
    <x v="4"/>
    <x v="3"/>
    <x v="0"/>
    <x v="2"/>
    <n v="4186.0800000000017"/>
    <n v="0.22360248447204975"/>
    <x v="0"/>
  </r>
  <r>
    <s v="Medium"/>
    <n v="2338"/>
    <n v="120"/>
    <n v="7"/>
    <n v="16366"/>
    <n v="1309.28"/>
    <n v="15056.72"/>
    <n v="11690"/>
    <x v="1"/>
    <x v="0"/>
    <x v="1"/>
    <x v="3"/>
    <x v="1"/>
    <x v="2"/>
    <n v="3366.7199999999993"/>
    <n v="0.22360248447204967"/>
    <x v="0"/>
  </r>
  <r>
    <s v="Medium"/>
    <n v="386"/>
    <n v="120"/>
    <n v="300"/>
    <n v="115800"/>
    <n v="9264"/>
    <n v="106536"/>
    <n v="96500"/>
    <x v="11"/>
    <x v="4"/>
    <x v="2"/>
    <x v="3"/>
    <x v="1"/>
    <x v="2"/>
    <n v="10036"/>
    <n v="9.420289855072464E-2"/>
    <x v="1"/>
  </r>
  <r>
    <s v="Medium"/>
    <n v="635"/>
    <n v="120"/>
    <n v="300"/>
    <n v="190500"/>
    <n v="15240"/>
    <n v="175260"/>
    <n v="158750"/>
    <x v="2"/>
    <x v="4"/>
    <x v="3"/>
    <x v="3"/>
    <x v="0"/>
    <x v="3"/>
    <n v="16510"/>
    <n v="9.420289855072464E-2"/>
    <x v="1"/>
  </r>
  <r>
    <s v="Medium"/>
    <n v="574.5"/>
    <n v="250"/>
    <n v="350"/>
    <n v="201075"/>
    <n v="16086"/>
    <n v="184989"/>
    <n v="149370"/>
    <x v="13"/>
    <x v="0"/>
    <x v="2"/>
    <x v="4"/>
    <x v="1"/>
    <x v="3"/>
    <n v="35619"/>
    <n v="0.19254658385093168"/>
    <x v="0"/>
  </r>
  <r>
    <s v="Medium"/>
    <n v="2338"/>
    <n v="250"/>
    <n v="7"/>
    <n v="16366"/>
    <n v="1309.28"/>
    <n v="15056.72"/>
    <n v="11690"/>
    <x v="1"/>
    <x v="0"/>
    <x v="1"/>
    <x v="4"/>
    <x v="1"/>
    <x v="2"/>
    <n v="3366.7199999999993"/>
    <n v="0.22360248447204967"/>
    <x v="0"/>
  </r>
  <r>
    <s v="Medium"/>
    <n v="381"/>
    <n v="250"/>
    <n v="350"/>
    <n v="133350"/>
    <n v="10668"/>
    <n v="122682"/>
    <n v="99060"/>
    <x v="5"/>
    <x v="0"/>
    <x v="2"/>
    <x v="4"/>
    <x v="1"/>
    <x v="3"/>
    <n v="23622"/>
    <n v="0.19254658385093168"/>
    <x v="0"/>
  </r>
  <r>
    <s v="Medium"/>
    <n v="422"/>
    <n v="250"/>
    <n v="350"/>
    <n v="147700"/>
    <n v="11816"/>
    <n v="135884"/>
    <n v="109720"/>
    <x v="5"/>
    <x v="0"/>
    <x v="1"/>
    <x v="4"/>
    <x v="1"/>
    <x v="3"/>
    <n v="26164"/>
    <n v="0.19254658385093168"/>
    <x v="0"/>
  </r>
  <r>
    <s v="Medium"/>
    <n v="2134"/>
    <n v="250"/>
    <n v="300"/>
    <n v="640200"/>
    <n v="51216"/>
    <n v="588984"/>
    <n v="533500"/>
    <x v="6"/>
    <x v="4"/>
    <x v="0"/>
    <x v="4"/>
    <x v="0"/>
    <x v="3"/>
    <n v="55484"/>
    <n v="9.420289855072464E-2"/>
    <x v="1"/>
  </r>
  <r>
    <s v="Medium"/>
    <n v="808"/>
    <n v="250"/>
    <n v="300"/>
    <n v="242400"/>
    <n v="19392"/>
    <n v="223008"/>
    <n v="202000"/>
    <x v="12"/>
    <x v="4"/>
    <x v="4"/>
    <x v="4"/>
    <x v="0"/>
    <x v="3"/>
    <n v="21008"/>
    <n v="9.420289855072464E-2"/>
    <x v="1"/>
  </r>
  <r>
    <s v="Medium"/>
    <n v="708"/>
    <n v="260"/>
    <n v="20"/>
    <n v="14160"/>
    <n v="1132.8"/>
    <n v="13027.2"/>
    <n v="7080"/>
    <x v="1"/>
    <x v="0"/>
    <x v="0"/>
    <x v="5"/>
    <x v="0"/>
    <x v="2"/>
    <n v="5947.2000000000007"/>
    <n v="0.45652173913043481"/>
    <x v="0"/>
  </r>
  <r>
    <s v="Medium"/>
    <n v="2907"/>
    <n v="260"/>
    <n v="7"/>
    <n v="20349"/>
    <n v="1627.92"/>
    <n v="18721.080000000002"/>
    <n v="14535"/>
    <x v="1"/>
    <x v="0"/>
    <x v="4"/>
    <x v="5"/>
    <x v="0"/>
    <x v="2"/>
    <n v="4186.0800000000017"/>
    <n v="0.22360248447204975"/>
    <x v="0"/>
  </r>
  <r>
    <s v="Medium"/>
    <n v="1366"/>
    <n v="260"/>
    <n v="20"/>
    <n v="27320"/>
    <n v="2185.6"/>
    <n v="25134.400000000001"/>
    <n v="13660"/>
    <x v="1"/>
    <x v="0"/>
    <x v="1"/>
    <x v="5"/>
    <x v="1"/>
    <x v="2"/>
    <n v="11474.400000000001"/>
    <n v="0.45652173913043481"/>
    <x v="0"/>
  </r>
  <r>
    <s v="Medium"/>
    <n v="2460"/>
    <n v="260"/>
    <n v="300"/>
    <n v="738000"/>
    <n v="59040"/>
    <n v="678960"/>
    <n v="615000"/>
    <x v="1"/>
    <x v="4"/>
    <x v="3"/>
    <x v="5"/>
    <x v="0"/>
    <x v="3"/>
    <n v="63960"/>
    <n v="9.420289855072464E-2"/>
    <x v="1"/>
  </r>
  <r>
    <s v="Medium"/>
    <n v="1520"/>
    <n v="260"/>
    <n v="20"/>
    <n v="30400"/>
    <n v="2432"/>
    <n v="27968"/>
    <n v="15200"/>
    <x v="15"/>
    <x v="0"/>
    <x v="1"/>
    <x v="5"/>
    <x v="1"/>
    <x v="2"/>
    <n v="12768"/>
    <n v="0.45652173913043476"/>
    <x v="0"/>
  </r>
  <r>
    <s v="Medium"/>
    <n v="711"/>
    <n v="260"/>
    <n v="15"/>
    <n v="10665"/>
    <n v="853.2"/>
    <n v="9811.7999999999993"/>
    <n v="7110"/>
    <x v="2"/>
    <x v="1"/>
    <x v="1"/>
    <x v="5"/>
    <x v="1"/>
    <x v="1"/>
    <n v="2701.7999999999993"/>
    <n v="0.27536231884057966"/>
    <x v="0"/>
  </r>
  <r>
    <s v="Medium"/>
    <n v="1375"/>
    <n v="260"/>
    <n v="12"/>
    <n v="16500"/>
    <n v="1320"/>
    <n v="15180"/>
    <n v="4125"/>
    <x v="12"/>
    <x v="2"/>
    <x v="3"/>
    <x v="5"/>
    <x v="0"/>
    <x v="2"/>
    <n v="11055"/>
    <n v="0.72826086956521741"/>
    <x v="0"/>
  </r>
  <r>
    <s v="Medium"/>
    <n v="635"/>
    <n v="260"/>
    <n v="300"/>
    <n v="190500"/>
    <n v="15240"/>
    <n v="175260"/>
    <n v="158750"/>
    <x v="2"/>
    <x v="4"/>
    <x v="3"/>
    <x v="5"/>
    <x v="0"/>
    <x v="3"/>
    <n v="16510"/>
    <n v="9.420289855072464E-2"/>
    <x v="1"/>
  </r>
  <r>
    <s v="Medium"/>
    <n v="436.5"/>
    <n v="250"/>
    <n v="20"/>
    <n v="8730"/>
    <n v="698.4"/>
    <n v="8031.6"/>
    <n v="4365"/>
    <x v="4"/>
    <x v="0"/>
    <x v="4"/>
    <x v="4"/>
    <x v="0"/>
    <x v="1"/>
    <n v="3666.6000000000004"/>
    <n v="0.45652173913043481"/>
    <x v="0"/>
  </r>
  <r>
    <s v="Medium"/>
    <n v="1094"/>
    <n v="3"/>
    <n v="300"/>
    <n v="328200"/>
    <n v="29538"/>
    <n v="298662"/>
    <n v="273500"/>
    <x v="1"/>
    <x v="4"/>
    <x v="0"/>
    <x v="0"/>
    <x v="0"/>
    <x v="3"/>
    <n v="25162"/>
    <n v="8.4249084249084255E-2"/>
    <x v="1"/>
  </r>
  <r>
    <s v="Medium"/>
    <n v="367"/>
    <n v="3"/>
    <n v="12"/>
    <n v="4404"/>
    <n v="396.36"/>
    <n v="4007.64"/>
    <n v="1101"/>
    <x v="7"/>
    <x v="2"/>
    <x v="3"/>
    <x v="0"/>
    <x v="0"/>
    <x v="1"/>
    <n v="2906.64"/>
    <n v="0.72527472527472525"/>
    <x v="0"/>
  </r>
  <r>
    <s v="Medium"/>
    <n v="3802.5"/>
    <n v="5"/>
    <n v="300"/>
    <n v="1140750"/>
    <n v="102667.5"/>
    <n v="1038082.5"/>
    <n v="950625"/>
    <x v="13"/>
    <x v="4"/>
    <x v="0"/>
    <x v="1"/>
    <x v="0"/>
    <x v="3"/>
    <n v="87457.5"/>
    <n v="8.4249084249084255E-2"/>
    <x v="1"/>
  </r>
  <r>
    <s v="Medium"/>
    <n v="1666"/>
    <n v="5"/>
    <n v="350"/>
    <n v="583100"/>
    <n v="52479"/>
    <n v="530621"/>
    <n v="433160"/>
    <x v="14"/>
    <x v="0"/>
    <x v="2"/>
    <x v="1"/>
    <x v="1"/>
    <x v="3"/>
    <n v="97461"/>
    <n v="0.18367346938775511"/>
    <x v="0"/>
  </r>
  <r>
    <s v="Medium"/>
    <n v="322"/>
    <n v="5"/>
    <n v="300"/>
    <n v="96600"/>
    <n v="8694"/>
    <n v="87906"/>
    <n v="80500"/>
    <x v="9"/>
    <x v="4"/>
    <x v="2"/>
    <x v="1"/>
    <x v="1"/>
    <x v="2"/>
    <n v="7406"/>
    <n v="8.4249084249084255E-2"/>
    <x v="1"/>
  </r>
  <r>
    <s v="Medium"/>
    <n v="2321"/>
    <n v="5"/>
    <n v="12"/>
    <n v="27852"/>
    <n v="2506.6799999999998"/>
    <n v="25345.32"/>
    <n v="6963"/>
    <x v="15"/>
    <x v="2"/>
    <x v="0"/>
    <x v="1"/>
    <x v="0"/>
    <x v="2"/>
    <n v="18382.32"/>
    <n v="0.72527472527472525"/>
    <x v="0"/>
  </r>
  <r>
    <s v="Medium"/>
    <n v="1857"/>
    <n v="5"/>
    <n v="125"/>
    <n v="232125"/>
    <n v="20891.25"/>
    <n v="211233.75"/>
    <n v="222840"/>
    <x v="11"/>
    <x v="3"/>
    <x v="2"/>
    <x v="1"/>
    <x v="1"/>
    <x v="3"/>
    <n v="-11606.25"/>
    <n v="-5.4945054945054944E-2"/>
    <x v="1"/>
  </r>
  <r>
    <s v="Medium"/>
    <n v="1611"/>
    <n v="5"/>
    <n v="7"/>
    <n v="11277"/>
    <n v="1014.93"/>
    <n v="10262.07"/>
    <n v="8055"/>
    <x v="12"/>
    <x v="0"/>
    <x v="0"/>
    <x v="1"/>
    <x v="0"/>
    <x v="2"/>
    <n v="2207.0699999999997"/>
    <n v="0.21507064364207218"/>
    <x v="0"/>
  </r>
  <r>
    <s v="Medium"/>
    <n v="2797"/>
    <n v="5"/>
    <n v="125"/>
    <n v="349625"/>
    <n v="31466.25"/>
    <n v="318158.75"/>
    <n v="335640"/>
    <x v="2"/>
    <x v="3"/>
    <x v="4"/>
    <x v="1"/>
    <x v="0"/>
    <x v="3"/>
    <n v="-17481.25"/>
    <n v="-5.4945054945054944E-2"/>
    <x v="1"/>
  </r>
  <r>
    <s v="Medium"/>
    <n v="334"/>
    <n v="5"/>
    <n v="300"/>
    <n v="100200"/>
    <n v="9018"/>
    <n v="91182"/>
    <n v="83500"/>
    <x v="12"/>
    <x v="4"/>
    <x v="1"/>
    <x v="1"/>
    <x v="1"/>
    <x v="2"/>
    <n v="7682"/>
    <n v="8.4249084249084255E-2"/>
    <x v="1"/>
  </r>
  <r>
    <s v="Medium"/>
    <n v="2565"/>
    <n v="10"/>
    <n v="300"/>
    <n v="769500"/>
    <n v="69255"/>
    <n v="700245"/>
    <n v="641250"/>
    <x v="0"/>
    <x v="4"/>
    <x v="3"/>
    <x v="2"/>
    <x v="0"/>
    <x v="3"/>
    <n v="58995"/>
    <n v="8.4249084249084255E-2"/>
    <x v="1"/>
  </r>
  <r>
    <s v="Medium"/>
    <n v="2417"/>
    <n v="10"/>
    <n v="350"/>
    <n v="845950"/>
    <n v="76135.5"/>
    <n v="769814.5"/>
    <n v="628420"/>
    <x v="0"/>
    <x v="0"/>
    <x v="3"/>
    <x v="2"/>
    <x v="0"/>
    <x v="3"/>
    <n v="141394.5"/>
    <n v="0.18367346938775511"/>
    <x v="0"/>
  </r>
  <r>
    <s v="Medium"/>
    <n v="3675"/>
    <n v="10"/>
    <n v="15"/>
    <n v="55125"/>
    <n v="4961.25"/>
    <n v="50163.75"/>
    <n v="36750"/>
    <x v="13"/>
    <x v="1"/>
    <x v="4"/>
    <x v="2"/>
    <x v="0"/>
    <x v="2"/>
    <n v="13413.75"/>
    <n v="0.26739926739926739"/>
    <x v="0"/>
  </r>
  <r>
    <s v="Medium"/>
    <n v="1094"/>
    <n v="10"/>
    <n v="300"/>
    <n v="328200"/>
    <n v="29538"/>
    <n v="298662"/>
    <n v="273500"/>
    <x v="1"/>
    <x v="4"/>
    <x v="0"/>
    <x v="2"/>
    <x v="0"/>
    <x v="3"/>
    <n v="25162"/>
    <n v="8.4249084249084255E-2"/>
    <x v="1"/>
  </r>
  <r>
    <s v="Medium"/>
    <n v="1227"/>
    <n v="10"/>
    <n v="15"/>
    <n v="18405"/>
    <n v="1656.45"/>
    <n v="16748.55"/>
    <n v="12270"/>
    <x v="10"/>
    <x v="1"/>
    <x v="2"/>
    <x v="2"/>
    <x v="1"/>
    <x v="2"/>
    <n v="4478.5499999999993"/>
    <n v="0.26739926739926739"/>
    <x v="0"/>
  </r>
  <r>
    <s v="Medium"/>
    <n v="367"/>
    <n v="10"/>
    <n v="12"/>
    <n v="4404"/>
    <n v="396.36"/>
    <n v="4007.64"/>
    <n v="1101"/>
    <x v="7"/>
    <x v="2"/>
    <x v="3"/>
    <x v="2"/>
    <x v="0"/>
    <x v="1"/>
    <n v="2906.64"/>
    <n v="0.72527472527472525"/>
    <x v="0"/>
  </r>
  <r>
    <s v="Medium"/>
    <n v="1324"/>
    <n v="10"/>
    <n v="300"/>
    <n v="397200"/>
    <n v="35748"/>
    <n v="361452"/>
    <n v="331000"/>
    <x v="15"/>
    <x v="4"/>
    <x v="2"/>
    <x v="2"/>
    <x v="1"/>
    <x v="3"/>
    <n v="30452"/>
    <n v="8.4249084249084255E-2"/>
    <x v="1"/>
  </r>
  <r>
    <s v="Medium"/>
    <n v="1775"/>
    <n v="10"/>
    <n v="12"/>
    <n v="21300"/>
    <n v="1917"/>
    <n v="19383"/>
    <n v="5325"/>
    <x v="11"/>
    <x v="2"/>
    <x v="1"/>
    <x v="2"/>
    <x v="1"/>
    <x v="2"/>
    <n v="14058"/>
    <n v="0.72527472527472525"/>
    <x v="0"/>
  </r>
  <r>
    <s v="Medium"/>
    <n v="2797"/>
    <n v="10"/>
    <n v="125"/>
    <n v="349625"/>
    <n v="31466.25"/>
    <n v="318158.75"/>
    <n v="335640"/>
    <x v="2"/>
    <x v="3"/>
    <x v="4"/>
    <x v="2"/>
    <x v="0"/>
    <x v="3"/>
    <n v="-17481.25"/>
    <n v="-5.4945054945054944E-2"/>
    <x v="1"/>
  </r>
  <r>
    <s v="Medium"/>
    <n v="245"/>
    <n v="120"/>
    <n v="15"/>
    <n v="3675"/>
    <n v="330.75"/>
    <n v="3344.25"/>
    <n v="2450"/>
    <x v="14"/>
    <x v="1"/>
    <x v="3"/>
    <x v="3"/>
    <x v="0"/>
    <x v="1"/>
    <n v="894.25"/>
    <n v="0.26739926739926739"/>
    <x v="0"/>
  </r>
  <r>
    <s v="Medium"/>
    <n v="3793.5"/>
    <n v="120"/>
    <n v="300"/>
    <n v="1138050"/>
    <n v="102424.5"/>
    <n v="1035625.5"/>
    <n v="948375"/>
    <x v="4"/>
    <x v="4"/>
    <x v="0"/>
    <x v="3"/>
    <x v="0"/>
    <x v="3"/>
    <n v="87250.5"/>
    <n v="8.4249084249084255E-2"/>
    <x v="1"/>
  </r>
  <r>
    <s v="Medium"/>
    <n v="1307"/>
    <n v="120"/>
    <n v="350"/>
    <n v="457450"/>
    <n v="41170.5"/>
    <n v="416279.5"/>
    <n v="339820"/>
    <x v="4"/>
    <x v="0"/>
    <x v="1"/>
    <x v="3"/>
    <x v="1"/>
    <x v="3"/>
    <n v="76459.5"/>
    <n v="0.18367346938775511"/>
    <x v="0"/>
  </r>
  <r>
    <s v="Medium"/>
    <n v="567"/>
    <n v="120"/>
    <n v="125"/>
    <n v="70875"/>
    <n v="6378.75"/>
    <n v="64496.25"/>
    <n v="68040"/>
    <x v="6"/>
    <x v="3"/>
    <x v="0"/>
    <x v="3"/>
    <x v="0"/>
    <x v="2"/>
    <n v="-3543.75"/>
    <n v="-5.4945054945054944E-2"/>
    <x v="1"/>
  </r>
  <r>
    <s v="Medium"/>
    <n v="2110"/>
    <n v="120"/>
    <n v="125"/>
    <n v="263750"/>
    <n v="23737.5"/>
    <n v="240012.5"/>
    <n v="253200"/>
    <x v="6"/>
    <x v="3"/>
    <x v="3"/>
    <x v="3"/>
    <x v="0"/>
    <x v="3"/>
    <n v="-13187.5"/>
    <n v="-5.4945054945054944E-2"/>
    <x v="1"/>
  </r>
  <r>
    <s v="Medium"/>
    <n v="1269"/>
    <n v="120"/>
    <n v="350"/>
    <n v="444150"/>
    <n v="39973.5"/>
    <n v="404176.5"/>
    <n v="329940"/>
    <x v="10"/>
    <x v="0"/>
    <x v="0"/>
    <x v="3"/>
    <x v="0"/>
    <x v="3"/>
    <n v="74236.5"/>
    <n v="0.18367346938775511"/>
    <x v="0"/>
  </r>
  <r>
    <s v="Medium"/>
    <n v="1956"/>
    <n v="250"/>
    <n v="12"/>
    <n v="23472"/>
    <n v="2112.48"/>
    <n v="21359.52"/>
    <n v="5868"/>
    <x v="0"/>
    <x v="2"/>
    <x v="4"/>
    <x v="4"/>
    <x v="0"/>
    <x v="2"/>
    <n v="15491.52"/>
    <n v="0.72527472527472525"/>
    <x v="0"/>
  </r>
  <r>
    <s v="Medium"/>
    <n v="2659"/>
    <n v="250"/>
    <n v="300"/>
    <n v="797700"/>
    <n v="71793"/>
    <n v="725907"/>
    <n v="664750"/>
    <x v="8"/>
    <x v="4"/>
    <x v="1"/>
    <x v="4"/>
    <x v="1"/>
    <x v="3"/>
    <n v="61157"/>
    <n v="8.4249084249084255E-2"/>
    <x v="1"/>
  </r>
  <r>
    <s v="Medium"/>
    <n v="1351.5"/>
    <n v="250"/>
    <n v="350"/>
    <n v="473025"/>
    <n v="42572.25"/>
    <n v="430452.75"/>
    <n v="351390"/>
    <x v="13"/>
    <x v="0"/>
    <x v="4"/>
    <x v="4"/>
    <x v="0"/>
    <x v="3"/>
    <n v="79062.75"/>
    <n v="0.18367346938775511"/>
    <x v="0"/>
  </r>
  <r>
    <s v="Medium"/>
    <n v="880"/>
    <n v="250"/>
    <n v="12"/>
    <n v="10560"/>
    <n v="950.4"/>
    <n v="9609.6"/>
    <n v="2640"/>
    <x v="14"/>
    <x v="2"/>
    <x v="1"/>
    <x v="4"/>
    <x v="1"/>
    <x v="1"/>
    <n v="6969.6"/>
    <n v="0.72527472527472525"/>
    <x v="0"/>
  </r>
  <r>
    <s v="Medium"/>
    <n v="1867"/>
    <n v="250"/>
    <n v="300"/>
    <n v="560100"/>
    <n v="50409"/>
    <n v="509691"/>
    <n v="466750"/>
    <x v="6"/>
    <x v="4"/>
    <x v="4"/>
    <x v="4"/>
    <x v="0"/>
    <x v="3"/>
    <n v="42941"/>
    <n v="8.4249084249084255E-2"/>
    <x v="1"/>
  </r>
  <r>
    <s v="Medium"/>
    <n v="2234"/>
    <n v="250"/>
    <n v="12"/>
    <n v="26808"/>
    <n v="2412.7199999999998"/>
    <n v="24395.279999999999"/>
    <n v="6702"/>
    <x v="9"/>
    <x v="2"/>
    <x v="2"/>
    <x v="4"/>
    <x v="1"/>
    <x v="2"/>
    <n v="17693.28"/>
    <n v="0.72527472527472525"/>
    <x v="0"/>
  </r>
  <r>
    <s v="Medium"/>
    <n v="1227"/>
    <n v="250"/>
    <n v="15"/>
    <n v="18405"/>
    <n v="1656.45"/>
    <n v="16748.55"/>
    <n v="12270"/>
    <x v="10"/>
    <x v="1"/>
    <x v="2"/>
    <x v="4"/>
    <x v="1"/>
    <x v="2"/>
    <n v="4478.5499999999993"/>
    <n v="0.26739926739926739"/>
    <x v="0"/>
  </r>
  <r>
    <s v="Medium"/>
    <n v="877"/>
    <n v="250"/>
    <n v="125"/>
    <n v="109625"/>
    <n v="9866.25"/>
    <n v="99758.75"/>
    <n v="105240"/>
    <x v="15"/>
    <x v="3"/>
    <x v="3"/>
    <x v="4"/>
    <x v="0"/>
    <x v="2"/>
    <n v="-5481.25"/>
    <n v="-5.4945054945054944E-2"/>
    <x v="1"/>
  </r>
  <r>
    <s v="Medium"/>
    <n v="2071"/>
    <n v="260"/>
    <n v="350"/>
    <n v="724850"/>
    <n v="65236.5"/>
    <n v="659613.5"/>
    <n v="538460"/>
    <x v="6"/>
    <x v="0"/>
    <x v="4"/>
    <x v="5"/>
    <x v="0"/>
    <x v="3"/>
    <n v="121153.5"/>
    <n v="0.18367346938775511"/>
    <x v="0"/>
  </r>
  <r>
    <s v="Medium"/>
    <n v="1269"/>
    <n v="260"/>
    <n v="350"/>
    <n v="444150"/>
    <n v="39973.5"/>
    <n v="404176.5"/>
    <n v="329940"/>
    <x v="10"/>
    <x v="0"/>
    <x v="0"/>
    <x v="5"/>
    <x v="0"/>
    <x v="3"/>
    <n v="74236.5"/>
    <n v="0.18367346938775511"/>
    <x v="0"/>
  </r>
  <r>
    <s v="Medium"/>
    <n v="970"/>
    <n v="260"/>
    <n v="15"/>
    <n v="14550"/>
    <n v="1309.5"/>
    <n v="13240.5"/>
    <n v="9700"/>
    <x v="11"/>
    <x v="1"/>
    <x v="1"/>
    <x v="5"/>
    <x v="1"/>
    <x v="2"/>
    <n v="3540.5"/>
    <n v="0.26739926739926739"/>
    <x v="0"/>
  </r>
  <r>
    <s v="Medium"/>
    <n v="1694"/>
    <n v="260"/>
    <n v="20"/>
    <n v="33880"/>
    <n v="3049.2"/>
    <n v="30830.799999999999"/>
    <n v="16940"/>
    <x v="15"/>
    <x v="0"/>
    <x v="3"/>
    <x v="5"/>
    <x v="0"/>
    <x v="2"/>
    <n v="13890.8"/>
    <n v="0.45054945054945056"/>
    <x v="0"/>
  </r>
  <r>
    <s v="Medium"/>
    <n v="663"/>
    <n v="3"/>
    <n v="20"/>
    <n v="13260"/>
    <n v="1193.4000000000001"/>
    <n v="12066.6"/>
    <n v="6630"/>
    <x v="14"/>
    <x v="0"/>
    <x v="1"/>
    <x v="0"/>
    <x v="1"/>
    <x v="2"/>
    <n v="5436.6"/>
    <n v="0.45054945054945056"/>
    <x v="0"/>
  </r>
  <r>
    <s v="Medium"/>
    <n v="819"/>
    <n v="3"/>
    <n v="7"/>
    <n v="5733"/>
    <n v="515.97"/>
    <n v="5217.03"/>
    <n v="4095"/>
    <x v="4"/>
    <x v="0"/>
    <x v="0"/>
    <x v="0"/>
    <x v="0"/>
    <x v="1"/>
    <n v="1122.0299999999997"/>
    <n v="0.21507064364207218"/>
    <x v="0"/>
  </r>
  <r>
    <s v="Medium"/>
    <n v="1580"/>
    <n v="3"/>
    <n v="12"/>
    <n v="18960"/>
    <n v="1706.4"/>
    <n v="17253.599999999999"/>
    <n v="4740"/>
    <x v="6"/>
    <x v="2"/>
    <x v="1"/>
    <x v="0"/>
    <x v="1"/>
    <x v="2"/>
    <n v="12513.599999999999"/>
    <n v="0.72527472527472525"/>
    <x v="0"/>
  </r>
  <r>
    <s v="Medium"/>
    <n v="521"/>
    <n v="3"/>
    <n v="7"/>
    <n v="3647"/>
    <n v="328.23"/>
    <n v="3318.77"/>
    <n v="2605"/>
    <x v="2"/>
    <x v="0"/>
    <x v="3"/>
    <x v="0"/>
    <x v="0"/>
    <x v="1"/>
    <n v="713.77"/>
    <n v="0.21507064364207221"/>
    <x v="0"/>
  </r>
  <r>
    <s v="Medium"/>
    <n v="973"/>
    <n v="10"/>
    <n v="20"/>
    <n v="19460"/>
    <n v="1751.4"/>
    <n v="17708.599999999999"/>
    <n v="9730"/>
    <x v="3"/>
    <x v="0"/>
    <x v="4"/>
    <x v="2"/>
    <x v="0"/>
    <x v="2"/>
    <n v="7978.5999999999985"/>
    <n v="0.4505494505494505"/>
    <x v="0"/>
  </r>
  <r>
    <s v="Medium"/>
    <n v="1038"/>
    <n v="10"/>
    <n v="20"/>
    <n v="20760"/>
    <n v="1868.4"/>
    <n v="18891.599999999999"/>
    <n v="10380"/>
    <x v="1"/>
    <x v="0"/>
    <x v="3"/>
    <x v="2"/>
    <x v="0"/>
    <x v="2"/>
    <n v="8511.5999999999985"/>
    <n v="0.4505494505494505"/>
    <x v="0"/>
  </r>
  <r>
    <s v="Medium"/>
    <n v="360"/>
    <n v="10"/>
    <n v="7"/>
    <n v="2520"/>
    <n v="226.8"/>
    <n v="2293.1999999999998"/>
    <n v="1800"/>
    <x v="10"/>
    <x v="0"/>
    <x v="1"/>
    <x v="2"/>
    <x v="1"/>
    <x v="1"/>
    <n v="493.19999999999982"/>
    <n v="0.21507064364207215"/>
    <x v="0"/>
  </r>
  <r>
    <s v="Medium"/>
    <n v="1967"/>
    <n v="120"/>
    <n v="12"/>
    <n v="23604"/>
    <n v="2124.36"/>
    <n v="21479.64"/>
    <n v="5901"/>
    <x v="3"/>
    <x v="2"/>
    <x v="2"/>
    <x v="3"/>
    <x v="1"/>
    <x v="2"/>
    <n v="15578.64"/>
    <n v="0.72527472527472525"/>
    <x v="0"/>
  </r>
  <r>
    <s v="Medium"/>
    <n v="2628"/>
    <n v="120"/>
    <n v="15"/>
    <n v="39420"/>
    <n v="3547.8"/>
    <n v="35872.199999999997"/>
    <n v="26280"/>
    <x v="13"/>
    <x v="1"/>
    <x v="3"/>
    <x v="3"/>
    <x v="0"/>
    <x v="2"/>
    <n v="9592.1999999999971"/>
    <n v="0.26739926739926734"/>
    <x v="0"/>
  </r>
  <r>
    <s v="Medium"/>
    <n v="360"/>
    <n v="250"/>
    <n v="7"/>
    <n v="2520"/>
    <n v="226.8"/>
    <n v="2293.1999999999998"/>
    <n v="1800"/>
    <x v="10"/>
    <x v="0"/>
    <x v="1"/>
    <x v="4"/>
    <x v="1"/>
    <x v="1"/>
    <n v="493.19999999999982"/>
    <n v="0.21507064364207215"/>
    <x v="0"/>
  </r>
  <r>
    <s v="Medium"/>
    <n v="2682"/>
    <n v="250"/>
    <n v="20"/>
    <n v="53640"/>
    <n v="4827.6000000000004"/>
    <n v="48812.4"/>
    <n v="26820"/>
    <x v="11"/>
    <x v="0"/>
    <x v="2"/>
    <x v="4"/>
    <x v="1"/>
    <x v="2"/>
    <n v="21992.400000000001"/>
    <n v="0.45054945054945056"/>
    <x v="0"/>
  </r>
  <r>
    <s v="Medium"/>
    <n v="521"/>
    <n v="250"/>
    <n v="7"/>
    <n v="3647"/>
    <n v="328.23"/>
    <n v="3318.77"/>
    <n v="2605"/>
    <x v="2"/>
    <x v="0"/>
    <x v="3"/>
    <x v="4"/>
    <x v="0"/>
    <x v="1"/>
    <n v="713.77"/>
    <n v="0.21507064364207221"/>
    <x v="0"/>
  </r>
  <r>
    <s v="Medium"/>
    <n v="1038"/>
    <n v="260"/>
    <n v="20"/>
    <n v="20760"/>
    <n v="1868.4"/>
    <n v="18891.599999999999"/>
    <n v="10380"/>
    <x v="1"/>
    <x v="0"/>
    <x v="3"/>
    <x v="5"/>
    <x v="0"/>
    <x v="2"/>
    <n v="8511.5999999999985"/>
    <n v="0.4505494505494505"/>
    <x v="0"/>
  </r>
  <r>
    <s v="Medium"/>
    <n v="1630.5"/>
    <n v="260"/>
    <n v="15"/>
    <n v="24457.5"/>
    <n v="2201.1799999999998"/>
    <n v="22256.33"/>
    <n v="16305"/>
    <x v="4"/>
    <x v="1"/>
    <x v="0"/>
    <x v="5"/>
    <x v="0"/>
    <x v="2"/>
    <n v="5951.3300000000017"/>
    <n v="0.26739943198182275"/>
    <x v="0"/>
  </r>
  <r>
    <s v="Medium"/>
    <n v="306"/>
    <n v="260"/>
    <n v="12"/>
    <n v="3672"/>
    <n v="330.48"/>
    <n v="3341.52"/>
    <n v="918"/>
    <x v="12"/>
    <x v="2"/>
    <x v="2"/>
    <x v="5"/>
    <x v="1"/>
    <x v="1"/>
    <n v="2423.52"/>
    <n v="0.72527472527472525"/>
    <x v="0"/>
  </r>
  <r>
    <s v="High"/>
    <n v="386"/>
    <n v="3"/>
    <n v="12"/>
    <n v="4632"/>
    <n v="463.2"/>
    <n v="4168.8"/>
    <n v="1158"/>
    <x v="7"/>
    <x v="2"/>
    <x v="4"/>
    <x v="0"/>
    <x v="0"/>
    <x v="1"/>
    <n v="3010.8"/>
    <n v="0.72222222222222221"/>
    <x v="0"/>
  </r>
  <r>
    <s v="High"/>
    <n v="2328"/>
    <n v="5"/>
    <n v="7"/>
    <n v="16296"/>
    <n v="1629.6"/>
    <n v="14666.4"/>
    <n v="11640"/>
    <x v="6"/>
    <x v="0"/>
    <x v="4"/>
    <x v="1"/>
    <x v="0"/>
    <x v="2"/>
    <n v="3026.3999999999996"/>
    <n v="0.20634920634920634"/>
    <x v="0"/>
  </r>
  <r>
    <s v="High"/>
    <n v="386"/>
    <n v="10"/>
    <n v="12"/>
    <n v="4632"/>
    <n v="463.2"/>
    <n v="4168.8"/>
    <n v="1158"/>
    <x v="7"/>
    <x v="2"/>
    <x v="4"/>
    <x v="2"/>
    <x v="0"/>
    <x v="1"/>
    <n v="3010.8"/>
    <n v="0.72222222222222221"/>
    <x v="0"/>
  </r>
  <r>
    <s v="High"/>
    <n v="3445.5"/>
    <n v="3"/>
    <n v="125"/>
    <n v="430687.5"/>
    <n v="43068.75"/>
    <n v="387618.75"/>
    <n v="413460"/>
    <x v="13"/>
    <x v="3"/>
    <x v="4"/>
    <x v="0"/>
    <x v="0"/>
    <x v="3"/>
    <n v="-25841.25"/>
    <n v="-6.6666666666666666E-2"/>
    <x v="1"/>
  </r>
  <r>
    <s v="High"/>
    <n v="1482"/>
    <n v="3"/>
    <n v="125"/>
    <n v="185250"/>
    <n v="18525"/>
    <n v="166725"/>
    <n v="177840"/>
    <x v="12"/>
    <x v="3"/>
    <x v="2"/>
    <x v="0"/>
    <x v="1"/>
    <x v="3"/>
    <n v="-11115"/>
    <n v="-6.6666666666666666E-2"/>
    <x v="1"/>
  </r>
  <r>
    <s v="High"/>
    <n v="2313"/>
    <n v="5"/>
    <n v="350"/>
    <n v="809550"/>
    <n v="80955"/>
    <n v="728595"/>
    <n v="601380"/>
    <x v="14"/>
    <x v="0"/>
    <x v="4"/>
    <x v="1"/>
    <x v="0"/>
    <x v="3"/>
    <n v="127215"/>
    <n v="0.17460317460317459"/>
    <x v="0"/>
  </r>
  <r>
    <s v="High"/>
    <n v="1804"/>
    <n v="5"/>
    <n v="125"/>
    <n v="225500"/>
    <n v="22550"/>
    <n v="202950"/>
    <n v="216480"/>
    <x v="11"/>
    <x v="3"/>
    <x v="4"/>
    <x v="1"/>
    <x v="0"/>
    <x v="3"/>
    <n v="-13530"/>
    <n v="-6.6666666666666666E-2"/>
    <x v="1"/>
  </r>
  <r>
    <s v="High"/>
    <n v="2072"/>
    <n v="5"/>
    <n v="15"/>
    <n v="31080"/>
    <n v="3108"/>
    <n v="27972"/>
    <n v="20720"/>
    <x v="2"/>
    <x v="1"/>
    <x v="2"/>
    <x v="1"/>
    <x v="1"/>
    <x v="2"/>
    <n v="7252"/>
    <n v="0.25925925925925924"/>
    <x v="0"/>
  </r>
  <r>
    <s v="High"/>
    <n v="1954"/>
    <n v="10"/>
    <n v="20"/>
    <n v="39080"/>
    <n v="3908"/>
    <n v="35172"/>
    <n v="19540"/>
    <x v="3"/>
    <x v="0"/>
    <x v="2"/>
    <x v="2"/>
    <x v="1"/>
    <x v="2"/>
    <n v="15632"/>
    <n v="0.44444444444444442"/>
    <x v="0"/>
  </r>
  <r>
    <s v="High"/>
    <n v="591"/>
    <n v="10"/>
    <n v="300"/>
    <n v="177300"/>
    <n v="17730"/>
    <n v="159570"/>
    <n v="147750"/>
    <x v="14"/>
    <x v="4"/>
    <x v="3"/>
    <x v="2"/>
    <x v="0"/>
    <x v="3"/>
    <n v="11820"/>
    <n v="7.407407407407407E-2"/>
    <x v="1"/>
  </r>
  <r>
    <s v="High"/>
    <n v="2167"/>
    <n v="10"/>
    <n v="15"/>
    <n v="32505"/>
    <n v="3250.5"/>
    <n v="29254.5"/>
    <n v="21670"/>
    <x v="7"/>
    <x v="1"/>
    <x v="2"/>
    <x v="2"/>
    <x v="1"/>
    <x v="2"/>
    <n v="7584.5"/>
    <n v="0.25925925925925924"/>
    <x v="0"/>
  </r>
  <r>
    <s v="High"/>
    <n v="241"/>
    <n v="10"/>
    <n v="20"/>
    <n v="4820"/>
    <n v="482"/>
    <n v="4338"/>
    <n v="2410"/>
    <x v="10"/>
    <x v="0"/>
    <x v="1"/>
    <x v="2"/>
    <x v="1"/>
    <x v="1"/>
    <n v="1928"/>
    <n v="0.44444444444444442"/>
    <x v="0"/>
  </r>
  <r>
    <s v="High"/>
    <n v="681"/>
    <n v="120"/>
    <n v="15"/>
    <n v="10215"/>
    <n v="1021.5"/>
    <n v="9193.5"/>
    <n v="6810"/>
    <x v="0"/>
    <x v="1"/>
    <x v="1"/>
    <x v="3"/>
    <x v="1"/>
    <x v="2"/>
    <n v="2383.5"/>
    <n v="0.25925925925925924"/>
    <x v="0"/>
  </r>
  <r>
    <s v="High"/>
    <n v="510"/>
    <n v="120"/>
    <n v="15"/>
    <n v="7650"/>
    <n v="765"/>
    <n v="6885"/>
    <n v="5100"/>
    <x v="13"/>
    <x v="1"/>
    <x v="1"/>
    <x v="3"/>
    <x v="1"/>
    <x v="1"/>
    <n v="1785"/>
    <n v="0.25925925925925924"/>
    <x v="0"/>
  </r>
  <r>
    <s v="High"/>
    <n v="790"/>
    <n v="120"/>
    <n v="15"/>
    <n v="11850"/>
    <n v="1185"/>
    <n v="10665"/>
    <n v="7900"/>
    <x v="14"/>
    <x v="1"/>
    <x v="4"/>
    <x v="3"/>
    <x v="0"/>
    <x v="2"/>
    <n v="2765"/>
    <n v="0.25925925925925924"/>
    <x v="0"/>
  </r>
  <r>
    <s v="High"/>
    <n v="639"/>
    <n v="120"/>
    <n v="350"/>
    <n v="223650"/>
    <n v="22365"/>
    <n v="201285"/>
    <n v="166140"/>
    <x v="4"/>
    <x v="0"/>
    <x v="2"/>
    <x v="3"/>
    <x v="1"/>
    <x v="3"/>
    <n v="35145"/>
    <n v="0.17460317460317459"/>
    <x v="0"/>
  </r>
  <r>
    <s v="High"/>
    <n v="1596"/>
    <n v="120"/>
    <n v="125"/>
    <n v="199500"/>
    <n v="19950"/>
    <n v="179550"/>
    <n v="191520"/>
    <x v="6"/>
    <x v="3"/>
    <x v="4"/>
    <x v="3"/>
    <x v="0"/>
    <x v="3"/>
    <n v="-11970"/>
    <n v="-6.6666666666666666E-2"/>
    <x v="1"/>
  </r>
  <r>
    <s v="High"/>
    <n v="2294"/>
    <n v="120"/>
    <n v="300"/>
    <n v="688200"/>
    <n v="68820"/>
    <n v="619380"/>
    <n v="573500"/>
    <x v="7"/>
    <x v="4"/>
    <x v="4"/>
    <x v="3"/>
    <x v="0"/>
    <x v="3"/>
    <n v="45880"/>
    <n v="7.407407407407407E-2"/>
    <x v="1"/>
  </r>
  <r>
    <s v="High"/>
    <n v="241"/>
    <n v="120"/>
    <n v="20"/>
    <n v="4820"/>
    <n v="482"/>
    <n v="4338"/>
    <n v="2410"/>
    <x v="10"/>
    <x v="0"/>
    <x v="1"/>
    <x v="3"/>
    <x v="1"/>
    <x v="1"/>
    <n v="1928"/>
    <n v="0.44444444444444442"/>
    <x v="0"/>
  </r>
  <r>
    <s v="High"/>
    <n v="2665"/>
    <n v="120"/>
    <n v="7"/>
    <n v="18655"/>
    <n v="1865.5"/>
    <n v="16789.5"/>
    <n v="13325"/>
    <x v="15"/>
    <x v="0"/>
    <x v="1"/>
    <x v="3"/>
    <x v="1"/>
    <x v="2"/>
    <n v="3464.5"/>
    <n v="0.20634920634920634"/>
    <x v="0"/>
  </r>
  <r>
    <s v="High"/>
    <n v="1916"/>
    <n v="120"/>
    <n v="125"/>
    <n v="239500"/>
    <n v="23950"/>
    <n v="215550"/>
    <n v="229920"/>
    <x v="12"/>
    <x v="3"/>
    <x v="0"/>
    <x v="3"/>
    <x v="0"/>
    <x v="3"/>
    <n v="-14370"/>
    <n v="-6.6666666666666666E-2"/>
    <x v="1"/>
  </r>
  <r>
    <s v="High"/>
    <n v="853"/>
    <n v="120"/>
    <n v="300"/>
    <n v="255900"/>
    <n v="25590"/>
    <n v="230310"/>
    <n v="213250"/>
    <x v="2"/>
    <x v="4"/>
    <x v="2"/>
    <x v="3"/>
    <x v="1"/>
    <x v="3"/>
    <n v="17060"/>
    <n v="7.407407407407407E-2"/>
    <x v="1"/>
  </r>
  <r>
    <s v="High"/>
    <n v="341"/>
    <n v="250"/>
    <n v="125"/>
    <n v="42625"/>
    <n v="4262.5"/>
    <n v="38362.5"/>
    <n v="40920"/>
    <x v="14"/>
    <x v="3"/>
    <x v="3"/>
    <x v="4"/>
    <x v="0"/>
    <x v="2"/>
    <n v="-2557.5"/>
    <n v="-6.6666666666666666E-2"/>
    <x v="1"/>
  </r>
  <r>
    <s v="High"/>
    <n v="641"/>
    <n v="250"/>
    <n v="15"/>
    <n v="9615"/>
    <n v="961.5"/>
    <n v="8653.5"/>
    <n v="6410"/>
    <x v="4"/>
    <x v="1"/>
    <x v="3"/>
    <x v="4"/>
    <x v="0"/>
    <x v="1"/>
    <n v="2243.5"/>
    <n v="0.25925925925925924"/>
    <x v="0"/>
  </r>
  <r>
    <s v="High"/>
    <n v="2807"/>
    <n v="250"/>
    <n v="350"/>
    <n v="982450"/>
    <n v="98245"/>
    <n v="884205"/>
    <n v="729820"/>
    <x v="5"/>
    <x v="0"/>
    <x v="4"/>
    <x v="4"/>
    <x v="0"/>
    <x v="3"/>
    <n v="154385"/>
    <n v="0.17460317460317459"/>
    <x v="0"/>
  </r>
  <r>
    <s v="High"/>
    <n v="432"/>
    <n v="250"/>
    <n v="300"/>
    <n v="129600"/>
    <n v="12960"/>
    <n v="116640"/>
    <n v="108000"/>
    <x v="6"/>
    <x v="4"/>
    <x v="3"/>
    <x v="4"/>
    <x v="0"/>
    <x v="3"/>
    <n v="8640"/>
    <n v="7.407407407407407E-2"/>
    <x v="1"/>
  </r>
  <r>
    <s v="High"/>
    <n v="2294"/>
    <n v="250"/>
    <n v="300"/>
    <n v="688200"/>
    <n v="68820"/>
    <n v="619380"/>
    <n v="573500"/>
    <x v="7"/>
    <x v="4"/>
    <x v="4"/>
    <x v="4"/>
    <x v="0"/>
    <x v="3"/>
    <n v="45880"/>
    <n v="7.407407407407407E-2"/>
    <x v="1"/>
  </r>
  <r>
    <s v="High"/>
    <n v="2167"/>
    <n v="250"/>
    <n v="15"/>
    <n v="32505"/>
    <n v="3250.5"/>
    <n v="29254.5"/>
    <n v="21670"/>
    <x v="7"/>
    <x v="1"/>
    <x v="2"/>
    <x v="4"/>
    <x v="1"/>
    <x v="2"/>
    <n v="7584.5"/>
    <n v="0.25925925925925924"/>
    <x v="0"/>
  </r>
  <r>
    <s v="High"/>
    <n v="2529"/>
    <n v="250"/>
    <n v="125"/>
    <n v="316125"/>
    <n v="31612.5"/>
    <n v="284512.5"/>
    <n v="303480"/>
    <x v="15"/>
    <x v="3"/>
    <x v="0"/>
    <x v="4"/>
    <x v="0"/>
    <x v="3"/>
    <n v="-18967.5"/>
    <n v="-6.6666666666666666E-2"/>
    <x v="1"/>
  </r>
  <r>
    <s v="High"/>
    <n v="1870"/>
    <n v="250"/>
    <n v="350"/>
    <n v="654500"/>
    <n v="65450"/>
    <n v="589050"/>
    <n v="486200"/>
    <x v="12"/>
    <x v="0"/>
    <x v="1"/>
    <x v="4"/>
    <x v="1"/>
    <x v="3"/>
    <n v="102850"/>
    <n v="0.17460317460317459"/>
    <x v="0"/>
  </r>
  <r>
    <s v="High"/>
    <n v="579"/>
    <n v="260"/>
    <n v="125"/>
    <n v="72375"/>
    <n v="7237.5"/>
    <n v="65137.5"/>
    <n v="69480"/>
    <x v="0"/>
    <x v="3"/>
    <x v="4"/>
    <x v="5"/>
    <x v="0"/>
    <x v="2"/>
    <n v="-4342.5"/>
    <n v="-6.6666666666666666E-2"/>
    <x v="1"/>
  </r>
  <r>
    <s v="High"/>
    <n v="2240"/>
    <n v="260"/>
    <n v="350"/>
    <n v="784000"/>
    <n v="78400"/>
    <n v="705600"/>
    <n v="582400"/>
    <x v="8"/>
    <x v="0"/>
    <x v="0"/>
    <x v="5"/>
    <x v="0"/>
    <x v="3"/>
    <n v="123200"/>
    <n v="0.17460317460317459"/>
    <x v="0"/>
  </r>
  <r>
    <s v="High"/>
    <n v="2993"/>
    <n v="260"/>
    <n v="300"/>
    <n v="897900"/>
    <n v="89790"/>
    <n v="808110"/>
    <n v="748250"/>
    <x v="3"/>
    <x v="4"/>
    <x v="4"/>
    <x v="5"/>
    <x v="0"/>
    <x v="3"/>
    <n v="59860"/>
    <n v="7.407407407407407E-2"/>
    <x v="1"/>
  </r>
  <r>
    <s v="High"/>
    <n v="3520.5"/>
    <n v="260"/>
    <n v="12"/>
    <n v="42246"/>
    <n v="4224.6000000000004"/>
    <n v="38021.4"/>
    <n v="10561.5"/>
    <x v="13"/>
    <x v="2"/>
    <x v="0"/>
    <x v="5"/>
    <x v="0"/>
    <x v="2"/>
    <n v="27459.9"/>
    <n v="0.72222222222222221"/>
    <x v="0"/>
  </r>
  <r>
    <s v="High"/>
    <n v="2039"/>
    <n v="260"/>
    <n v="20"/>
    <n v="40780"/>
    <n v="4078"/>
    <n v="36702"/>
    <n v="20390"/>
    <x v="14"/>
    <x v="0"/>
    <x v="3"/>
    <x v="5"/>
    <x v="0"/>
    <x v="2"/>
    <n v="16312"/>
    <n v="0.44444444444444442"/>
    <x v="0"/>
  </r>
  <r>
    <s v="High"/>
    <n v="2574"/>
    <n v="260"/>
    <n v="12"/>
    <n v="30888"/>
    <n v="3088.8"/>
    <n v="27799.200000000001"/>
    <n v="7722"/>
    <x v="5"/>
    <x v="2"/>
    <x v="1"/>
    <x v="5"/>
    <x v="1"/>
    <x v="2"/>
    <n v="20077.2"/>
    <n v="0.72222222222222221"/>
    <x v="0"/>
  </r>
  <r>
    <s v="High"/>
    <n v="707"/>
    <n v="260"/>
    <n v="350"/>
    <n v="247450"/>
    <n v="24745"/>
    <n v="222705"/>
    <n v="183820"/>
    <x v="6"/>
    <x v="0"/>
    <x v="0"/>
    <x v="5"/>
    <x v="0"/>
    <x v="3"/>
    <n v="38885"/>
    <n v="0.17460317460317459"/>
    <x v="0"/>
  </r>
  <r>
    <s v="High"/>
    <n v="2072"/>
    <n v="260"/>
    <n v="15"/>
    <n v="31080"/>
    <n v="3108"/>
    <n v="27972"/>
    <n v="20720"/>
    <x v="2"/>
    <x v="1"/>
    <x v="2"/>
    <x v="5"/>
    <x v="1"/>
    <x v="2"/>
    <n v="7252"/>
    <n v="0.25925925925925924"/>
    <x v="0"/>
  </r>
  <r>
    <s v="High"/>
    <n v="853"/>
    <n v="260"/>
    <n v="300"/>
    <n v="255900"/>
    <n v="25590"/>
    <n v="230310"/>
    <n v="213250"/>
    <x v="2"/>
    <x v="4"/>
    <x v="2"/>
    <x v="5"/>
    <x v="1"/>
    <x v="3"/>
    <n v="17060"/>
    <n v="7.407407407407407E-2"/>
    <x v="1"/>
  </r>
  <r>
    <s v="High"/>
    <n v="1198"/>
    <n v="3"/>
    <n v="12"/>
    <n v="14376"/>
    <n v="1581.36"/>
    <n v="12794.64"/>
    <n v="3594"/>
    <x v="7"/>
    <x v="2"/>
    <x v="2"/>
    <x v="0"/>
    <x v="1"/>
    <x v="2"/>
    <n v="9200.64"/>
    <n v="0.7191011235955056"/>
    <x v="0"/>
  </r>
  <r>
    <s v="High"/>
    <n v="2532"/>
    <n v="10"/>
    <n v="7"/>
    <n v="17724"/>
    <n v="1949.64"/>
    <n v="15774.36"/>
    <n v="12660"/>
    <x v="13"/>
    <x v="0"/>
    <x v="2"/>
    <x v="2"/>
    <x v="1"/>
    <x v="2"/>
    <n v="3114.3600000000006"/>
    <n v="0.19743178170144465"/>
    <x v="0"/>
  </r>
  <r>
    <s v="High"/>
    <n v="1198"/>
    <n v="10"/>
    <n v="12"/>
    <n v="14376"/>
    <n v="1581.36"/>
    <n v="12794.64"/>
    <n v="3594"/>
    <x v="7"/>
    <x v="2"/>
    <x v="2"/>
    <x v="2"/>
    <x v="1"/>
    <x v="2"/>
    <n v="9200.64"/>
    <n v="0.7191011235955056"/>
    <x v="0"/>
  </r>
  <r>
    <s v="High"/>
    <n v="384"/>
    <n v="120"/>
    <n v="15"/>
    <n v="5760"/>
    <n v="633.6"/>
    <n v="5126.3999999999996"/>
    <n v="3840"/>
    <x v="0"/>
    <x v="1"/>
    <x v="0"/>
    <x v="3"/>
    <x v="0"/>
    <x v="1"/>
    <n v="1286.3999999999996"/>
    <n v="0.25093632958801493"/>
    <x v="0"/>
  </r>
  <r>
    <s v="High"/>
    <n v="472"/>
    <n v="120"/>
    <n v="12"/>
    <n v="5664"/>
    <n v="623.04"/>
    <n v="5040.96"/>
    <n v="1416"/>
    <x v="10"/>
    <x v="2"/>
    <x v="1"/>
    <x v="3"/>
    <x v="1"/>
    <x v="1"/>
    <n v="3624.96"/>
    <n v="0.7191011235955056"/>
    <x v="0"/>
  </r>
  <r>
    <s v="High"/>
    <n v="1579"/>
    <n v="250"/>
    <n v="7"/>
    <n v="11053"/>
    <n v="1215.83"/>
    <n v="9837.17"/>
    <n v="7895"/>
    <x v="3"/>
    <x v="0"/>
    <x v="4"/>
    <x v="4"/>
    <x v="0"/>
    <x v="2"/>
    <n v="1942.17"/>
    <n v="0.19743178170144463"/>
    <x v="0"/>
  </r>
  <r>
    <s v="High"/>
    <n v="1005"/>
    <n v="250"/>
    <n v="12"/>
    <n v="12060"/>
    <n v="1326.6"/>
    <n v="10733.4"/>
    <n v="3015"/>
    <x v="9"/>
    <x v="2"/>
    <x v="3"/>
    <x v="4"/>
    <x v="0"/>
    <x v="2"/>
    <n v="7718.4"/>
    <n v="0.7191011235955056"/>
    <x v="0"/>
  </r>
  <r>
    <s v="High"/>
    <n v="3199.5"/>
    <n v="260"/>
    <n v="15"/>
    <n v="47992.5"/>
    <n v="5279.18"/>
    <n v="42713.33"/>
    <n v="31995"/>
    <x v="4"/>
    <x v="1"/>
    <x v="4"/>
    <x v="5"/>
    <x v="0"/>
    <x v="2"/>
    <n v="10718.330000000002"/>
    <n v="0.25093641727301524"/>
    <x v="0"/>
  </r>
  <r>
    <s v="High"/>
    <n v="472"/>
    <n v="260"/>
    <n v="12"/>
    <n v="5664"/>
    <n v="623.04"/>
    <n v="5040.96"/>
    <n v="1416"/>
    <x v="10"/>
    <x v="2"/>
    <x v="1"/>
    <x v="5"/>
    <x v="1"/>
    <x v="1"/>
    <n v="3624.96"/>
    <n v="0.7191011235955056"/>
    <x v="0"/>
  </r>
  <r>
    <s v="High"/>
    <n v="1937"/>
    <n v="3"/>
    <n v="12"/>
    <n v="23244"/>
    <n v="2556.84"/>
    <n v="20687.16"/>
    <n v="5811"/>
    <x v="8"/>
    <x v="2"/>
    <x v="0"/>
    <x v="0"/>
    <x v="0"/>
    <x v="2"/>
    <n v="14876.16"/>
    <n v="0.7191011235955056"/>
    <x v="0"/>
  </r>
  <r>
    <s v="High"/>
    <n v="792"/>
    <n v="3"/>
    <n v="350"/>
    <n v="277200"/>
    <n v="30492"/>
    <n v="246708"/>
    <n v="205920"/>
    <x v="3"/>
    <x v="0"/>
    <x v="1"/>
    <x v="0"/>
    <x v="1"/>
    <x v="3"/>
    <n v="40788"/>
    <n v="0.1653290529695024"/>
    <x v="1"/>
  </r>
  <r>
    <s v="High"/>
    <n v="2811"/>
    <n v="3"/>
    <n v="300"/>
    <n v="843300"/>
    <n v="92763"/>
    <n v="750537"/>
    <n v="702750"/>
    <x v="4"/>
    <x v="4"/>
    <x v="1"/>
    <x v="0"/>
    <x v="1"/>
    <x v="3"/>
    <n v="47787"/>
    <n v="6.3670411985018729E-2"/>
    <x v="1"/>
  </r>
  <r>
    <s v="High"/>
    <n v="2441"/>
    <n v="3"/>
    <n v="125"/>
    <n v="305125"/>
    <n v="33563.75"/>
    <n v="271561.25"/>
    <n v="292920"/>
    <x v="10"/>
    <x v="3"/>
    <x v="2"/>
    <x v="0"/>
    <x v="1"/>
    <x v="3"/>
    <n v="-21358.75"/>
    <n v="-7.8651685393258425E-2"/>
    <x v="1"/>
  </r>
  <r>
    <s v="High"/>
    <n v="1560"/>
    <n v="3"/>
    <n v="15"/>
    <n v="23400"/>
    <n v="2574"/>
    <n v="20826"/>
    <n v="15600"/>
    <x v="11"/>
    <x v="1"/>
    <x v="0"/>
    <x v="0"/>
    <x v="0"/>
    <x v="2"/>
    <n v="5226"/>
    <n v="0.25093632958801498"/>
    <x v="0"/>
  </r>
  <r>
    <s v="High"/>
    <n v="2706"/>
    <n v="3"/>
    <n v="7"/>
    <n v="18942"/>
    <n v="2083.62"/>
    <n v="16858.38"/>
    <n v="13530"/>
    <x v="11"/>
    <x v="0"/>
    <x v="3"/>
    <x v="0"/>
    <x v="0"/>
    <x v="2"/>
    <n v="3328.380000000001"/>
    <n v="0.19743178170144468"/>
    <x v="0"/>
  </r>
  <r>
    <s v="High"/>
    <n v="766"/>
    <n v="5"/>
    <n v="350"/>
    <n v="268100"/>
    <n v="29491"/>
    <n v="238609"/>
    <n v="199160"/>
    <x v="0"/>
    <x v="0"/>
    <x v="1"/>
    <x v="1"/>
    <x v="1"/>
    <x v="3"/>
    <n v="39449"/>
    <n v="0.1653290529695024"/>
    <x v="1"/>
  </r>
  <r>
    <s v="High"/>
    <n v="2992"/>
    <n v="5"/>
    <n v="20"/>
    <n v="59840"/>
    <n v="6582.4"/>
    <n v="53257.599999999999"/>
    <n v="29920"/>
    <x v="7"/>
    <x v="0"/>
    <x v="1"/>
    <x v="1"/>
    <x v="1"/>
    <x v="2"/>
    <n v="23337.599999999999"/>
    <n v="0.4382022471910112"/>
    <x v="0"/>
  </r>
  <r>
    <s v="High"/>
    <n v="2157"/>
    <n v="5"/>
    <n v="15"/>
    <n v="32355"/>
    <n v="3559.05"/>
    <n v="28795.95"/>
    <n v="21570"/>
    <x v="2"/>
    <x v="1"/>
    <x v="3"/>
    <x v="1"/>
    <x v="0"/>
    <x v="2"/>
    <n v="7225.9500000000007"/>
    <n v="0.25093632958801498"/>
    <x v="0"/>
  </r>
  <r>
    <s v="High"/>
    <n v="873"/>
    <n v="10"/>
    <n v="300"/>
    <n v="261900"/>
    <n v="28809"/>
    <n v="233091"/>
    <n v="218250"/>
    <x v="0"/>
    <x v="4"/>
    <x v="0"/>
    <x v="2"/>
    <x v="0"/>
    <x v="3"/>
    <n v="14841"/>
    <n v="6.3670411985018729E-2"/>
    <x v="1"/>
  </r>
  <r>
    <s v="High"/>
    <n v="1122"/>
    <n v="10"/>
    <n v="20"/>
    <n v="22440"/>
    <n v="2468.4"/>
    <n v="19971.599999999999"/>
    <n v="11220"/>
    <x v="3"/>
    <x v="0"/>
    <x v="3"/>
    <x v="2"/>
    <x v="0"/>
    <x v="2"/>
    <n v="8751.5999999999985"/>
    <n v="0.4382022471910112"/>
    <x v="0"/>
  </r>
  <r>
    <s v="High"/>
    <n v="2104.5"/>
    <n v="10"/>
    <n v="350"/>
    <n v="736575"/>
    <n v="81023.25"/>
    <n v="655551.75"/>
    <n v="547170"/>
    <x v="4"/>
    <x v="0"/>
    <x v="0"/>
    <x v="2"/>
    <x v="0"/>
    <x v="3"/>
    <n v="108381.75"/>
    <n v="0.1653290529695024"/>
    <x v="1"/>
  </r>
  <r>
    <s v="High"/>
    <n v="4026"/>
    <n v="10"/>
    <n v="12"/>
    <n v="48312"/>
    <n v="5314.32"/>
    <n v="42997.68"/>
    <n v="12078"/>
    <x v="4"/>
    <x v="2"/>
    <x v="0"/>
    <x v="2"/>
    <x v="0"/>
    <x v="2"/>
    <n v="30919.68"/>
    <n v="0.7191011235955056"/>
    <x v="0"/>
  </r>
  <r>
    <s v="High"/>
    <n v="2425.5"/>
    <n v="10"/>
    <n v="12"/>
    <n v="29106"/>
    <n v="3201.66"/>
    <n v="25904.34"/>
    <n v="7276.5"/>
    <x v="4"/>
    <x v="2"/>
    <x v="2"/>
    <x v="2"/>
    <x v="1"/>
    <x v="2"/>
    <n v="18627.84"/>
    <n v="0.7191011235955056"/>
    <x v="0"/>
  </r>
  <r>
    <s v="High"/>
    <n v="2394"/>
    <n v="10"/>
    <n v="20"/>
    <n v="47880"/>
    <n v="5266.8"/>
    <n v="42613.2"/>
    <n v="23940"/>
    <x v="5"/>
    <x v="0"/>
    <x v="0"/>
    <x v="2"/>
    <x v="0"/>
    <x v="2"/>
    <n v="18673.199999999997"/>
    <n v="0.4382022471910112"/>
    <x v="0"/>
  </r>
  <r>
    <s v="High"/>
    <n v="1984"/>
    <n v="10"/>
    <n v="15"/>
    <n v="29760"/>
    <n v="3273.6"/>
    <n v="26486.400000000001"/>
    <n v="19840"/>
    <x v="5"/>
    <x v="1"/>
    <x v="3"/>
    <x v="2"/>
    <x v="0"/>
    <x v="2"/>
    <n v="6646.4000000000015"/>
    <n v="0.25093632958801504"/>
    <x v="0"/>
  </r>
  <r>
    <s v="High"/>
    <n v="2441"/>
    <n v="10"/>
    <n v="125"/>
    <n v="305125"/>
    <n v="33563.75"/>
    <n v="271561.25"/>
    <n v="292920"/>
    <x v="10"/>
    <x v="3"/>
    <x v="2"/>
    <x v="2"/>
    <x v="1"/>
    <x v="3"/>
    <n v="-21358.75"/>
    <n v="-7.8651685393258425E-2"/>
    <x v="1"/>
  </r>
  <r>
    <s v="High"/>
    <n v="2992"/>
    <n v="10"/>
    <n v="20"/>
    <n v="59840"/>
    <n v="6582.4"/>
    <n v="53257.599999999999"/>
    <n v="29920"/>
    <x v="7"/>
    <x v="0"/>
    <x v="1"/>
    <x v="2"/>
    <x v="1"/>
    <x v="2"/>
    <n v="23337.599999999999"/>
    <n v="0.4382022471910112"/>
    <x v="0"/>
  </r>
  <r>
    <s v="High"/>
    <n v="1366"/>
    <n v="10"/>
    <n v="300"/>
    <n v="409800"/>
    <n v="45078"/>
    <n v="364722"/>
    <n v="341500"/>
    <x v="15"/>
    <x v="4"/>
    <x v="0"/>
    <x v="2"/>
    <x v="0"/>
    <x v="3"/>
    <n v="23222"/>
    <n v="6.3670411985018729E-2"/>
    <x v="1"/>
  </r>
  <r>
    <s v="High"/>
    <n v="2805"/>
    <n v="120"/>
    <n v="20"/>
    <n v="56100"/>
    <n v="6171"/>
    <n v="49929"/>
    <n v="28050"/>
    <x v="9"/>
    <x v="0"/>
    <x v="2"/>
    <x v="3"/>
    <x v="1"/>
    <x v="2"/>
    <n v="21879"/>
    <n v="0.43820224719101125"/>
    <x v="0"/>
  </r>
  <r>
    <s v="High"/>
    <n v="655"/>
    <n v="120"/>
    <n v="15"/>
    <n v="9825"/>
    <n v="1080.75"/>
    <n v="8744.25"/>
    <n v="6550"/>
    <x v="9"/>
    <x v="1"/>
    <x v="3"/>
    <x v="3"/>
    <x v="0"/>
    <x v="2"/>
    <n v="2194.25"/>
    <n v="0.25093632958801498"/>
    <x v="0"/>
  </r>
  <r>
    <s v="High"/>
    <n v="344"/>
    <n v="120"/>
    <n v="350"/>
    <n v="120400"/>
    <n v="13244"/>
    <n v="107156"/>
    <n v="89440"/>
    <x v="7"/>
    <x v="0"/>
    <x v="3"/>
    <x v="3"/>
    <x v="0"/>
    <x v="3"/>
    <n v="17716"/>
    <n v="0.1653290529695024"/>
    <x v="1"/>
  </r>
  <r>
    <s v="High"/>
    <n v="1808"/>
    <n v="120"/>
    <n v="7"/>
    <n v="12656"/>
    <n v="1392.16"/>
    <n v="11263.84"/>
    <n v="9040"/>
    <x v="15"/>
    <x v="0"/>
    <x v="0"/>
    <x v="3"/>
    <x v="0"/>
    <x v="2"/>
    <n v="2223.84"/>
    <n v="0.19743178170144463"/>
    <x v="0"/>
  </r>
  <r>
    <s v="High"/>
    <n v="1734"/>
    <n v="250"/>
    <n v="12"/>
    <n v="20808"/>
    <n v="2288.88"/>
    <n v="18519.12"/>
    <n v="5202"/>
    <x v="0"/>
    <x v="2"/>
    <x v="2"/>
    <x v="4"/>
    <x v="1"/>
    <x v="2"/>
    <n v="13317.119999999999"/>
    <n v="0.7191011235955056"/>
    <x v="0"/>
  </r>
  <r>
    <s v="High"/>
    <n v="554"/>
    <n v="250"/>
    <n v="125"/>
    <n v="69250"/>
    <n v="7617.5"/>
    <n v="61632.5"/>
    <n v="66480"/>
    <x v="0"/>
    <x v="3"/>
    <x v="3"/>
    <x v="4"/>
    <x v="0"/>
    <x v="2"/>
    <n v="-4847.5"/>
    <n v="-7.8651685393258425E-2"/>
    <x v="1"/>
  </r>
  <r>
    <s v="High"/>
    <n v="2935"/>
    <n v="250"/>
    <n v="20"/>
    <n v="58700"/>
    <n v="6457"/>
    <n v="52243"/>
    <n v="29350"/>
    <x v="11"/>
    <x v="0"/>
    <x v="0"/>
    <x v="4"/>
    <x v="0"/>
    <x v="2"/>
    <n v="22893"/>
    <n v="0.43820224719101125"/>
    <x v="0"/>
  </r>
  <r>
    <s v="High"/>
    <n v="3165"/>
    <n v="260"/>
    <n v="125"/>
    <n v="395625"/>
    <n v="43518.75"/>
    <n v="352106.25"/>
    <n v="379800"/>
    <x v="0"/>
    <x v="3"/>
    <x v="1"/>
    <x v="5"/>
    <x v="1"/>
    <x v="3"/>
    <n v="-27693.75"/>
    <n v="-7.8651685393258425E-2"/>
    <x v="1"/>
  </r>
  <r>
    <s v="High"/>
    <n v="2629"/>
    <n v="260"/>
    <n v="20"/>
    <n v="52580"/>
    <n v="5783.8"/>
    <n v="46796.2"/>
    <n v="26290"/>
    <x v="0"/>
    <x v="0"/>
    <x v="3"/>
    <x v="5"/>
    <x v="0"/>
    <x v="2"/>
    <n v="20506.199999999997"/>
    <n v="0.4382022471910112"/>
    <x v="0"/>
  </r>
  <r>
    <s v="High"/>
    <n v="1433"/>
    <n v="260"/>
    <n v="125"/>
    <n v="179125"/>
    <n v="19703.75"/>
    <n v="159421.25"/>
    <n v="171960"/>
    <x v="14"/>
    <x v="3"/>
    <x v="2"/>
    <x v="5"/>
    <x v="1"/>
    <x v="3"/>
    <n v="-12538.75"/>
    <n v="-7.8651685393258425E-2"/>
    <x v="1"/>
  </r>
  <r>
    <s v="High"/>
    <n v="947"/>
    <n v="260"/>
    <n v="125"/>
    <n v="118375"/>
    <n v="13021.25"/>
    <n v="105353.75"/>
    <n v="113640"/>
    <x v="9"/>
    <x v="3"/>
    <x v="3"/>
    <x v="5"/>
    <x v="0"/>
    <x v="3"/>
    <n v="-8286.25"/>
    <n v="-7.8651685393258425E-2"/>
    <x v="1"/>
  </r>
  <r>
    <s v="High"/>
    <n v="344"/>
    <n v="260"/>
    <n v="350"/>
    <n v="120400"/>
    <n v="13244"/>
    <n v="107156"/>
    <n v="89440"/>
    <x v="7"/>
    <x v="0"/>
    <x v="3"/>
    <x v="5"/>
    <x v="0"/>
    <x v="3"/>
    <n v="17716"/>
    <n v="0.1653290529695024"/>
    <x v="1"/>
  </r>
  <r>
    <s v="High"/>
    <n v="2157"/>
    <n v="260"/>
    <n v="15"/>
    <n v="32355"/>
    <n v="3559.05"/>
    <n v="28795.95"/>
    <n v="21570"/>
    <x v="2"/>
    <x v="1"/>
    <x v="3"/>
    <x v="5"/>
    <x v="0"/>
    <x v="2"/>
    <n v="7225.9500000000007"/>
    <n v="0.25093632958801498"/>
    <x v="0"/>
  </r>
  <r>
    <s v="High"/>
    <n v="380"/>
    <n v="10"/>
    <n v="7"/>
    <n v="2660"/>
    <n v="292.60000000000002"/>
    <n v="2367.4"/>
    <n v="1900"/>
    <x v="9"/>
    <x v="0"/>
    <x v="4"/>
    <x v="2"/>
    <x v="0"/>
    <x v="1"/>
    <n v="467.40000000000009"/>
    <n v="0.19743178170144465"/>
    <x v="0"/>
  </r>
  <r>
    <s v="High"/>
    <n v="886"/>
    <n v="3"/>
    <n v="350"/>
    <n v="310100"/>
    <n v="37212"/>
    <n v="272888"/>
    <n v="230360"/>
    <x v="1"/>
    <x v="0"/>
    <x v="3"/>
    <x v="0"/>
    <x v="0"/>
    <x v="3"/>
    <n v="42528"/>
    <n v="0.15584415584415584"/>
    <x v="1"/>
  </r>
  <r>
    <s v="High"/>
    <n v="2416"/>
    <n v="3"/>
    <n v="125"/>
    <n v="302000"/>
    <n v="36240"/>
    <n v="265760"/>
    <n v="289920"/>
    <x v="9"/>
    <x v="3"/>
    <x v="0"/>
    <x v="0"/>
    <x v="0"/>
    <x v="3"/>
    <n v="-24160"/>
    <n v="-9.0909090909090912E-2"/>
    <x v="1"/>
  </r>
  <r>
    <s v="High"/>
    <n v="2156"/>
    <n v="3"/>
    <n v="125"/>
    <n v="269500"/>
    <n v="32340"/>
    <n v="237160"/>
    <n v="258720"/>
    <x v="10"/>
    <x v="3"/>
    <x v="3"/>
    <x v="0"/>
    <x v="0"/>
    <x v="3"/>
    <n v="-21560"/>
    <n v="-9.0909090909090912E-2"/>
    <x v="1"/>
  </r>
  <r>
    <s v="High"/>
    <n v="2689"/>
    <n v="3"/>
    <n v="15"/>
    <n v="40335"/>
    <n v="4840.2"/>
    <n v="35494.800000000003"/>
    <n v="26890"/>
    <x v="15"/>
    <x v="1"/>
    <x v="0"/>
    <x v="0"/>
    <x v="0"/>
    <x v="2"/>
    <n v="8604.8000000000029"/>
    <n v="0.24242424242424249"/>
    <x v="0"/>
  </r>
  <r>
    <s v="High"/>
    <n v="677"/>
    <n v="5"/>
    <n v="15"/>
    <n v="10155"/>
    <n v="1218.5999999999999"/>
    <n v="8936.4"/>
    <n v="6770"/>
    <x v="3"/>
    <x v="1"/>
    <x v="4"/>
    <x v="1"/>
    <x v="0"/>
    <x v="2"/>
    <n v="2166.3999999999996"/>
    <n v="0.2424242424242424"/>
    <x v="0"/>
  </r>
  <r>
    <s v="High"/>
    <n v="1773"/>
    <n v="5"/>
    <n v="300"/>
    <n v="531900"/>
    <n v="63828"/>
    <n v="468072"/>
    <n v="443250"/>
    <x v="13"/>
    <x v="4"/>
    <x v="2"/>
    <x v="1"/>
    <x v="1"/>
    <x v="3"/>
    <n v="24822"/>
    <n v="5.3030303030303032E-2"/>
    <x v="1"/>
  </r>
  <r>
    <s v="High"/>
    <n v="2420"/>
    <n v="5"/>
    <n v="7"/>
    <n v="16940"/>
    <n v="2032.8"/>
    <n v="14907.2"/>
    <n v="12100"/>
    <x v="6"/>
    <x v="0"/>
    <x v="3"/>
    <x v="1"/>
    <x v="0"/>
    <x v="2"/>
    <n v="2807.2000000000007"/>
    <n v="0.18831168831168835"/>
    <x v="0"/>
  </r>
  <r>
    <s v="High"/>
    <n v="2734"/>
    <n v="5"/>
    <n v="7"/>
    <n v="19138"/>
    <n v="2296.56"/>
    <n v="16841.439999999999"/>
    <n v="13670"/>
    <x v="10"/>
    <x v="0"/>
    <x v="0"/>
    <x v="1"/>
    <x v="0"/>
    <x v="2"/>
    <n v="3171.4399999999987"/>
    <n v="0.18831168831168824"/>
    <x v="0"/>
  </r>
  <r>
    <s v="High"/>
    <n v="1715"/>
    <n v="5"/>
    <n v="20"/>
    <n v="34300"/>
    <n v="4116"/>
    <n v="30184"/>
    <n v="17150"/>
    <x v="7"/>
    <x v="0"/>
    <x v="3"/>
    <x v="1"/>
    <x v="0"/>
    <x v="2"/>
    <n v="13034"/>
    <n v="0.43181818181818182"/>
    <x v="0"/>
  </r>
  <r>
    <s v="High"/>
    <n v="1186"/>
    <n v="5"/>
    <n v="300"/>
    <n v="355800"/>
    <n v="42696"/>
    <n v="313104"/>
    <n v="296500"/>
    <x v="12"/>
    <x v="4"/>
    <x v="2"/>
    <x v="1"/>
    <x v="1"/>
    <x v="3"/>
    <n v="16604"/>
    <n v="5.3030303030303032E-2"/>
    <x v="1"/>
  </r>
  <r>
    <s v="High"/>
    <n v="3495"/>
    <n v="10"/>
    <n v="300"/>
    <n v="1048500"/>
    <n v="125820"/>
    <n v="922680"/>
    <n v="873750"/>
    <x v="0"/>
    <x v="4"/>
    <x v="4"/>
    <x v="2"/>
    <x v="0"/>
    <x v="3"/>
    <n v="48930"/>
    <n v="5.3030303030303032E-2"/>
    <x v="1"/>
  </r>
  <r>
    <s v="High"/>
    <n v="886"/>
    <n v="10"/>
    <n v="350"/>
    <n v="310100"/>
    <n v="37212"/>
    <n v="272888"/>
    <n v="230360"/>
    <x v="1"/>
    <x v="0"/>
    <x v="3"/>
    <x v="2"/>
    <x v="0"/>
    <x v="3"/>
    <n v="42528"/>
    <n v="0.15584415584415584"/>
    <x v="1"/>
  </r>
  <r>
    <s v="High"/>
    <n v="2156"/>
    <n v="10"/>
    <n v="125"/>
    <n v="269500"/>
    <n v="32340"/>
    <n v="237160"/>
    <n v="258720"/>
    <x v="10"/>
    <x v="3"/>
    <x v="3"/>
    <x v="2"/>
    <x v="0"/>
    <x v="3"/>
    <n v="-21560"/>
    <n v="-9.0909090909090912E-2"/>
    <x v="1"/>
  </r>
  <r>
    <s v="High"/>
    <n v="905"/>
    <n v="10"/>
    <n v="20"/>
    <n v="18100"/>
    <n v="2172"/>
    <n v="15928"/>
    <n v="9050"/>
    <x v="10"/>
    <x v="0"/>
    <x v="3"/>
    <x v="2"/>
    <x v="0"/>
    <x v="2"/>
    <n v="6878"/>
    <n v="0.43181818181818182"/>
    <x v="0"/>
  </r>
  <r>
    <s v="High"/>
    <n v="1715"/>
    <n v="10"/>
    <n v="20"/>
    <n v="34300"/>
    <n v="4116"/>
    <n v="30184"/>
    <n v="17150"/>
    <x v="7"/>
    <x v="0"/>
    <x v="3"/>
    <x v="2"/>
    <x v="0"/>
    <x v="2"/>
    <n v="13034"/>
    <n v="0.43181818181818182"/>
    <x v="0"/>
  </r>
  <r>
    <s v="High"/>
    <n v="1594"/>
    <n v="10"/>
    <n v="350"/>
    <n v="557900"/>
    <n v="66948"/>
    <n v="490952"/>
    <n v="414440"/>
    <x v="15"/>
    <x v="0"/>
    <x v="2"/>
    <x v="2"/>
    <x v="1"/>
    <x v="3"/>
    <n v="76512"/>
    <n v="0.15584415584415584"/>
    <x v="1"/>
  </r>
  <r>
    <s v="High"/>
    <n v="1359"/>
    <n v="10"/>
    <n v="300"/>
    <n v="407700"/>
    <n v="48924"/>
    <n v="358776"/>
    <n v="339750"/>
    <x v="15"/>
    <x v="4"/>
    <x v="1"/>
    <x v="2"/>
    <x v="1"/>
    <x v="3"/>
    <n v="19026"/>
    <n v="5.3030303030303032E-2"/>
    <x v="1"/>
  </r>
  <r>
    <s v="High"/>
    <n v="2150"/>
    <n v="10"/>
    <n v="300"/>
    <n v="645000"/>
    <n v="77400"/>
    <n v="567600"/>
    <n v="537500"/>
    <x v="15"/>
    <x v="4"/>
    <x v="3"/>
    <x v="2"/>
    <x v="0"/>
    <x v="3"/>
    <n v="30100"/>
    <n v="5.3030303030303032E-2"/>
    <x v="1"/>
  </r>
  <r>
    <s v="High"/>
    <n v="1197"/>
    <n v="10"/>
    <n v="350"/>
    <n v="418950"/>
    <n v="50274"/>
    <n v="368676"/>
    <n v="311220"/>
    <x v="15"/>
    <x v="0"/>
    <x v="3"/>
    <x v="2"/>
    <x v="0"/>
    <x v="3"/>
    <n v="57456"/>
    <n v="0.15584415584415584"/>
    <x v="1"/>
  </r>
  <r>
    <s v="High"/>
    <n v="380"/>
    <n v="10"/>
    <n v="15"/>
    <n v="5700"/>
    <n v="684"/>
    <n v="5016"/>
    <n v="3800"/>
    <x v="12"/>
    <x v="1"/>
    <x v="3"/>
    <x v="2"/>
    <x v="0"/>
    <x v="1"/>
    <n v="1216"/>
    <n v="0.24242424242424243"/>
    <x v="0"/>
  </r>
  <r>
    <s v="High"/>
    <n v="1233"/>
    <n v="10"/>
    <n v="20"/>
    <n v="24660"/>
    <n v="2959.2"/>
    <n v="21700.799999999999"/>
    <n v="12330"/>
    <x v="2"/>
    <x v="0"/>
    <x v="3"/>
    <x v="2"/>
    <x v="0"/>
    <x v="2"/>
    <n v="9370.7999999999993"/>
    <n v="0.43181818181818182"/>
    <x v="0"/>
  </r>
  <r>
    <s v="High"/>
    <n v="1395"/>
    <n v="120"/>
    <n v="350"/>
    <n v="488250"/>
    <n v="58590"/>
    <n v="429660"/>
    <n v="362700"/>
    <x v="4"/>
    <x v="0"/>
    <x v="3"/>
    <x v="3"/>
    <x v="0"/>
    <x v="3"/>
    <n v="66960"/>
    <n v="0.15584415584415584"/>
    <x v="1"/>
  </r>
  <r>
    <s v="High"/>
    <n v="986"/>
    <n v="120"/>
    <n v="350"/>
    <n v="345100"/>
    <n v="41412"/>
    <n v="303688"/>
    <n v="256360"/>
    <x v="10"/>
    <x v="0"/>
    <x v="4"/>
    <x v="3"/>
    <x v="0"/>
    <x v="3"/>
    <n v="47328"/>
    <n v="0.15584415584415584"/>
    <x v="1"/>
  </r>
  <r>
    <s v="High"/>
    <n v="905"/>
    <n v="120"/>
    <n v="20"/>
    <n v="18100"/>
    <n v="2172"/>
    <n v="15928"/>
    <n v="9050"/>
    <x v="10"/>
    <x v="0"/>
    <x v="3"/>
    <x v="3"/>
    <x v="0"/>
    <x v="2"/>
    <n v="6878"/>
    <n v="0.43181818181818182"/>
    <x v="0"/>
  </r>
  <r>
    <s v="High"/>
    <n v="2109"/>
    <n v="250"/>
    <n v="12"/>
    <n v="25308"/>
    <n v="3036.96"/>
    <n v="22271.040000000001"/>
    <n v="6327"/>
    <x v="14"/>
    <x v="2"/>
    <x v="0"/>
    <x v="4"/>
    <x v="0"/>
    <x v="2"/>
    <n v="15944.04"/>
    <n v="0.71590909090909094"/>
    <x v="0"/>
  </r>
  <r>
    <s v="High"/>
    <n v="3874.5"/>
    <n v="250"/>
    <n v="15"/>
    <n v="58117.5"/>
    <n v="6974.1"/>
    <n v="51143.4"/>
    <n v="38745"/>
    <x v="4"/>
    <x v="1"/>
    <x v="2"/>
    <x v="4"/>
    <x v="1"/>
    <x v="2"/>
    <n v="12398.400000000001"/>
    <n v="0.24242424242424246"/>
    <x v="0"/>
  </r>
  <r>
    <s v="High"/>
    <n v="623"/>
    <n v="250"/>
    <n v="350"/>
    <n v="218050"/>
    <n v="26166"/>
    <n v="191884"/>
    <n v="161980"/>
    <x v="9"/>
    <x v="0"/>
    <x v="0"/>
    <x v="4"/>
    <x v="0"/>
    <x v="3"/>
    <n v="29904"/>
    <n v="0.15584415584415584"/>
    <x v="1"/>
  </r>
  <r>
    <s v="High"/>
    <n v="986"/>
    <n v="250"/>
    <n v="350"/>
    <n v="345100"/>
    <n v="41412"/>
    <n v="303688"/>
    <n v="256360"/>
    <x v="10"/>
    <x v="0"/>
    <x v="4"/>
    <x v="4"/>
    <x v="0"/>
    <x v="3"/>
    <n v="47328"/>
    <n v="0.15584415584415584"/>
    <x v="1"/>
  </r>
  <r>
    <s v="High"/>
    <n v="2387"/>
    <n v="250"/>
    <n v="125"/>
    <n v="298375"/>
    <n v="35805"/>
    <n v="262570"/>
    <n v="286440"/>
    <x v="15"/>
    <x v="3"/>
    <x v="4"/>
    <x v="4"/>
    <x v="0"/>
    <x v="3"/>
    <n v="-23870"/>
    <n v="-9.0909090909090912E-2"/>
    <x v="1"/>
  </r>
  <r>
    <s v="High"/>
    <n v="1233"/>
    <n v="250"/>
    <n v="20"/>
    <n v="24660"/>
    <n v="2959.2"/>
    <n v="21700.799999999999"/>
    <n v="12330"/>
    <x v="2"/>
    <x v="0"/>
    <x v="3"/>
    <x v="4"/>
    <x v="0"/>
    <x v="2"/>
    <n v="9370.7999999999993"/>
    <n v="0.43181818181818182"/>
    <x v="0"/>
  </r>
  <r>
    <s v="High"/>
    <n v="270"/>
    <n v="260"/>
    <n v="350"/>
    <n v="94500"/>
    <n v="11340"/>
    <n v="83160"/>
    <n v="70200"/>
    <x v="8"/>
    <x v="0"/>
    <x v="4"/>
    <x v="5"/>
    <x v="0"/>
    <x v="3"/>
    <n v="12960"/>
    <n v="0.15584415584415584"/>
    <x v="1"/>
  </r>
  <r>
    <s v="High"/>
    <n v="3421.5"/>
    <n v="260"/>
    <n v="7"/>
    <n v="23950.5"/>
    <n v="2874.06"/>
    <n v="21076.44"/>
    <n v="17107.5"/>
    <x v="4"/>
    <x v="0"/>
    <x v="2"/>
    <x v="5"/>
    <x v="1"/>
    <x v="2"/>
    <n v="3968.9399999999987"/>
    <n v="0.18831168831168826"/>
    <x v="0"/>
  </r>
  <r>
    <s v="High"/>
    <n v="2734"/>
    <n v="260"/>
    <n v="7"/>
    <n v="19138"/>
    <n v="2296.56"/>
    <n v="16841.439999999999"/>
    <n v="13670"/>
    <x v="10"/>
    <x v="0"/>
    <x v="0"/>
    <x v="5"/>
    <x v="0"/>
    <x v="2"/>
    <n v="3171.4399999999987"/>
    <n v="0.18831168831168824"/>
    <x v="0"/>
  </r>
  <r>
    <s v="High"/>
    <n v="2548"/>
    <n v="260"/>
    <n v="15"/>
    <n v="38220"/>
    <n v="4586.3999999999996"/>
    <n v="33633.599999999999"/>
    <n v="25480"/>
    <x v="11"/>
    <x v="1"/>
    <x v="4"/>
    <x v="5"/>
    <x v="0"/>
    <x v="2"/>
    <n v="8153.5999999999985"/>
    <n v="0.2424242424242424"/>
    <x v="0"/>
  </r>
  <r>
    <s v="High"/>
    <n v="2521.5"/>
    <n v="3"/>
    <n v="20"/>
    <n v="50430"/>
    <n v="6051.6"/>
    <n v="44378.400000000001"/>
    <n v="25215"/>
    <x v="0"/>
    <x v="0"/>
    <x v="2"/>
    <x v="0"/>
    <x v="1"/>
    <x v="2"/>
    <n v="19163.400000000001"/>
    <n v="0.43181818181818182"/>
    <x v="0"/>
  </r>
  <r>
    <s v="High"/>
    <n v="2661"/>
    <n v="5"/>
    <n v="12"/>
    <n v="31932"/>
    <n v="3831.84"/>
    <n v="28100.16"/>
    <n v="7983"/>
    <x v="14"/>
    <x v="2"/>
    <x v="3"/>
    <x v="1"/>
    <x v="0"/>
    <x v="2"/>
    <n v="20117.16"/>
    <n v="0.71590909090909094"/>
    <x v="0"/>
  </r>
  <r>
    <s v="High"/>
    <n v="1531"/>
    <n v="10"/>
    <n v="20"/>
    <n v="30620"/>
    <n v="3674.4"/>
    <n v="26945.599999999999"/>
    <n v="15310"/>
    <x v="2"/>
    <x v="0"/>
    <x v="1"/>
    <x v="2"/>
    <x v="1"/>
    <x v="2"/>
    <n v="11635.599999999999"/>
    <n v="0.43181818181818177"/>
    <x v="0"/>
  </r>
  <r>
    <s v="High"/>
    <n v="1491"/>
    <n v="250"/>
    <n v="7"/>
    <n v="10437"/>
    <n v="1252.44"/>
    <n v="9184.56"/>
    <n v="7455"/>
    <x v="3"/>
    <x v="0"/>
    <x v="2"/>
    <x v="4"/>
    <x v="1"/>
    <x v="2"/>
    <n v="1729.5599999999995"/>
    <n v="0.18831168831168826"/>
    <x v="0"/>
  </r>
  <r>
    <s v="High"/>
    <n v="1531"/>
    <n v="250"/>
    <n v="20"/>
    <n v="30620"/>
    <n v="3674.4"/>
    <n v="26945.599999999999"/>
    <n v="15310"/>
    <x v="2"/>
    <x v="0"/>
    <x v="1"/>
    <x v="4"/>
    <x v="1"/>
    <x v="2"/>
    <n v="11635.599999999999"/>
    <n v="0.43181818181818177"/>
    <x v="0"/>
  </r>
  <r>
    <s v="High"/>
    <n v="2761"/>
    <n v="260"/>
    <n v="12"/>
    <n v="33132"/>
    <n v="3975.84"/>
    <n v="29156.16"/>
    <n v="8283"/>
    <x v="9"/>
    <x v="2"/>
    <x v="0"/>
    <x v="5"/>
    <x v="0"/>
    <x v="2"/>
    <n v="20873.16"/>
    <n v="0.71590909090909094"/>
    <x v="0"/>
  </r>
  <r>
    <s v="High"/>
    <n v="2567"/>
    <n v="3"/>
    <n v="15"/>
    <n v="38505"/>
    <n v="5005.6499999999996"/>
    <n v="33499.35"/>
    <n v="25670"/>
    <x v="1"/>
    <x v="1"/>
    <x v="4"/>
    <x v="0"/>
    <x v="0"/>
    <x v="2"/>
    <n v="7829.3499999999985"/>
    <n v="0.23371647509578541"/>
    <x v="0"/>
  </r>
  <r>
    <s v="High"/>
    <n v="2567"/>
    <n v="250"/>
    <n v="15"/>
    <n v="38505"/>
    <n v="5005.6499999999996"/>
    <n v="33499.35"/>
    <n v="25670"/>
    <x v="1"/>
    <x v="1"/>
    <x v="4"/>
    <x v="4"/>
    <x v="0"/>
    <x v="2"/>
    <n v="7829.3499999999985"/>
    <n v="0.23371647509578541"/>
    <x v="0"/>
  </r>
  <r>
    <s v="High"/>
    <n v="923"/>
    <n v="3"/>
    <n v="350"/>
    <n v="323050"/>
    <n v="41996.5"/>
    <n v="281053.5"/>
    <n v="239980"/>
    <x v="3"/>
    <x v="0"/>
    <x v="0"/>
    <x v="0"/>
    <x v="0"/>
    <x v="3"/>
    <n v="41073.5"/>
    <n v="0.14614121510673234"/>
    <x v="1"/>
  </r>
  <r>
    <s v="High"/>
    <n v="1790"/>
    <n v="3"/>
    <n v="350"/>
    <n v="626500"/>
    <n v="81445"/>
    <n v="545055"/>
    <n v="465400"/>
    <x v="3"/>
    <x v="0"/>
    <x v="2"/>
    <x v="0"/>
    <x v="1"/>
    <x v="3"/>
    <n v="79655"/>
    <n v="0.14614121510673234"/>
    <x v="1"/>
  </r>
  <r>
    <s v="High"/>
    <n v="442"/>
    <n v="3"/>
    <n v="20"/>
    <n v="8840"/>
    <n v="1149.2"/>
    <n v="7690.8"/>
    <n v="4420"/>
    <x v="9"/>
    <x v="0"/>
    <x v="1"/>
    <x v="0"/>
    <x v="1"/>
    <x v="2"/>
    <n v="3270.8"/>
    <n v="0.42528735632183912"/>
    <x v="0"/>
  </r>
  <r>
    <s v="High"/>
    <n v="982.5"/>
    <n v="5"/>
    <n v="350"/>
    <n v="343875"/>
    <n v="44703.75"/>
    <n v="299171.25"/>
    <n v="255450"/>
    <x v="0"/>
    <x v="0"/>
    <x v="4"/>
    <x v="1"/>
    <x v="0"/>
    <x v="3"/>
    <n v="43721.25"/>
    <n v="0.14614121510673234"/>
    <x v="1"/>
  </r>
  <r>
    <s v="High"/>
    <n v="1298"/>
    <n v="5"/>
    <n v="7"/>
    <n v="9086"/>
    <n v="1181.18"/>
    <n v="7904.82"/>
    <n v="6490"/>
    <x v="8"/>
    <x v="0"/>
    <x v="4"/>
    <x v="1"/>
    <x v="0"/>
    <x v="2"/>
    <n v="1414.8199999999997"/>
    <n v="0.17898193760262723"/>
    <x v="0"/>
  </r>
  <r>
    <s v="High"/>
    <n v="604"/>
    <n v="5"/>
    <n v="12"/>
    <n v="7248"/>
    <n v="942.24"/>
    <n v="6305.76"/>
    <n v="1812"/>
    <x v="1"/>
    <x v="2"/>
    <x v="3"/>
    <x v="1"/>
    <x v="0"/>
    <x v="1"/>
    <n v="4493.76"/>
    <n v="0.71264367816091956"/>
    <x v="0"/>
  </r>
  <r>
    <s v="High"/>
    <n v="2255"/>
    <n v="5"/>
    <n v="20"/>
    <n v="45100"/>
    <n v="5863"/>
    <n v="39237"/>
    <n v="22550"/>
    <x v="4"/>
    <x v="0"/>
    <x v="3"/>
    <x v="1"/>
    <x v="0"/>
    <x v="2"/>
    <n v="16687"/>
    <n v="0.42528735632183906"/>
    <x v="0"/>
  </r>
  <r>
    <s v="High"/>
    <n v="1249"/>
    <n v="5"/>
    <n v="20"/>
    <n v="24980"/>
    <n v="3247.4"/>
    <n v="21732.6"/>
    <n v="12490"/>
    <x v="10"/>
    <x v="0"/>
    <x v="0"/>
    <x v="1"/>
    <x v="0"/>
    <x v="2"/>
    <n v="9242.5999999999985"/>
    <n v="0.42528735632183906"/>
    <x v="0"/>
  </r>
  <r>
    <s v="High"/>
    <n v="1438.5"/>
    <n v="10"/>
    <n v="7"/>
    <n v="10069.5"/>
    <n v="1309.04"/>
    <n v="8760.4699999999993"/>
    <n v="7192.5"/>
    <x v="0"/>
    <x v="0"/>
    <x v="4"/>
    <x v="2"/>
    <x v="0"/>
    <x v="2"/>
    <n v="1567.9699999999993"/>
    <n v="0.17898240619510133"/>
    <x v="0"/>
  </r>
  <r>
    <s v="High"/>
    <n v="807"/>
    <n v="10"/>
    <n v="300"/>
    <n v="242100"/>
    <n v="31473"/>
    <n v="210627"/>
    <n v="201750"/>
    <x v="0"/>
    <x v="4"/>
    <x v="1"/>
    <x v="2"/>
    <x v="1"/>
    <x v="3"/>
    <n v="8877"/>
    <n v="4.2145593869731802E-2"/>
    <x v="1"/>
  </r>
  <r>
    <s v="High"/>
    <n v="2641"/>
    <n v="10"/>
    <n v="20"/>
    <n v="52820"/>
    <n v="6866.6"/>
    <n v="45953.4"/>
    <n v="26410"/>
    <x v="8"/>
    <x v="0"/>
    <x v="4"/>
    <x v="2"/>
    <x v="0"/>
    <x v="2"/>
    <n v="19543.400000000001"/>
    <n v="0.42528735632183912"/>
    <x v="0"/>
  </r>
  <r>
    <s v="High"/>
    <n v="2708"/>
    <n v="10"/>
    <n v="20"/>
    <n v="54160"/>
    <n v="7040.8"/>
    <n v="47119.199999999997"/>
    <n v="27080"/>
    <x v="8"/>
    <x v="0"/>
    <x v="1"/>
    <x v="2"/>
    <x v="1"/>
    <x v="2"/>
    <n v="20039.199999999997"/>
    <n v="0.42528735632183906"/>
    <x v="0"/>
  </r>
  <r>
    <s v="High"/>
    <n v="2632"/>
    <n v="10"/>
    <n v="350"/>
    <n v="921200"/>
    <n v="119756"/>
    <n v="801444"/>
    <n v="684320"/>
    <x v="1"/>
    <x v="0"/>
    <x v="0"/>
    <x v="2"/>
    <x v="0"/>
    <x v="3"/>
    <n v="117124"/>
    <n v="0.14614121510673234"/>
    <x v="1"/>
  </r>
  <r>
    <s v="High"/>
    <n v="1583"/>
    <n v="10"/>
    <n v="125"/>
    <n v="197875"/>
    <n v="25723.75"/>
    <n v="172151.25"/>
    <n v="189960"/>
    <x v="1"/>
    <x v="3"/>
    <x v="0"/>
    <x v="2"/>
    <x v="0"/>
    <x v="3"/>
    <n v="-17808.75"/>
    <n v="-0.10344827586206896"/>
    <x v="1"/>
  </r>
  <r>
    <s v="High"/>
    <n v="571"/>
    <n v="10"/>
    <n v="12"/>
    <n v="6852"/>
    <n v="890.76"/>
    <n v="5961.24"/>
    <n v="1713"/>
    <x v="4"/>
    <x v="2"/>
    <x v="3"/>
    <x v="2"/>
    <x v="0"/>
    <x v="1"/>
    <n v="4248.24"/>
    <n v="0.71264367816091956"/>
    <x v="0"/>
  </r>
  <r>
    <s v="High"/>
    <n v="2696"/>
    <n v="10"/>
    <n v="7"/>
    <n v="18872"/>
    <n v="2453.36"/>
    <n v="16418.64"/>
    <n v="13480"/>
    <x v="5"/>
    <x v="0"/>
    <x v="2"/>
    <x v="2"/>
    <x v="1"/>
    <x v="2"/>
    <n v="2938.6399999999994"/>
    <n v="0.17898193760262723"/>
    <x v="0"/>
  </r>
  <r>
    <s v="High"/>
    <n v="1565"/>
    <n v="10"/>
    <n v="15"/>
    <n v="23475"/>
    <n v="3051.75"/>
    <n v="20423.25"/>
    <n v="15650"/>
    <x v="10"/>
    <x v="1"/>
    <x v="0"/>
    <x v="2"/>
    <x v="0"/>
    <x v="2"/>
    <n v="4773.25"/>
    <n v="0.23371647509578544"/>
    <x v="0"/>
  </r>
  <r>
    <s v="High"/>
    <n v="1249"/>
    <n v="10"/>
    <n v="20"/>
    <n v="24980"/>
    <n v="3247.4"/>
    <n v="21732.6"/>
    <n v="12490"/>
    <x v="10"/>
    <x v="0"/>
    <x v="0"/>
    <x v="2"/>
    <x v="0"/>
    <x v="2"/>
    <n v="9242.5999999999985"/>
    <n v="0.42528735632183906"/>
    <x v="0"/>
  </r>
  <r>
    <s v="High"/>
    <n v="357"/>
    <n v="10"/>
    <n v="350"/>
    <n v="124950"/>
    <n v="16243.5"/>
    <n v="108706.5"/>
    <n v="92820"/>
    <x v="15"/>
    <x v="0"/>
    <x v="1"/>
    <x v="2"/>
    <x v="1"/>
    <x v="3"/>
    <n v="15886.5"/>
    <n v="0.14614121510673234"/>
    <x v="1"/>
  </r>
  <r>
    <s v="High"/>
    <n v="1013"/>
    <n v="10"/>
    <n v="12"/>
    <n v="12156"/>
    <n v="1580.28"/>
    <n v="10575.72"/>
    <n v="3039"/>
    <x v="2"/>
    <x v="2"/>
    <x v="1"/>
    <x v="2"/>
    <x v="1"/>
    <x v="2"/>
    <n v="7536.7199999999993"/>
    <n v="0.71264367816091956"/>
    <x v="0"/>
  </r>
  <r>
    <s v="High"/>
    <n v="3997.5"/>
    <n v="120"/>
    <n v="15"/>
    <n v="59962.5"/>
    <n v="7795.13"/>
    <n v="52167.38"/>
    <n v="39975"/>
    <x v="0"/>
    <x v="1"/>
    <x v="2"/>
    <x v="3"/>
    <x v="1"/>
    <x v="2"/>
    <n v="12192.379999999997"/>
    <n v="0.23371654854048637"/>
    <x v="0"/>
  </r>
  <r>
    <s v="High"/>
    <n v="2632"/>
    <n v="120"/>
    <n v="350"/>
    <n v="921200"/>
    <n v="119756"/>
    <n v="801444"/>
    <n v="684320"/>
    <x v="1"/>
    <x v="0"/>
    <x v="0"/>
    <x v="3"/>
    <x v="0"/>
    <x v="3"/>
    <n v="117124"/>
    <n v="0.14614121510673234"/>
    <x v="1"/>
  </r>
  <r>
    <s v="High"/>
    <n v="1190"/>
    <n v="120"/>
    <n v="7"/>
    <n v="8330"/>
    <n v="1082.9000000000001"/>
    <n v="7247.1"/>
    <n v="5950"/>
    <x v="1"/>
    <x v="0"/>
    <x v="2"/>
    <x v="3"/>
    <x v="1"/>
    <x v="2"/>
    <n v="1297.1000000000004"/>
    <n v="0.17898193760262729"/>
    <x v="0"/>
  </r>
  <r>
    <s v="High"/>
    <n v="604"/>
    <n v="120"/>
    <n v="12"/>
    <n v="7248"/>
    <n v="942.24"/>
    <n v="6305.76"/>
    <n v="1812"/>
    <x v="1"/>
    <x v="2"/>
    <x v="3"/>
    <x v="3"/>
    <x v="0"/>
    <x v="1"/>
    <n v="4493.76"/>
    <n v="0.71264367816091956"/>
    <x v="0"/>
  </r>
  <r>
    <s v="High"/>
    <n v="660"/>
    <n v="120"/>
    <n v="15"/>
    <n v="9900"/>
    <n v="1287"/>
    <n v="8613"/>
    <n v="6600"/>
    <x v="9"/>
    <x v="1"/>
    <x v="1"/>
    <x v="3"/>
    <x v="1"/>
    <x v="2"/>
    <n v="2013"/>
    <n v="0.23371647509578544"/>
    <x v="0"/>
  </r>
  <r>
    <s v="High"/>
    <n v="410"/>
    <n v="120"/>
    <n v="12"/>
    <n v="4920"/>
    <n v="639.6"/>
    <n v="4280.3999999999996"/>
    <n v="1230"/>
    <x v="10"/>
    <x v="2"/>
    <x v="3"/>
    <x v="3"/>
    <x v="0"/>
    <x v="1"/>
    <n v="3050.3999999999996"/>
    <n v="0.71264367816091956"/>
    <x v="0"/>
  </r>
  <r>
    <s v="High"/>
    <n v="2605"/>
    <n v="120"/>
    <n v="300"/>
    <n v="781500"/>
    <n v="101595"/>
    <n v="679905"/>
    <n v="651250"/>
    <x v="11"/>
    <x v="4"/>
    <x v="3"/>
    <x v="3"/>
    <x v="0"/>
    <x v="3"/>
    <n v="28655"/>
    <n v="4.2145593869731802E-2"/>
    <x v="1"/>
  </r>
  <r>
    <s v="High"/>
    <n v="1013"/>
    <n v="120"/>
    <n v="12"/>
    <n v="12156"/>
    <n v="1580.28"/>
    <n v="10575.72"/>
    <n v="3039"/>
    <x v="2"/>
    <x v="2"/>
    <x v="1"/>
    <x v="3"/>
    <x v="1"/>
    <x v="2"/>
    <n v="7536.7199999999993"/>
    <n v="0.71264367816091956"/>
    <x v="0"/>
  </r>
  <r>
    <s v="High"/>
    <n v="1583"/>
    <n v="250"/>
    <n v="125"/>
    <n v="197875"/>
    <n v="25723.75"/>
    <n v="172151.25"/>
    <n v="189960"/>
    <x v="1"/>
    <x v="3"/>
    <x v="0"/>
    <x v="4"/>
    <x v="0"/>
    <x v="3"/>
    <n v="-17808.75"/>
    <n v="-0.10344827586206896"/>
    <x v="1"/>
  </r>
  <r>
    <s v="High"/>
    <n v="1565"/>
    <n v="250"/>
    <n v="15"/>
    <n v="23475"/>
    <n v="3051.75"/>
    <n v="20423.25"/>
    <n v="15650"/>
    <x v="10"/>
    <x v="1"/>
    <x v="0"/>
    <x v="4"/>
    <x v="0"/>
    <x v="2"/>
    <n v="4773.25"/>
    <n v="0.23371647509578544"/>
    <x v="0"/>
  </r>
  <r>
    <s v="High"/>
    <n v="1659"/>
    <n v="260"/>
    <n v="125"/>
    <n v="207375"/>
    <n v="26958.75"/>
    <n v="180416.25"/>
    <n v="199080"/>
    <x v="0"/>
    <x v="3"/>
    <x v="0"/>
    <x v="5"/>
    <x v="0"/>
    <x v="3"/>
    <n v="-18663.75"/>
    <n v="-0.10344827586206896"/>
    <x v="1"/>
  </r>
  <r>
    <s v="High"/>
    <n v="1190"/>
    <n v="260"/>
    <n v="7"/>
    <n v="8330"/>
    <n v="1082.9000000000001"/>
    <n v="7247.1"/>
    <n v="5950"/>
    <x v="1"/>
    <x v="0"/>
    <x v="2"/>
    <x v="5"/>
    <x v="1"/>
    <x v="2"/>
    <n v="1297.1000000000004"/>
    <n v="0.17898193760262729"/>
    <x v="0"/>
  </r>
  <r>
    <s v="High"/>
    <n v="410"/>
    <n v="260"/>
    <n v="12"/>
    <n v="4920"/>
    <n v="639.6"/>
    <n v="4280.3999999999996"/>
    <n v="1230"/>
    <x v="10"/>
    <x v="2"/>
    <x v="3"/>
    <x v="5"/>
    <x v="0"/>
    <x v="1"/>
    <n v="3050.3999999999996"/>
    <n v="0.71264367816091956"/>
    <x v="0"/>
  </r>
  <r>
    <s v="High"/>
    <n v="1770"/>
    <n v="260"/>
    <n v="12"/>
    <n v="21240"/>
    <n v="2761.2"/>
    <n v="18478.8"/>
    <n v="5310"/>
    <x v="12"/>
    <x v="2"/>
    <x v="1"/>
    <x v="5"/>
    <x v="1"/>
    <x v="2"/>
    <n v="13168.8"/>
    <n v="0.71264367816091956"/>
    <x v="0"/>
  </r>
  <r>
    <s v="High"/>
    <n v="2579"/>
    <n v="3"/>
    <n v="20"/>
    <n v="51580"/>
    <n v="7221.2"/>
    <n v="44358.8"/>
    <n v="25790"/>
    <x v="13"/>
    <x v="0"/>
    <x v="3"/>
    <x v="0"/>
    <x v="0"/>
    <x v="2"/>
    <n v="18568.800000000003"/>
    <n v="0.41860465116279072"/>
    <x v="0"/>
  </r>
  <r>
    <s v="High"/>
    <n v="1743"/>
    <n v="3"/>
    <n v="20"/>
    <n v="34860"/>
    <n v="4880.3999999999996"/>
    <n v="29979.599999999999"/>
    <n v="17430"/>
    <x v="14"/>
    <x v="0"/>
    <x v="4"/>
    <x v="0"/>
    <x v="0"/>
    <x v="2"/>
    <n v="12549.599999999999"/>
    <n v="0.41860465116279066"/>
    <x v="0"/>
  </r>
  <r>
    <s v="High"/>
    <n v="2996"/>
    <n v="3"/>
    <n v="7"/>
    <n v="20972"/>
    <n v="2936.08"/>
    <n v="18035.919999999998"/>
    <n v="14980"/>
    <x v="7"/>
    <x v="0"/>
    <x v="4"/>
    <x v="0"/>
    <x v="0"/>
    <x v="2"/>
    <n v="3055.9199999999983"/>
    <n v="0.16943521594684377"/>
    <x v="0"/>
  </r>
  <r>
    <s v="High"/>
    <n v="280"/>
    <n v="3"/>
    <n v="7"/>
    <n v="1960"/>
    <n v="274.39999999999998"/>
    <n v="1685.6"/>
    <n v="1400"/>
    <x v="2"/>
    <x v="0"/>
    <x v="1"/>
    <x v="0"/>
    <x v="1"/>
    <x v="1"/>
    <n v="285.59999999999991"/>
    <n v="0.1694352159468438"/>
    <x v="0"/>
  </r>
  <r>
    <s v="High"/>
    <n v="293"/>
    <n v="5"/>
    <n v="7"/>
    <n v="2051"/>
    <n v="287.14"/>
    <n v="1763.86"/>
    <n v="1465"/>
    <x v="8"/>
    <x v="0"/>
    <x v="2"/>
    <x v="1"/>
    <x v="1"/>
    <x v="1"/>
    <n v="298.8599999999999"/>
    <n v="0.1694352159468438"/>
    <x v="0"/>
  </r>
  <r>
    <s v="High"/>
    <n v="2996"/>
    <n v="5"/>
    <n v="7"/>
    <n v="20972"/>
    <n v="2936.08"/>
    <n v="18035.919999999998"/>
    <n v="14980"/>
    <x v="7"/>
    <x v="0"/>
    <x v="4"/>
    <x v="1"/>
    <x v="0"/>
    <x v="2"/>
    <n v="3055.9199999999983"/>
    <n v="0.16943521594684377"/>
    <x v="0"/>
  </r>
  <r>
    <s v="High"/>
    <n v="278"/>
    <n v="10"/>
    <n v="15"/>
    <n v="4170"/>
    <n v="583.79999999999995"/>
    <n v="3586.2"/>
    <n v="2780"/>
    <x v="8"/>
    <x v="1"/>
    <x v="1"/>
    <x v="2"/>
    <x v="1"/>
    <x v="1"/>
    <n v="806.19999999999982"/>
    <n v="0.22480620155038755"/>
    <x v="0"/>
  </r>
  <r>
    <s v="High"/>
    <n v="2428"/>
    <n v="10"/>
    <n v="20"/>
    <n v="48560"/>
    <n v="6798.4"/>
    <n v="41761.599999999999"/>
    <n v="24280"/>
    <x v="3"/>
    <x v="0"/>
    <x v="0"/>
    <x v="2"/>
    <x v="0"/>
    <x v="2"/>
    <n v="17481.599999999999"/>
    <n v="0.41860465116279066"/>
    <x v="0"/>
  </r>
  <r>
    <s v="High"/>
    <n v="1767"/>
    <n v="10"/>
    <n v="15"/>
    <n v="26505"/>
    <n v="3710.7"/>
    <n v="22794.3"/>
    <n v="17670"/>
    <x v="6"/>
    <x v="1"/>
    <x v="4"/>
    <x v="2"/>
    <x v="0"/>
    <x v="2"/>
    <n v="5124.2999999999993"/>
    <n v="0.22480620155038758"/>
    <x v="0"/>
  </r>
  <r>
    <s v="High"/>
    <n v="1393"/>
    <n v="10"/>
    <n v="12"/>
    <n v="16716"/>
    <n v="2340.2399999999998"/>
    <n v="14375.76"/>
    <n v="4179"/>
    <x v="10"/>
    <x v="2"/>
    <x v="2"/>
    <x v="2"/>
    <x v="1"/>
    <x v="2"/>
    <n v="10196.76"/>
    <n v="0.70930232558139539"/>
    <x v="0"/>
  </r>
  <r>
    <s v="High"/>
    <n v="280"/>
    <n v="250"/>
    <n v="7"/>
    <n v="1960"/>
    <n v="274.39999999999998"/>
    <n v="1685.6"/>
    <n v="1400"/>
    <x v="2"/>
    <x v="0"/>
    <x v="1"/>
    <x v="4"/>
    <x v="1"/>
    <x v="1"/>
    <n v="285.59999999999991"/>
    <n v="0.1694352159468438"/>
    <x v="0"/>
  </r>
  <r>
    <s v="High"/>
    <n v="1393"/>
    <n v="260"/>
    <n v="12"/>
    <n v="16716"/>
    <n v="2340.2399999999998"/>
    <n v="14375.76"/>
    <n v="4179"/>
    <x v="10"/>
    <x v="2"/>
    <x v="2"/>
    <x v="5"/>
    <x v="1"/>
    <x v="2"/>
    <n v="10196.76"/>
    <n v="0.70930232558139539"/>
    <x v="0"/>
  </r>
  <r>
    <s v="High"/>
    <n v="2015"/>
    <n v="260"/>
    <n v="12"/>
    <n v="24180"/>
    <n v="3385.2"/>
    <n v="20794.8"/>
    <n v="6045"/>
    <x v="12"/>
    <x v="2"/>
    <x v="4"/>
    <x v="5"/>
    <x v="0"/>
    <x v="2"/>
    <n v="14749.8"/>
    <n v="0.70930232558139539"/>
    <x v="0"/>
  </r>
  <r>
    <s v="High"/>
    <n v="801"/>
    <n v="3"/>
    <n v="300"/>
    <n v="240300"/>
    <n v="33642"/>
    <n v="206658"/>
    <n v="200250"/>
    <x v="4"/>
    <x v="4"/>
    <x v="3"/>
    <x v="0"/>
    <x v="0"/>
    <x v="3"/>
    <n v="6408"/>
    <n v="3.1007751937984496E-2"/>
    <x v="1"/>
  </r>
  <r>
    <s v="High"/>
    <n v="1023"/>
    <n v="3"/>
    <n v="125"/>
    <n v="127875"/>
    <n v="17902.5"/>
    <n v="109972.5"/>
    <n v="122760"/>
    <x v="9"/>
    <x v="3"/>
    <x v="2"/>
    <x v="0"/>
    <x v="1"/>
    <x v="3"/>
    <n v="-12787.5"/>
    <n v="-0.11627906976744186"/>
    <x v="1"/>
  </r>
  <r>
    <s v="High"/>
    <n v="1496"/>
    <n v="3"/>
    <n v="300"/>
    <n v="448800"/>
    <n v="62832"/>
    <n v="385968"/>
    <n v="374000"/>
    <x v="10"/>
    <x v="4"/>
    <x v="0"/>
    <x v="0"/>
    <x v="0"/>
    <x v="3"/>
    <n v="11968"/>
    <n v="3.1007751937984496E-2"/>
    <x v="1"/>
  </r>
  <r>
    <s v="High"/>
    <n v="1010"/>
    <n v="3"/>
    <n v="300"/>
    <n v="303000"/>
    <n v="42420"/>
    <n v="260580"/>
    <n v="252500"/>
    <x v="10"/>
    <x v="4"/>
    <x v="4"/>
    <x v="0"/>
    <x v="0"/>
    <x v="3"/>
    <n v="8080"/>
    <n v="3.1007751937984496E-2"/>
    <x v="1"/>
  </r>
  <r>
    <s v="High"/>
    <n v="1513"/>
    <n v="3"/>
    <n v="15"/>
    <n v="22695"/>
    <n v="3177.3"/>
    <n v="19517.7"/>
    <n v="15130"/>
    <x v="15"/>
    <x v="1"/>
    <x v="1"/>
    <x v="0"/>
    <x v="1"/>
    <x v="2"/>
    <n v="4387.7000000000007"/>
    <n v="0.22480620155038764"/>
    <x v="0"/>
  </r>
  <r>
    <s v="High"/>
    <n v="2300"/>
    <n v="3"/>
    <n v="15"/>
    <n v="34500"/>
    <n v="4830"/>
    <n v="29670"/>
    <n v="23000"/>
    <x v="2"/>
    <x v="1"/>
    <x v="0"/>
    <x v="0"/>
    <x v="0"/>
    <x v="2"/>
    <n v="6670"/>
    <n v="0.22480620155038761"/>
    <x v="0"/>
  </r>
  <r>
    <s v="High"/>
    <n v="2821"/>
    <n v="3"/>
    <n v="125"/>
    <n v="352625"/>
    <n v="49367.5"/>
    <n v="303257.5"/>
    <n v="338520"/>
    <x v="12"/>
    <x v="3"/>
    <x v="3"/>
    <x v="0"/>
    <x v="0"/>
    <x v="3"/>
    <n v="-35262.5"/>
    <n v="-0.11627906976744186"/>
    <x v="1"/>
  </r>
  <r>
    <s v="High"/>
    <n v="2227.5"/>
    <n v="5"/>
    <n v="350"/>
    <n v="779625"/>
    <n v="109147.5"/>
    <n v="670477.5"/>
    <n v="579150"/>
    <x v="0"/>
    <x v="0"/>
    <x v="0"/>
    <x v="1"/>
    <x v="0"/>
    <x v="3"/>
    <n v="91327.5"/>
    <n v="0.13621262458471761"/>
    <x v="1"/>
  </r>
  <r>
    <s v="High"/>
    <n v="1199"/>
    <n v="5"/>
    <n v="350"/>
    <n v="419650"/>
    <n v="58751"/>
    <n v="360899"/>
    <n v="311740"/>
    <x v="13"/>
    <x v="0"/>
    <x v="1"/>
    <x v="1"/>
    <x v="1"/>
    <x v="3"/>
    <n v="49159"/>
    <n v="0.13621262458471761"/>
    <x v="1"/>
  </r>
  <r>
    <s v="High"/>
    <n v="200"/>
    <n v="5"/>
    <n v="350"/>
    <n v="70000"/>
    <n v="9800"/>
    <n v="60200"/>
    <n v="52000"/>
    <x v="14"/>
    <x v="0"/>
    <x v="0"/>
    <x v="1"/>
    <x v="0"/>
    <x v="2"/>
    <n v="8200"/>
    <n v="0.13621262458471761"/>
    <x v="1"/>
  </r>
  <r>
    <s v="High"/>
    <n v="388"/>
    <n v="5"/>
    <n v="7"/>
    <n v="2716"/>
    <n v="380.24"/>
    <n v="2335.7600000000002"/>
    <n v="1940"/>
    <x v="6"/>
    <x v="0"/>
    <x v="0"/>
    <x v="1"/>
    <x v="0"/>
    <x v="1"/>
    <n v="395.76000000000022"/>
    <n v="0.16943521594684394"/>
    <x v="0"/>
  </r>
  <r>
    <s v="High"/>
    <n v="1727"/>
    <n v="5"/>
    <n v="7"/>
    <n v="12089"/>
    <n v="1692.46"/>
    <n v="10396.540000000001"/>
    <n v="8635"/>
    <x v="7"/>
    <x v="0"/>
    <x v="3"/>
    <x v="1"/>
    <x v="0"/>
    <x v="2"/>
    <n v="1761.5400000000009"/>
    <n v="0.16943521594684394"/>
    <x v="0"/>
  </r>
  <r>
    <s v="High"/>
    <n v="2300"/>
    <n v="5"/>
    <n v="15"/>
    <n v="34500"/>
    <n v="4830"/>
    <n v="29670"/>
    <n v="23000"/>
    <x v="2"/>
    <x v="1"/>
    <x v="0"/>
    <x v="1"/>
    <x v="0"/>
    <x v="2"/>
    <n v="6670"/>
    <n v="0.22480620155038761"/>
    <x v="0"/>
  </r>
  <r>
    <s v="High"/>
    <n v="260"/>
    <n v="10"/>
    <n v="20"/>
    <n v="5200"/>
    <n v="728"/>
    <n v="4472"/>
    <n v="2600"/>
    <x v="8"/>
    <x v="0"/>
    <x v="3"/>
    <x v="2"/>
    <x v="0"/>
    <x v="1"/>
    <n v="1872"/>
    <n v="0.41860465116279072"/>
    <x v="0"/>
  </r>
  <r>
    <s v="High"/>
    <n v="2470"/>
    <n v="10"/>
    <n v="15"/>
    <n v="37050"/>
    <n v="5187"/>
    <n v="31863"/>
    <n v="24700"/>
    <x v="9"/>
    <x v="1"/>
    <x v="0"/>
    <x v="2"/>
    <x v="0"/>
    <x v="2"/>
    <n v="7163"/>
    <n v="0.22480620155038761"/>
    <x v="0"/>
  </r>
  <r>
    <s v="High"/>
    <n v="1743"/>
    <n v="10"/>
    <n v="15"/>
    <n v="26145"/>
    <n v="3660.3"/>
    <n v="22484.7"/>
    <n v="17430"/>
    <x v="7"/>
    <x v="1"/>
    <x v="0"/>
    <x v="2"/>
    <x v="0"/>
    <x v="2"/>
    <n v="5054.7000000000007"/>
    <n v="0.22480620155038764"/>
    <x v="0"/>
  </r>
  <r>
    <s v="High"/>
    <n v="2914"/>
    <n v="10"/>
    <n v="12"/>
    <n v="34968"/>
    <n v="4895.5200000000004"/>
    <n v="30072.48"/>
    <n v="8742"/>
    <x v="10"/>
    <x v="2"/>
    <x v="4"/>
    <x v="2"/>
    <x v="0"/>
    <x v="2"/>
    <n v="21330.48"/>
    <n v="0.70930232558139539"/>
    <x v="0"/>
  </r>
  <r>
    <s v="High"/>
    <n v="1731"/>
    <n v="10"/>
    <n v="7"/>
    <n v="12117"/>
    <n v="1696.38"/>
    <n v="10420.620000000001"/>
    <n v="8655"/>
    <x v="10"/>
    <x v="0"/>
    <x v="2"/>
    <x v="2"/>
    <x v="1"/>
    <x v="2"/>
    <n v="1765.6200000000008"/>
    <n v="0.16943521594684391"/>
    <x v="0"/>
  </r>
  <r>
    <s v="High"/>
    <n v="700"/>
    <n v="10"/>
    <n v="350"/>
    <n v="245000"/>
    <n v="34300"/>
    <n v="210700"/>
    <n v="182000"/>
    <x v="15"/>
    <x v="0"/>
    <x v="0"/>
    <x v="2"/>
    <x v="0"/>
    <x v="3"/>
    <n v="28700"/>
    <n v="0.13621262458471761"/>
    <x v="1"/>
  </r>
  <r>
    <s v="High"/>
    <n v="2222"/>
    <n v="10"/>
    <n v="12"/>
    <n v="26664"/>
    <n v="3732.96"/>
    <n v="22931.040000000001"/>
    <n v="6666"/>
    <x v="11"/>
    <x v="2"/>
    <x v="0"/>
    <x v="2"/>
    <x v="0"/>
    <x v="2"/>
    <n v="16265.04"/>
    <n v="0.70930232558139539"/>
    <x v="0"/>
  </r>
  <r>
    <s v="High"/>
    <n v="1177"/>
    <n v="10"/>
    <n v="350"/>
    <n v="411950"/>
    <n v="57673"/>
    <n v="354277"/>
    <n v="306020"/>
    <x v="15"/>
    <x v="0"/>
    <x v="4"/>
    <x v="2"/>
    <x v="0"/>
    <x v="3"/>
    <n v="48257"/>
    <n v="0.13621262458471761"/>
    <x v="1"/>
  </r>
  <r>
    <s v="High"/>
    <n v="1922"/>
    <n v="10"/>
    <n v="350"/>
    <n v="672700"/>
    <n v="94178"/>
    <n v="578522"/>
    <n v="499720"/>
    <x v="11"/>
    <x v="0"/>
    <x v="2"/>
    <x v="2"/>
    <x v="1"/>
    <x v="3"/>
    <n v="78802"/>
    <n v="0.13621262458471761"/>
    <x v="1"/>
  </r>
  <r>
    <s v="High"/>
    <n v="1575"/>
    <n v="120"/>
    <n v="125"/>
    <n v="196875"/>
    <n v="27562.5"/>
    <n v="169312.5"/>
    <n v="189000"/>
    <x v="8"/>
    <x v="3"/>
    <x v="3"/>
    <x v="3"/>
    <x v="0"/>
    <x v="3"/>
    <n v="-19687.5"/>
    <n v="-0.11627906976744186"/>
    <x v="1"/>
  </r>
  <r>
    <s v="High"/>
    <n v="606"/>
    <n v="120"/>
    <n v="20"/>
    <n v="12120"/>
    <n v="1696.8"/>
    <n v="10423.200000000001"/>
    <n v="6060"/>
    <x v="13"/>
    <x v="0"/>
    <x v="4"/>
    <x v="3"/>
    <x v="0"/>
    <x v="2"/>
    <n v="4363.2000000000007"/>
    <n v="0.41860465116279072"/>
    <x v="0"/>
  </r>
  <r>
    <s v="High"/>
    <n v="2460"/>
    <n v="120"/>
    <n v="300"/>
    <n v="738000"/>
    <n v="103320"/>
    <n v="634680"/>
    <n v="615000"/>
    <x v="4"/>
    <x v="4"/>
    <x v="4"/>
    <x v="3"/>
    <x v="0"/>
    <x v="3"/>
    <n v="19680"/>
    <n v="3.1007751937984496E-2"/>
    <x v="1"/>
  </r>
  <r>
    <s v="High"/>
    <n v="269"/>
    <n v="120"/>
    <n v="300"/>
    <n v="80700"/>
    <n v="11298"/>
    <n v="69402"/>
    <n v="67250"/>
    <x v="7"/>
    <x v="4"/>
    <x v="0"/>
    <x v="3"/>
    <x v="0"/>
    <x v="3"/>
    <n v="2152"/>
    <n v="3.1007751937984496E-2"/>
    <x v="1"/>
  </r>
  <r>
    <s v="High"/>
    <n v="2536"/>
    <n v="120"/>
    <n v="300"/>
    <n v="760800"/>
    <n v="106512"/>
    <n v="654288"/>
    <n v="634000"/>
    <x v="11"/>
    <x v="4"/>
    <x v="1"/>
    <x v="3"/>
    <x v="1"/>
    <x v="3"/>
    <n v="20288"/>
    <n v="3.1007751937984496E-2"/>
    <x v="1"/>
  </r>
  <r>
    <s v="High"/>
    <n v="2903"/>
    <n v="250"/>
    <n v="7"/>
    <n v="20321"/>
    <n v="2844.94"/>
    <n v="17476.060000000001"/>
    <n v="14515"/>
    <x v="3"/>
    <x v="0"/>
    <x v="3"/>
    <x v="4"/>
    <x v="0"/>
    <x v="2"/>
    <n v="2961.0600000000013"/>
    <n v="0.16943521594684391"/>
    <x v="0"/>
  </r>
  <r>
    <s v="High"/>
    <n v="2541"/>
    <n v="250"/>
    <n v="300"/>
    <n v="762300"/>
    <n v="106722"/>
    <n v="655578"/>
    <n v="635250"/>
    <x v="5"/>
    <x v="4"/>
    <x v="4"/>
    <x v="4"/>
    <x v="0"/>
    <x v="3"/>
    <n v="20328"/>
    <n v="3.1007751937984496E-2"/>
    <x v="1"/>
  </r>
  <r>
    <s v="High"/>
    <n v="269"/>
    <n v="250"/>
    <n v="300"/>
    <n v="80700"/>
    <n v="11298"/>
    <n v="69402"/>
    <n v="67250"/>
    <x v="7"/>
    <x v="4"/>
    <x v="0"/>
    <x v="4"/>
    <x v="0"/>
    <x v="3"/>
    <n v="2152"/>
    <n v="3.1007751937984496E-2"/>
    <x v="1"/>
  </r>
  <r>
    <s v="High"/>
    <n v="1496"/>
    <n v="250"/>
    <n v="300"/>
    <n v="448800"/>
    <n v="62832"/>
    <n v="385968"/>
    <n v="374000"/>
    <x v="10"/>
    <x v="4"/>
    <x v="0"/>
    <x v="4"/>
    <x v="0"/>
    <x v="3"/>
    <n v="11968"/>
    <n v="3.1007751937984496E-2"/>
    <x v="1"/>
  </r>
  <r>
    <s v="High"/>
    <n v="1010"/>
    <n v="250"/>
    <n v="300"/>
    <n v="303000"/>
    <n v="42420"/>
    <n v="260580"/>
    <n v="252500"/>
    <x v="10"/>
    <x v="4"/>
    <x v="4"/>
    <x v="4"/>
    <x v="0"/>
    <x v="3"/>
    <n v="8080"/>
    <n v="3.1007751937984496E-2"/>
    <x v="1"/>
  </r>
  <r>
    <s v="High"/>
    <n v="1281"/>
    <n v="250"/>
    <n v="350"/>
    <n v="448350"/>
    <n v="62769"/>
    <n v="385581"/>
    <n v="333060"/>
    <x v="12"/>
    <x v="0"/>
    <x v="2"/>
    <x v="4"/>
    <x v="1"/>
    <x v="3"/>
    <n v="52521"/>
    <n v="0.13621262458471761"/>
    <x v="1"/>
  </r>
  <r>
    <s v="High"/>
    <n v="888"/>
    <n v="260"/>
    <n v="300"/>
    <n v="266400"/>
    <n v="37296"/>
    <n v="229104"/>
    <n v="222000"/>
    <x v="3"/>
    <x v="4"/>
    <x v="0"/>
    <x v="5"/>
    <x v="0"/>
    <x v="3"/>
    <n v="7104"/>
    <n v="3.1007751937984496E-2"/>
    <x v="1"/>
  </r>
  <r>
    <s v="High"/>
    <n v="2844"/>
    <n v="260"/>
    <n v="125"/>
    <n v="355500"/>
    <n v="49770"/>
    <n v="305730"/>
    <n v="341280"/>
    <x v="14"/>
    <x v="3"/>
    <x v="4"/>
    <x v="5"/>
    <x v="0"/>
    <x v="3"/>
    <n v="-35550"/>
    <n v="-0.11627906976744186"/>
    <x v="1"/>
  </r>
  <r>
    <s v="High"/>
    <n v="2475"/>
    <n v="260"/>
    <n v="12"/>
    <n v="29700"/>
    <n v="4158"/>
    <n v="25542"/>
    <n v="7425"/>
    <x v="5"/>
    <x v="2"/>
    <x v="2"/>
    <x v="5"/>
    <x v="1"/>
    <x v="2"/>
    <n v="18117"/>
    <n v="0.70930232558139539"/>
    <x v="0"/>
  </r>
  <r>
    <s v="High"/>
    <n v="1743"/>
    <n v="260"/>
    <n v="15"/>
    <n v="26145"/>
    <n v="3660.3"/>
    <n v="22484.7"/>
    <n v="17430"/>
    <x v="7"/>
    <x v="1"/>
    <x v="0"/>
    <x v="5"/>
    <x v="0"/>
    <x v="2"/>
    <n v="5054.7000000000007"/>
    <n v="0.22480620155038764"/>
    <x v="0"/>
  </r>
  <r>
    <s v="High"/>
    <n v="2914"/>
    <n v="260"/>
    <n v="12"/>
    <n v="34968"/>
    <n v="4895.5200000000004"/>
    <n v="30072.48"/>
    <n v="8742"/>
    <x v="10"/>
    <x v="2"/>
    <x v="4"/>
    <x v="5"/>
    <x v="0"/>
    <x v="2"/>
    <n v="21330.48"/>
    <n v="0.70930232558139539"/>
    <x v="0"/>
  </r>
  <r>
    <s v="High"/>
    <n v="1731"/>
    <n v="260"/>
    <n v="7"/>
    <n v="12117"/>
    <n v="1696.38"/>
    <n v="10420.620000000001"/>
    <n v="8655"/>
    <x v="10"/>
    <x v="0"/>
    <x v="2"/>
    <x v="5"/>
    <x v="1"/>
    <x v="2"/>
    <n v="1765.6200000000008"/>
    <n v="0.16943521594684391"/>
    <x v="0"/>
  </r>
  <r>
    <s v="High"/>
    <n v="1727"/>
    <n v="260"/>
    <n v="7"/>
    <n v="12089"/>
    <n v="1692.46"/>
    <n v="10396.540000000001"/>
    <n v="8635"/>
    <x v="7"/>
    <x v="0"/>
    <x v="3"/>
    <x v="5"/>
    <x v="0"/>
    <x v="2"/>
    <n v="1761.5400000000009"/>
    <n v="0.16943521594684394"/>
    <x v="0"/>
  </r>
  <r>
    <s v="High"/>
    <n v="1870"/>
    <n v="260"/>
    <n v="15"/>
    <n v="28050"/>
    <n v="3927"/>
    <n v="24123"/>
    <n v="18700"/>
    <x v="11"/>
    <x v="1"/>
    <x v="3"/>
    <x v="5"/>
    <x v="0"/>
    <x v="2"/>
    <n v="5423"/>
    <n v="0.22480620155038761"/>
    <x v="0"/>
  </r>
  <r>
    <s v="High"/>
    <n v="1174"/>
    <n v="3"/>
    <n v="125"/>
    <n v="146750"/>
    <n v="22012.5"/>
    <n v="124737.5"/>
    <n v="140880"/>
    <x v="5"/>
    <x v="3"/>
    <x v="2"/>
    <x v="0"/>
    <x v="1"/>
    <x v="3"/>
    <n v="-16142.5"/>
    <n v="-0.12941176470588237"/>
    <x v="1"/>
  </r>
  <r>
    <s v="High"/>
    <n v="2767"/>
    <n v="3"/>
    <n v="125"/>
    <n v="345875"/>
    <n v="51881.25"/>
    <n v="293993.75"/>
    <n v="332040"/>
    <x v="5"/>
    <x v="3"/>
    <x v="1"/>
    <x v="0"/>
    <x v="1"/>
    <x v="3"/>
    <n v="-38046.25"/>
    <n v="-0.12941176470588237"/>
    <x v="1"/>
  </r>
  <r>
    <s v="High"/>
    <n v="1085"/>
    <n v="3"/>
    <n v="125"/>
    <n v="135625"/>
    <n v="20343.75"/>
    <n v="115281.25"/>
    <n v="130200"/>
    <x v="10"/>
    <x v="3"/>
    <x v="1"/>
    <x v="0"/>
    <x v="1"/>
    <x v="3"/>
    <n v="-14918.75"/>
    <n v="-0.12941176470588237"/>
    <x v="1"/>
  </r>
  <r>
    <s v="High"/>
    <n v="546"/>
    <n v="5"/>
    <n v="300"/>
    <n v="163800"/>
    <n v="24570"/>
    <n v="139230"/>
    <n v="136500"/>
    <x v="10"/>
    <x v="4"/>
    <x v="3"/>
    <x v="1"/>
    <x v="0"/>
    <x v="3"/>
    <n v="2730"/>
    <n v="1.9607843137254902E-2"/>
    <x v="1"/>
  </r>
  <r>
    <s v="High"/>
    <n v="1158"/>
    <n v="10"/>
    <n v="20"/>
    <n v="23160"/>
    <n v="3474"/>
    <n v="19686"/>
    <n v="11580"/>
    <x v="3"/>
    <x v="0"/>
    <x v="1"/>
    <x v="2"/>
    <x v="1"/>
    <x v="2"/>
    <n v="8106"/>
    <n v="0.41176470588235292"/>
    <x v="0"/>
  </r>
  <r>
    <s v="High"/>
    <n v="1614"/>
    <n v="10"/>
    <n v="15"/>
    <n v="24210"/>
    <n v="3631.5"/>
    <n v="20578.5"/>
    <n v="16140"/>
    <x v="13"/>
    <x v="1"/>
    <x v="0"/>
    <x v="2"/>
    <x v="0"/>
    <x v="2"/>
    <n v="4438.5"/>
    <n v="0.21568627450980393"/>
    <x v="0"/>
  </r>
  <r>
    <s v="High"/>
    <n v="2535"/>
    <n v="10"/>
    <n v="7"/>
    <n v="17745"/>
    <n v="2661.75"/>
    <n v="15083.25"/>
    <n v="12675"/>
    <x v="13"/>
    <x v="0"/>
    <x v="3"/>
    <x v="2"/>
    <x v="0"/>
    <x v="2"/>
    <n v="2408.25"/>
    <n v="0.15966386554621848"/>
    <x v="1"/>
  </r>
  <r>
    <s v="High"/>
    <n v="2851"/>
    <n v="10"/>
    <n v="350"/>
    <n v="997850"/>
    <n v="149677.5"/>
    <n v="848172.5"/>
    <n v="741260"/>
    <x v="14"/>
    <x v="0"/>
    <x v="3"/>
    <x v="2"/>
    <x v="0"/>
    <x v="3"/>
    <n v="106912.5"/>
    <n v="0.12605042016806722"/>
    <x v="1"/>
  </r>
  <r>
    <s v="High"/>
    <n v="2559"/>
    <n v="10"/>
    <n v="15"/>
    <n v="38385"/>
    <n v="5757.75"/>
    <n v="32627.25"/>
    <n v="25590"/>
    <x v="5"/>
    <x v="1"/>
    <x v="0"/>
    <x v="2"/>
    <x v="0"/>
    <x v="2"/>
    <n v="7037.25"/>
    <n v="0.21568627450980393"/>
    <x v="0"/>
  </r>
  <r>
    <s v="High"/>
    <n v="267"/>
    <n v="10"/>
    <n v="20"/>
    <n v="5340"/>
    <n v="801"/>
    <n v="4539"/>
    <n v="2670"/>
    <x v="7"/>
    <x v="0"/>
    <x v="4"/>
    <x v="2"/>
    <x v="0"/>
    <x v="1"/>
    <n v="1869"/>
    <n v="0.41176470588235292"/>
    <x v="0"/>
  </r>
  <r>
    <s v="High"/>
    <n v="1085"/>
    <n v="10"/>
    <n v="125"/>
    <n v="135625"/>
    <n v="20343.75"/>
    <n v="115281.25"/>
    <n v="130200"/>
    <x v="10"/>
    <x v="3"/>
    <x v="1"/>
    <x v="2"/>
    <x v="1"/>
    <x v="3"/>
    <n v="-14918.75"/>
    <n v="-0.12941176470588237"/>
    <x v="1"/>
  </r>
  <r>
    <s v="High"/>
    <n v="1175"/>
    <n v="10"/>
    <n v="15"/>
    <n v="17625"/>
    <n v="2643.75"/>
    <n v="14981.25"/>
    <n v="11750"/>
    <x v="10"/>
    <x v="1"/>
    <x v="1"/>
    <x v="2"/>
    <x v="1"/>
    <x v="2"/>
    <n v="3231.25"/>
    <n v="0.21568627450980393"/>
    <x v="0"/>
  </r>
  <r>
    <s v="High"/>
    <n v="2007"/>
    <n v="10"/>
    <n v="350"/>
    <n v="702450"/>
    <n v="105367.5"/>
    <n v="597082.5"/>
    <n v="521820"/>
    <x v="11"/>
    <x v="0"/>
    <x v="4"/>
    <x v="2"/>
    <x v="0"/>
    <x v="3"/>
    <n v="75262.5"/>
    <n v="0.12605042016806722"/>
    <x v="1"/>
  </r>
  <r>
    <s v="High"/>
    <n v="2151"/>
    <n v="10"/>
    <n v="350"/>
    <n v="752850"/>
    <n v="112927.5"/>
    <n v="639922.5"/>
    <n v="559260"/>
    <x v="11"/>
    <x v="0"/>
    <x v="3"/>
    <x v="2"/>
    <x v="0"/>
    <x v="3"/>
    <n v="80662.5"/>
    <n v="0.12605042016806722"/>
    <x v="1"/>
  </r>
  <r>
    <s v="High"/>
    <n v="914"/>
    <n v="10"/>
    <n v="12"/>
    <n v="10968"/>
    <n v="1645.2"/>
    <n v="9322.7999999999993"/>
    <n v="2742"/>
    <x v="2"/>
    <x v="2"/>
    <x v="4"/>
    <x v="2"/>
    <x v="0"/>
    <x v="2"/>
    <n v="6580.7999999999993"/>
    <n v="0.70588235294117641"/>
    <x v="0"/>
  </r>
  <r>
    <s v="High"/>
    <n v="293"/>
    <n v="10"/>
    <n v="20"/>
    <n v="5860"/>
    <n v="879"/>
    <n v="4981"/>
    <n v="2930"/>
    <x v="2"/>
    <x v="0"/>
    <x v="2"/>
    <x v="2"/>
    <x v="1"/>
    <x v="1"/>
    <n v="2051"/>
    <n v="0.41176470588235292"/>
    <x v="0"/>
  </r>
  <r>
    <s v="High"/>
    <n v="500"/>
    <n v="120"/>
    <n v="12"/>
    <n v="6000"/>
    <n v="900"/>
    <n v="5100"/>
    <n v="1500"/>
    <x v="3"/>
    <x v="2"/>
    <x v="3"/>
    <x v="3"/>
    <x v="0"/>
    <x v="1"/>
    <n v="3600"/>
    <n v="0.70588235294117652"/>
    <x v="0"/>
  </r>
  <r>
    <s v="High"/>
    <n v="2826"/>
    <n v="120"/>
    <n v="15"/>
    <n v="42390"/>
    <n v="6358.5"/>
    <n v="36031.5"/>
    <n v="28260"/>
    <x v="14"/>
    <x v="1"/>
    <x v="2"/>
    <x v="3"/>
    <x v="1"/>
    <x v="2"/>
    <n v="7771.5"/>
    <n v="0.21568627450980393"/>
    <x v="0"/>
  </r>
  <r>
    <s v="High"/>
    <n v="663"/>
    <n v="120"/>
    <n v="125"/>
    <n v="82875"/>
    <n v="12431.25"/>
    <n v="70443.75"/>
    <n v="79560"/>
    <x v="6"/>
    <x v="3"/>
    <x v="2"/>
    <x v="3"/>
    <x v="1"/>
    <x v="3"/>
    <n v="-9116.25"/>
    <n v="-0.12941176470588237"/>
    <x v="1"/>
  </r>
  <r>
    <s v="High"/>
    <n v="2574"/>
    <n v="120"/>
    <n v="300"/>
    <n v="772200"/>
    <n v="115830"/>
    <n v="656370"/>
    <n v="643500"/>
    <x v="11"/>
    <x v="4"/>
    <x v="4"/>
    <x v="3"/>
    <x v="0"/>
    <x v="3"/>
    <n v="12870"/>
    <n v="1.9607843137254902E-2"/>
    <x v="1"/>
  </r>
  <r>
    <s v="High"/>
    <n v="2438"/>
    <n v="120"/>
    <n v="125"/>
    <n v="304750"/>
    <n v="45712.5"/>
    <n v="259037.5"/>
    <n v="292560"/>
    <x v="12"/>
    <x v="3"/>
    <x v="4"/>
    <x v="3"/>
    <x v="0"/>
    <x v="3"/>
    <n v="-33522.5"/>
    <n v="-0.12941176470588237"/>
    <x v="1"/>
  </r>
  <r>
    <s v="High"/>
    <n v="914"/>
    <n v="120"/>
    <n v="12"/>
    <n v="10968"/>
    <n v="1645.2"/>
    <n v="9322.7999999999993"/>
    <n v="2742"/>
    <x v="2"/>
    <x v="2"/>
    <x v="4"/>
    <x v="3"/>
    <x v="0"/>
    <x v="2"/>
    <n v="6580.7999999999993"/>
    <n v="0.70588235294117641"/>
    <x v="0"/>
  </r>
  <r>
    <s v="High"/>
    <n v="865.5"/>
    <n v="250"/>
    <n v="20"/>
    <n v="17310"/>
    <n v="2596.5"/>
    <n v="14713.5"/>
    <n v="8655"/>
    <x v="4"/>
    <x v="0"/>
    <x v="0"/>
    <x v="4"/>
    <x v="0"/>
    <x v="2"/>
    <n v="6058.5"/>
    <n v="0.41176470588235292"/>
    <x v="0"/>
  </r>
  <r>
    <s v="High"/>
    <n v="492"/>
    <n v="250"/>
    <n v="15"/>
    <n v="7380"/>
    <n v="1107"/>
    <n v="6273"/>
    <n v="4920"/>
    <x v="4"/>
    <x v="1"/>
    <x v="1"/>
    <x v="4"/>
    <x v="1"/>
    <x v="2"/>
    <n v="1353"/>
    <n v="0.21568627450980393"/>
    <x v="0"/>
  </r>
  <r>
    <s v="High"/>
    <n v="267"/>
    <n v="250"/>
    <n v="20"/>
    <n v="5340"/>
    <n v="801"/>
    <n v="4539"/>
    <n v="2670"/>
    <x v="7"/>
    <x v="0"/>
    <x v="4"/>
    <x v="4"/>
    <x v="0"/>
    <x v="1"/>
    <n v="1869"/>
    <n v="0.41176470588235292"/>
    <x v="0"/>
  </r>
  <r>
    <s v="High"/>
    <n v="1175"/>
    <n v="250"/>
    <n v="15"/>
    <n v="17625"/>
    <n v="2643.75"/>
    <n v="14981.25"/>
    <n v="11750"/>
    <x v="10"/>
    <x v="1"/>
    <x v="1"/>
    <x v="4"/>
    <x v="1"/>
    <x v="2"/>
    <n v="3231.25"/>
    <n v="0.21568627450980393"/>
    <x v="0"/>
  </r>
  <r>
    <s v="High"/>
    <n v="2954"/>
    <n v="250"/>
    <n v="125"/>
    <n v="369250"/>
    <n v="55387.5"/>
    <n v="313862.5"/>
    <n v="354480"/>
    <x v="11"/>
    <x v="3"/>
    <x v="0"/>
    <x v="4"/>
    <x v="0"/>
    <x v="3"/>
    <n v="-40617.5"/>
    <n v="-0.12941176470588237"/>
    <x v="1"/>
  </r>
  <r>
    <s v="High"/>
    <n v="552"/>
    <n v="250"/>
    <n v="125"/>
    <n v="69000"/>
    <n v="10350"/>
    <n v="58650"/>
    <n v="66240"/>
    <x v="15"/>
    <x v="3"/>
    <x v="1"/>
    <x v="4"/>
    <x v="1"/>
    <x v="3"/>
    <n v="-7590"/>
    <n v="-0.12941176470588237"/>
    <x v="1"/>
  </r>
  <r>
    <s v="High"/>
    <n v="293"/>
    <n v="250"/>
    <n v="20"/>
    <n v="5860"/>
    <n v="879"/>
    <n v="4981"/>
    <n v="2930"/>
    <x v="2"/>
    <x v="0"/>
    <x v="2"/>
    <x v="4"/>
    <x v="1"/>
    <x v="1"/>
    <n v="2051"/>
    <n v="0.41176470588235292"/>
    <x v="0"/>
  </r>
  <r>
    <s v="High"/>
    <n v="2475"/>
    <n v="260"/>
    <n v="300"/>
    <n v="742500"/>
    <n v="111375"/>
    <n v="631125"/>
    <n v="618750"/>
    <x v="3"/>
    <x v="4"/>
    <x v="2"/>
    <x v="5"/>
    <x v="1"/>
    <x v="3"/>
    <n v="12375"/>
    <n v="1.9607843137254902E-2"/>
    <x v="1"/>
  </r>
  <r>
    <s v="High"/>
    <n v="546"/>
    <n v="260"/>
    <n v="300"/>
    <n v="163800"/>
    <n v="24570"/>
    <n v="139230"/>
    <n v="136500"/>
    <x v="10"/>
    <x v="4"/>
    <x v="3"/>
    <x v="5"/>
    <x v="0"/>
    <x v="3"/>
    <n v="2730"/>
    <n v="1.9607843137254902E-2"/>
    <x v="1"/>
  </r>
  <r>
    <s v="High"/>
    <n v="1368"/>
    <n v="5"/>
    <n v="7"/>
    <n v="9576"/>
    <n v="1436.4"/>
    <n v="8139.6"/>
    <n v="6840"/>
    <x v="8"/>
    <x v="0"/>
    <x v="3"/>
    <x v="1"/>
    <x v="0"/>
    <x v="2"/>
    <n v="1299.6000000000004"/>
    <n v="0.15966386554621853"/>
    <x v="1"/>
  </r>
  <r>
    <s v="High"/>
    <n v="723"/>
    <n v="10"/>
    <n v="7"/>
    <n v="5061"/>
    <n v="759.15"/>
    <n v="4301.8500000000004"/>
    <n v="3615"/>
    <x v="13"/>
    <x v="0"/>
    <x v="0"/>
    <x v="2"/>
    <x v="0"/>
    <x v="1"/>
    <n v="686.85000000000036"/>
    <n v="0.15966386554621856"/>
    <x v="1"/>
  </r>
  <r>
    <s v="High"/>
    <n v="1806"/>
    <n v="250"/>
    <n v="12"/>
    <n v="21672"/>
    <n v="3250.8"/>
    <n v="18421.2"/>
    <n v="5418"/>
    <x v="14"/>
    <x v="2"/>
    <x v="4"/>
    <x v="4"/>
    <x v="0"/>
    <x v="2"/>
    <n v="13003.2"/>
    <n v="0.7058823529411765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7510DA-101E-43E1-A07F-52116C59588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55:B58"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axis="axisRow" showAll="0">
      <items count="3">
        <item x="1"/>
        <item x="0"/>
        <item t="default"/>
      </items>
    </pivotField>
    <pivotField showAll="0">
      <items count="5">
        <item x="3"/>
        <item x="1"/>
        <item x="2"/>
        <item x="0"/>
        <item t="default"/>
      </items>
    </pivotField>
    <pivotField dataField="1" numFmtId="164" showAll="0"/>
    <pivotField showAll="0"/>
    <pivotField showAll="0"/>
  </pivotFields>
  <rowFields count="1">
    <field x="12"/>
  </rowFields>
  <rowItems count="3">
    <i>
      <x/>
    </i>
    <i>
      <x v="1"/>
    </i>
    <i t="grand">
      <x/>
    </i>
  </rowItems>
  <colItems count="1">
    <i/>
  </colItems>
  <dataFields count="1">
    <dataField name="Sum of Profit" fld="14" baseField="0" baseItem="0"/>
  </dataFields>
  <chartFormats count="11">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12" count="1" selected="0">
            <x v="0"/>
          </reference>
        </references>
      </pivotArea>
    </chartFormat>
    <chartFormat chart="9" format="3">
      <pivotArea type="data" outline="0" fieldPosition="0">
        <references count="2">
          <reference field="4294967294" count="1" selected="0">
            <x v="0"/>
          </reference>
          <reference field="12"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12" count="1" selected="0">
            <x v="0"/>
          </reference>
        </references>
      </pivotArea>
    </chartFormat>
    <chartFormat chart="10" format="6">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F8F1DD-ED65-4276-836B-3889478EED18}" name="correc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24:B30"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axis="axisRow" showAll="0" sortType="ascending">
      <items count="6">
        <item x="2"/>
        <item x="3"/>
        <item x="0"/>
        <item x="1"/>
        <item x="4"/>
        <item t="default"/>
      </items>
      <autoSortScope>
        <pivotArea dataOnly="0" outline="0" fieldPosition="0">
          <references count="1">
            <reference field="4294967294" count="1" selected="0">
              <x v="0"/>
            </reference>
          </references>
        </pivotArea>
      </autoSortScope>
    </pivotField>
    <pivotField showAll="0">
      <items count="6">
        <item x="0"/>
        <item x="2"/>
        <item x="1"/>
        <item x="3"/>
        <item x="4"/>
        <item t="default"/>
      </items>
    </pivotField>
    <pivotField showAll="0">
      <items count="7">
        <item x="5"/>
        <item x="0"/>
        <item x="1"/>
        <item x="2"/>
        <item x="3"/>
        <item x="4"/>
        <item t="default"/>
      </items>
    </pivotField>
    <pivotField showAll="0">
      <items count="3">
        <item x="1"/>
        <item x="0"/>
        <item t="default"/>
      </items>
    </pivotField>
    <pivotField showAll="0">
      <items count="5">
        <item x="3"/>
        <item x="1"/>
        <item x="2"/>
        <item x="0"/>
        <item t="default"/>
      </items>
    </pivotField>
    <pivotField dataField="1" numFmtId="164" showAll="0"/>
    <pivotField showAll="0"/>
    <pivotField showAll="0"/>
  </pivotFields>
  <rowFields count="1">
    <field x="9"/>
  </rowFields>
  <rowItems count="6">
    <i>
      <x v="1"/>
    </i>
    <i>
      <x v="3"/>
    </i>
    <i>
      <x/>
    </i>
    <i>
      <x v="4"/>
    </i>
    <i>
      <x v="2"/>
    </i>
    <i t="grand">
      <x/>
    </i>
  </rowItems>
  <colItems count="1">
    <i/>
  </colItems>
  <dataFields count="1">
    <dataField name="Sum of Profit" fld="14"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43F37B-C2B5-463E-A080-7D713857ACFF}" name="Discount Typ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2:C17" firstHeaderRow="0"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showAll="0">
      <items count="3">
        <item x="1"/>
        <item x="0"/>
        <item t="default"/>
      </items>
    </pivotField>
    <pivotField axis="axisRow" showAll="0">
      <items count="5">
        <item x="3"/>
        <item x="1"/>
        <item x="2"/>
        <item x="0"/>
        <item t="default"/>
      </items>
    </pivotField>
    <pivotField dataField="1" numFmtId="164" showAll="0"/>
    <pivotField dataField="1" showAll="0"/>
    <pivotField showAll="0"/>
  </pivotFields>
  <rowFields count="1">
    <field x="13"/>
  </rowFields>
  <rowItems count="5">
    <i>
      <x/>
    </i>
    <i>
      <x v="1"/>
    </i>
    <i>
      <x v="2"/>
    </i>
    <i>
      <x v="3"/>
    </i>
    <i t="grand">
      <x/>
    </i>
  </rowItems>
  <colFields count="1">
    <field x="-2"/>
  </colFields>
  <colItems count="2">
    <i>
      <x/>
    </i>
    <i i="1">
      <x v="1"/>
    </i>
  </colItems>
  <dataFields count="2">
    <dataField name="Sum of Profit" fld="14" baseField="0" baseItem="0"/>
    <dataField name="Sum of Profit Rate" fld="15" baseField="0" baseItem="0"/>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B69CC6-2C45-413A-B8AD-A949792A35D5}" name="Countr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B7"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axis="axisRow" showAll="0" sortType="descending">
      <items count="6">
        <item x="4"/>
        <item x="3"/>
        <item x="1"/>
        <item x="2"/>
        <item x="0"/>
        <item t="default"/>
      </items>
    </pivotField>
    <pivotField showAll="0"/>
    <pivotField showAll="0">
      <items count="3">
        <item x="1"/>
        <item x="0"/>
        <item t="default"/>
      </items>
    </pivotField>
    <pivotField showAll="0"/>
    <pivotField dataField="1" numFmtId="164" showAll="0"/>
    <pivotField showAll="0"/>
    <pivotField showAll="0"/>
  </pivotFields>
  <rowFields count="1">
    <field x="10"/>
  </rowFields>
  <rowItems count="6">
    <i>
      <x/>
    </i>
    <i>
      <x v="1"/>
    </i>
    <i>
      <x v="2"/>
    </i>
    <i>
      <x v="3"/>
    </i>
    <i>
      <x v="4"/>
    </i>
    <i t="grand">
      <x/>
    </i>
  </rowItems>
  <colItems count="1">
    <i/>
  </colItems>
  <dataFields count="1">
    <dataField name="Sum of Profi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48C61A-8227-445A-9D2F-149187820431}" name="Tim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5:B52"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axis="axisRow"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showAll="0">
      <items count="3">
        <item x="1"/>
        <item x="0"/>
        <item t="default"/>
      </items>
    </pivotField>
    <pivotField showAll="0">
      <items count="5">
        <item x="3"/>
        <item x="1"/>
        <item x="2"/>
        <item x="0"/>
        <item t="default"/>
      </items>
    </pivotField>
    <pivotField dataField="1" numFmtId="164" showAll="0"/>
    <pivotField showAll="0"/>
    <pivotField showAll="0"/>
  </pivotFields>
  <rowFields count="1">
    <field x="8"/>
  </rowFields>
  <rowItems count="17">
    <i>
      <x/>
    </i>
    <i>
      <x v="1"/>
    </i>
    <i>
      <x v="2"/>
    </i>
    <i>
      <x v="3"/>
    </i>
    <i>
      <x v="4"/>
    </i>
    <i>
      <x v="5"/>
    </i>
    <i>
      <x v="6"/>
    </i>
    <i>
      <x v="7"/>
    </i>
    <i>
      <x v="8"/>
    </i>
    <i>
      <x v="9"/>
    </i>
    <i>
      <x v="10"/>
    </i>
    <i>
      <x v="11"/>
    </i>
    <i>
      <x v="12"/>
    </i>
    <i>
      <x v="13"/>
    </i>
    <i>
      <x v="14"/>
    </i>
    <i>
      <x v="15"/>
    </i>
    <i t="grand">
      <x/>
    </i>
  </rowItems>
  <colItems count="1">
    <i/>
  </colItems>
  <dataFields count="1">
    <dataField name="Sum of Profit" fld="14" baseField="0" baseItem="0"/>
  </dataField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7FFA68-66B1-4351-AFBB-BC1A00443E07}" name="Timeseri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B62"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axis="axisRow"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showAll="0">
      <items count="3">
        <item x="1"/>
        <item x="0"/>
        <item t="default"/>
      </items>
    </pivotField>
    <pivotField showAll="0">
      <items count="5">
        <item x="3"/>
        <item x="1"/>
        <item x="2"/>
        <item x="0"/>
        <item t="default"/>
      </items>
    </pivotField>
    <pivotField numFmtId="164" showAll="0"/>
    <pivotField showAll="0"/>
    <pivotField showAll="0">
      <items count="3">
        <item x="0"/>
        <item x="1"/>
        <item t="default"/>
      </items>
    </pivotField>
  </pivotFields>
  <rowFields count="1">
    <field x="8"/>
  </rowFields>
  <rowItems count="17">
    <i>
      <x/>
    </i>
    <i>
      <x v="1"/>
    </i>
    <i>
      <x v="2"/>
    </i>
    <i>
      <x v="3"/>
    </i>
    <i>
      <x v="4"/>
    </i>
    <i>
      <x v="5"/>
    </i>
    <i>
      <x v="6"/>
    </i>
    <i>
      <x v="7"/>
    </i>
    <i>
      <x v="8"/>
    </i>
    <i>
      <x v="9"/>
    </i>
    <i>
      <x v="10"/>
    </i>
    <i>
      <x v="11"/>
    </i>
    <i>
      <x v="12"/>
    </i>
    <i>
      <x v="13"/>
    </i>
    <i>
      <x v="14"/>
    </i>
    <i>
      <x v="15"/>
    </i>
    <i t="grand">
      <x/>
    </i>
  </rowItems>
  <colItems count="1">
    <i/>
  </colItems>
  <dataFields count="1">
    <dataField name="Sum of Sales" fld="6" baseField="0" baseItem="0"/>
  </dataFields>
  <chartFormats count="3">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A153C8-679B-47F6-B980-12638A917C8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5:B38"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axis="axisRow" showAll="0">
      <items count="3">
        <item x="1"/>
        <item x="0"/>
        <item t="default"/>
      </items>
    </pivotField>
    <pivotField showAll="0">
      <items count="5">
        <item x="3"/>
        <item x="1"/>
        <item x="2"/>
        <item x="0"/>
        <item t="default"/>
      </items>
    </pivotField>
    <pivotField numFmtId="164" showAll="0"/>
    <pivotField showAll="0"/>
    <pivotField showAll="0"/>
  </pivotFields>
  <rowFields count="1">
    <field x="12"/>
  </rowFields>
  <rowItems count="3">
    <i>
      <x/>
    </i>
    <i>
      <x v="1"/>
    </i>
    <i t="grand">
      <x/>
    </i>
  </rowItems>
  <colItems count="1">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301A56-3B72-467E-A482-2FD9631B86CB}" name="Sales b countr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6:C32" firstHeaderRow="0"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axis="axisRow" showAll="0">
      <items count="6">
        <item x="0"/>
        <item x="2"/>
        <item x="1"/>
        <item x="3"/>
        <item x="4"/>
        <item t="default"/>
      </items>
    </pivotField>
    <pivotField showAll="0"/>
    <pivotField showAll="0">
      <items count="3">
        <item x="1"/>
        <item x="0"/>
        <item t="default"/>
      </items>
    </pivotField>
    <pivotField showAll="0">
      <items count="5">
        <item x="3"/>
        <item x="1"/>
        <item x="2"/>
        <item x="0"/>
        <item t="default"/>
      </items>
    </pivotField>
    <pivotField dataField="1" numFmtId="164" showAll="0"/>
    <pivotField showAll="0"/>
    <pivotField showAll="0">
      <items count="3">
        <item x="0"/>
        <item x="1"/>
        <item t="default"/>
      </items>
    </pivotField>
  </pivotFields>
  <rowFields count="1">
    <field x="10"/>
  </rowFields>
  <rowItems count="6">
    <i>
      <x/>
    </i>
    <i>
      <x v="1"/>
    </i>
    <i>
      <x v="2"/>
    </i>
    <i>
      <x v="3"/>
    </i>
    <i>
      <x v="4"/>
    </i>
    <i t="grand">
      <x/>
    </i>
  </rowItems>
  <colFields count="1">
    <field x="-2"/>
  </colFields>
  <colItems count="2">
    <i>
      <x/>
    </i>
    <i i="1">
      <x v="1"/>
    </i>
  </colItems>
  <dataFields count="2">
    <dataField name="Sum of Sales" fld="6" baseField="0" baseItem="0"/>
    <dataField name="Sum of Profit" fld="14" baseField="0" baseItem="0"/>
  </dataField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3811CE7-69DD-4238-91ED-5721A8B5A13F}" name="Sales by Segeme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3:B19"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axis="axisRow" showAll="0" sortType="ascending">
      <items count="6">
        <item x="2"/>
        <item x="3"/>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items count="5">
        <item x="3"/>
        <item x="1"/>
        <item x="2"/>
        <item x="0"/>
        <item t="default"/>
      </items>
    </pivotField>
    <pivotField numFmtId="164" showAll="0"/>
    <pivotField showAll="0"/>
    <pivotField showAll="0">
      <items count="3">
        <item x="0"/>
        <item x="1"/>
        <item t="default"/>
      </items>
    </pivotField>
  </pivotFields>
  <rowFields count="1">
    <field x="9"/>
  </rowFields>
  <rowItems count="6">
    <i>
      <x/>
    </i>
    <i>
      <x v="3"/>
    </i>
    <i>
      <x v="1"/>
    </i>
    <i>
      <x v="4"/>
    </i>
    <i>
      <x v="2"/>
    </i>
    <i t="grand">
      <x/>
    </i>
  </rowItems>
  <colItems count="1">
    <i/>
  </colItems>
  <dataFields count="1">
    <dataField name="Sum of Sales" fld="6"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3"/>
          </reference>
        </references>
      </pivotArea>
    </chartFormat>
    <chartFormat chart="0" format="3">
      <pivotArea type="data" outline="0" fieldPosition="0">
        <references count="2">
          <reference field="4294967294" count="1" selected="0">
            <x v="0"/>
          </reference>
          <reference field="9" count="1" selected="0">
            <x v="1"/>
          </reference>
        </references>
      </pivotArea>
    </chartFormat>
    <chartFormat chart="0" format="4">
      <pivotArea type="data" outline="0" fieldPosition="0">
        <references count="2">
          <reference field="4294967294" count="1" selected="0">
            <x v="0"/>
          </reference>
          <reference field="9" count="1" selected="0">
            <x v="4"/>
          </reference>
        </references>
      </pivotArea>
    </chartFormat>
    <chartFormat chart="0" format="5">
      <pivotArea type="data" outline="0" fieldPosition="0">
        <references count="2">
          <reference field="4294967294" count="1" selected="0">
            <x v="0"/>
          </reference>
          <reference field="9"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9" count="1" selected="0">
            <x v="0"/>
          </reference>
        </references>
      </pivotArea>
    </chartFormat>
    <chartFormat chart="3" format="8">
      <pivotArea type="data" outline="0" fieldPosition="0">
        <references count="2">
          <reference field="4294967294" count="1" selected="0">
            <x v="0"/>
          </reference>
          <reference field="9" count="1" selected="0">
            <x v="3"/>
          </reference>
        </references>
      </pivotArea>
    </chartFormat>
    <chartFormat chart="3" format="9">
      <pivotArea type="data" outline="0" fieldPosition="0">
        <references count="2">
          <reference field="4294967294" count="1" selected="0">
            <x v="0"/>
          </reference>
          <reference field="9" count="1" selected="0">
            <x v="1"/>
          </reference>
        </references>
      </pivotArea>
    </chartFormat>
    <chartFormat chart="3" format="10">
      <pivotArea type="data" outline="0" fieldPosition="0">
        <references count="2">
          <reference field="4294967294" count="1" selected="0">
            <x v="0"/>
          </reference>
          <reference field="9" count="1" selected="0">
            <x v="4"/>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9" count="1" selected="0">
            <x v="0"/>
          </reference>
        </references>
      </pivotArea>
    </chartFormat>
    <chartFormat chart="4" format="14">
      <pivotArea type="data" outline="0" fieldPosition="0">
        <references count="2">
          <reference field="4294967294" count="1" selected="0">
            <x v="0"/>
          </reference>
          <reference field="9" count="1" selected="0">
            <x v="3"/>
          </reference>
        </references>
      </pivotArea>
    </chartFormat>
    <chartFormat chart="4" format="15">
      <pivotArea type="data" outline="0" fieldPosition="0">
        <references count="2">
          <reference field="4294967294" count="1" selected="0">
            <x v="0"/>
          </reference>
          <reference field="9" count="1" selected="0">
            <x v="1"/>
          </reference>
        </references>
      </pivotArea>
    </chartFormat>
    <chartFormat chart="4" format="16">
      <pivotArea type="data" outline="0" fieldPosition="0">
        <references count="2">
          <reference field="4294967294" count="1" selected="0">
            <x v="0"/>
          </reference>
          <reference field="9" count="1" selected="0">
            <x v="4"/>
          </reference>
        </references>
      </pivotArea>
    </chartFormat>
    <chartFormat chart="4" format="17">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76A709F-D52D-4DF3-86C7-EAF96340464A}" name="Sales by Produc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B6"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pivotField showAll="0"/>
    <pivotField showAll="0">
      <items count="3">
        <item x="1"/>
        <item x="0"/>
        <item t="default"/>
      </items>
    </pivotField>
    <pivotField axis="axisRow"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numFmtId="164" showAll="0"/>
    <pivotField showAll="0"/>
    <pivotField showAll="0">
      <items count="3">
        <item x="0"/>
        <item x="1"/>
        <item t="default"/>
      </items>
    </pivotField>
  </pivotFields>
  <rowFields count="1">
    <field x="13"/>
  </rowFields>
  <rowItems count="5">
    <i>
      <x v="3"/>
    </i>
    <i>
      <x v="1"/>
    </i>
    <i>
      <x/>
    </i>
    <i>
      <x v="2"/>
    </i>
    <i t="grand">
      <x/>
    </i>
  </rowItems>
  <colItems count="1">
    <i/>
  </colItems>
  <dataFields count="1">
    <dataField name="Sum of Sales" fld="6"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Type" xr10:uid="{2BAB379A-875B-4654-8211-B21037080F59}" sourceName="Discount Type">
  <pivotTables>
    <pivotTable tabId="8" name="Sales b country"/>
    <pivotTable tabId="8" name="Sales by Product"/>
    <pivotTable tabId="8" name="Sales by Segement"/>
    <pivotTable tabId="8" name="Timeseries"/>
  </pivotTables>
  <data>
    <tabular pivotCacheId="278032034">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_Target" xr10:uid="{5503F6F5-8FB2-4D5C-9346-A43242C93F0F}" sourceName="Profit Target">
  <pivotTables>
    <pivotTable tabId="8" name="Sales b country"/>
    <pivotTable tabId="8" name="Sales by Product"/>
    <pivotTable tabId="8" name="Sales by Segement"/>
    <pivotTable tabId="8" name="Timeseries"/>
  </pivotTables>
  <data>
    <tabular pivotCacheId="27803203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5EEDA476-BCFE-46D7-8A39-4924D73FF446}" sourceName="Segment">
  <pivotTables>
    <pivotTable tabId="10" name="Country"/>
    <pivotTable tabId="10" name="Discount Type"/>
    <pivotTable tabId="10" name="Time"/>
    <pivotTable tabId="10" name="correct"/>
    <pivotTable tabId="10" name="PivotTable2"/>
    <pivotTable tabId="8" name="PivotTable4"/>
    <pivotTable tabId="8" name="Timeseries"/>
    <pivotTable tabId="8" name="Sales by Segement"/>
    <pivotTable tabId="8" name="Sales by Product"/>
    <pivotTable tabId="8" name="Sales b country"/>
  </pivotTables>
  <data>
    <tabular pivotCacheId="278032034">
      <items count="5">
        <i x="2" s="1"/>
        <i x="3" s="1"/>
        <i x="0"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1" xr10:uid="{06AE73A7-099C-4EA6-BE11-26D13D97E99F}" sourceName="Market">
  <pivotTables>
    <pivotTable tabId="10" name="Country"/>
    <pivotTable tabId="10" name="Discount Type"/>
    <pivotTable tabId="10" name="Time"/>
    <pivotTable tabId="10" name="correct"/>
    <pivotTable tabId="10" name="PivotTable2"/>
    <pivotTable tabId="8" name="Timeseries"/>
    <pivotTable tabId="8" name="Sales by Segement"/>
    <pivotTable tabId="8" name="Sales by Product"/>
    <pivotTable tabId="8" name="Sales b country"/>
  </pivotTables>
  <data>
    <tabular pivotCacheId="27803203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Type" xr10:uid="{2B29D09A-E772-46EE-82AA-28A19AAFE737}" cache="Slicer_Discount_Type" caption="Discount Type" rowHeight="225425"/>
  <slicer name="Profit Target" xr10:uid="{2C4FFF7F-87A0-43CA-B30C-343EDC483B14}" cache="Slicer_Profit_Target" caption="Profit Target" rowHeight="225425"/>
  <slicer name="Segment" xr10:uid="{DB7C4C7A-F8ED-422C-AFAB-E69D29C87221}" cache="Slicer_Segment1" caption="Segment" rowHeight="225425"/>
  <slicer name="Market" xr10:uid="{B92840D6-964D-43FF-BBCE-7512B263CC28}" cache="Slicer_Market1" caption="Market"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9BC6BCD4-BF6B-420A-BE61-87C7B46A73CD}" cache="Slicer_Segment1" caption="Segment" startItem="1" rowHeight="225425"/>
  <slicer name="Market 1" xr10:uid="{2888EEDD-D91E-4FCF-8EDA-856D7392A48C}" cache="Slicer_Market1" caption="Market"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69D0D0-CB78-4553-93DA-A8501F01A153}" name="Table1" displayName="Table1" ref="A1:Q701" totalsRowShown="0">
  <autoFilter ref="A1:Q701" xr:uid="{A469D0D0-CB78-4553-93DA-A8501F01A153}"/>
  <tableColumns count="17">
    <tableColumn id="1" xr3:uid="{41F5EF4E-514E-4B93-A440-C109186956C7}" name="Discount Band" dataDxfId="12"/>
    <tableColumn id="2" xr3:uid="{18E42A68-6C90-4A8B-B87F-E7D0F0A82E4F}" name="Units Sold" dataDxfId="11"/>
    <tableColumn id="3" xr3:uid="{FDC33255-926E-4962-850D-4EBEF7F01F90}" name="Manufacturing Price" dataDxfId="10"/>
    <tableColumn id="4" xr3:uid="{41DE323E-DDFA-4545-B507-CD2D5FEB0631}" name="Sale Price" dataDxfId="9"/>
    <tableColumn id="5" xr3:uid="{2997281D-B6A3-4CBE-A1A2-4DF348A0D2AF}" name="Gross Sales" dataDxfId="8"/>
    <tableColumn id="6" xr3:uid="{476CA5B7-8EC0-4EB1-B5B0-B2CBF378C99B}" name="Discounts" dataDxfId="7"/>
    <tableColumn id="7" xr3:uid="{C00D7308-D86A-4BB9-B62C-AC6C2AA53D25}" name="Sales" dataDxfId="6"/>
    <tableColumn id="8" xr3:uid="{70EDA199-04FB-4FA0-83AE-05079AF335B8}" name="COGS" dataDxfId="5"/>
    <tableColumn id="9" xr3:uid="{3CC7E42B-02F3-4B16-A074-80171F25A2C8}" name="Date(dd/mm/yyyy)" dataDxfId="4"/>
    <tableColumn id="10" xr3:uid="{26478DD9-CF8B-499D-BE0C-E1B6F783342E}" name="Segment"/>
    <tableColumn id="11" xr3:uid="{02CF8C58-8B82-49D0-881F-E681064E2521}" name="Country"/>
    <tableColumn id="12" xr3:uid="{92609310-D79A-472E-B0C6-FCEE47DE6CE1}" name="Product"/>
    <tableColumn id="13" xr3:uid="{7C691311-CCBD-467E-A6E9-F6FB72CC931B}" name="Market">
      <calculatedColumnFormula array="1" xml:space="preserve"> _xlfn.XLOOKUP(K2,Market!B:B,Market!C:C, NA,0,1)</calculatedColumnFormula>
    </tableColumn>
    <tableColumn id="14" xr3:uid="{A36364B8-A56E-474D-8A84-2E81A26970C3}" name="Discount Type" dataDxfId="3">
      <calculatedColumnFormula xml:space="preserve"> IF(Table1[[#This Row],[Discounts]]=0, "No Discount", IF(Table1[[#This Row],[Discounts]]&lt;1000, "Low Discount", IF(Table1[[#This Row],[Discounts]]&lt;10000, "Medium Discount", "High Discount")))</calculatedColumnFormula>
    </tableColumn>
    <tableColumn id="16" xr3:uid="{5E23A6F0-82F4-4FF0-84B9-5C29BDA2E298}" name="Profit" dataDxfId="2">
      <calculatedColumnFormula xml:space="preserve"> G2-H2</calculatedColumnFormula>
    </tableColumn>
    <tableColumn id="17" xr3:uid="{949E8C7F-B30E-455E-9BEF-4D0B55A5FBFC}" name="Profit Rate" dataDxfId="1">
      <calculatedColumnFormula>(O2/G2)</calculatedColumnFormula>
    </tableColumn>
    <tableColumn id="15" xr3:uid="{F35FDE5F-10F3-4DE5-9A4F-DBF0504F3A87}" name="Profit Target" dataDxfId="0">
      <calculatedColumnFormula xml:space="preserve"> IF(Table1[[#This Row],[Profit]]/Table1[[#This Row],[COGS]]*100&gt;20, "Achieved", "Not Achieved")</calculatedColumnFormula>
    </tableColum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4.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abSelected="1" topLeftCell="G1" workbookViewId="0">
      <selection activeCell="R1" sqref="R1:R1048576"/>
    </sheetView>
  </sheetViews>
  <sheetFormatPr defaultColWidth="14.42578125" defaultRowHeight="15.75" customHeight="1"/>
  <cols>
    <col min="1" max="1" width="16.140625" customWidth="1"/>
    <col min="2" max="2" width="14.42578125" style="17"/>
    <col min="3" max="3" width="21.42578125" style="18" customWidth="1"/>
    <col min="4" max="8" width="14.42578125" style="18"/>
    <col min="9" max="9" width="16.85546875" style="20" customWidth="1"/>
  </cols>
  <sheetData>
    <row r="1" spans="1:17" ht="15.75" customHeight="1">
      <c r="A1" s="1" t="s">
        <v>1</v>
      </c>
      <c r="B1" s="16" t="s">
        <v>2</v>
      </c>
      <c r="C1" s="2" t="s">
        <v>3</v>
      </c>
      <c r="D1" s="2" t="s">
        <v>4</v>
      </c>
      <c r="E1" s="2" t="s">
        <v>5</v>
      </c>
      <c r="F1" s="2" t="s">
        <v>6</v>
      </c>
      <c r="G1" s="2" t="s">
        <v>7</v>
      </c>
      <c r="H1" s="2" t="s">
        <v>8</v>
      </c>
      <c r="I1" s="3" t="s">
        <v>9</v>
      </c>
      <c r="J1" t="s">
        <v>404</v>
      </c>
      <c r="K1" t="s">
        <v>190</v>
      </c>
      <c r="L1" t="s">
        <v>0</v>
      </c>
      <c r="M1" t="s">
        <v>405</v>
      </c>
      <c r="N1" t="s">
        <v>406</v>
      </c>
      <c r="O1" t="s">
        <v>407</v>
      </c>
      <c r="P1" t="s">
        <v>408</v>
      </c>
      <c r="Q1" t="s">
        <v>416</v>
      </c>
    </row>
    <row r="2" spans="1:17" ht="15.75" customHeight="1">
      <c r="A2" s="1" t="s">
        <v>11</v>
      </c>
      <c r="B2" s="16">
        <v>1618.5</v>
      </c>
      <c r="C2" s="2">
        <v>3</v>
      </c>
      <c r="D2" s="2">
        <v>20</v>
      </c>
      <c r="E2" s="2">
        <v>32370</v>
      </c>
      <c r="F2" s="2">
        <v>0</v>
      </c>
      <c r="G2" s="2">
        <v>32370</v>
      </c>
      <c r="H2" s="2">
        <v>16185</v>
      </c>
      <c r="I2" s="3">
        <v>41640</v>
      </c>
      <c r="J2" t="s">
        <v>393</v>
      </c>
      <c r="K2" t="s">
        <v>346</v>
      </c>
      <c r="L2" t="s">
        <v>394</v>
      </c>
      <c r="M2" t="str" cm="1">
        <f t="array" ref="M2" xml:space="preserve"> _xlfn.XLOOKUP(K2,Market!B:B,Market!C:C, NA,0,1)</f>
        <v>North America</v>
      </c>
      <c r="N2" t="str">
        <f xml:space="preserve"> IF(Table1[[#This Row],[Discounts]]=0, "No Discount", IF(Table1[[#This Row],[Discounts]]&lt;1000, "Low Discount", IF(Table1[[#This Row],[Discounts]]&lt;10000, "Medium Discount", "High Discount")))</f>
        <v>No Discount</v>
      </c>
      <c r="O2" s="18">
        <f t="shared" ref="O2:O65" si="0" xml:space="preserve"> G2-H2</f>
        <v>16185</v>
      </c>
      <c r="P2">
        <f t="shared" ref="P2:P65" si="1">(O2/G2)</f>
        <v>0.5</v>
      </c>
      <c r="Q2" t="str">
        <f xml:space="preserve"> IF(Table1[[#This Row],[Profit]]/Table1[[#This Row],[COGS]]*100&gt;20, "Achieved", "Not Achieved")</f>
        <v>Achieved</v>
      </c>
    </row>
    <row r="3" spans="1:17" ht="15.75" customHeight="1">
      <c r="A3" s="1" t="s">
        <v>11</v>
      </c>
      <c r="B3" s="16">
        <v>1321</v>
      </c>
      <c r="C3" s="2">
        <v>3</v>
      </c>
      <c r="D3" s="2">
        <v>20</v>
      </c>
      <c r="E3" s="2">
        <v>26420</v>
      </c>
      <c r="F3" s="2">
        <v>0</v>
      </c>
      <c r="G3" s="2">
        <v>26420</v>
      </c>
      <c r="H3" s="2">
        <v>13210</v>
      </c>
      <c r="I3" s="3">
        <v>41640</v>
      </c>
      <c r="J3" t="s">
        <v>393</v>
      </c>
      <c r="K3" t="s">
        <v>310</v>
      </c>
      <c r="L3" t="s">
        <v>394</v>
      </c>
      <c r="M3" t="str" cm="1">
        <f t="array" ref="M3" xml:space="preserve"> _xlfn.XLOOKUP(K3,Market!B:B,Market!C:C, NA,0,1)</f>
        <v>Europe</v>
      </c>
      <c r="N3" t="str">
        <f xml:space="preserve"> IF(Table1[[#This Row],[Discounts]]=0, "No Discount", IF(Table1[[#This Row],[Discounts]]&lt;1000, "Low Discount", IF(Table1[[#This Row],[Discounts]]&lt;10000, "Medium Discount", "High Discount")))</f>
        <v>No Discount</v>
      </c>
      <c r="O3" s="18">
        <f t="shared" si="0"/>
        <v>13210</v>
      </c>
      <c r="P3">
        <f t="shared" si="1"/>
        <v>0.5</v>
      </c>
      <c r="Q3" t="str">
        <f xml:space="preserve"> IF(Table1[[#This Row],[Profit]]/Table1[[#This Row],[COGS]]*100&gt;20, "Achieved", "Not Achieved")</f>
        <v>Achieved</v>
      </c>
    </row>
    <row r="4" spans="1:17" ht="15.75" customHeight="1">
      <c r="A4" s="1" t="s">
        <v>11</v>
      </c>
      <c r="B4" s="16">
        <v>2178</v>
      </c>
      <c r="C4" s="2">
        <v>3</v>
      </c>
      <c r="D4" s="2">
        <v>15</v>
      </c>
      <c r="E4" s="2">
        <v>32670</v>
      </c>
      <c r="F4" s="2">
        <v>0</v>
      </c>
      <c r="G4" s="2">
        <v>32670</v>
      </c>
      <c r="H4" s="2">
        <v>21780</v>
      </c>
      <c r="I4" s="3">
        <v>41645</v>
      </c>
      <c r="J4" t="s">
        <v>395</v>
      </c>
      <c r="K4" t="s">
        <v>309</v>
      </c>
      <c r="L4" t="s">
        <v>394</v>
      </c>
      <c r="M4" t="str" cm="1">
        <f t="array" ref="M4" xml:space="preserve"> _xlfn.XLOOKUP(K4,Market!B:B,Market!C:C, NA,0,1)</f>
        <v>Europe</v>
      </c>
      <c r="N4" t="str">
        <f xml:space="preserve"> IF(Table1[[#This Row],[Discounts]]=0, "No Discount", IF(Table1[[#This Row],[Discounts]]&lt;1000, "Low Discount", IF(Table1[[#This Row],[Discounts]]&lt;10000, "Medium Discount", "High Discount")))</f>
        <v>No Discount</v>
      </c>
      <c r="O4" s="18">
        <f t="shared" si="0"/>
        <v>10890</v>
      </c>
      <c r="P4">
        <f t="shared" si="1"/>
        <v>0.33333333333333331</v>
      </c>
      <c r="Q4" t="str">
        <f xml:space="preserve"> IF(Table1[[#This Row],[Profit]]/Table1[[#This Row],[COGS]]*100&gt;20, "Achieved", "Not Achieved")</f>
        <v>Achieved</v>
      </c>
    </row>
    <row r="5" spans="1:17" ht="15.75" customHeight="1">
      <c r="A5" s="1" t="s">
        <v>11</v>
      </c>
      <c r="B5" s="16">
        <v>888</v>
      </c>
      <c r="C5" s="2">
        <v>3</v>
      </c>
      <c r="D5" s="2">
        <v>15</v>
      </c>
      <c r="E5" s="2">
        <v>13320</v>
      </c>
      <c r="F5" s="2">
        <v>0</v>
      </c>
      <c r="G5" s="2">
        <v>13320</v>
      </c>
      <c r="H5" s="2">
        <v>8880</v>
      </c>
      <c r="I5" s="3">
        <v>41645</v>
      </c>
      <c r="J5" t="s">
        <v>395</v>
      </c>
      <c r="K5" t="s">
        <v>310</v>
      </c>
      <c r="L5" t="s">
        <v>394</v>
      </c>
      <c r="M5" t="str" cm="1">
        <f t="array" ref="M5" xml:space="preserve"> _xlfn.XLOOKUP(K5,Market!B:B,Market!C:C, NA,0,1)</f>
        <v>Europe</v>
      </c>
      <c r="N5" t="str">
        <f xml:space="preserve"> IF(Table1[[#This Row],[Discounts]]=0, "No Discount", IF(Table1[[#This Row],[Discounts]]&lt;1000, "Low Discount", IF(Table1[[#This Row],[Discounts]]&lt;10000, "Medium Discount", "High Discount")))</f>
        <v>No Discount</v>
      </c>
      <c r="O5" s="18">
        <f t="shared" si="0"/>
        <v>4440</v>
      </c>
      <c r="P5">
        <f t="shared" si="1"/>
        <v>0.33333333333333331</v>
      </c>
      <c r="Q5" t="str">
        <f xml:space="preserve"> IF(Table1[[#This Row],[Profit]]/Table1[[#This Row],[COGS]]*100&gt;20, "Achieved", "Not Achieved")</f>
        <v>Achieved</v>
      </c>
    </row>
    <row r="6" spans="1:17" ht="15.75" customHeight="1">
      <c r="A6" s="1" t="s">
        <v>11</v>
      </c>
      <c r="B6" s="16">
        <v>2470</v>
      </c>
      <c r="C6" s="2">
        <v>3</v>
      </c>
      <c r="D6" s="2">
        <v>15</v>
      </c>
      <c r="E6" s="2">
        <v>37050</v>
      </c>
      <c r="F6" s="2">
        <v>0</v>
      </c>
      <c r="G6" s="2">
        <v>37050</v>
      </c>
      <c r="H6" s="2">
        <v>24700</v>
      </c>
      <c r="I6" s="3">
        <v>41645</v>
      </c>
      <c r="J6" t="s">
        <v>395</v>
      </c>
      <c r="K6" t="s">
        <v>357</v>
      </c>
      <c r="L6" t="s">
        <v>394</v>
      </c>
      <c r="M6" t="str" cm="1">
        <f t="array" ref="M6" xml:space="preserve"> _xlfn.XLOOKUP(K6,Market!B:B,Market!C:C, NA,0,1)</f>
        <v>North America</v>
      </c>
      <c r="N6" t="str">
        <f xml:space="preserve"> IF(Table1[[#This Row],[Discounts]]=0, "No Discount", IF(Table1[[#This Row],[Discounts]]&lt;1000, "Low Discount", IF(Table1[[#This Row],[Discounts]]&lt;10000, "Medium Discount", "High Discount")))</f>
        <v>No Discount</v>
      </c>
      <c r="O6" s="18">
        <f t="shared" si="0"/>
        <v>12350</v>
      </c>
      <c r="P6">
        <f t="shared" si="1"/>
        <v>0.33333333333333331</v>
      </c>
      <c r="Q6" t="str">
        <f xml:space="preserve"> IF(Table1[[#This Row],[Profit]]/Table1[[#This Row],[COGS]]*100&gt;20, "Achieved", "Not Achieved")</f>
        <v>Achieved</v>
      </c>
    </row>
    <row r="7" spans="1:17" ht="15.75" customHeight="1">
      <c r="A7" s="1" t="s">
        <v>11</v>
      </c>
      <c r="B7" s="16">
        <v>1513</v>
      </c>
      <c r="C7" s="2">
        <v>3</v>
      </c>
      <c r="D7" s="2">
        <v>350</v>
      </c>
      <c r="E7" s="2">
        <v>529550</v>
      </c>
      <c r="F7" s="2">
        <v>0</v>
      </c>
      <c r="G7" s="2">
        <v>529550</v>
      </c>
      <c r="H7" s="2">
        <v>393380</v>
      </c>
      <c r="I7" s="3">
        <v>41651</v>
      </c>
      <c r="J7" t="s">
        <v>393</v>
      </c>
      <c r="K7" t="s">
        <v>310</v>
      </c>
      <c r="L7" t="s">
        <v>394</v>
      </c>
      <c r="M7" t="str" cm="1">
        <f t="array" ref="M7" xml:space="preserve"> _xlfn.XLOOKUP(K7,Market!B:B,Market!C:C, NA,0,1)</f>
        <v>Europe</v>
      </c>
      <c r="N7" t="str">
        <f xml:space="preserve"> IF(Table1[[#This Row],[Discounts]]=0, "No Discount", IF(Table1[[#This Row],[Discounts]]&lt;1000, "Low Discount", IF(Table1[[#This Row],[Discounts]]&lt;10000, "Medium Discount", "High Discount")))</f>
        <v>No Discount</v>
      </c>
      <c r="O7" s="18">
        <f t="shared" si="0"/>
        <v>136170</v>
      </c>
      <c r="P7">
        <f t="shared" si="1"/>
        <v>0.25714285714285712</v>
      </c>
      <c r="Q7" t="str">
        <f xml:space="preserve"> IF(Table1[[#This Row],[Profit]]/Table1[[#This Row],[COGS]]*100&gt;20, "Achieved", "Not Achieved")</f>
        <v>Achieved</v>
      </c>
    </row>
    <row r="8" spans="1:17" ht="15.75" customHeight="1">
      <c r="A8" s="1" t="s">
        <v>11</v>
      </c>
      <c r="B8" s="16">
        <v>921</v>
      </c>
      <c r="C8" s="2">
        <v>5</v>
      </c>
      <c r="D8" s="2">
        <v>15</v>
      </c>
      <c r="E8" s="2">
        <v>13815</v>
      </c>
      <c r="F8" s="2">
        <v>0</v>
      </c>
      <c r="G8" s="2">
        <v>13815</v>
      </c>
      <c r="H8" s="2">
        <v>9210</v>
      </c>
      <c r="I8" s="3">
        <v>41642</v>
      </c>
      <c r="J8" t="s">
        <v>395</v>
      </c>
      <c r="K8" t="s">
        <v>310</v>
      </c>
      <c r="L8" t="s">
        <v>396</v>
      </c>
      <c r="M8" t="str" cm="1">
        <f t="array" ref="M8" xml:space="preserve"> _xlfn.XLOOKUP(K8,Market!B:B,Market!C:C, NA,0,1)</f>
        <v>Europe</v>
      </c>
      <c r="N8" t="str">
        <f xml:space="preserve"> IF(Table1[[#This Row],[Discounts]]=0, "No Discount", IF(Table1[[#This Row],[Discounts]]&lt;1000, "Low Discount", IF(Table1[[#This Row],[Discounts]]&lt;10000, "Medium Discount", "High Discount")))</f>
        <v>No Discount</v>
      </c>
      <c r="O8" s="18">
        <f t="shared" si="0"/>
        <v>4605</v>
      </c>
      <c r="P8">
        <f t="shared" si="1"/>
        <v>0.33333333333333331</v>
      </c>
      <c r="Q8" t="str">
        <f xml:space="preserve"> IF(Table1[[#This Row],[Profit]]/Table1[[#This Row],[COGS]]*100&gt;20, "Achieved", "Not Achieved")</f>
        <v>Achieved</v>
      </c>
    </row>
    <row r="9" spans="1:17" ht="15.75" customHeight="1">
      <c r="A9" s="1" t="s">
        <v>11</v>
      </c>
      <c r="B9" s="16">
        <v>2518</v>
      </c>
      <c r="C9" s="2">
        <v>5</v>
      </c>
      <c r="D9" s="2">
        <v>12</v>
      </c>
      <c r="E9" s="2">
        <v>30216</v>
      </c>
      <c r="F9" s="2">
        <v>0</v>
      </c>
      <c r="G9" s="2">
        <v>30216</v>
      </c>
      <c r="H9" s="2">
        <v>7554</v>
      </c>
      <c r="I9" s="3">
        <v>41645</v>
      </c>
      <c r="J9" t="s">
        <v>397</v>
      </c>
      <c r="K9" t="s">
        <v>346</v>
      </c>
      <c r="L9" t="s">
        <v>396</v>
      </c>
      <c r="M9" t="str" cm="1">
        <f t="array" ref="M9" xml:space="preserve"> _xlfn.XLOOKUP(K9,Market!B:B,Market!C:C, NA,0,1)</f>
        <v>North America</v>
      </c>
      <c r="N9" t="str">
        <f xml:space="preserve"> IF(Table1[[#This Row],[Discounts]]=0, "No Discount", IF(Table1[[#This Row],[Discounts]]&lt;1000, "Low Discount", IF(Table1[[#This Row],[Discounts]]&lt;10000, "Medium Discount", "High Discount")))</f>
        <v>No Discount</v>
      </c>
      <c r="O9" s="18">
        <f t="shared" si="0"/>
        <v>22662</v>
      </c>
      <c r="P9">
        <f t="shared" si="1"/>
        <v>0.75</v>
      </c>
      <c r="Q9" t="str">
        <f xml:space="preserve"> IF(Table1[[#This Row],[Profit]]/Table1[[#This Row],[COGS]]*100&gt;20, "Achieved", "Not Achieved")</f>
        <v>Achieved</v>
      </c>
    </row>
    <row r="10" spans="1:17" ht="15.75" customHeight="1">
      <c r="A10" s="1" t="s">
        <v>11</v>
      </c>
      <c r="B10" s="16">
        <v>1899</v>
      </c>
      <c r="C10" s="2">
        <v>5</v>
      </c>
      <c r="D10" s="2">
        <v>20</v>
      </c>
      <c r="E10" s="2">
        <v>37980</v>
      </c>
      <c r="F10" s="2">
        <v>0</v>
      </c>
      <c r="G10" s="2">
        <v>37980</v>
      </c>
      <c r="H10" s="2">
        <v>18990</v>
      </c>
      <c r="I10" s="3">
        <v>41645</v>
      </c>
      <c r="J10" t="s">
        <v>393</v>
      </c>
      <c r="K10" t="s">
        <v>309</v>
      </c>
      <c r="L10" t="s">
        <v>396</v>
      </c>
      <c r="M10" t="str" cm="1">
        <f t="array" ref="M10" xml:space="preserve"> _xlfn.XLOOKUP(K10,Market!B:B,Market!C:C, NA,0,1)</f>
        <v>Europe</v>
      </c>
      <c r="N10" t="str">
        <f xml:space="preserve"> IF(Table1[[#This Row],[Discounts]]=0, "No Discount", IF(Table1[[#This Row],[Discounts]]&lt;1000, "Low Discount", IF(Table1[[#This Row],[Discounts]]&lt;10000, "Medium Discount", "High Discount")))</f>
        <v>No Discount</v>
      </c>
      <c r="O10" s="18">
        <f t="shared" si="0"/>
        <v>18990</v>
      </c>
      <c r="P10">
        <f t="shared" si="1"/>
        <v>0.5</v>
      </c>
      <c r="Q10" t="str">
        <f xml:space="preserve"> IF(Table1[[#This Row],[Profit]]/Table1[[#This Row],[COGS]]*100&gt;20, "Achieved", "Not Achieved")</f>
        <v>Achieved</v>
      </c>
    </row>
    <row r="11" spans="1:17" ht="15.75" customHeight="1">
      <c r="A11" s="1" t="s">
        <v>11</v>
      </c>
      <c r="B11" s="16">
        <v>1545</v>
      </c>
      <c r="C11" s="2">
        <v>5</v>
      </c>
      <c r="D11" s="2">
        <v>12</v>
      </c>
      <c r="E11" s="2">
        <v>18540</v>
      </c>
      <c r="F11" s="2">
        <v>0</v>
      </c>
      <c r="G11" s="2">
        <v>18540</v>
      </c>
      <c r="H11" s="2">
        <v>4635</v>
      </c>
      <c r="I11" s="3">
        <v>41645</v>
      </c>
      <c r="J11" t="s">
        <v>397</v>
      </c>
      <c r="K11" t="s">
        <v>310</v>
      </c>
      <c r="L11" t="s">
        <v>396</v>
      </c>
      <c r="M11" t="str" cm="1">
        <f t="array" ref="M11" xml:space="preserve"> _xlfn.XLOOKUP(K11,Market!B:B,Market!C:C, NA,0,1)</f>
        <v>Europe</v>
      </c>
      <c r="N11" t="str">
        <f xml:space="preserve"> IF(Table1[[#This Row],[Discounts]]=0, "No Discount", IF(Table1[[#This Row],[Discounts]]&lt;1000, "Low Discount", IF(Table1[[#This Row],[Discounts]]&lt;10000, "Medium Discount", "High Discount")))</f>
        <v>No Discount</v>
      </c>
      <c r="O11" s="18">
        <f t="shared" si="0"/>
        <v>13905</v>
      </c>
      <c r="P11">
        <f t="shared" si="1"/>
        <v>0.75</v>
      </c>
      <c r="Q11" t="str">
        <f xml:space="preserve"> IF(Table1[[#This Row],[Profit]]/Table1[[#This Row],[COGS]]*100&gt;20, "Achieved", "Not Achieved")</f>
        <v>Achieved</v>
      </c>
    </row>
    <row r="12" spans="1:17" ht="15.75" customHeight="1">
      <c r="A12" s="1" t="s">
        <v>11</v>
      </c>
      <c r="B12" s="16">
        <v>2470</v>
      </c>
      <c r="C12" s="2">
        <v>5</v>
      </c>
      <c r="D12" s="2">
        <v>15</v>
      </c>
      <c r="E12" s="2">
        <v>37050</v>
      </c>
      <c r="F12" s="2">
        <v>0</v>
      </c>
      <c r="G12" s="2">
        <v>37050</v>
      </c>
      <c r="H12" s="2">
        <v>24700</v>
      </c>
      <c r="I12" s="3">
        <v>41645</v>
      </c>
      <c r="J12" t="s">
        <v>395</v>
      </c>
      <c r="K12" t="s">
        <v>357</v>
      </c>
      <c r="L12" t="s">
        <v>396</v>
      </c>
      <c r="M12" t="str" cm="1">
        <f t="array" ref="M12" xml:space="preserve"> _xlfn.XLOOKUP(K12,Market!B:B,Market!C:C, NA,0,1)</f>
        <v>North America</v>
      </c>
      <c r="N12" t="str">
        <f xml:space="preserve"> IF(Table1[[#This Row],[Discounts]]=0, "No Discount", IF(Table1[[#This Row],[Discounts]]&lt;1000, "Low Discount", IF(Table1[[#This Row],[Discounts]]&lt;10000, "Medium Discount", "High Discount")))</f>
        <v>No Discount</v>
      </c>
      <c r="O12" s="18">
        <f t="shared" si="0"/>
        <v>12350</v>
      </c>
      <c r="P12">
        <f t="shared" si="1"/>
        <v>0.33333333333333331</v>
      </c>
      <c r="Q12" t="str">
        <f xml:space="preserve"> IF(Table1[[#This Row],[Profit]]/Table1[[#This Row],[COGS]]*100&gt;20, "Achieved", "Not Achieved")</f>
        <v>Achieved</v>
      </c>
    </row>
    <row r="13" spans="1:17" ht="15.75" customHeight="1">
      <c r="A13" s="1" t="s">
        <v>11</v>
      </c>
      <c r="B13" s="16">
        <v>2665.5</v>
      </c>
      <c r="C13" s="2">
        <v>5</v>
      </c>
      <c r="D13" s="2">
        <v>125</v>
      </c>
      <c r="E13" s="2">
        <v>333187.5</v>
      </c>
      <c r="F13" s="2">
        <v>0</v>
      </c>
      <c r="G13" s="2">
        <v>333187.5</v>
      </c>
      <c r="H13" s="2">
        <v>319860</v>
      </c>
      <c r="I13" s="3">
        <v>41646</v>
      </c>
      <c r="J13" t="s">
        <v>398</v>
      </c>
      <c r="K13" t="s">
        <v>346</v>
      </c>
      <c r="L13" t="s">
        <v>396</v>
      </c>
      <c r="M13" t="str" cm="1">
        <f t="array" ref="M13" xml:space="preserve"> _xlfn.XLOOKUP(K13,Market!B:B,Market!C:C, NA,0,1)</f>
        <v>North America</v>
      </c>
      <c r="N13" t="str">
        <f xml:space="preserve"> IF(Table1[[#This Row],[Discounts]]=0, "No Discount", IF(Table1[[#This Row],[Discounts]]&lt;1000, "Low Discount", IF(Table1[[#This Row],[Discounts]]&lt;10000, "Medium Discount", "High Discount")))</f>
        <v>No Discount</v>
      </c>
      <c r="O13" s="18">
        <f t="shared" si="0"/>
        <v>13327.5</v>
      </c>
      <c r="P13">
        <f t="shared" si="1"/>
        <v>0.04</v>
      </c>
      <c r="Q13" t="str">
        <f xml:space="preserve"> IF(Table1[[#This Row],[Profit]]/Table1[[#This Row],[COGS]]*100&gt;20, "Achieved", "Not Achieved")</f>
        <v>Not Achieved</v>
      </c>
    </row>
    <row r="14" spans="1:17" ht="15.75" customHeight="1">
      <c r="A14" s="1" t="s">
        <v>11</v>
      </c>
      <c r="B14" s="16">
        <v>958</v>
      </c>
      <c r="C14" s="2">
        <v>5</v>
      </c>
      <c r="D14" s="2">
        <v>300</v>
      </c>
      <c r="E14" s="2">
        <v>287400</v>
      </c>
      <c r="F14" s="2">
        <v>0</v>
      </c>
      <c r="G14" s="2">
        <v>287400</v>
      </c>
      <c r="H14" s="2">
        <v>239500</v>
      </c>
      <c r="I14" s="3">
        <v>41647</v>
      </c>
      <c r="J14" t="s">
        <v>399</v>
      </c>
      <c r="K14" t="s">
        <v>357</v>
      </c>
      <c r="L14" t="s">
        <v>396</v>
      </c>
      <c r="M14" t="str" cm="1">
        <f t="array" ref="M14" xml:space="preserve"> _xlfn.XLOOKUP(K14,Market!B:B,Market!C:C, NA,0,1)</f>
        <v>North America</v>
      </c>
      <c r="N14" t="str">
        <f xml:space="preserve"> IF(Table1[[#This Row],[Discounts]]=0, "No Discount", IF(Table1[[#This Row],[Discounts]]&lt;1000, "Low Discount", IF(Table1[[#This Row],[Discounts]]&lt;10000, "Medium Discount", "High Discount")))</f>
        <v>No Discount</v>
      </c>
      <c r="O14" s="18">
        <f t="shared" si="0"/>
        <v>47900</v>
      </c>
      <c r="P14">
        <f t="shared" si="1"/>
        <v>0.16666666666666666</v>
      </c>
      <c r="Q14" t="str">
        <f xml:space="preserve"> IF(Table1[[#This Row],[Profit]]/Table1[[#This Row],[COGS]]*100&gt;20, "Achieved", "Not Achieved")</f>
        <v>Not Achieved</v>
      </c>
    </row>
    <row r="15" spans="1:17" ht="15.75" customHeight="1">
      <c r="A15" s="1" t="s">
        <v>11</v>
      </c>
      <c r="B15" s="16">
        <v>2146</v>
      </c>
      <c r="C15" s="2">
        <v>5</v>
      </c>
      <c r="D15" s="2">
        <v>7</v>
      </c>
      <c r="E15" s="2">
        <v>15022</v>
      </c>
      <c r="F15" s="2">
        <v>0</v>
      </c>
      <c r="G15" s="2">
        <v>15022</v>
      </c>
      <c r="H15" s="2">
        <v>10730</v>
      </c>
      <c r="I15" s="3">
        <v>41648</v>
      </c>
      <c r="J15" t="s">
        <v>393</v>
      </c>
      <c r="K15" t="s">
        <v>310</v>
      </c>
      <c r="L15" t="s">
        <v>396</v>
      </c>
      <c r="M15" t="str" cm="1">
        <f t="array" ref="M15" xml:space="preserve"> _xlfn.XLOOKUP(K15,Market!B:B,Market!C:C, NA,0,1)</f>
        <v>Europe</v>
      </c>
      <c r="N15" t="str">
        <f xml:space="preserve"> IF(Table1[[#This Row],[Discounts]]=0, "No Discount", IF(Table1[[#This Row],[Discounts]]&lt;1000, "Low Discount", IF(Table1[[#This Row],[Discounts]]&lt;10000, "Medium Discount", "High Discount")))</f>
        <v>No Discount</v>
      </c>
      <c r="O15" s="18">
        <f t="shared" si="0"/>
        <v>4292</v>
      </c>
      <c r="P15">
        <f t="shared" si="1"/>
        <v>0.2857142857142857</v>
      </c>
      <c r="Q15" t="str">
        <f xml:space="preserve"> IF(Table1[[#This Row],[Profit]]/Table1[[#This Row],[COGS]]*100&gt;20, "Achieved", "Not Achieved")</f>
        <v>Achieved</v>
      </c>
    </row>
    <row r="16" spans="1:17" ht="15.75" customHeight="1">
      <c r="A16" s="1" t="s">
        <v>11</v>
      </c>
      <c r="B16" s="16">
        <v>345</v>
      </c>
      <c r="C16" s="2">
        <v>5</v>
      </c>
      <c r="D16" s="2">
        <v>125</v>
      </c>
      <c r="E16" s="2">
        <v>43125</v>
      </c>
      <c r="F16" s="2">
        <v>0</v>
      </c>
      <c r="G16" s="2">
        <v>43125</v>
      </c>
      <c r="H16" s="2">
        <v>41400</v>
      </c>
      <c r="I16" s="3">
        <v>41284</v>
      </c>
      <c r="J16" t="s">
        <v>398</v>
      </c>
      <c r="K16" t="s">
        <v>346</v>
      </c>
      <c r="L16" t="s">
        <v>396</v>
      </c>
      <c r="M16" t="str" cm="1">
        <f t="array" ref="M16" xml:space="preserve"> _xlfn.XLOOKUP(K16,Market!B:B,Market!C:C, NA,0,1)</f>
        <v>North America</v>
      </c>
      <c r="N16" t="str">
        <f xml:space="preserve"> IF(Table1[[#This Row],[Discounts]]=0, "No Discount", IF(Table1[[#This Row],[Discounts]]&lt;1000, "Low Discount", IF(Table1[[#This Row],[Discounts]]&lt;10000, "Medium Discount", "High Discount")))</f>
        <v>No Discount</v>
      </c>
      <c r="O16" s="18">
        <f t="shared" si="0"/>
        <v>1725</v>
      </c>
      <c r="P16">
        <f t="shared" si="1"/>
        <v>0.04</v>
      </c>
      <c r="Q16" t="str">
        <f xml:space="preserve"> IF(Table1[[#This Row],[Profit]]/Table1[[#This Row],[COGS]]*100&gt;20, "Achieved", "Not Achieved")</f>
        <v>Not Achieved</v>
      </c>
    </row>
    <row r="17" spans="1:17" ht="15.75" customHeight="1">
      <c r="A17" s="1" t="s">
        <v>11</v>
      </c>
      <c r="B17" s="16">
        <v>615</v>
      </c>
      <c r="C17" s="2">
        <v>5</v>
      </c>
      <c r="D17" s="2">
        <v>15</v>
      </c>
      <c r="E17" s="2">
        <v>9225</v>
      </c>
      <c r="F17" s="2">
        <v>0</v>
      </c>
      <c r="G17" s="2">
        <v>9225</v>
      </c>
      <c r="H17" s="2">
        <v>6150</v>
      </c>
      <c r="I17" s="3">
        <v>41651</v>
      </c>
      <c r="J17" t="s">
        <v>395</v>
      </c>
      <c r="K17" t="s">
        <v>364</v>
      </c>
      <c r="L17" t="s">
        <v>396</v>
      </c>
      <c r="M17" t="str" cm="1">
        <f t="array" ref="M17" xml:space="preserve"> _xlfn.XLOOKUP(K17,Market!B:B,Market!C:C, NA,0,1)</f>
        <v>North America</v>
      </c>
      <c r="N17" t="str">
        <f xml:space="preserve"> IF(Table1[[#This Row],[Discounts]]=0, "No Discount", IF(Table1[[#This Row],[Discounts]]&lt;1000, "Low Discount", IF(Table1[[#This Row],[Discounts]]&lt;10000, "Medium Discount", "High Discount")))</f>
        <v>No Discount</v>
      </c>
      <c r="O17" s="18">
        <f t="shared" si="0"/>
        <v>3075</v>
      </c>
      <c r="P17">
        <f t="shared" si="1"/>
        <v>0.33333333333333331</v>
      </c>
      <c r="Q17" t="str">
        <f xml:space="preserve"> IF(Table1[[#This Row],[Profit]]/Table1[[#This Row],[COGS]]*100&gt;20, "Achieved", "Not Achieved")</f>
        <v>Achieved</v>
      </c>
    </row>
    <row r="18" spans="1:17" ht="15.75" customHeight="1">
      <c r="A18" s="1" t="s">
        <v>11</v>
      </c>
      <c r="B18" s="16">
        <v>292</v>
      </c>
      <c r="C18" s="2">
        <v>10</v>
      </c>
      <c r="D18" s="2">
        <v>20</v>
      </c>
      <c r="E18" s="2">
        <v>5840</v>
      </c>
      <c r="F18" s="2">
        <v>0</v>
      </c>
      <c r="G18" s="2">
        <v>5840</v>
      </c>
      <c r="H18" s="2">
        <v>2920</v>
      </c>
      <c r="I18" s="3">
        <v>41641</v>
      </c>
      <c r="J18" t="s">
        <v>393</v>
      </c>
      <c r="K18" t="s">
        <v>346</v>
      </c>
      <c r="L18" t="s">
        <v>400</v>
      </c>
      <c r="M18" t="str" cm="1">
        <f t="array" ref="M18" xml:space="preserve"> _xlfn.XLOOKUP(K18,Market!B:B,Market!C:C, NA,0,1)</f>
        <v>North America</v>
      </c>
      <c r="N18" t="str">
        <f xml:space="preserve"> IF(Table1[[#This Row],[Discounts]]=0, "No Discount", IF(Table1[[#This Row],[Discounts]]&lt;1000, "Low Discount", IF(Table1[[#This Row],[Discounts]]&lt;10000, "Medium Discount", "High Discount")))</f>
        <v>No Discount</v>
      </c>
      <c r="O18" s="18">
        <f t="shared" si="0"/>
        <v>2920</v>
      </c>
      <c r="P18">
        <f t="shared" si="1"/>
        <v>0.5</v>
      </c>
      <c r="Q18" t="str">
        <f xml:space="preserve"> IF(Table1[[#This Row],[Profit]]/Table1[[#This Row],[COGS]]*100&gt;20, "Achieved", "Not Achieved")</f>
        <v>Achieved</v>
      </c>
    </row>
    <row r="19" spans="1:17" ht="15.75" customHeight="1">
      <c r="A19" s="1" t="s">
        <v>11</v>
      </c>
      <c r="B19" s="16">
        <v>974</v>
      </c>
      <c r="C19" s="2">
        <v>10</v>
      </c>
      <c r="D19" s="2">
        <v>15</v>
      </c>
      <c r="E19" s="2">
        <v>14610</v>
      </c>
      <c r="F19" s="2">
        <v>0</v>
      </c>
      <c r="G19" s="2">
        <v>14610</v>
      </c>
      <c r="H19" s="2">
        <v>9740</v>
      </c>
      <c r="I19" s="3">
        <v>41641</v>
      </c>
      <c r="J19" t="s">
        <v>395</v>
      </c>
      <c r="K19" t="s">
        <v>357</v>
      </c>
      <c r="L19" t="s">
        <v>400</v>
      </c>
      <c r="M19" t="str" cm="1">
        <f t="array" ref="M19" xml:space="preserve"> _xlfn.XLOOKUP(K19,Market!B:B,Market!C:C, NA,0,1)</f>
        <v>North America</v>
      </c>
      <c r="N19" t="str">
        <f xml:space="preserve"> IF(Table1[[#This Row],[Discounts]]=0, "No Discount", IF(Table1[[#This Row],[Discounts]]&lt;1000, "Low Discount", IF(Table1[[#This Row],[Discounts]]&lt;10000, "Medium Discount", "High Discount")))</f>
        <v>No Discount</v>
      </c>
      <c r="O19" s="18">
        <f t="shared" si="0"/>
        <v>4870</v>
      </c>
      <c r="P19">
        <f t="shared" si="1"/>
        <v>0.33333333333333331</v>
      </c>
      <c r="Q19" t="str">
        <f xml:space="preserve"> IF(Table1[[#This Row],[Profit]]/Table1[[#This Row],[COGS]]*100&gt;20, "Achieved", "Not Achieved")</f>
        <v>Achieved</v>
      </c>
    </row>
    <row r="20" spans="1:17" ht="15.75" customHeight="1">
      <c r="A20" s="1" t="s">
        <v>11</v>
      </c>
      <c r="B20" s="16">
        <v>2518</v>
      </c>
      <c r="C20" s="2">
        <v>10</v>
      </c>
      <c r="D20" s="2">
        <v>12</v>
      </c>
      <c r="E20" s="2">
        <v>30216</v>
      </c>
      <c r="F20" s="2">
        <v>0</v>
      </c>
      <c r="G20" s="2">
        <v>30216</v>
      </c>
      <c r="H20" s="2">
        <v>7554</v>
      </c>
      <c r="I20" s="3">
        <v>41645</v>
      </c>
      <c r="J20" t="s">
        <v>397</v>
      </c>
      <c r="K20" t="s">
        <v>346</v>
      </c>
      <c r="L20" t="s">
        <v>400</v>
      </c>
      <c r="M20" t="str" cm="1">
        <f t="array" ref="M20" xml:space="preserve"> _xlfn.XLOOKUP(K20,Market!B:B,Market!C:C, NA,0,1)</f>
        <v>North America</v>
      </c>
      <c r="N20" t="str">
        <f xml:space="preserve"> IF(Table1[[#This Row],[Discounts]]=0, "No Discount", IF(Table1[[#This Row],[Discounts]]&lt;1000, "Low Discount", IF(Table1[[#This Row],[Discounts]]&lt;10000, "Medium Discount", "High Discount")))</f>
        <v>No Discount</v>
      </c>
      <c r="O20" s="18">
        <f t="shared" si="0"/>
        <v>22662</v>
      </c>
      <c r="P20">
        <f t="shared" si="1"/>
        <v>0.75</v>
      </c>
      <c r="Q20" t="str">
        <f xml:space="preserve"> IF(Table1[[#This Row],[Profit]]/Table1[[#This Row],[COGS]]*100&gt;20, "Achieved", "Not Achieved")</f>
        <v>Achieved</v>
      </c>
    </row>
    <row r="21" spans="1:17" ht="12.75">
      <c r="A21" s="1" t="s">
        <v>11</v>
      </c>
      <c r="B21" s="16">
        <v>1006</v>
      </c>
      <c r="C21" s="2">
        <v>10</v>
      </c>
      <c r="D21" s="2">
        <v>350</v>
      </c>
      <c r="E21" s="2">
        <v>352100</v>
      </c>
      <c r="F21" s="2">
        <v>0</v>
      </c>
      <c r="G21" s="2">
        <v>352100</v>
      </c>
      <c r="H21" s="2">
        <v>261560</v>
      </c>
      <c r="I21" s="3">
        <v>41645</v>
      </c>
      <c r="J21" t="s">
        <v>393</v>
      </c>
      <c r="K21" t="s">
        <v>310</v>
      </c>
      <c r="L21" t="s">
        <v>400</v>
      </c>
      <c r="M21" t="str" cm="1">
        <f t="array" ref="M21" xml:space="preserve"> _xlfn.XLOOKUP(K21,Market!B:B,Market!C:C, NA,0,1)</f>
        <v>Europe</v>
      </c>
      <c r="N21" t="str">
        <f xml:space="preserve"> IF(Table1[[#This Row],[Discounts]]=0, "No Discount", IF(Table1[[#This Row],[Discounts]]&lt;1000, "Low Discount", IF(Table1[[#This Row],[Discounts]]&lt;10000, "Medium Discount", "High Discount")))</f>
        <v>No Discount</v>
      </c>
      <c r="O21" s="18">
        <f t="shared" si="0"/>
        <v>90540</v>
      </c>
      <c r="P21">
        <f t="shared" si="1"/>
        <v>0.25714285714285712</v>
      </c>
      <c r="Q21" t="str">
        <f xml:space="preserve"> IF(Table1[[#This Row],[Profit]]/Table1[[#This Row],[COGS]]*100&gt;20, "Achieved", "Not Achieved")</f>
        <v>Achieved</v>
      </c>
    </row>
    <row r="22" spans="1:17" ht="12.75">
      <c r="A22" s="1" t="s">
        <v>11</v>
      </c>
      <c r="B22" s="16">
        <v>367</v>
      </c>
      <c r="C22" s="2">
        <v>10</v>
      </c>
      <c r="D22" s="2">
        <v>12</v>
      </c>
      <c r="E22" s="2">
        <v>4404</v>
      </c>
      <c r="F22" s="2">
        <v>0</v>
      </c>
      <c r="G22" s="2">
        <v>4404</v>
      </c>
      <c r="H22" s="2">
        <v>1101</v>
      </c>
      <c r="I22" s="3">
        <v>41646</v>
      </c>
      <c r="J22" t="s">
        <v>397</v>
      </c>
      <c r="K22" t="s">
        <v>310</v>
      </c>
      <c r="L22" t="s">
        <v>400</v>
      </c>
      <c r="M22" t="str" cm="1">
        <f t="array" ref="M22" xml:space="preserve"> _xlfn.XLOOKUP(K22,Market!B:B,Market!C:C, NA,0,1)</f>
        <v>Europe</v>
      </c>
      <c r="N22" t="str">
        <f xml:space="preserve"> IF(Table1[[#This Row],[Discounts]]=0, "No Discount", IF(Table1[[#This Row],[Discounts]]&lt;1000, "Low Discount", IF(Table1[[#This Row],[Discounts]]&lt;10000, "Medium Discount", "High Discount")))</f>
        <v>No Discount</v>
      </c>
      <c r="O22" s="18">
        <f t="shared" si="0"/>
        <v>3303</v>
      </c>
      <c r="P22">
        <f t="shared" si="1"/>
        <v>0.75</v>
      </c>
      <c r="Q22" t="str">
        <f xml:space="preserve"> IF(Table1[[#This Row],[Profit]]/Table1[[#This Row],[COGS]]*100&gt;20, "Achieved", "Not Achieved")</f>
        <v>Achieved</v>
      </c>
    </row>
    <row r="23" spans="1:17" ht="12.75">
      <c r="A23" s="1" t="s">
        <v>11</v>
      </c>
      <c r="B23" s="16">
        <v>883</v>
      </c>
      <c r="C23" s="2">
        <v>10</v>
      </c>
      <c r="D23" s="2">
        <v>7</v>
      </c>
      <c r="E23" s="2">
        <v>6181</v>
      </c>
      <c r="F23" s="2">
        <v>0</v>
      </c>
      <c r="G23" s="2">
        <v>6181</v>
      </c>
      <c r="H23" s="2">
        <v>4415</v>
      </c>
      <c r="I23" s="3">
        <v>41647</v>
      </c>
      <c r="J23" t="s">
        <v>393</v>
      </c>
      <c r="K23" t="s">
        <v>357</v>
      </c>
      <c r="L23" t="s">
        <v>400</v>
      </c>
      <c r="M23" t="str" cm="1">
        <f t="array" ref="M23" xml:space="preserve"> _xlfn.XLOOKUP(K23,Market!B:B,Market!C:C, NA,0,1)</f>
        <v>North America</v>
      </c>
      <c r="N23" t="str">
        <f xml:space="preserve"> IF(Table1[[#This Row],[Discounts]]=0, "No Discount", IF(Table1[[#This Row],[Discounts]]&lt;1000, "Low Discount", IF(Table1[[#This Row],[Discounts]]&lt;10000, "Medium Discount", "High Discount")))</f>
        <v>No Discount</v>
      </c>
      <c r="O23" s="18">
        <f t="shared" si="0"/>
        <v>1766</v>
      </c>
      <c r="P23">
        <f t="shared" si="1"/>
        <v>0.2857142857142857</v>
      </c>
      <c r="Q23" t="str">
        <f xml:space="preserve"> IF(Table1[[#This Row],[Profit]]/Table1[[#This Row],[COGS]]*100&gt;20, "Achieved", "Not Achieved")</f>
        <v>Achieved</v>
      </c>
    </row>
    <row r="24" spans="1:17" ht="12.75">
      <c r="A24" s="1" t="s">
        <v>11</v>
      </c>
      <c r="B24" s="16">
        <v>549</v>
      </c>
      <c r="C24" s="2">
        <v>10</v>
      </c>
      <c r="D24" s="2">
        <v>15</v>
      </c>
      <c r="E24" s="2">
        <v>8235</v>
      </c>
      <c r="F24" s="2">
        <v>0</v>
      </c>
      <c r="G24" s="2">
        <v>8235</v>
      </c>
      <c r="H24" s="2">
        <v>5490</v>
      </c>
      <c r="I24" s="3">
        <v>41283</v>
      </c>
      <c r="J24" t="s">
        <v>395</v>
      </c>
      <c r="K24" t="s">
        <v>309</v>
      </c>
      <c r="L24" t="s">
        <v>400</v>
      </c>
      <c r="M24" t="str" cm="1">
        <f t="array" ref="M24" xml:space="preserve"> _xlfn.XLOOKUP(K24,Market!B:B,Market!C:C, NA,0,1)</f>
        <v>Europe</v>
      </c>
      <c r="N24" t="str">
        <f xml:space="preserve"> IF(Table1[[#This Row],[Discounts]]=0, "No Discount", IF(Table1[[#This Row],[Discounts]]&lt;1000, "Low Discount", IF(Table1[[#This Row],[Discounts]]&lt;10000, "Medium Discount", "High Discount")))</f>
        <v>No Discount</v>
      </c>
      <c r="O24" s="18">
        <f t="shared" si="0"/>
        <v>2745</v>
      </c>
      <c r="P24">
        <f t="shared" si="1"/>
        <v>0.33333333333333331</v>
      </c>
      <c r="Q24" t="str">
        <f xml:space="preserve"> IF(Table1[[#This Row],[Profit]]/Table1[[#This Row],[COGS]]*100&gt;20, "Achieved", "Not Achieved")</f>
        <v>Achieved</v>
      </c>
    </row>
    <row r="25" spans="1:17" ht="12.75">
      <c r="A25" s="1" t="s">
        <v>11</v>
      </c>
      <c r="B25" s="16">
        <v>788</v>
      </c>
      <c r="C25" s="2">
        <v>10</v>
      </c>
      <c r="D25" s="2">
        <v>300</v>
      </c>
      <c r="E25" s="2">
        <v>236400</v>
      </c>
      <c r="F25" s="2">
        <v>0</v>
      </c>
      <c r="G25" s="2">
        <v>236400</v>
      </c>
      <c r="H25" s="2">
        <v>197000</v>
      </c>
      <c r="I25" s="3">
        <v>41283</v>
      </c>
      <c r="J25" t="s">
        <v>399</v>
      </c>
      <c r="K25" t="s">
        <v>357</v>
      </c>
      <c r="L25" t="s">
        <v>400</v>
      </c>
      <c r="M25" t="str" cm="1">
        <f t="array" ref="M25" xml:space="preserve"> _xlfn.XLOOKUP(K25,Market!B:B,Market!C:C, NA,0,1)</f>
        <v>North America</v>
      </c>
      <c r="N25" t="str">
        <f xml:space="preserve"> IF(Table1[[#This Row],[Discounts]]=0, "No Discount", IF(Table1[[#This Row],[Discounts]]&lt;1000, "Low Discount", IF(Table1[[#This Row],[Discounts]]&lt;10000, "Medium Discount", "High Discount")))</f>
        <v>No Discount</v>
      </c>
      <c r="O25" s="18">
        <f t="shared" si="0"/>
        <v>39400</v>
      </c>
      <c r="P25">
        <f t="shared" si="1"/>
        <v>0.16666666666666666</v>
      </c>
      <c r="Q25" t="str">
        <f xml:space="preserve"> IF(Table1[[#This Row],[Profit]]/Table1[[#This Row],[COGS]]*100&gt;20, "Achieved", "Not Achieved")</f>
        <v>Not Achieved</v>
      </c>
    </row>
    <row r="26" spans="1:17" ht="12.75">
      <c r="A26" s="1" t="s">
        <v>11</v>
      </c>
      <c r="B26" s="16">
        <v>2472</v>
      </c>
      <c r="C26" s="2">
        <v>10</v>
      </c>
      <c r="D26" s="2">
        <v>15</v>
      </c>
      <c r="E26" s="2">
        <v>37080</v>
      </c>
      <c r="F26" s="2">
        <v>0</v>
      </c>
      <c r="G26" s="2">
        <v>37080</v>
      </c>
      <c r="H26" s="2">
        <v>24720</v>
      </c>
      <c r="I26" s="3">
        <v>41648</v>
      </c>
      <c r="J26" t="s">
        <v>395</v>
      </c>
      <c r="K26" t="s">
        <v>357</v>
      </c>
      <c r="L26" t="s">
        <v>400</v>
      </c>
      <c r="M26" t="str" cm="1">
        <f t="array" ref="M26" xml:space="preserve"> _xlfn.XLOOKUP(K26,Market!B:B,Market!C:C, NA,0,1)</f>
        <v>North America</v>
      </c>
      <c r="N26" t="str">
        <f xml:space="preserve"> IF(Table1[[#This Row],[Discounts]]=0, "No Discount", IF(Table1[[#This Row],[Discounts]]&lt;1000, "Low Discount", IF(Table1[[#This Row],[Discounts]]&lt;10000, "Medium Discount", "High Discount")))</f>
        <v>No Discount</v>
      </c>
      <c r="O26" s="18">
        <f t="shared" si="0"/>
        <v>12360</v>
      </c>
      <c r="P26">
        <f t="shared" si="1"/>
        <v>0.33333333333333331</v>
      </c>
      <c r="Q26" t="str">
        <f xml:space="preserve"> IF(Table1[[#This Row],[Profit]]/Table1[[#This Row],[COGS]]*100&gt;20, "Achieved", "Not Achieved")</f>
        <v>Achieved</v>
      </c>
    </row>
    <row r="27" spans="1:17" ht="12.75">
      <c r="A27" s="1" t="s">
        <v>11</v>
      </c>
      <c r="B27" s="16">
        <v>1143</v>
      </c>
      <c r="C27" s="2">
        <v>10</v>
      </c>
      <c r="D27" s="2">
        <v>7</v>
      </c>
      <c r="E27" s="2">
        <v>8001</v>
      </c>
      <c r="F27" s="2">
        <v>0</v>
      </c>
      <c r="G27" s="2">
        <v>8001</v>
      </c>
      <c r="H27" s="2">
        <v>5715</v>
      </c>
      <c r="I27" s="3">
        <v>41649</v>
      </c>
      <c r="J27" t="s">
        <v>393</v>
      </c>
      <c r="K27" t="s">
        <v>364</v>
      </c>
      <c r="L27" t="s">
        <v>400</v>
      </c>
      <c r="M27" t="str" cm="1">
        <f t="array" ref="M27" xml:space="preserve"> _xlfn.XLOOKUP(K27,Market!B:B,Market!C:C, NA,0,1)</f>
        <v>North America</v>
      </c>
      <c r="N27" t="str">
        <f xml:space="preserve"> IF(Table1[[#This Row],[Discounts]]=0, "No Discount", IF(Table1[[#This Row],[Discounts]]&lt;1000, "Low Discount", IF(Table1[[#This Row],[Discounts]]&lt;10000, "Medium Discount", "High Discount")))</f>
        <v>No Discount</v>
      </c>
      <c r="O27" s="18">
        <f t="shared" si="0"/>
        <v>2286</v>
      </c>
      <c r="P27">
        <f t="shared" si="1"/>
        <v>0.2857142857142857</v>
      </c>
      <c r="Q27" t="str">
        <f xml:space="preserve"> IF(Table1[[#This Row],[Profit]]/Table1[[#This Row],[COGS]]*100&gt;20, "Achieved", "Not Achieved")</f>
        <v>Achieved</v>
      </c>
    </row>
    <row r="28" spans="1:17" ht="12.75">
      <c r="A28" s="1" t="s">
        <v>11</v>
      </c>
      <c r="B28" s="16">
        <v>1725</v>
      </c>
      <c r="C28" s="2">
        <v>10</v>
      </c>
      <c r="D28" s="2">
        <v>350</v>
      </c>
      <c r="E28" s="2">
        <v>603750</v>
      </c>
      <c r="F28" s="2">
        <v>0</v>
      </c>
      <c r="G28" s="2">
        <v>603750</v>
      </c>
      <c r="H28" s="2">
        <v>448500</v>
      </c>
      <c r="I28" s="3">
        <v>41285</v>
      </c>
      <c r="J28" t="s">
        <v>393</v>
      </c>
      <c r="K28" t="s">
        <v>346</v>
      </c>
      <c r="L28" t="s">
        <v>400</v>
      </c>
      <c r="M28" t="str" cm="1">
        <f t="array" ref="M28" xml:space="preserve"> _xlfn.XLOOKUP(K28,Market!B:B,Market!C:C, NA,0,1)</f>
        <v>North America</v>
      </c>
      <c r="N28" t="str">
        <f xml:space="preserve"> IF(Table1[[#This Row],[Discounts]]=0, "No Discount", IF(Table1[[#This Row],[Discounts]]&lt;1000, "Low Discount", IF(Table1[[#This Row],[Discounts]]&lt;10000, "Medium Discount", "High Discount")))</f>
        <v>No Discount</v>
      </c>
      <c r="O28" s="18">
        <f t="shared" si="0"/>
        <v>155250</v>
      </c>
      <c r="P28">
        <f t="shared" si="1"/>
        <v>0.25714285714285712</v>
      </c>
      <c r="Q28" t="str">
        <f xml:space="preserve"> IF(Table1[[#This Row],[Profit]]/Table1[[#This Row],[COGS]]*100&gt;20, "Achieved", "Not Achieved")</f>
        <v>Achieved</v>
      </c>
    </row>
    <row r="29" spans="1:17" ht="12.75">
      <c r="A29" s="1" t="s">
        <v>11</v>
      </c>
      <c r="B29" s="16">
        <v>912</v>
      </c>
      <c r="C29" s="2">
        <v>10</v>
      </c>
      <c r="D29" s="2">
        <v>12</v>
      </c>
      <c r="E29" s="2">
        <v>10944</v>
      </c>
      <c r="F29" s="2">
        <v>0</v>
      </c>
      <c r="G29" s="2">
        <v>10944</v>
      </c>
      <c r="H29" s="2">
        <v>2736</v>
      </c>
      <c r="I29" s="3">
        <v>41285</v>
      </c>
      <c r="J29" t="s">
        <v>397</v>
      </c>
      <c r="K29" t="s">
        <v>364</v>
      </c>
      <c r="L29" t="s">
        <v>400</v>
      </c>
      <c r="M29" t="str" cm="1">
        <f t="array" ref="M29" xml:space="preserve"> _xlfn.XLOOKUP(K29,Market!B:B,Market!C:C, NA,0,1)</f>
        <v>North America</v>
      </c>
      <c r="N29" t="str">
        <f xml:space="preserve"> IF(Table1[[#This Row],[Discounts]]=0, "No Discount", IF(Table1[[#This Row],[Discounts]]&lt;1000, "Low Discount", IF(Table1[[#This Row],[Discounts]]&lt;10000, "Medium Discount", "High Discount")))</f>
        <v>No Discount</v>
      </c>
      <c r="O29" s="18">
        <f t="shared" si="0"/>
        <v>8208</v>
      </c>
      <c r="P29">
        <f t="shared" si="1"/>
        <v>0.75</v>
      </c>
      <c r="Q29" t="str">
        <f xml:space="preserve"> IF(Table1[[#This Row],[Profit]]/Table1[[#This Row],[COGS]]*100&gt;20, "Achieved", "Not Achieved")</f>
        <v>Achieved</v>
      </c>
    </row>
    <row r="30" spans="1:17" ht="12.75">
      <c r="A30" s="1" t="s">
        <v>11</v>
      </c>
      <c r="B30" s="16">
        <v>2152</v>
      </c>
      <c r="C30" s="2">
        <v>10</v>
      </c>
      <c r="D30" s="2">
        <v>15</v>
      </c>
      <c r="E30" s="2">
        <v>32280</v>
      </c>
      <c r="F30" s="2">
        <v>0</v>
      </c>
      <c r="G30" s="2">
        <v>32280</v>
      </c>
      <c r="H30" s="2">
        <v>21520</v>
      </c>
      <c r="I30" s="3">
        <v>41286</v>
      </c>
      <c r="J30" t="s">
        <v>395</v>
      </c>
      <c r="K30" t="s">
        <v>346</v>
      </c>
      <c r="L30" t="s">
        <v>400</v>
      </c>
      <c r="M30" t="str" cm="1">
        <f t="array" ref="M30" xml:space="preserve"> _xlfn.XLOOKUP(K30,Market!B:B,Market!C:C, NA,0,1)</f>
        <v>North America</v>
      </c>
      <c r="N30" t="str">
        <f xml:space="preserve"> IF(Table1[[#This Row],[Discounts]]=0, "No Discount", IF(Table1[[#This Row],[Discounts]]&lt;1000, "Low Discount", IF(Table1[[#This Row],[Discounts]]&lt;10000, "Medium Discount", "High Discount")))</f>
        <v>No Discount</v>
      </c>
      <c r="O30" s="18">
        <f t="shared" si="0"/>
        <v>10760</v>
      </c>
      <c r="P30">
        <f t="shared" si="1"/>
        <v>0.33333333333333331</v>
      </c>
      <c r="Q30" t="str">
        <f xml:space="preserve"> IF(Table1[[#This Row],[Profit]]/Table1[[#This Row],[COGS]]*100&gt;20, "Achieved", "Not Achieved")</f>
        <v>Achieved</v>
      </c>
    </row>
    <row r="31" spans="1:17" ht="12.75">
      <c r="A31" s="1" t="s">
        <v>11</v>
      </c>
      <c r="B31" s="16">
        <v>1817</v>
      </c>
      <c r="C31" s="2">
        <v>10</v>
      </c>
      <c r="D31" s="2">
        <v>20</v>
      </c>
      <c r="E31" s="2">
        <v>36340</v>
      </c>
      <c r="F31" s="2">
        <v>0</v>
      </c>
      <c r="G31" s="2">
        <v>36340</v>
      </c>
      <c r="H31" s="2">
        <v>18170</v>
      </c>
      <c r="I31" s="3">
        <v>41651</v>
      </c>
      <c r="J31" t="s">
        <v>393</v>
      </c>
      <c r="K31" t="s">
        <v>346</v>
      </c>
      <c r="L31" t="s">
        <v>400</v>
      </c>
      <c r="M31" t="str" cm="1">
        <f t="array" ref="M31" xml:space="preserve"> _xlfn.XLOOKUP(K31,Market!B:B,Market!C:C, NA,0,1)</f>
        <v>North America</v>
      </c>
      <c r="N31" t="str">
        <f xml:space="preserve"> IF(Table1[[#This Row],[Discounts]]=0, "No Discount", IF(Table1[[#This Row],[Discounts]]&lt;1000, "Low Discount", IF(Table1[[#This Row],[Discounts]]&lt;10000, "Medium Discount", "High Discount")))</f>
        <v>No Discount</v>
      </c>
      <c r="O31" s="18">
        <f t="shared" si="0"/>
        <v>18170</v>
      </c>
      <c r="P31">
        <f t="shared" si="1"/>
        <v>0.5</v>
      </c>
      <c r="Q31" t="str">
        <f xml:space="preserve"> IF(Table1[[#This Row],[Profit]]/Table1[[#This Row],[COGS]]*100&gt;20, "Achieved", "Not Achieved")</f>
        <v>Achieved</v>
      </c>
    </row>
    <row r="32" spans="1:17" ht="12.75">
      <c r="A32" s="1" t="s">
        <v>11</v>
      </c>
      <c r="B32" s="16">
        <v>1513</v>
      </c>
      <c r="C32" s="2">
        <v>10</v>
      </c>
      <c r="D32" s="2">
        <v>350</v>
      </c>
      <c r="E32" s="2">
        <v>529550</v>
      </c>
      <c r="F32" s="2">
        <v>0</v>
      </c>
      <c r="G32" s="2">
        <v>529550</v>
      </c>
      <c r="H32" s="2">
        <v>393380</v>
      </c>
      <c r="I32" s="3">
        <v>41651</v>
      </c>
      <c r="J32" t="s">
        <v>393</v>
      </c>
      <c r="K32" t="s">
        <v>310</v>
      </c>
      <c r="L32" t="s">
        <v>400</v>
      </c>
      <c r="M32" t="str" cm="1">
        <f t="array" ref="M32" xml:space="preserve"> _xlfn.XLOOKUP(K32,Market!B:B,Market!C:C, NA,0,1)</f>
        <v>Europe</v>
      </c>
      <c r="N32" t="str">
        <f xml:space="preserve"> IF(Table1[[#This Row],[Discounts]]=0, "No Discount", IF(Table1[[#This Row],[Discounts]]&lt;1000, "Low Discount", IF(Table1[[#This Row],[Discounts]]&lt;10000, "Medium Discount", "High Discount")))</f>
        <v>No Discount</v>
      </c>
      <c r="O32" s="18">
        <f t="shared" si="0"/>
        <v>136170</v>
      </c>
      <c r="P32">
        <f t="shared" si="1"/>
        <v>0.25714285714285712</v>
      </c>
      <c r="Q32" t="str">
        <f xml:space="preserve"> IF(Table1[[#This Row],[Profit]]/Table1[[#This Row],[COGS]]*100&gt;20, "Achieved", "Not Achieved")</f>
        <v>Achieved</v>
      </c>
    </row>
    <row r="33" spans="1:17" ht="12.75">
      <c r="A33" s="1" t="s">
        <v>11</v>
      </c>
      <c r="B33" s="16">
        <v>1493</v>
      </c>
      <c r="C33" s="2">
        <v>120</v>
      </c>
      <c r="D33" s="2">
        <v>7</v>
      </c>
      <c r="E33" s="2">
        <v>10451</v>
      </c>
      <c r="F33" s="2">
        <v>0</v>
      </c>
      <c r="G33" s="2">
        <v>10451</v>
      </c>
      <c r="H33" s="2">
        <v>7465</v>
      </c>
      <c r="I33" s="3">
        <v>41640</v>
      </c>
      <c r="J33" t="s">
        <v>393</v>
      </c>
      <c r="K33" t="s">
        <v>357</v>
      </c>
      <c r="L33" t="s">
        <v>401</v>
      </c>
      <c r="M33" t="str" cm="1">
        <f t="array" ref="M33" xml:space="preserve"> _xlfn.XLOOKUP(K33,Market!B:B,Market!C:C, NA,0,1)</f>
        <v>North America</v>
      </c>
      <c r="N33" t="str">
        <f xml:space="preserve"> IF(Table1[[#This Row],[Discounts]]=0, "No Discount", IF(Table1[[#This Row],[Discounts]]&lt;1000, "Low Discount", IF(Table1[[#This Row],[Discounts]]&lt;10000, "Medium Discount", "High Discount")))</f>
        <v>No Discount</v>
      </c>
      <c r="O33" s="18">
        <f t="shared" si="0"/>
        <v>2986</v>
      </c>
      <c r="P33">
        <f t="shared" si="1"/>
        <v>0.2857142857142857</v>
      </c>
      <c r="Q33" t="str">
        <f xml:space="preserve"> IF(Table1[[#This Row],[Profit]]/Table1[[#This Row],[COGS]]*100&gt;20, "Achieved", "Not Achieved")</f>
        <v>Achieved</v>
      </c>
    </row>
    <row r="34" spans="1:17" ht="12.75">
      <c r="A34" s="1" t="s">
        <v>11</v>
      </c>
      <c r="B34" s="16">
        <v>1804</v>
      </c>
      <c r="C34" s="2">
        <v>120</v>
      </c>
      <c r="D34" s="2">
        <v>125</v>
      </c>
      <c r="E34" s="2">
        <v>225500</v>
      </c>
      <c r="F34" s="2">
        <v>0</v>
      </c>
      <c r="G34" s="2">
        <v>225500</v>
      </c>
      <c r="H34" s="2">
        <v>216480</v>
      </c>
      <c r="I34" s="3">
        <v>41641</v>
      </c>
      <c r="J34" t="s">
        <v>398</v>
      </c>
      <c r="K34" t="s">
        <v>309</v>
      </c>
      <c r="L34" t="s">
        <v>401</v>
      </c>
      <c r="M34" t="str" cm="1">
        <f t="array" ref="M34" xml:space="preserve"> _xlfn.XLOOKUP(K34,Market!B:B,Market!C:C, NA,0,1)</f>
        <v>Europe</v>
      </c>
      <c r="N34" t="str">
        <f xml:space="preserve"> IF(Table1[[#This Row],[Discounts]]=0, "No Discount", IF(Table1[[#This Row],[Discounts]]&lt;1000, "Low Discount", IF(Table1[[#This Row],[Discounts]]&lt;10000, "Medium Discount", "High Discount")))</f>
        <v>No Discount</v>
      </c>
      <c r="O34" s="18">
        <f t="shared" si="0"/>
        <v>9020</v>
      </c>
      <c r="P34">
        <f t="shared" si="1"/>
        <v>0.04</v>
      </c>
      <c r="Q34" t="str">
        <f xml:space="preserve"> IF(Table1[[#This Row],[Profit]]/Table1[[#This Row],[COGS]]*100&gt;20, "Achieved", "Not Achieved")</f>
        <v>Not Achieved</v>
      </c>
    </row>
    <row r="35" spans="1:17" ht="12.75">
      <c r="A35" s="1" t="s">
        <v>11</v>
      </c>
      <c r="B35" s="16">
        <v>2161</v>
      </c>
      <c r="C35" s="2">
        <v>120</v>
      </c>
      <c r="D35" s="2">
        <v>12</v>
      </c>
      <c r="E35" s="2">
        <v>25932</v>
      </c>
      <c r="F35" s="2">
        <v>0</v>
      </c>
      <c r="G35" s="2">
        <v>25932</v>
      </c>
      <c r="H35" s="2">
        <v>6483</v>
      </c>
      <c r="I35" s="3">
        <v>41642</v>
      </c>
      <c r="J35" t="s">
        <v>397</v>
      </c>
      <c r="K35" t="s">
        <v>310</v>
      </c>
      <c r="L35" t="s">
        <v>401</v>
      </c>
      <c r="M35" t="str" cm="1">
        <f t="array" ref="M35" xml:space="preserve"> _xlfn.XLOOKUP(K35,Market!B:B,Market!C:C, NA,0,1)</f>
        <v>Europe</v>
      </c>
      <c r="N35" t="str">
        <f xml:space="preserve"> IF(Table1[[#This Row],[Discounts]]=0, "No Discount", IF(Table1[[#This Row],[Discounts]]&lt;1000, "Low Discount", IF(Table1[[#This Row],[Discounts]]&lt;10000, "Medium Discount", "High Discount")))</f>
        <v>No Discount</v>
      </c>
      <c r="O35" s="18">
        <f t="shared" si="0"/>
        <v>19449</v>
      </c>
      <c r="P35">
        <f t="shared" si="1"/>
        <v>0.75</v>
      </c>
      <c r="Q35" t="str">
        <f xml:space="preserve"> IF(Table1[[#This Row],[Profit]]/Table1[[#This Row],[COGS]]*100&gt;20, "Achieved", "Not Achieved")</f>
        <v>Achieved</v>
      </c>
    </row>
    <row r="36" spans="1:17" ht="12.75">
      <c r="A36" s="1" t="s">
        <v>11</v>
      </c>
      <c r="B36" s="16">
        <v>1006</v>
      </c>
      <c r="C36" s="2">
        <v>120</v>
      </c>
      <c r="D36" s="2">
        <v>350</v>
      </c>
      <c r="E36" s="2">
        <v>352100</v>
      </c>
      <c r="F36" s="2">
        <v>0</v>
      </c>
      <c r="G36" s="2">
        <v>352100</v>
      </c>
      <c r="H36" s="2">
        <v>261560</v>
      </c>
      <c r="I36" s="3">
        <v>41645</v>
      </c>
      <c r="J36" t="s">
        <v>393</v>
      </c>
      <c r="K36" t="s">
        <v>310</v>
      </c>
      <c r="L36" t="s">
        <v>401</v>
      </c>
      <c r="M36" t="str" cm="1">
        <f t="array" ref="M36" xml:space="preserve"> _xlfn.XLOOKUP(K36,Market!B:B,Market!C:C, NA,0,1)</f>
        <v>Europe</v>
      </c>
      <c r="N36" t="str">
        <f xml:space="preserve"> IF(Table1[[#This Row],[Discounts]]=0, "No Discount", IF(Table1[[#This Row],[Discounts]]&lt;1000, "Low Discount", IF(Table1[[#This Row],[Discounts]]&lt;10000, "Medium Discount", "High Discount")))</f>
        <v>No Discount</v>
      </c>
      <c r="O36" s="18">
        <f t="shared" si="0"/>
        <v>90540</v>
      </c>
      <c r="P36">
        <f t="shared" si="1"/>
        <v>0.25714285714285712</v>
      </c>
      <c r="Q36" t="str">
        <f xml:space="preserve"> IF(Table1[[#This Row],[Profit]]/Table1[[#This Row],[COGS]]*100&gt;20, "Achieved", "Not Achieved")</f>
        <v>Achieved</v>
      </c>
    </row>
    <row r="37" spans="1:17" ht="12.75">
      <c r="A37" s="1" t="s">
        <v>11</v>
      </c>
      <c r="B37" s="16">
        <v>1545</v>
      </c>
      <c r="C37" s="2">
        <v>120</v>
      </c>
      <c r="D37" s="2">
        <v>12</v>
      </c>
      <c r="E37" s="2">
        <v>18540</v>
      </c>
      <c r="F37" s="2">
        <v>0</v>
      </c>
      <c r="G37" s="2">
        <v>18540</v>
      </c>
      <c r="H37" s="2">
        <v>4635</v>
      </c>
      <c r="I37" s="3">
        <v>41645</v>
      </c>
      <c r="J37" t="s">
        <v>397</v>
      </c>
      <c r="K37" t="s">
        <v>310</v>
      </c>
      <c r="L37" t="s">
        <v>401</v>
      </c>
      <c r="M37" t="str" cm="1">
        <f t="array" ref="M37" xml:space="preserve"> _xlfn.XLOOKUP(K37,Market!B:B,Market!C:C, NA,0,1)</f>
        <v>Europe</v>
      </c>
      <c r="N37" t="str">
        <f xml:space="preserve"> IF(Table1[[#This Row],[Discounts]]=0, "No Discount", IF(Table1[[#This Row],[Discounts]]&lt;1000, "Low Discount", IF(Table1[[#This Row],[Discounts]]&lt;10000, "Medium Discount", "High Discount")))</f>
        <v>No Discount</v>
      </c>
      <c r="O37" s="18">
        <f t="shared" si="0"/>
        <v>13905</v>
      </c>
      <c r="P37">
        <f t="shared" si="1"/>
        <v>0.75</v>
      </c>
      <c r="Q37" t="str">
        <f xml:space="preserve"> IF(Table1[[#This Row],[Profit]]/Table1[[#This Row],[COGS]]*100&gt;20, "Achieved", "Not Achieved")</f>
        <v>Achieved</v>
      </c>
    </row>
    <row r="38" spans="1:17" ht="12.75">
      <c r="A38" s="1" t="s">
        <v>11</v>
      </c>
      <c r="B38" s="16">
        <v>2821</v>
      </c>
      <c r="C38" s="2">
        <v>120</v>
      </c>
      <c r="D38" s="2">
        <v>125</v>
      </c>
      <c r="E38" s="2">
        <v>352625</v>
      </c>
      <c r="F38" s="2">
        <v>0</v>
      </c>
      <c r="G38" s="2">
        <v>352625</v>
      </c>
      <c r="H38" s="2">
        <v>338520</v>
      </c>
      <c r="I38" s="3">
        <v>41647</v>
      </c>
      <c r="J38" t="s">
        <v>398</v>
      </c>
      <c r="K38" t="s">
        <v>364</v>
      </c>
      <c r="L38" t="s">
        <v>401</v>
      </c>
      <c r="M38" t="str" cm="1">
        <f t="array" ref="M38" xml:space="preserve"> _xlfn.XLOOKUP(K38,Market!B:B,Market!C:C, NA,0,1)</f>
        <v>North America</v>
      </c>
      <c r="N38" t="str">
        <f xml:space="preserve"> IF(Table1[[#This Row],[Discounts]]=0, "No Discount", IF(Table1[[#This Row],[Discounts]]&lt;1000, "Low Discount", IF(Table1[[#This Row],[Discounts]]&lt;10000, "Medium Discount", "High Discount")))</f>
        <v>No Discount</v>
      </c>
      <c r="O38" s="18">
        <f t="shared" si="0"/>
        <v>14105</v>
      </c>
      <c r="P38">
        <f t="shared" si="1"/>
        <v>0.04</v>
      </c>
      <c r="Q38" t="str">
        <f xml:space="preserve"> IF(Table1[[#This Row],[Profit]]/Table1[[#This Row],[COGS]]*100&gt;20, "Achieved", "Not Achieved")</f>
        <v>Not Achieved</v>
      </c>
    </row>
    <row r="39" spans="1:17" ht="12.75">
      <c r="A39" s="1" t="s">
        <v>11</v>
      </c>
      <c r="B39" s="16">
        <v>345</v>
      </c>
      <c r="C39" s="2">
        <v>120</v>
      </c>
      <c r="D39" s="2">
        <v>125</v>
      </c>
      <c r="E39" s="2">
        <v>43125</v>
      </c>
      <c r="F39" s="2">
        <v>0</v>
      </c>
      <c r="G39" s="2">
        <v>43125</v>
      </c>
      <c r="H39" s="2">
        <v>41400</v>
      </c>
      <c r="I39" s="3">
        <v>41284</v>
      </c>
      <c r="J39" t="s">
        <v>398</v>
      </c>
      <c r="K39" t="s">
        <v>346</v>
      </c>
      <c r="L39" t="s">
        <v>401</v>
      </c>
      <c r="M39" t="str" cm="1">
        <f t="array" ref="M39" xml:space="preserve"> _xlfn.XLOOKUP(K39,Market!B:B,Market!C:C, NA,0,1)</f>
        <v>North America</v>
      </c>
      <c r="N39" t="str">
        <f xml:space="preserve"> IF(Table1[[#This Row],[Discounts]]=0, "No Discount", IF(Table1[[#This Row],[Discounts]]&lt;1000, "Low Discount", IF(Table1[[#This Row],[Discounts]]&lt;10000, "Medium Discount", "High Discount")))</f>
        <v>No Discount</v>
      </c>
      <c r="O39" s="18">
        <f t="shared" si="0"/>
        <v>1725</v>
      </c>
      <c r="P39">
        <f t="shared" si="1"/>
        <v>0.04</v>
      </c>
      <c r="Q39" t="str">
        <f xml:space="preserve"> IF(Table1[[#This Row],[Profit]]/Table1[[#This Row],[COGS]]*100&gt;20, "Achieved", "Not Achieved")</f>
        <v>Not Achieved</v>
      </c>
    </row>
    <row r="40" spans="1:17" ht="12.75">
      <c r="A40" s="1" t="s">
        <v>11</v>
      </c>
      <c r="B40" s="16">
        <v>2001</v>
      </c>
      <c r="C40" s="2">
        <v>250</v>
      </c>
      <c r="D40" s="2">
        <v>300</v>
      </c>
      <c r="E40" s="2">
        <v>600300</v>
      </c>
      <c r="F40" s="2">
        <v>0</v>
      </c>
      <c r="G40" s="2">
        <v>600300</v>
      </c>
      <c r="H40" s="2">
        <v>500250</v>
      </c>
      <c r="I40" s="3">
        <v>41641</v>
      </c>
      <c r="J40" t="s">
        <v>399</v>
      </c>
      <c r="K40" t="s">
        <v>346</v>
      </c>
      <c r="L40" t="s">
        <v>402</v>
      </c>
      <c r="M40" t="str" cm="1">
        <f t="array" ref="M40" xml:space="preserve"> _xlfn.XLOOKUP(K40,Market!B:B,Market!C:C, NA,0,1)</f>
        <v>North America</v>
      </c>
      <c r="N40" t="str">
        <f xml:space="preserve"> IF(Table1[[#This Row],[Discounts]]=0, "No Discount", IF(Table1[[#This Row],[Discounts]]&lt;1000, "Low Discount", IF(Table1[[#This Row],[Discounts]]&lt;10000, "Medium Discount", "High Discount")))</f>
        <v>No Discount</v>
      </c>
      <c r="O40" s="18">
        <f t="shared" si="0"/>
        <v>100050</v>
      </c>
      <c r="P40">
        <f t="shared" si="1"/>
        <v>0.16666666666666666</v>
      </c>
      <c r="Q40" t="str">
        <f xml:space="preserve"> IF(Table1[[#This Row],[Profit]]/Table1[[#This Row],[COGS]]*100&gt;20, "Achieved", "Not Achieved")</f>
        <v>Not Achieved</v>
      </c>
    </row>
    <row r="41" spans="1:17" ht="12.75">
      <c r="A41" s="1" t="s">
        <v>11</v>
      </c>
      <c r="B41" s="16">
        <v>2838</v>
      </c>
      <c r="C41" s="2">
        <v>250</v>
      </c>
      <c r="D41" s="2">
        <v>12</v>
      </c>
      <c r="E41" s="2">
        <v>34056</v>
      </c>
      <c r="F41" s="2">
        <v>0</v>
      </c>
      <c r="G41" s="2">
        <v>34056</v>
      </c>
      <c r="H41" s="2">
        <v>8514</v>
      </c>
      <c r="I41" s="3">
        <v>41643</v>
      </c>
      <c r="J41" t="s">
        <v>397</v>
      </c>
      <c r="K41" t="s">
        <v>310</v>
      </c>
      <c r="L41" t="s">
        <v>402</v>
      </c>
      <c r="M41" t="str" cm="1">
        <f t="array" ref="M41" xml:space="preserve"> _xlfn.XLOOKUP(K41,Market!B:B,Market!C:C, NA,0,1)</f>
        <v>Europe</v>
      </c>
      <c r="N41" t="str">
        <f xml:space="preserve"> IF(Table1[[#This Row],[Discounts]]=0, "No Discount", IF(Table1[[#This Row],[Discounts]]&lt;1000, "Low Discount", IF(Table1[[#This Row],[Discounts]]&lt;10000, "Medium Discount", "High Discount")))</f>
        <v>No Discount</v>
      </c>
      <c r="O41" s="18">
        <f t="shared" si="0"/>
        <v>25542</v>
      </c>
      <c r="P41">
        <f t="shared" si="1"/>
        <v>0.75</v>
      </c>
      <c r="Q41" t="str">
        <f xml:space="preserve"> IF(Table1[[#This Row],[Profit]]/Table1[[#This Row],[COGS]]*100&gt;20, "Achieved", "Not Achieved")</f>
        <v>Achieved</v>
      </c>
    </row>
    <row r="42" spans="1:17" ht="12.75">
      <c r="A42" s="1" t="s">
        <v>11</v>
      </c>
      <c r="B42" s="16">
        <v>2178</v>
      </c>
      <c r="C42" s="2">
        <v>250</v>
      </c>
      <c r="D42" s="2">
        <v>15</v>
      </c>
      <c r="E42" s="2">
        <v>32670</v>
      </c>
      <c r="F42" s="2">
        <v>0</v>
      </c>
      <c r="G42" s="2">
        <v>32670</v>
      </c>
      <c r="H42" s="2">
        <v>21780</v>
      </c>
      <c r="I42" s="3">
        <v>41645</v>
      </c>
      <c r="J42" t="s">
        <v>395</v>
      </c>
      <c r="K42" t="s">
        <v>309</v>
      </c>
      <c r="L42" t="s">
        <v>402</v>
      </c>
      <c r="M42" t="str" cm="1">
        <f t="array" ref="M42" xml:space="preserve"> _xlfn.XLOOKUP(K42,Market!B:B,Market!C:C, NA,0,1)</f>
        <v>Europe</v>
      </c>
      <c r="N42" t="str">
        <f xml:space="preserve"> IF(Table1[[#This Row],[Discounts]]=0, "No Discount", IF(Table1[[#This Row],[Discounts]]&lt;1000, "Low Discount", IF(Table1[[#This Row],[Discounts]]&lt;10000, "Medium Discount", "High Discount")))</f>
        <v>No Discount</v>
      </c>
      <c r="O42" s="18">
        <f t="shared" si="0"/>
        <v>10890</v>
      </c>
      <c r="P42">
        <f t="shared" si="1"/>
        <v>0.33333333333333331</v>
      </c>
      <c r="Q42" t="str">
        <f xml:space="preserve"> IF(Table1[[#This Row],[Profit]]/Table1[[#This Row],[COGS]]*100&gt;20, "Achieved", "Not Achieved")</f>
        <v>Achieved</v>
      </c>
    </row>
    <row r="43" spans="1:17" ht="12.75">
      <c r="A43" s="1" t="s">
        <v>11</v>
      </c>
      <c r="B43" s="16">
        <v>888</v>
      </c>
      <c r="C43" s="2">
        <v>250</v>
      </c>
      <c r="D43" s="2">
        <v>15</v>
      </c>
      <c r="E43" s="2">
        <v>13320</v>
      </c>
      <c r="F43" s="2">
        <v>0</v>
      </c>
      <c r="G43" s="2">
        <v>13320</v>
      </c>
      <c r="H43" s="2">
        <v>8880</v>
      </c>
      <c r="I43" s="3">
        <v>41645</v>
      </c>
      <c r="J43" t="s">
        <v>395</v>
      </c>
      <c r="K43" t="s">
        <v>310</v>
      </c>
      <c r="L43" t="s">
        <v>402</v>
      </c>
      <c r="M43" t="str" cm="1">
        <f t="array" ref="M43" xml:space="preserve"> _xlfn.XLOOKUP(K43,Market!B:B,Market!C:C, NA,0,1)</f>
        <v>Europe</v>
      </c>
      <c r="N43" t="str">
        <f xml:space="preserve"> IF(Table1[[#This Row],[Discounts]]=0, "No Discount", IF(Table1[[#This Row],[Discounts]]&lt;1000, "Low Discount", IF(Table1[[#This Row],[Discounts]]&lt;10000, "Medium Discount", "High Discount")))</f>
        <v>No Discount</v>
      </c>
      <c r="O43" s="18">
        <f t="shared" si="0"/>
        <v>4440</v>
      </c>
      <c r="P43">
        <f t="shared" si="1"/>
        <v>0.33333333333333331</v>
      </c>
      <c r="Q43" t="str">
        <f xml:space="preserve"> IF(Table1[[#This Row],[Profit]]/Table1[[#This Row],[COGS]]*100&gt;20, "Achieved", "Not Achieved")</f>
        <v>Achieved</v>
      </c>
    </row>
    <row r="44" spans="1:17" ht="12.75">
      <c r="A44" s="1" t="s">
        <v>11</v>
      </c>
      <c r="B44" s="16">
        <v>1527</v>
      </c>
      <c r="C44" s="2">
        <v>250</v>
      </c>
      <c r="D44" s="2">
        <v>350</v>
      </c>
      <c r="E44" s="2">
        <v>534450</v>
      </c>
      <c r="F44" s="2">
        <v>0</v>
      </c>
      <c r="G44" s="2">
        <v>534450</v>
      </c>
      <c r="H44" s="2">
        <v>397020</v>
      </c>
      <c r="I44" s="3">
        <v>41283</v>
      </c>
      <c r="J44" t="s">
        <v>393</v>
      </c>
      <c r="K44" t="s">
        <v>309</v>
      </c>
      <c r="L44" t="s">
        <v>402</v>
      </c>
      <c r="M44" t="str" cm="1">
        <f t="array" ref="M44" xml:space="preserve"> _xlfn.XLOOKUP(K44,Market!B:B,Market!C:C, NA,0,1)</f>
        <v>Europe</v>
      </c>
      <c r="N44" t="str">
        <f xml:space="preserve"> IF(Table1[[#This Row],[Discounts]]=0, "No Discount", IF(Table1[[#This Row],[Discounts]]&lt;1000, "Low Discount", IF(Table1[[#This Row],[Discounts]]&lt;10000, "Medium Discount", "High Discount")))</f>
        <v>No Discount</v>
      </c>
      <c r="O44" s="18">
        <f t="shared" si="0"/>
        <v>137430</v>
      </c>
      <c r="P44">
        <f t="shared" si="1"/>
        <v>0.25714285714285712</v>
      </c>
      <c r="Q44" t="str">
        <f xml:space="preserve"> IF(Table1[[#This Row],[Profit]]/Table1[[#This Row],[COGS]]*100&gt;20, "Achieved", "Not Achieved")</f>
        <v>Achieved</v>
      </c>
    </row>
    <row r="45" spans="1:17" ht="12.75">
      <c r="A45" s="1" t="s">
        <v>11</v>
      </c>
      <c r="B45" s="16">
        <v>2151</v>
      </c>
      <c r="C45" s="2">
        <v>250</v>
      </c>
      <c r="D45" s="2">
        <v>300</v>
      </c>
      <c r="E45" s="2">
        <v>645300</v>
      </c>
      <c r="F45" s="2">
        <v>0</v>
      </c>
      <c r="G45" s="2">
        <v>645300</v>
      </c>
      <c r="H45" s="2">
        <v>537750</v>
      </c>
      <c r="I45" s="3">
        <v>41648</v>
      </c>
      <c r="J45" t="s">
        <v>399</v>
      </c>
      <c r="K45" t="s">
        <v>309</v>
      </c>
      <c r="L45" t="s">
        <v>402</v>
      </c>
      <c r="M45" t="str" cm="1">
        <f t="array" ref="M45" xml:space="preserve"> _xlfn.XLOOKUP(K45,Market!B:B,Market!C:C, NA,0,1)</f>
        <v>Europe</v>
      </c>
      <c r="N45" t="str">
        <f xml:space="preserve"> IF(Table1[[#This Row],[Discounts]]=0, "No Discount", IF(Table1[[#This Row],[Discounts]]&lt;1000, "Low Discount", IF(Table1[[#This Row],[Discounts]]&lt;10000, "Medium Discount", "High Discount")))</f>
        <v>No Discount</v>
      </c>
      <c r="O45" s="18">
        <f t="shared" si="0"/>
        <v>107550</v>
      </c>
      <c r="P45">
        <f t="shared" si="1"/>
        <v>0.16666666666666666</v>
      </c>
      <c r="Q45" t="str">
        <f xml:space="preserve"> IF(Table1[[#This Row],[Profit]]/Table1[[#This Row],[COGS]]*100&gt;20, "Achieved", "Not Achieved")</f>
        <v>Not Achieved</v>
      </c>
    </row>
    <row r="46" spans="1:17" ht="12.75">
      <c r="A46" s="1" t="s">
        <v>11</v>
      </c>
      <c r="B46" s="16">
        <v>1817</v>
      </c>
      <c r="C46" s="2">
        <v>250</v>
      </c>
      <c r="D46" s="2">
        <v>20</v>
      </c>
      <c r="E46" s="2">
        <v>36340</v>
      </c>
      <c r="F46" s="2">
        <v>0</v>
      </c>
      <c r="G46" s="2">
        <v>36340</v>
      </c>
      <c r="H46" s="2">
        <v>18170</v>
      </c>
      <c r="I46" s="3">
        <v>41651</v>
      </c>
      <c r="J46" t="s">
        <v>393</v>
      </c>
      <c r="K46" t="s">
        <v>346</v>
      </c>
      <c r="L46" t="s">
        <v>402</v>
      </c>
      <c r="M46" t="str" cm="1">
        <f t="array" ref="M46" xml:space="preserve"> _xlfn.XLOOKUP(K46,Market!B:B,Market!C:C, NA,0,1)</f>
        <v>North America</v>
      </c>
      <c r="N46" t="str">
        <f xml:space="preserve"> IF(Table1[[#This Row],[Discounts]]=0, "No Discount", IF(Table1[[#This Row],[Discounts]]&lt;1000, "Low Discount", IF(Table1[[#This Row],[Discounts]]&lt;10000, "Medium Discount", "High Discount")))</f>
        <v>No Discount</v>
      </c>
      <c r="O46" s="18">
        <f t="shared" si="0"/>
        <v>18170</v>
      </c>
      <c r="P46">
        <f t="shared" si="1"/>
        <v>0.5</v>
      </c>
      <c r="Q46" t="str">
        <f xml:space="preserve"> IF(Table1[[#This Row],[Profit]]/Table1[[#This Row],[COGS]]*100&gt;20, "Achieved", "Not Achieved")</f>
        <v>Achieved</v>
      </c>
    </row>
    <row r="47" spans="1:17" ht="12.75">
      <c r="A47" s="1" t="s">
        <v>11</v>
      </c>
      <c r="B47" s="16">
        <v>2750</v>
      </c>
      <c r="C47" s="2">
        <v>260</v>
      </c>
      <c r="D47" s="2">
        <v>350</v>
      </c>
      <c r="E47" s="2">
        <v>962500</v>
      </c>
      <c r="F47" s="2">
        <v>0</v>
      </c>
      <c r="G47" s="2">
        <v>962500</v>
      </c>
      <c r="H47" s="2">
        <v>715000</v>
      </c>
      <c r="I47" s="3">
        <v>41641</v>
      </c>
      <c r="J47" t="s">
        <v>393</v>
      </c>
      <c r="K47" t="s">
        <v>309</v>
      </c>
      <c r="L47" t="s">
        <v>403</v>
      </c>
      <c r="M47" t="str" cm="1">
        <f t="array" ref="M47" xml:space="preserve"> _xlfn.XLOOKUP(K47,Market!B:B,Market!C:C, NA,0,1)</f>
        <v>Europe</v>
      </c>
      <c r="N47" t="str">
        <f xml:space="preserve"> IF(Table1[[#This Row],[Discounts]]=0, "No Discount", IF(Table1[[#This Row],[Discounts]]&lt;1000, "Low Discount", IF(Table1[[#This Row],[Discounts]]&lt;10000, "Medium Discount", "High Discount")))</f>
        <v>No Discount</v>
      </c>
      <c r="O47" s="18">
        <f t="shared" si="0"/>
        <v>247500</v>
      </c>
      <c r="P47">
        <f t="shared" si="1"/>
        <v>0.25714285714285712</v>
      </c>
      <c r="Q47" t="str">
        <f xml:space="preserve"> IF(Table1[[#This Row],[Profit]]/Table1[[#This Row],[COGS]]*100&gt;20, "Achieved", "Not Achieved")</f>
        <v>Achieved</v>
      </c>
    </row>
    <row r="48" spans="1:17" ht="12.75">
      <c r="A48" s="1" t="s">
        <v>11</v>
      </c>
      <c r="B48" s="16">
        <v>1953</v>
      </c>
      <c r="C48" s="2">
        <v>260</v>
      </c>
      <c r="D48" s="2">
        <v>12</v>
      </c>
      <c r="E48" s="2">
        <v>23436</v>
      </c>
      <c r="F48" s="2">
        <v>0</v>
      </c>
      <c r="G48" s="2">
        <v>23436</v>
      </c>
      <c r="H48" s="2">
        <v>5859</v>
      </c>
      <c r="I48" s="3">
        <v>41643</v>
      </c>
      <c r="J48" t="s">
        <v>397</v>
      </c>
      <c r="K48" t="s">
        <v>364</v>
      </c>
      <c r="L48" t="s">
        <v>403</v>
      </c>
      <c r="M48" t="str" cm="1">
        <f t="array" ref="M48" xml:space="preserve"> _xlfn.XLOOKUP(K48,Market!B:B,Market!C:C, NA,0,1)</f>
        <v>North America</v>
      </c>
      <c r="N48" t="str">
        <f xml:space="preserve"> IF(Table1[[#This Row],[Discounts]]=0, "No Discount", IF(Table1[[#This Row],[Discounts]]&lt;1000, "Low Discount", IF(Table1[[#This Row],[Discounts]]&lt;10000, "Medium Discount", "High Discount")))</f>
        <v>No Discount</v>
      </c>
      <c r="O48" s="18">
        <f t="shared" si="0"/>
        <v>17577</v>
      </c>
      <c r="P48">
        <f t="shared" si="1"/>
        <v>0.75</v>
      </c>
      <c r="Q48" t="str">
        <f xml:space="preserve"> IF(Table1[[#This Row],[Profit]]/Table1[[#This Row],[COGS]]*100&gt;20, "Achieved", "Not Achieved")</f>
        <v>Achieved</v>
      </c>
    </row>
    <row r="49" spans="1:17" ht="12.75">
      <c r="A49" s="1" t="s">
        <v>11</v>
      </c>
      <c r="B49" s="16">
        <v>4219.5</v>
      </c>
      <c r="C49" s="2">
        <v>260</v>
      </c>
      <c r="D49" s="2">
        <v>125</v>
      </c>
      <c r="E49" s="2">
        <v>527437.5</v>
      </c>
      <c r="F49" s="2">
        <v>0</v>
      </c>
      <c r="G49" s="2">
        <v>527437.5</v>
      </c>
      <c r="H49" s="2">
        <v>506340</v>
      </c>
      <c r="I49" s="3">
        <v>41643</v>
      </c>
      <c r="J49" t="s">
        <v>398</v>
      </c>
      <c r="K49" t="s">
        <v>310</v>
      </c>
      <c r="L49" t="s">
        <v>403</v>
      </c>
      <c r="M49" t="str" cm="1">
        <f t="array" ref="M49" xml:space="preserve"> _xlfn.XLOOKUP(K49,Market!B:B,Market!C:C, NA,0,1)</f>
        <v>Europe</v>
      </c>
      <c r="N49" t="str">
        <f xml:space="preserve"> IF(Table1[[#This Row],[Discounts]]=0, "No Discount", IF(Table1[[#This Row],[Discounts]]&lt;1000, "Low Discount", IF(Table1[[#This Row],[Discounts]]&lt;10000, "Medium Discount", "High Discount")))</f>
        <v>No Discount</v>
      </c>
      <c r="O49" s="18">
        <f t="shared" si="0"/>
        <v>21097.5</v>
      </c>
      <c r="P49">
        <f t="shared" si="1"/>
        <v>0.04</v>
      </c>
      <c r="Q49" t="str">
        <f xml:space="preserve"> IF(Table1[[#This Row],[Profit]]/Table1[[#This Row],[COGS]]*100&gt;20, "Achieved", "Not Achieved")</f>
        <v>Not Achieved</v>
      </c>
    </row>
    <row r="50" spans="1:17" ht="12.75">
      <c r="A50" s="1" t="s">
        <v>11</v>
      </c>
      <c r="B50" s="16">
        <v>1899</v>
      </c>
      <c r="C50" s="2">
        <v>260</v>
      </c>
      <c r="D50" s="2">
        <v>20</v>
      </c>
      <c r="E50" s="2">
        <v>37980</v>
      </c>
      <c r="F50" s="2">
        <v>0</v>
      </c>
      <c r="G50" s="2">
        <v>37980</v>
      </c>
      <c r="H50" s="2">
        <v>18990</v>
      </c>
      <c r="I50" s="3">
        <v>41645</v>
      </c>
      <c r="J50" t="s">
        <v>393</v>
      </c>
      <c r="K50" t="s">
        <v>309</v>
      </c>
      <c r="L50" t="s">
        <v>403</v>
      </c>
      <c r="M50" t="str" cm="1">
        <f t="array" ref="M50" xml:space="preserve"> _xlfn.XLOOKUP(K50,Market!B:B,Market!C:C, NA,0,1)</f>
        <v>Europe</v>
      </c>
      <c r="N50" t="str">
        <f xml:space="preserve"> IF(Table1[[#This Row],[Discounts]]=0, "No Discount", IF(Table1[[#This Row],[Discounts]]&lt;1000, "Low Discount", IF(Table1[[#This Row],[Discounts]]&lt;10000, "Medium Discount", "High Discount")))</f>
        <v>No Discount</v>
      </c>
      <c r="O50" s="18">
        <f t="shared" si="0"/>
        <v>18990</v>
      </c>
      <c r="P50">
        <f t="shared" si="1"/>
        <v>0.5</v>
      </c>
      <c r="Q50" t="str">
        <f xml:space="preserve"> IF(Table1[[#This Row],[Profit]]/Table1[[#This Row],[COGS]]*100&gt;20, "Achieved", "Not Achieved")</f>
        <v>Achieved</v>
      </c>
    </row>
    <row r="51" spans="1:17" ht="12.75">
      <c r="A51" s="1" t="s">
        <v>11</v>
      </c>
      <c r="B51" s="16">
        <v>1686</v>
      </c>
      <c r="C51" s="2">
        <v>260</v>
      </c>
      <c r="D51" s="2">
        <v>7</v>
      </c>
      <c r="E51" s="2">
        <v>11802</v>
      </c>
      <c r="F51" s="2">
        <v>0</v>
      </c>
      <c r="G51" s="2">
        <v>11802</v>
      </c>
      <c r="H51" s="2">
        <v>8430</v>
      </c>
      <c r="I51" s="3">
        <v>41646</v>
      </c>
      <c r="J51" t="s">
        <v>393</v>
      </c>
      <c r="K51" t="s">
        <v>310</v>
      </c>
      <c r="L51" t="s">
        <v>403</v>
      </c>
      <c r="M51" t="str" cm="1">
        <f t="array" ref="M51" xml:space="preserve"> _xlfn.XLOOKUP(K51,Market!B:B,Market!C:C, NA,0,1)</f>
        <v>Europe</v>
      </c>
      <c r="N51" t="str">
        <f xml:space="preserve"> IF(Table1[[#This Row],[Discounts]]=0, "No Discount", IF(Table1[[#This Row],[Discounts]]&lt;1000, "Low Discount", IF(Table1[[#This Row],[Discounts]]&lt;10000, "Medium Discount", "High Discount")))</f>
        <v>No Discount</v>
      </c>
      <c r="O51" s="18">
        <f t="shared" si="0"/>
        <v>3372</v>
      </c>
      <c r="P51">
        <f t="shared" si="1"/>
        <v>0.2857142857142857</v>
      </c>
      <c r="Q51" t="str">
        <f xml:space="preserve"> IF(Table1[[#This Row],[Profit]]/Table1[[#This Row],[COGS]]*100&gt;20, "Achieved", "Not Achieved")</f>
        <v>Achieved</v>
      </c>
    </row>
    <row r="52" spans="1:17" ht="12.75">
      <c r="A52" s="1" t="s">
        <v>11</v>
      </c>
      <c r="B52" s="16">
        <v>2141</v>
      </c>
      <c r="C52" s="2">
        <v>260</v>
      </c>
      <c r="D52" s="2">
        <v>12</v>
      </c>
      <c r="E52" s="2">
        <v>25692</v>
      </c>
      <c r="F52" s="2">
        <v>0</v>
      </c>
      <c r="G52" s="2">
        <v>25692</v>
      </c>
      <c r="H52" s="2">
        <v>6423</v>
      </c>
      <c r="I52" s="3">
        <v>41647</v>
      </c>
      <c r="J52" t="s">
        <v>397</v>
      </c>
      <c r="K52" t="s">
        <v>364</v>
      </c>
      <c r="L52" t="s">
        <v>403</v>
      </c>
      <c r="M52" t="str" cm="1">
        <f t="array" ref="M52" xml:space="preserve"> _xlfn.XLOOKUP(K52,Market!B:B,Market!C:C, NA,0,1)</f>
        <v>North America</v>
      </c>
      <c r="N52" t="str">
        <f xml:space="preserve"> IF(Table1[[#This Row],[Discounts]]=0, "No Discount", IF(Table1[[#This Row],[Discounts]]&lt;1000, "Low Discount", IF(Table1[[#This Row],[Discounts]]&lt;10000, "Medium Discount", "High Discount")))</f>
        <v>No Discount</v>
      </c>
      <c r="O52" s="18">
        <f t="shared" si="0"/>
        <v>19269</v>
      </c>
      <c r="P52">
        <f t="shared" si="1"/>
        <v>0.75</v>
      </c>
      <c r="Q52" t="str">
        <f xml:space="preserve"> IF(Table1[[#This Row],[Profit]]/Table1[[#This Row],[COGS]]*100&gt;20, "Achieved", "Not Achieved")</f>
        <v>Achieved</v>
      </c>
    </row>
    <row r="53" spans="1:17" ht="12.75">
      <c r="A53" s="1" t="s">
        <v>11</v>
      </c>
      <c r="B53" s="16">
        <v>1143</v>
      </c>
      <c r="C53" s="2">
        <v>260</v>
      </c>
      <c r="D53" s="2">
        <v>7</v>
      </c>
      <c r="E53" s="2">
        <v>8001</v>
      </c>
      <c r="F53" s="2">
        <v>0</v>
      </c>
      <c r="G53" s="2">
        <v>8001</v>
      </c>
      <c r="H53" s="2">
        <v>5715</v>
      </c>
      <c r="I53" s="3">
        <v>41649</v>
      </c>
      <c r="J53" t="s">
        <v>393</v>
      </c>
      <c r="K53" t="s">
        <v>364</v>
      </c>
      <c r="L53" t="s">
        <v>403</v>
      </c>
      <c r="M53" t="str" cm="1">
        <f t="array" ref="M53" xml:space="preserve"> _xlfn.XLOOKUP(K53,Market!B:B,Market!C:C, NA,0,1)</f>
        <v>North America</v>
      </c>
      <c r="N53" t="str">
        <f xml:space="preserve"> IF(Table1[[#This Row],[Discounts]]=0, "No Discount", IF(Table1[[#This Row],[Discounts]]&lt;1000, "Low Discount", IF(Table1[[#This Row],[Discounts]]&lt;10000, "Medium Discount", "High Discount")))</f>
        <v>No Discount</v>
      </c>
      <c r="O53" s="18">
        <f t="shared" si="0"/>
        <v>2286</v>
      </c>
      <c r="P53">
        <f t="shared" si="1"/>
        <v>0.2857142857142857</v>
      </c>
      <c r="Q53" t="str">
        <f xml:space="preserve"> IF(Table1[[#This Row],[Profit]]/Table1[[#This Row],[COGS]]*100&gt;20, "Achieved", "Not Achieved")</f>
        <v>Achieved</v>
      </c>
    </row>
    <row r="54" spans="1:17" ht="12.75">
      <c r="A54" s="1" t="s">
        <v>11</v>
      </c>
      <c r="B54" s="16">
        <v>615</v>
      </c>
      <c r="C54" s="2">
        <v>260</v>
      </c>
      <c r="D54" s="2">
        <v>15</v>
      </c>
      <c r="E54" s="2">
        <v>9225</v>
      </c>
      <c r="F54" s="2">
        <v>0</v>
      </c>
      <c r="G54" s="2">
        <v>9225</v>
      </c>
      <c r="H54" s="2">
        <v>6150</v>
      </c>
      <c r="I54" s="3">
        <v>41651</v>
      </c>
      <c r="J54" t="s">
        <v>395</v>
      </c>
      <c r="K54" t="s">
        <v>364</v>
      </c>
      <c r="L54" t="s">
        <v>403</v>
      </c>
      <c r="M54" t="str" cm="1">
        <f t="array" ref="M54" xml:space="preserve"> _xlfn.XLOOKUP(K54,Market!B:B,Market!C:C, NA,0,1)</f>
        <v>North America</v>
      </c>
      <c r="N54" t="str">
        <f xml:space="preserve"> IF(Table1[[#This Row],[Discounts]]=0, "No Discount", IF(Table1[[#This Row],[Discounts]]&lt;1000, "Low Discount", IF(Table1[[#This Row],[Discounts]]&lt;10000, "Medium Discount", "High Discount")))</f>
        <v>No Discount</v>
      </c>
      <c r="O54" s="18">
        <f t="shared" si="0"/>
        <v>3075</v>
      </c>
      <c r="P54">
        <f t="shared" si="1"/>
        <v>0.33333333333333331</v>
      </c>
      <c r="Q54" t="str">
        <f xml:space="preserve"> IF(Table1[[#This Row],[Profit]]/Table1[[#This Row],[COGS]]*100&gt;20, "Achieved", "Not Achieved")</f>
        <v>Achieved</v>
      </c>
    </row>
    <row r="55" spans="1:17" ht="12.75">
      <c r="A55" s="1" t="s">
        <v>56</v>
      </c>
      <c r="B55" s="16">
        <v>3945</v>
      </c>
      <c r="C55" s="2">
        <v>10</v>
      </c>
      <c r="D55" s="2">
        <v>7</v>
      </c>
      <c r="E55" s="2">
        <v>27615</v>
      </c>
      <c r="F55" s="2">
        <v>276.14999999999998</v>
      </c>
      <c r="G55" s="2">
        <v>27338.85</v>
      </c>
      <c r="H55" s="2">
        <v>19725</v>
      </c>
      <c r="I55" s="3">
        <v>41640</v>
      </c>
      <c r="J55" t="s">
        <v>393</v>
      </c>
      <c r="K55" t="s">
        <v>309</v>
      </c>
      <c r="L55" t="s">
        <v>400</v>
      </c>
      <c r="M55" t="str" cm="1">
        <f t="array" ref="M55" xml:space="preserve"> _xlfn.XLOOKUP(K55,Market!B:B,Market!C:C, NA,0,1)</f>
        <v>Europe</v>
      </c>
      <c r="N55" t="str">
        <f xml:space="preserve"> IF(Table1[[#This Row],[Discounts]]=0, "No Discount", IF(Table1[[#This Row],[Discounts]]&lt;1000, "Low Discount", IF(Table1[[#This Row],[Discounts]]&lt;10000, "Medium Discount", "High Discount")))</f>
        <v>Low Discount</v>
      </c>
      <c r="O55" s="18">
        <f t="shared" si="0"/>
        <v>7613.8499999999985</v>
      </c>
      <c r="P55">
        <f t="shared" si="1"/>
        <v>0.27849927849927847</v>
      </c>
      <c r="Q55" t="str">
        <f xml:space="preserve"> IF(Table1[[#This Row],[Profit]]/Table1[[#This Row],[COGS]]*100&gt;20, "Achieved", "Not Achieved")</f>
        <v>Achieved</v>
      </c>
    </row>
    <row r="56" spans="1:17" ht="12.75">
      <c r="A56" s="1" t="s">
        <v>56</v>
      </c>
      <c r="B56" s="16">
        <v>2296</v>
      </c>
      <c r="C56" s="2">
        <v>10</v>
      </c>
      <c r="D56" s="2">
        <v>15</v>
      </c>
      <c r="E56" s="2">
        <v>34440</v>
      </c>
      <c r="F56" s="2">
        <v>344.4</v>
      </c>
      <c r="G56" s="2">
        <v>34095.599999999999</v>
      </c>
      <c r="H56" s="2">
        <v>22960</v>
      </c>
      <c r="I56" s="3">
        <v>41641</v>
      </c>
      <c r="J56" t="s">
        <v>395</v>
      </c>
      <c r="K56" t="s">
        <v>309</v>
      </c>
      <c r="L56" t="s">
        <v>400</v>
      </c>
      <c r="M56" t="str" cm="1">
        <f t="array" ref="M56" xml:space="preserve"> _xlfn.XLOOKUP(K56,Market!B:B,Market!C:C, NA,0,1)</f>
        <v>Europe</v>
      </c>
      <c r="N56" t="str">
        <f xml:space="preserve"> IF(Table1[[#This Row],[Discounts]]=0, "No Discount", IF(Table1[[#This Row],[Discounts]]&lt;1000, "Low Discount", IF(Table1[[#This Row],[Discounts]]&lt;10000, "Medium Discount", "High Discount")))</f>
        <v>Low Discount</v>
      </c>
      <c r="O56" s="18">
        <f t="shared" si="0"/>
        <v>11135.599999999999</v>
      </c>
      <c r="P56">
        <f t="shared" si="1"/>
        <v>0.32659932659932656</v>
      </c>
      <c r="Q56" t="str">
        <f xml:space="preserve"> IF(Table1[[#This Row],[Profit]]/Table1[[#This Row],[COGS]]*100&gt;20, "Achieved", "Not Achieved")</f>
        <v>Achieved</v>
      </c>
    </row>
    <row r="57" spans="1:17" ht="12.75">
      <c r="A57" s="1" t="s">
        <v>56</v>
      </c>
      <c r="B57" s="16">
        <v>1030</v>
      </c>
      <c r="C57" s="2">
        <v>10</v>
      </c>
      <c r="D57" s="2">
        <v>7</v>
      </c>
      <c r="E57" s="2">
        <v>7210</v>
      </c>
      <c r="F57" s="2">
        <v>72.099999999999994</v>
      </c>
      <c r="G57" s="2">
        <v>7137.9</v>
      </c>
      <c r="H57" s="2">
        <v>5150</v>
      </c>
      <c r="I57" s="3">
        <v>41644</v>
      </c>
      <c r="J57" t="s">
        <v>393</v>
      </c>
      <c r="K57" t="s">
        <v>309</v>
      </c>
      <c r="L57" t="s">
        <v>400</v>
      </c>
      <c r="M57" t="str" cm="1">
        <f t="array" ref="M57" xml:space="preserve"> _xlfn.XLOOKUP(K57,Market!B:B,Market!C:C, NA,0,1)</f>
        <v>Europe</v>
      </c>
      <c r="N57" t="str">
        <f xml:space="preserve"> IF(Table1[[#This Row],[Discounts]]=0, "No Discount", IF(Table1[[#This Row],[Discounts]]&lt;1000, "Low Discount", IF(Table1[[#This Row],[Discounts]]&lt;10000, "Medium Discount", "High Discount")))</f>
        <v>Low Discount</v>
      </c>
      <c r="O57" s="18">
        <f t="shared" si="0"/>
        <v>1987.8999999999996</v>
      </c>
      <c r="P57">
        <f t="shared" si="1"/>
        <v>0.27849927849927847</v>
      </c>
      <c r="Q57" t="str">
        <f xml:space="preserve"> IF(Table1[[#This Row],[Profit]]/Table1[[#This Row],[COGS]]*100&gt;20, "Achieved", "Not Achieved")</f>
        <v>Achieved</v>
      </c>
    </row>
    <row r="58" spans="1:17" ht="12.75">
      <c r="A58" s="1" t="s">
        <v>56</v>
      </c>
      <c r="B58" s="16">
        <v>639</v>
      </c>
      <c r="C58" s="2">
        <v>120</v>
      </c>
      <c r="D58" s="2">
        <v>7</v>
      </c>
      <c r="E58" s="2">
        <v>4473</v>
      </c>
      <c r="F58" s="2">
        <v>44.73</v>
      </c>
      <c r="G58" s="2">
        <v>4428.2700000000004</v>
      </c>
      <c r="H58" s="2">
        <v>3195</v>
      </c>
      <c r="I58" s="3">
        <v>41650</v>
      </c>
      <c r="J58" t="s">
        <v>393</v>
      </c>
      <c r="K58" t="s">
        <v>309</v>
      </c>
      <c r="L58" t="s">
        <v>401</v>
      </c>
      <c r="M58" t="str" cm="1">
        <f t="array" ref="M58" xml:space="preserve"> _xlfn.XLOOKUP(K58,Market!B:B,Market!C:C, NA,0,1)</f>
        <v>Europe</v>
      </c>
      <c r="N58" t="str">
        <f xml:space="preserve"> IF(Table1[[#This Row],[Discounts]]=0, "No Discount", IF(Table1[[#This Row],[Discounts]]&lt;1000, "Low Discount", IF(Table1[[#This Row],[Discounts]]&lt;10000, "Medium Discount", "High Discount")))</f>
        <v>Low Discount</v>
      </c>
      <c r="O58" s="18">
        <f t="shared" si="0"/>
        <v>1233.2700000000004</v>
      </c>
      <c r="P58">
        <f t="shared" si="1"/>
        <v>0.27849927849927858</v>
      </c>
      <c r="Q58" t="str">
        <f xml:space="preserve"> IF(Table1[[#This Row],[Profit]]/Table1[[#This Row],[COGS]]*100&gt;20, "Achieved", "Not Achieved")</f>
        <v>Achieved</v>
      </c>
    </row>
    <row r="59" spans="1:17" ht="12.75">
      <c r="A59" s="1" t="s">
        <v>56</v>
      </c>
      <c r="B59" s="16">
        <v>1326</v>
      </c>
      <c r="C59" s="2">
        <v>250</v>
      </c>
      <c r="D59" s="2">
        <v>7</v>
      </c>
      <c r="E59" s="2">
        <v>9282</v>
      </c>
      <c r="F59" s="2">
        <v>92.82</v>
      </c>
      <c r="G59" s="2">
        <v>9189.18</v>
      </c>
      <c r="H59" s="2">
        <v>6630</v>
      </c>
      <c r="I59" s="3">
        <v>41642</v>
      </c>
      <c r="J59" t="s">
        <v>393</v>
      </c>
      <c r="K59" t="s">
        <v>346</v>
      </c>
      <c r="L59" t="s">
        <v>402</v>
      </c>
      <c r="M59" t="str" cm="1">
        <f t="array" ref="M59" xml:space="preserve"> _xlfn.XLOOKUP(K59,Market!B:B,Market!C:C, NA,0,1)</f>
        <v>North America</v>
      </c>
      <c r="N59" t="str">
        <f xml:space="preserve"> IF(Table1[[#This Row],[Discounts]]=0, "No Discount", IF(Table1[[#This Row],[Discounts]]&lt;1000, "Low Discount", IF(Table1[[#This Row],[Discounts]]&lt;10000, "Medium Discount", "High Discount")))</f>
        <v>Low Discount</v>
      </c>
      <c r="O59" s="18">
        <f t="shared" si="0"/>
        <v>2559.1800000000003</v>
      </c>
      <c r="P59">
        <f t="shared" si="1"/>
        <v>0.27849927849927852</v>
      </c>
      <c r="Q59" t="str">
        <f xml:space="preserve"> IF(Table1[[#This Row],[Profit]]/Table1[[#This Row],[COGS]]*100&gt;20, "Achieved", "Not Achieved")</f>
        <v>Achieved</v>
      </c>
    </row>
    <row r="60" spans="1:17" ht="12.75">
      <c r="A60" s="1" t="s">
        <v>56</v>
      </c>
      <c r="B60" s="16">
        <v>1858</v>
      </c>
      <c r="C60" s="2">
        <v>3</v>
      </c>
      <c r="D60" s="2">
        <v>12</v>
      </c>
      <c r="E60" s="2">
        <v>22296</v>
      </c>
      <c r="F60" s="2">
        <v>222.96</v>
      </c>
      <c r="G60" s="2">
        <v>22073.040000000001</v>
      </c>
      <c r="H60" s="2">
        <v>5574</v>
      </c>
      <c r="I60" s="3">
        <v>41641</v>
      </c>
      <c r="J60" t="s">
        <v>397</v>
      </c>
      <c r="K60" t="s">
        <v>364</v>
      </c>
      <c r="L60" t="s">
        <v>394</v>
      </c>
      <c r="M60" t="str" cm="1">
        <f t="array" ref="M60" xml:space="preserve"> _xlfn.XLOOKUP(K60,Market!B:B,Market!C:C, NA,0,1)</f>
        <v>North America</v>
      </c>
      <c r="N60" t="str">
        <f xml:space="preserve"> IF(Table1[[#This Row],[Discounts]]=0, "No Discount", IF(Table1[[#This Row],[Discounts]]&lt;1000, "Low Discount", IF(Table1[[#This Row],[Discounts]]&lt;10000, "Medium Discount", "High Discount")))</f>
        <v>Low Discount</v>
      </c>
      <c r="O60" s="18">
        <f t="shared" si="0"/>
        <v>16499.04</v>
      </c>
      <c r="P60">
        <f t="shared" si="1"/>
        <v>0.74747474747474751</v>
      </c>
      <c r="Q60" t="str">
        <f xml:space="preserve"> IF(Table1[[#This Row],[Profit]]/Table1[[#This Row],[COGS]]*100&gt;20, "Achieved", "Not Achieved")</f>
        <v>Achieved</v>
      </c>
    </row>
    <row r="61" spans="1:17" ht="12.75">
      <c r="A61" s="1" t="s">
        <v>56</v>
      </c>
      <c r="B61" s="16">
        <v>1210</v>
      </c>
      <c r="C61" s="2">
        <v>3</v>
      </c>
      <c r="D61" s="2">
        <v>350</v>
      </c>
      <c r="E61" s="2">
        <v>423500</v>
      </c>
      <c r="F61" s="2">
        <v>4235</v>
      </c>
      <c r="G61" s="2">
        <v>419265</v>
      </c>
      <c r="H61" s="2">
        <v>314600</v>
      </c>
      <c r="I61" s="3">
        <v>41642</v>
      </c>
      <c r="J61" t="s">
        <v>393</v>
      </c>
      <c r="K61" t="s">
        <v>357</v>
      </c>
      <c r="L61" t="s">
        <v>394</v>
      </c>
      <c r="M61" t="str" cm="1">
        <f t="array" ref="M61" xml:space="preserve"> _xlfn.XLOOKUP(K61,Market!B:B,Market!C:C, NA,0,1)</f>
        <v>North America</v>
      </c>
      <c r="N61" t="str">
        <f xml:space="preserve"> IF(Table1[[#This Row],[Discounts]]=0, "No Discount", IF(Table1[[#This Row],[Discounts]]&lt;1000, "Low Discount", IF(Table1[[#This Row],[Discounts]]&lt;10000, "Medium Discount", "High Discount")))</f>
        <v>Medium Discount</v>
      </c>
      <c r="O61" s="18">
        <f t="shared" si="0"/>
        <v>104665</v>
      </c>
      <c r="P61">
        <f t="shared" si="1"/>
        <v>0.24963924963924963</v>
      </c>
      <c r="Q61" t="str">
        <f xml:space="preserve"> IF(Table1[[#This Row],[Profit]]/Table1[[#This Row],[COGS]]*100&gt;20, "Achieved", "Not Achieved")</f>
        <v>Achieved</v>
      </c>
    </row>
    <row r="62" spans="1:17" ht="12.75">
      <c r="A62" s="1" t="s">
        <v>56</v>
      </c>
      <c r="B62" s="16">
        <v>2529</v>
      </c>
      <c r="C62" s="2">
        <v>3</v>
      </c>
      <c r="D62" s="2">
        <v>7</v>
      </c>
      <c r="E62" s="2">
        <v>17703</v>
      </c>
      <c r="F62" s="2">
        <v>177.03</v>
      </c>
      <c r="G62" s="2">
        <v>17525.97</v>
      </c>
      <c r="H62" s="2">
        <v>12645</v>
      </c>
      <c r="I62" s="3">
        <v>41646</v>
      </c>
      <c r="J62" t="s">
        <v>393</v>
      </c>
      <c r="K62" t="s">
        <v>364</v>
      </c>
      <c r="L62" t="s">
        <v>394</v>
      </c>
      <c r="M62" t="str" cm="1">
        <f t="array" ref="M62" xml:space="preserve"> _xlfn.XLOOKUP(K62,Market!B:B,Market!C:C, NA,0,1)</f>
        <v>North America</v>
      </c>
      <c r="N62" t="str">
        <f xml:space="preserve"> IF(Table1[[#This Row],[Discounts]]=0, "No Discount", IF(Table1[[#This Row],[Discounts]]&lt;1000, "Low Discount", IF(Table1[[#This Row],[Discounts]]&lt;10000, "Medium Discount", "High Discount")))</f>
        <v>Low Discount</v>
      </c>
      <c r="O62" s="18">
        <f t="shared" si="0"/>
        <v>4880.9700000000012</v>
      </c>
      <c r="P62">
        <f t="shared" si="1"/>
        <v>0.27849927849927852</v>
      </c>
      <c r="Q62" t="str">
        <f xml:space="preserve"> IF(Table1[[#This Row],[Profit]]/Table1[[#This Row],[COGS]]*100&gt;20, "Achieved", "Not Achieved")</f>
        <v>Achieved</v>
      </c>
    </row>
    <row r="63" spans="1:17" ht="12.75">
      <c r="A63" s="1" t="s">
        <v>56</v>
      </c>
      <c r="B63" s="16">
        <v>1445</v>
      </c>
      <c r="C63" s="2">
        <v>3</v>
      </c>
      <c r="D63" s="2">
        <v>12</v>
      </c>
      <c r="E63" s="2">
        <v>17340</v>
      </c>
      <c r="F63" s="2">
        <v>173.4</v>
      </c>
      <c r="G63" s="2">
        <v>17166.599999999999</v>
      </c>
      <c r="H63" s="2">
        <v>4335</v>
      </c>
      <c r="I63" s="3">
        <v>41648</v>
      </c>
      <c r="J63" t="s">
        <v>397</v>
      </c>
      <c r="K63" t="s">
        <v>346</v>
      </c>
      <c r="L63" t="s">
        <v>394</v>
      </c>
      <c r="M63" t="str" cm="1">
        <f t="array" ref="M63" xml:space="preserve"> _xlfn.XLOOKUP(K63,Market!B:B,Market!C:C, NA,0,1)</f>
        <v>North America</v>
      </c>
      <c r="N63" t="str">
        <f xml:space="preserve"> IF(Table1[[#This Row],[Discounts]]=0, "No Discount", IF(Table1[[#This Row],[Discounts]]&lt;1000, "Low Discount", IF(Table1[[#This Row],[Discounts]]&lt;10000, "Medium Discount", "High Discount")))</f>
        <v>Low Discount</v>
      </c>
      <c r="O63" s="18">
        <f t="shared" si="0"/>
        <v>12831.599999999999</v>
      </c>
      <c r="P63">
        <f t="shared" si="1"/>
        <v>0.7474747474747474</v>
      </c>
      <c r="Q63" t="str">
        <f xml:space="preserve"> IF(Table1[[#This Row],[Profit]]/Table1[[#This Row],[COGS]]*100&gt;20, "Achieved", "Not Achieved")</f>
        <v>Achieved</v>
      </c>
    </row>
    <row r="64" spans="1:17" ht="12.75">
      <c r="A64" s="1" t="s">
        <v>56</v>
      </c>
      <c r="B64" s="16">
        <v>330</v>
      </c>
      <c r="C64" s="2">
        <v>3</v>
      </c>
      <c r="D64" s="2">
        <v>125</v>
      </c>
      <c r="E64" s="2">
        <v>41250</v>
      </c>
      <c r="F64" s="2">
        <v>412.5</v>
      </c>
      <c r="G64" s="2">
        <v>40837.5</v>
      </c>
      <c r="H64" s="2">
        <v>39600</v>
      </c>
      <c r="I64" s="3">
        <v>41283</v>
      </c>
      <c r="J64" t="s">
        <v>398</v>
      </c>
      <c r="K64" t="s">
        <v>364</v>
      </c>
      <c r="L64" t="s">
        <v>394</v>
      </c>
      <c r="M64" t="str" cm="1">
        <f t="array" ref="M64" xml:space="preserve"> _xlfn.XLOOKUP(K64,Market!B:B,Market!C:C, NA,0,1)</f>
        <v>North America</v>
      </c>
      <c r="N64" t="str">
        <f xml:space="preserve"> IF(Table1[[#This Row],[Discounts]]=0, "No Discount", IF(Table1[[#This Row],[Discounts]]&lt;1000, "Low Discount", IF(Table1[[#This Row],[Discounts]]&lt;10000, "Medium Discount", "High Discount")))</f>
        <v>Low Discount</v>
      </c>
      <c r="O64" s="18">
        <f t="shared" si="0"/>
        <v>1237.5</v>
      </c>
      <c r="P64">
        <f t="shared" si="1"/>
        <v>3.0303030303030304E-2</v>
      </c>
      <c r="Q64" t="str">
        <f xml:space="preserve"> IF(Table1[[#This Row],[Profit]]/Table1[[#This Row],[COGS]]*100&gt;20, "Achieved", "Not Achieved")</f>
        <v>Not Achieved</v>
      </c>
    </row>
    <row r="65" spans="1:17" ht="12.75">
      <c r="A65" s="1" t="s">
        <v>56</v>
      </c>
      <c r="B65" s="16">
        <v>2671</v>
      </c>
      <c r="C65" s="2">
        <v>3</v>
      </c>
      <c r="D65" s="2">
        <v>12</v>
      </c>
      <c r="E65" s="2">
        <v>32052</v>
      </c>
      <c r="F65" s="2">
        <v>320.52</v>
      </c>
      <c r="G65" s="2">
        <v>31731.48</v>
      </c>
      <c r="H65" s="2">
        <v>8013</v>
      </c>
      <c r="I65" s="3">
        <v>41648</v>
      </c>
      <c r="J65" t="s">
        <v>397</v>
      </c>
      <c r="K65" t="s">
        <v>309</v>
      </c>
      <c r="L65" t="s">
        <v>394</v>
      </c>
      <c r="M65" t="str" cm="1">
        <f t="array" ref="M65" xml:space="preserve"> _xlfn.XLOOKUP(K65,Market!B:B,Market!C:C, NA,0,1)</f>
        <v>Europe</v>
      </c>
      <c r="N65" t="str">
        <f xml:space="preserve"> IF(Table1[[#This Row],[Discounts]]=0, "No Discount", IF(Table1[[#This Row],[Discounts]]&lt;1000, "Low Discount", IF(Table1[[#This Row],[Discounts]]&lt;10000, "Medium Discount", "High Discount")))</f>
        <v>Low Discount</v>
      </c>
      <c r="O65" s="18">
        <f t="shared" si="0"/>
        <v>23718.48</v>
      </c>
      <c r="P65">
        <f t="shared" si="1"/>
        <v>0.74747474747474751</v>
      </c>
      <c r="Q65" t="str">
        <f xml:space="preserve"> IF(Table1[[#This Row],[Profit]]/Table1[[#This Row],[COGS]]*100&gt;20, "Achieved", "Not Achieved")</f>
        <v>Achieved</v>
      </c>
    </row>
    <row r="66" spans="1:17" ht="12.75">
      <c r="A66" s="1" t="s">
        <v>56</v>
      </c>
      <c r="B66" s="16">
        <v>766</v>
      </c>
      <c r="C66" s="2">
        <v>3</v>
      </c>
      <c r="D66" s="2">
        <v>12</v>
      </c>
      <c r="E66" s="2">
        <v>9192</v>
      </c>
      <c r="F66" s="2">
        <v>91.92</v>
      </c>
      <c r="G66" s="2">
        <v>9100.08</v>
      </c>
      <c r="H66" s="2">
        <v>2298</v>
      </c>
      <c r="I66" s="3">
        <v>41284</v>
      </c>
      <c r="J66" t="s">
        <v>397</v>
      </c>
      <c r="K66" t="s">
        <v>310</v>
      </c>
      <c r="L66" t="s">
        <v>394</v>
      </c>
      <c r="M66" t="str" cm="1">
        <f t="array" ref="M66" xml:space="preserve"> _xlfn.XLOOKUP(K66,Market!B:B,Market!C:C, NA,0,1)</f>
        <v>Europe</v>
      </c>
      <c r="N66" t="str">
        <f xml:space="preserve"> IF(Table1[[#This Row],[Discounts]]=0, "No Discount", IF(Table1[[#This Row],[Discounts]]&lt;1000, "Low Discount", IF(Table1[[#This Row],[Discounts]]&lt;10000, "Medium Discount", "High Discount")))</f>
        <v>Low Discount</v>
      </c>
      <c r="O66" s="18">
        <f t="shared" ref="O66:O129" si="2" xml:space="preserve"> G66-H66</f>
        <v>6802.08</v>
      </c>
      <c r="P66">
        <f t="shared" ref="P66:P129" si="3">(O66/G66)</f>
        <v>0.74747474747474751</v>
      </c>
      <c r="Q66" t="str">
        <f xml:space="preserve"> IF(Table1[[#This Row],[Profit]]/Table1[[#This Row],[COGS]]*100&gt;20, "Achieved", "Not Achieved")</f>
        <v>Achieved</v>
      </c>
    </row>
    <row r="67" spans="1:17" ht="12.75">
      <c r="A67" s="1" t="s">
        <v>56</v>
      </c>
      <c r="B67" s="16">
        <v>494</v>
      </c>
      <c r="C67" s="2">
        <v>3</v>
      </c>
      <c r="D67" s="2">
        <v>300</v>
      </c>
      <c r="E67" s="2">
        <v>148200</v>
      </c>
      <c r="F67" s="2">
        <v>1482</v>
      </c>
      <c r="G67" s="2">
        <v>146718</v>
      </c>
      <c r="H67" s="2">
        <v>123500</v>
      </c>
      <c r="I67" s="3">
        <v>41284</v>
      </c>
      <c r="J67" t="s">
        <v>399</v>
      </c>
      <c r="K67" t="s">
        <v>357</v>
      </c>
      <c r="L67" t="s">
        <v>394</v>
      </c>
      <c r="M67" t="str" cm="1">
        <f t="array" ref="M67" xml:space="preserve"> _xlfn.XLOOKUP(K67,Market!B:B,Market!C:C, NA,0,1)</f>
        <v>North America</v>
      </c>
      <c r="N67" t="str">
        <f xml:space="preserve"> IF(Table1[[#This Row],[Discounts]]=0, "No Discount", IF(Table1[[#This Row],[Discounts]]&lt;1000, "Low Discount", IF(Table1[[#This Row],[Discounts]]&lt;10000, "Medium Discount", "High Discount")))</f>
        <v>Medium Discount</v>
      </c>
      <c r="O67" s="18">
        <f t="shared" si="2"/>
        <v>23218</v>
      </c>
      <c r="P67">
        <f t="shared" si="3"/>
        <v>0.15824915824915825</v>
      </c>
      <c r="Q67" t="str">
        <f xml:space="preserve"> IF(Table1[[#This Row],[Profit]]/Table1[[#This Row],[COGS]]*100&gt;20, "Achieved", "Not Achieved")</f>
        <v>Not Achieved</v>
      </c>
    </row>
    <row r="68" spans="1:17" ht="12.75">
      <c r="A68" s="1" t="s">
        <v>56</v>
      </c>
      <c r="B68" s="16">
        <v>1397</v>
      </c>
      <c r="C68" s="2">
        <v>3</v>
      </c>
      <c r="D68" s="2">
        <v>350</v>
      </c>
      <c r="E68" s="2">
        <v>488950</v>
      </c>
      <c r="F68" s="2">
        <v>4889.5</v>
      </c>
      <c r="G68" s="2">
        <v>484060.5</v>
      </c>
      <c r="H68" s="2">
        <v>363220</v>
      </c>
      <c r="I68" s="3">
        <v>41649</v>
      </c>
      <c r="J68" t="s">
        <v>393</v>
      </c>
      <c r="K68" t="s">
        <v>357</v>
      </c>
      <c r="L68" t="s">
        <v>394</v>
      </c>
      <c r="M68" t="str" cm="1">
        <f t="array" ref="M68" xml:space="preserve"> _xlfn.XLOOKUP(K68,Market!B:B,Market!C:C, NA,0,1)</f>
        <v>North America</v>
      </c>
      <c r="N68" t="str">
        <f xml:space="preserve"> IF(Table1[[#This Row],[Discounts]]=0, "No Discount", IF(Table1[[#This Row],[Discounts]]&lt;1000, "Low Discount", IF(Table1[[#This Row],[Discounts]]&lt;10000, "Medium Discount", "High Discount")))</f>
        <v>Medium Discount</v>
      </c>
      <c r="O68" s="18">
        <f t="shared" si="2"/>
        <v>120840.5</v>
      </c>
      <c r="P68">
        <f t="shared" si="3"/>
        <v>0.24963924963924963</v>
      </c>
      <c r="Q68" t="str">
        <f xml:space="preserve"> IF(Table1[[#This Row],[Profit]]/Table1[[#This Row],[COGS]]*100&gt;20, "Achieved", "Not Achieved")</f>
        <v>Achieved</v>
      </c>
    </row>
    <row r="69" spans="1:17" ht="12.75">
      <c r="A69" s="1" t="s">
        <v>56</v>
      </c>
      <c r="B69" s="16">
        <v>2155</v>
      </c>
      <c r="C69" s="2">
        <v>3</v>
      </c>
      <c r="D69" s="2">
        <v>350</v>
      </c>
      <c r="E69" s="2">
        <v>754250</v>
      </c>
      <c r="F69" s="2">
        <v>7542.5</v>
      </c>
      <c r="G69" s="2">
        <v>746707.5</v>
      </c>
      <c r="H69" s="2">
        <v>560300</v>
      </c>
      <c r="I69" s="3">
        <v>41651</v>
      </c>
      <c r="J69" t="s">
        <v>393</v>
      </c>
      <c r="K69" t="s">
        <v>309</v>
      </c>
      <c r="L69" t="s">
        <v>394</v>
      </c>
      <c r="M69" t="str" cm="1">
        <f t="array" ref="M69" xml:space="preserve"> _xlfn.XLOOKUP(K69,Market!B:B,Market!C:C, NA,0,1)</f>
        <v>Europe</v>
      </c>
      <c r="N69" t="str">
        <f xml:space="preserve"> IF(Table1[[#This Row],[Discounts]]=0, "No Discount", IF(Table1[[#This Row],[Discounts]]&lt;1000, "Low Discount", IF(Table1[[#This Row],[Discounts]]&lt;10000, "Medium Discount", "High Discount")))</f>
        <v>Medium Discount</v>
      </c>
      <c r="O69" s="18">
        <f t="shared" si="2"/>
        <v>186407.5</v>
      </c>
      <c r="P69">
        <f t="shared" si="3"/>
        <v>0.24963924963924963</v>
      </c>
      <c r="Q69" t="str">
        <f xml:space="preserve"> IF(Table1[[#This Row],[Profit]]/Table1[[#This Row],[COGS]]*100&gt;20, "Achieved", "Not Achieved")</f>
        <v>Achieved</v>
      </c>
    </row>
    <row r="70" spans="1:17" ht="12.75">
      <c r="A70" s="1" t="s">
        <v>56</v>
      </c>
      <c r="B70" s="16">
        <v>2214</v>
      </c>
      <c r="C70" s="2">
        <v>5</v>
      </c>
      <c r="D70" s="2">
        <v>15</v>
      </c>
      <c r="E70" s="2">
        <v>33210</v>
      </c>
      <c r="F70" s="2">
        <v>332.1</v>
      </c>
      <c r="G70" s="2">
        <v>32877.9</v>
      </c>
      <c r="H70" s="2">
        <v>22140</v>
      </c>
      <c r="I70" s="3">
        <v>41642</v>
      </c>
      <c r="J70" t="s">
        <v>395</v>
      </c>
      <c r="K70" t="s">
        <v>357</v>
      </c>
      <c r="L70" t="s">
        <v>396</v>
      </c>
      <c r="M70" t="str" cm="1">
        <f t="array" ref="M70" xml:space="preserve"> _xlfn.XLOOKUP(K70,Market!B:B,Market!C:C, NA,0,1)</f>
        <v>North America</v>
      </c>
      <c r="N70" t="str">
        <f xml:space="preserve"> IF(Table1[[#This Row],[Discounts]]=0, "No Discount", IF(Table1[[#This Row],[Discounts]]&lt;1000, "Low Discount", IF(Table1[[#This Row],[Discounts]]&lt;10000, "Medium Discount", "High Discount")))</f>
        <v>Low Discount</v>
      </c>
      <c r="O70" s="18">
        <f t="shared" si="2"/>
        <v>10737.900000000001</v>
      </c>
      <c r="P70">
        <f t="shared" si="3"/>
        <v>0.32659932659932661</v>
      </c>
      <c r="Q70" t="str">
        <f xml:space="preserve"> IF(Table1[[#This Row],[Profit]]/Table1[[#This Row],[COGS]]*100&gt;20, "Achieved", "Not Achieved")</f>
        <v>Achieved</v>
      </c>
    </row>
    <row r="71" spans="1:17" ht="12.75">
      <c r="A71" s="1" t="s">
        <v>56</v>
      </c>
      <c r="B71" s="16">
        <v>2301</v>
      </c>
      <c r="C71" s="2">
        <v>5</v>
      </c>
      <c r="D71" s="2">
        <v>300</v>
      </c>
      <c r="E71" s="2">
        <v>690300</v>
      </c>
      <c r="F71" s="2">
        <v>6903</v>
      </c>
      <c r="G71" s="2">
        <v>683397</v>
      </c>
      <c r="H71" s="2">
        <v>575250</v>
      </c>
      <c r="I71" s="3">
        <v>41643</v>
      </c>
      <c r="J71" t="s">
        <v>399</v>
      </c>
      <c r="K71" t="s">
        <v>364</v>
      </c>
      <c r="L71" t="s">
        <v>396</v>
      </c>
      <c r="M71" t="str" cm="1">
        <f t="array" ref="M71" xml:space="preserve"> _xlfn.XLOOKUP(K71,Market!B:B,Market!C:C, NA,0,1)</f>
        <v>North America</v>
      </c>
      <c r="N71" t="str">
        <f xml:space="preserve"> IF(Table1[[#This Row],[Discounts]]=0, "No Discount", IF(Table1[[#This Row],[Discounts]]&lt;1000, "Low Discount", IF(Table1[[#This Row],[Discounts]]&lt;10000, "Medium Discount", "High Discount")))</f>
        <v>Medium Discount</v>
      </c>
      <c r="O71" s="18">
        <f t="shared" si="2"/>
        <v>108147</v>
      </c>
      <c r="P71">
        <f t="shared" si="3"/>
        <v>0.15824915824915825</v>
      </c>
      <c r="Q71" t="str">
        <f xml:space="preserve"> IF(Table1[[#This Row],[Profit]]/Table1[[#This Row],[COGS]]*100&gt;20, "Achieved", "Not Achieved")</f>
        <v>Not Achieved</v>
      </c>
    </row>
    <row r="72" spans="1:17" ht="12.75">
      <c r="A72" s="1" t="s">
        <v>56</v>
      </c>
      <c r="B72" s="16">
        <v>1375.5</v>
      </c>
      <c r="C72" s="2">
        <v>5</v>
      </c>
      <c r="D72" s="2">
        <v>20</v>
      </c>
      <c r="E72" s="2">
        <v>27510</v>
      </c>
      <c r="F72" s="2">
        <v>275.10000000000002</v>
      </c>
      <c r="G72" s="2">
        <v>27234.9</v>
      </c>
      <c r="H72" s="2">
        <v>13755</v>
      </c>
      <c r="I72" s="3">
        <v>41646</v>
      </c>
      <c r="J72" t="s">
        <v>393</v>
      </c>
      <c r="K72" t="s">
        <v>309</v>
      </c>
      <c r="L72" t="s">
        <v>396</v>
      </c>
      <c r="M72" t="str" cm="1">
        <f t="array" ref="M72" xml:space="preserve"> _xlfn.XLOOKUP(K72,Market!B:B,Market!C:C, NA,0,1)</f>
        <v>Europe</v>
      </c>
      <c r="N72" t="str">
        <f xml:space="preserve"> IF(Table1[[#This Row],[Discounts]]=0, "No Discount", IF(Table1[[#This Row],[Discounts]]&lt;1000, "Low Discount", IF(Table1[[#This Row],[Discounts]]&lt;10000, "Medium Discount", "High Discount")))</f>
        <v>Low Discount</v>
      </c>
      <c r="O72" s="18">
        <f t="shared" si="2"/>
        <v>13479.900000000001</v>
      </c>
      <c r="P72">
        <f t="shared" si="3"/>
        <v>0.49494949494949497</v>
      </c>
      <c r="Q72" t="str">
        <f xml:space="preserve"> IF(Table1[[#This Row],[Profit]]/Table1[[#This Row],[COGS]]*100&gt;20, "Achieved", "Not Achieved")</f>
        <v>Achieved</v>
      </c>
    </row>
    <row r="73" spans="1:17" ht="12.75">
      <c r="A73" s="1" t="s">
        <v>56</v>
      </c>
      <c r="B73" s="16">
        <v>1830</v>
      </c>
      <c r="C73" s="2">
        <v>5</v>
      </c>
      <c r="D73" s="2">
        <v>7</v>
      </c>
      <c r="E73" s="2">
        <v>12810</v>
      </c>
      <c r="F73" s="2">
        <v>128.1</v>
      </c>
      <c r="G73" s="2">
        <v>12681.9</v>
      </c>
      <c r="H73" s="2">
        <v>9150</v>
      </c>
      <c r="I73" s="3">
        <v>41647</v>
      </c>
      <c r="J73" t="s">
        <v>393</v>
      </c>
      <c r="K73" t="s">
        <v>346</v>
      </c>
      <c r="L73" t="s">
        <v>396</v>
      </c>
      <c r="M73" t="str" cm="1">
        <f t="array" ref="M73" xml:space="preserve"> _xlfn.XLOOKUP(K73,Market!B:B,Market!C:C, NA,0,1)</f>
        <v>North America</v>
      </c>
      <c r="N73" t="str">
        <f xml:space="preserve"> IF(Table1[[#This Row],[Discounts]]=0, "No Discount", IF(Table1[[#This Row],[Discounts]]&lt;1000, "Low Discount", IF(Table1[[#This Row],[Discounts]]&lt;10000, "Medium Discount", "High Discount")))</f>
        <v>Low Discount</v>
      </c>
      <c r="O73" s="18">
        <f t="shared" si="2"/>
        <v>3531.8999999999996</v>
      </c>
      <c r="P73">
        <f t="shared" si="3"/>
        <v>0.27849927849927847</v>
      </c>
      <c r="Q73" t="str">
        <f xml:space="preserve"> IF(Table1[[#This Row],[Profit]]/Table1[[#This Row],[COGS]]*100&gt;20, "Achieved", "Not Achieved")</f>
        <v>Achieved</v>
      </c>
    </row>
    <row r="74" spans="1:17" ht="12.75">
      <c r="A74" s="1" t="s">
        <v>56</v>
      </c>
      <c r="B74" s="16">
        <v>2498</v>
      </c>
      <c r="C74" s="2">
        <v>5</v>
      </c>
      <c r="D74" s="2">
        <v>300</v>
      </c>
      <c r="E74" s="2">
        <v>749400</v>
      </c>
      <c r="F74" s="2">
        <v>7494</v>
      </c>
      <c r="G74" s="2">
        <v>741906</v>
      </c>
      <c r="H74" s="2">
        <v>624500</v>
      </c>
      <c r="I74" s="3">
        <v>41283</v>
      </c>
      <c r="J74" t="s">
        <v>399</v>
      </c>
      <c r="K74" t="s">
        <v>364</v>
      </c>
      <c r="L74" t="s">
        <v>396</v>
      </c>
      <c r="M74" t="str" cm="1">
        <f t="array" ref="M74" xml:space="preserve"> _xlfn.XLOOKUP(K74,Market!B:B,Market!C:C, NA,0,1)</f>
        <v>North America</v>
      </c>
      <c r="N74" t="str">
        <f xml:space="preserve"> IF(Table1[[#This Row],[Discounts]]=0, "No Discount", IF(Table1[[#This Row],[Discounts]]&lt;1000, "Low Discount", IF(Table1[[#This Row],[Discounts]]&lt;10000, "Medium Discount", "High Discount")))</f>
        <v>Medium Discount</v>
      </c>
      <c r="O74" s="18">
        <f t="shared" si="2"/>
        <v>117406</v>
      </c>
      <c r="P74">
        <f t="shared" si="3"/>
        <v>0.15824915824915825</v>
      </c>
      <c r="Q74" t="str">
        <f xml:space="preserve"> IF(Table1[[#This Row],[Profit]]/Table1[[#This Row],[COGS]]*100&gt;20, "Achieved", "Not Achieved")</f>
        <v>Not Achieved</v>
      </c>
    </row>
    <row r="75" spans="1:17" ht="12.75">
      <c r="A75" s="1" t="s">
        <v>56</v>
      </c>
      <c r="B75" s="16">
        <v>663</v>
      </c>
      <c r="C75" s="2">
        <v>5</v>
      </c>
      <c r="D75" s="2">
        <v>125</v>
      </c>
      <c r="E75" s="2">
        <v>82875</v>
      </c>
      <c r="F75" s="2">
        <v>828.75</v>
      </c>
      <c r="G75" s="2">
        <v>82046.25</v>
      </c>
      <c r="H75" s="2">
        <v>79560</v>
      </c>
      <c r="I75" s="3">
        <v>41284</v>
      </c>
      <c r="J75" t="s">
        <v>398</v>
      </c>
      <c r="K75" t="s">
        <v>364</v>
      </c>
      <c r="L75" t="s">
        <v>396</v>
      </c>
      <c r="M75" t="str" cm="1">
        <f t="array" ref="M75" xml:space="preserve"> _xlfn.XLOOKUP(K75,Market!B:B,Market!C:C, NA,0,1)</f>
        <v>North America</v>
      </c>
      <c r="N75" t="str">
        <f xml:space="preserve"> IF(Table1[[#This Row],[Discounts]]=0, "No Discount", IF(Table1[[#This Row],[Discounts]]&lt;1000, "Low Discount", IF(Table1[[#This Row],[Discounts]]&lt;10000, "Medium Discount", "High Discount")))</f>
        <v>Low Discount</v>
      </c>
      <c r="O75" s="18">
        <f t="shared" si="2"/>
        <v>2486.25</v>
      </c>
      <c r="P75">
        <f t="shared" si="3"/>
        <v>3.0303030303030304E-2</v>
      </c>
      <c r="Q75" t="str">
        <f xml:space="preserve"> IF(Table1[[#This Row],[Profit]]/Table1[[#This Row],[COGS]]*100&gt;20, "Achieved", "Not Achieved")</f>
        <v>Not Achieved</v>
      </c>
    </row>
    <row r="76" spans="1:17" ht="12.75">
      <c r="A76" s="1" t="s">
        <v>56</v>
      </c>
      <c r="B76" s="16">
        <v>1514</v>
      </c>
      <c r="C76" s="2">
        <v>10</v>
      </c>
      <c r="D76" s="2">
        <v>15</v>
      </c>
      <c r="E76" s="2">
        <v>22710</v>
      </c>
      <c r="F76" s="2">
        <v>227.1</v>
      </c>
      <c r="G76" s="2">
        <v>22482.9</v>
      </c>
      <c r="H76" s="2">
        <v>15140</v>
      </c>
      <c r="I76" s="3">
        <v>41641</v>
      </c>
      <c r="J76" t="s">
        <v>395</v>
      </c>
      <c r="K76" t="s">
        <v>364</v>
      </c>
      <c r="L76" t="s">
        <v>400</v>
      </c>
      <c r="M76" t="str" cm="1">
        <f t="array" ref="M76" xml:space="preserve"> _xlfn.XLOOKUP(K76,Market!B:B,Market!C:C, NA,0,1)</f>
        <v>North America</v>
      </c>
      <c r="N76" t="str">
        <f xml:space="preserve"> IF(Table1[[#This Row],[Discounts]]=0, "No Discount", IF(Table1[[#This Row],[Discounts]]&lt;1000, "Low Discount", IF(Table1[[#This Row],[Discounts]]&lt;10000, "Medium Discount", "High Discount")))</f>
        <v>Low Discount</v>
      </c>
      <c r="O76" s="18">
        <f t="shared" si="2"/>
        <v>7342.9000000000015</v>
      </c>
      <c r="P76">
        <f t="shared" si="3"/>
        <v>0.32659932659932667</v>
      </c>
      <c r="Q76" t="str">
        <f xml:space="preserve"> IF(Table1[[#This Row],[Profit]]/Table1[[#This Row],[COGS]]*100&gt;20, "Achieved", "Not Achieved")</f>
        <v>Achieved</v>
      </c>
    </row>
    <row r="77" spans="1:17" ht="12.75">
      <c r="A77" s="1" t="s">
        <v>56</v>
      </c>
      <c r="B77" s="16">
        <v>4492.5</v>
      </c>
      <c r="C77" s="2">
        <v>10</v>
      </c>
      <c r="D77" s="2">
        <v>7</v>
      </c>
      <c r="E77" s="2">
        <v>31447.5</v>
      </c>
      <c r="F77" s="2">
        <v>314.48</v>
      </c>
      <c r="G77" s="2">
        <v>31133.03</v>
      </c>
      <c r="H77" s="2">
        <v>22462.5</v>
      </c>
      <c r="I77" s="3">
        <v>41643</v>
      </c>
      <c r="J77" t="s">
        <v>393</v>
      </c>
      <c r="K77" t="s">
        <v>364</v>
      </c>
      <c r="L77" t="s">
        <v>400</v>
      </c>
      <c r="M77" t="str" cm="1">
        <f t="array" ref="M77" xml:space="preserve"> _xlfn.XLOOKUP(K77,Market!B:B,Market!C:C, NA,0,1)</f>
        <v>North America</v>
      </c>
      <c r="N77" t="str">
        <f xml:space="preserve"> IF(Table1[[#This Row],[Discounts]]=0, "No Discount", IF(Table1[[#This Row],[Discounts]]&lt;1000, "Low Discount", IF(Table1[[#This Row],[Discounts]]&lt;10000, "Medium Discount", "High Discount")))</f>
        <v>Low Discount</v>
      </c>
      <c r="O77" s="18">
        <f t="shared" si="2"/>
        <v>8670.5299999999988</v>
      </c>
      <c r="P77">
        <f t="shared" si="3"/>
        <v>0.27849939437311433</v>
      </c>
      <c r="Q77" t="str">
        <f xml:space="preserve"> IF(Table1[[#This Row],[Profit]]/Table1[[#This Row],[COGS]]*100&gt;20, "Achieved", "Not Achieved")</f>
        <v>Achieved</v>
      </c>
    </row>
    <row r="78" spans="1:17" ht="12.75">
      <c r="A78" s="1" t="s">
        <v>56</v>
      </c>
      <c r="B78" s="16">
        <v>727</v>
      </c>
      <c r="C78" s="2">
        <v>10</v>
      </c>
      <c r="D78" s="2">
        <v>125</v>
      </c>
      <c r="E78" s="2">
        <v>90875</v>
      </c>
      <c r="F78" s="2">
        <v>908.75</v>
      </c>
      <c r="G78" s="2">
        <v>89966.25</v>
      </c>
      <c r="H78" s="2">
        <v>87240</v>
      </c>
      <c r="I78" s="3">
        <v>41645</v>
      </c>
      <c r="J78" t="s">
        <v>398</v>
      </c>
      <c r="K78" t="s">
        <v>364</v>
      </c>
      <c r="L78" t="s">
        <v>400</v>
      </c>
      <c r="M78" t="str" cm="1">
        <f t="array" ref="M78" xml:space="preserve"> _xlfn.XLOOKUP(K78,Market!B:B,Market!C:C, NA,0,1)</f>
        <v>North America</v>
      </c>
      <c r="N78" t="str">
        <f xml:space="preserve"> IF(Table1[[#This Row],[Discounts]]=0, "No Discount", IF(Table1[[#This Row],[Discounts]]&lt;1000, "Low Discount", IF(Table1[[#This Row],[Discounts]]&lt;10000, "Medium Discount", "High Discount")))</f>
        <v>Low Discount</v>
      </c>
      <c r="O78" s="18">
        <f t="shared" si="2"/>
        <v>2726.25</v>
      </c>
      <c r="P78">
        <f t="shared" si="3"/>
        <v>3.0303030303030304E-2</v>
      </c>
      <c r="Q78" t="str">
        <f xml:space="preserve"> IF(Table1[[#This Row],[Profit]]/Table1[[#This Row],[COGS]]*100&gt;20, "Achieved", "Not Achieved")</f>
        <v>Not Achieved</v>
      </c>
    </row>
    <row r="79" spans="1:17" ht="12.75">
      <c r="A79" s="1" t="s">
        <v>56</v>
      </c>
      <c r="B79" s="16">
        <v>787</v>
      </c>
      <c r="C79" s="2">
        <v>10</v>
      </c>
      <c r="D79" s="2">
        <v>125</v>
      </c>
      <c r="E79" s="2">
        <v>98375</v>
      </c>
      <c r="F79" s="2">
        <v>983.75</v>
      </c>
      <c r="G79" s="2">
        <v>97391.25</v>
      </c>
      <c r="H79" s="2">
        <v>94440</v>
      </c>
      <c r="I79" s="3">
        <v>41645</v>
      </c>
      <c r="J79" t="s">
        <v>398</v>
      </c>
      <c r="K79" t="s">
        <v>309</v>
      </c>
      <c r="L79" t="s">
        <v>400</v>
      </c>
      <c r="M79" t="str" cm="1">
        <f t="array" ref="M79" xml:space="preserve"> _xlfn.XLOOKUP(K79,Market!B:B,Market!C:C, NA,0,1)</f>
        <v>Europe</v>
      </c>
      <c r="N79" t="str">
        <f xml:space="preserve"> IF(Table1[[#This Row],[Discounts]]=0, "No Discount", IF(Table1[[#This Row],[Discounts]]&lt;1000, "Low Discount", IF(Table1[[#This Row],[Discounts]]&lt;10000, "Medium Discount", "High Discount")))</f>
        <v>Low Discount</v>
      </c>
      <c r="O79" s="18">
        <f t="shared" si="2"/>
        <v>2951.25</v>
      </c>
      <c r="P79">
        <f t="shared" si="3"/>
        <v>3.0303030303030304E-2</v>
      </c>
      <c r="Q79" t="str">
        <f xml:space="preserve"> IF(Table1[[#This Row],[Profit]]/Table1[[#This Row],[COGS]]*100&gt;20, "Achieved", "Not Achieved")</f>
        <v>Not Achieved</v>
      </c>
    </row>
    <row r="80" spans="1:17" ht="12.75">
      <c r="A80" s="1" t="s">
        <v>56</v>
      </c>
      <c r="B80" s="16">
        <v>1823</v>
      </c>
      <c r="C80" s="2">
        <v>10</v>
      </c>
      <c r="D80" s="2">
        <v>125</v>
      </c>
      <c r="E80" s="2">
        <v>227875</v>
      </c>
      <c r="F80" s="2">
        <v>2278.75</v>
      </c>
      <c r="G80" s="2">
        <v>225596.25</v>
      </c>
      <c r="H80" s="2">
        <v>218760</v>
      </c>
      <c r="I80" s="3">
        <v>41646</v>
      </c>
      <c r="J80" t="s">
        <v>398</v>
      </c>
      <c r="K80" t="s">
        <v>357</v>
      </c>
      <c r="L80" t="s">
        <v>400</v>
      </c>
      <c r="M80" t="str" cm="1">
        <f t="array" ref="M80" xml:space="preserve"> _xlfn.XLOOKUP(K80,Market!B:B,Market!C:C, NA,0,1)</f>
        <v>North America</v>
      </c>
      <c r="N80" t="str">
        <f xml:space="preserve"> IF(Table1[[#This Row],[Discounts]]=0, "No Discount", IF(Table1[[#This Row],[Discounts]]&lt;1000, "Low Discount", IF(Table1[[#This Row],[Discounts]]&lt;10000, "Medium Discount", "High Discount")))</f>
        <v>Medium Discount</v>
      </c>
      <c r="O80" s="18">
        <f t="shared" si="2"/>
        <v>6836.25</v>
      </c>
      <c r="P80">
        <f t="shared" si="3"/>
        <v>3.0303030303030304E-2</v>
      </c>
      <c r="Q80" t="str">
        <f xml:space="preserve"> IF(Table1[[#This Row],[Profit]]/Table1[[#This Row],[COGS]]*100&gt;20, "Achieved", "Not Achieved")</f>
        <v>Not Achieved</v>
      </c>
    </row>
    <row r="81" spans="1:17" ht="12.75">
      <c r="A81" s="1" t="s">
        <v>56</v>
      </c>
      <c r="B81" s="16">
        <v>747</v>
      </c>
      <c r="C81" s="2">
        <v>10</v>
      </c>
      <c r="D81" s="2">
        <v>15</v>
      </c>
      <c r="E81" s="2">
        <v>11205</v>
      </c>
      <c r="F81" s="2">
        <v>112.05</v>
      </c>
      <c r="G81" s="2">
        <v>11092.95</v>
      </c>
      <c r="H81" s="2">
        <v>7470</v>
      </c>
      <c r="I81" s="3">
        <v>41648</v>
      </c>
      <c r="J81" t="s">
        <v>395</v>
      </c>
      <c r="K81" t="s">
        <v>310</v>
      </c>
      <c r="L81" t="s">
        <v>400</v>
      </c>
      <c r="M81" t="str" cm="1">
        <f t="array" ref="M81" xml:space="preserve"> _xlfn.XLOOKUP(K81,Market!B:B,Market!C:C, NA,0,1)</f>
        <v>Europe</v>
      </c>
      <c r="N81" t="str">
        <f xml:space="preserve"> IF(Table1[[#This Row],[Discounts]]=0, "No Discount", IF(Table1[[#This Row],[Discounts]]&lt;1000, "Low Discount", IF(Table1[[#This Row],[Discounts]]&lt;10000, "Medium Discount", "High Discount")))</f>
        <v>Low Discount</v>
      </c>
      <c r="O81" s="18">
        <f t="shared" si="2"/>
        <v>3622.9500000000007</v>
      </c>
      <c r="P81">
        <f t="shared" si="3"/>
        <v>0.32659932659932667</v>
      </c>
      <c r="Q81" t="str">
        <f xml:space="preserve"> IF(Table1[[#This Row],[Profit]]/Table1[[#This Row],[COGS]]*100&gt;20, "Achieved", "Not Achieved")</f>
        <v>Achieved</v>
      </c>
    </row>
    <row r="82" spans="1:17" ht="12.75">
      <c r="A82" s="1" t="s">
        <v>56</v>
      </c>
      <c r="B82" s="16">
        <v>766</v>
      </c>
      <c r="C82" s="2">
        <v>10</v>
      </c>
      <c r="D82" s="2">
        <v>12</v>
      </c>
      <c r="E82" s="2">
        <v>9192</v>
      </c>
      <c r="F82" s="2">
        <v>91.92</v>
      </c>
      <c r="G82" s="2">
        <v>9100.08</v>
      </c>
      <c r="H82" s="2">
        <v>2298</v>
      </c>
      <c r="I82" s="3">
        <v>41284</v>
      </c>
      <c r="J82" t="s">
        <v>397</v>
      </c>
      <c r="K82" t="s">
        <v>310</v>
      </c>
      <c r="L82" t="s">
        <v>400</v>
      </c>
      <c r="M82" t="str" cm="1">
        <f t="array" ref="M82" xml:space="preserve"> _xlfn.XLOOKUP(K82,Market!B:B,Market!C:C, NA,0,1)</f>
        <v>Europe</v>
      </c>
      <c r="N82" t="str">
        <f xml:space="preserve"> IF(Table1[[#This Row],[Discounts]]=0, "No Discount", IF(Table1[[#This Row],[Discounts]]&lt;1000, "Low Discount", IF(Table1[[#This Row],[Discounts]]&lt;10000, "Medium Discount", "High Discount")))</f>
        <v>Low Discount</v>
      </c>
      <c r="O82" s="18">
        <f t="shared" si="2"/>
        <v>6802.08</v>
      </c>
      <c r="P82">
        <f t="shared" si="3"/>
        <v>0.74747474747474751</v>
      </c>
      <c r="Q82" t="str">
        <f xml:space="preserve"> IF(Table1[[#This Row],[Profit]]/Table1[[#This Row],[COGS]]*100&gt;20, "Achieved", "Not Achieved")</f>
        <v>Achieved</v>
      </c>
    </row>
    <row r="83" spans="1:17" ht="12.75">
      <c r="A83" s="1" t="s">
        <v>56</v>
      </c>
      <c r="B83" s="16">
        <v>2905</v>
      </c>
      <c r="C83" s="2">
        <v>10</v>
      </c>
      <c r="D83" s="2">
        <v>300</v>
      </c>
      <c r="E83" s="2">
        <v>871500</v>
      </c>
      <c r="F83" s="2">
        <v>8715</v>
      </c>
      <c r="G83" s="2">
        <v>862785</v>
      </c>
      <c r="H83" s="2">
        <v>726250</v>
      </c>
      <c r="I83" s="3">
        <v>41650</v>
      </c>
      <c r="J83" t="s">
        <v>399</v>
      </c>
      <c r="K83" t="s">
        <v>364</v>
      </c>
      <c r="L83" t="s">
        <v>400</v>
      </c>
      <c r="M83" t="str" cm="1">
        <f t="array" ref="M83" xml:space="preserve"> _xlfn.XLOOKUP(K83,Market!B:B,Market!C:C, NA,0,1)</f>
        <v>North America</v>
      </c>
      <c r="N83" t="str">
        <f xml:space="preserve"> IF(Table1[[#This Row],[Discounts]]=0, "No Discount", IF(Table1[[#This Row],[Discounts]]&lt;1000, "Low Discount", IF(Table1[[#This Row],[Discounts]]&lt;10000, "Medium Discount", "High Discount")))</f>
        <v>Medium Discount</v>
      </c>
      <c r="O83" s="18">
        <f t="shared" si="2"/>
        <v>136535</v>
      </c>
      <c r="P83">
        <f t="shared" si="3"/>
        <v>0.15824915824915825</v>
      </c>
      <c r="Q83" t="str">
        <f xml:space="preserve"> IF(Table1[[#This Row],[Profit]]/Table1[[#This Row],[COGS]]*100&gt;20, "Achieved", "Not Achieved")</f>
        <v>Not Achieved</v>
      </c>
    </row>
    <row r="84" spans="1:17" ht="12.75">
      <c r="A84" s="1" t="s">
        <v>56</v>
      </c>
      <c r="B84" s="16">
        <v>2155</v>
      </c>
      <c r="C84" s="2">
        <v>10</v>
      </c>
      <c r="D84" s="2">
        <v>350</v>
      </c>
      <c r="E84" s="2">
        <v>754250</v>
      </c>
      <c r="F84" s="2">
        <v>7542.5</v>
      </c>
      <c r="G84" s="2">
        <v>746707.5</v>
      </c>
      <c r="H84" s="2">
        <v>560300</v>
      </c>
      <c r="I84" s="3">
        <v>41651</v>
      </c>
      <c r="J84" t="s">
        <v>393</v>
      </c>
      <c r="K84" t="s">
        <v>309</v>
      </c>
      <c r="L84" t="s">
        <v>400</v>
      </c>
      <c r="M84" t="str" cm="1">
        <f t="array" ref="M84" xml:space="preserve"> _xlfn.XLOOKUP(K84,Market!B:B,Market!C:C, NA,0,1)</f>
        <v>Europe</v>
      </c>
      <c r="N84" t="str">
        <f xml:space="preserve"> IF(Table1[[#This Row],[Discounts]]=0, "No Discount", IF(Table1[[#This Row],[Discounts]]&lt;1000, "Low Discount", IF(Table1[[#This Row],[Discounts]]&lt;10000, "Medium Discount", "High Discount")))</f>
        <v>Medium Discount</v>
      </c>
      <c r="O84" s="18">
        <f t="shared" si="2"/>
        <v>186407.5</v>
      </c>
      <c r="P84">
        <f t="shared" si="3"/>
        <v>0.24963924963924963</v>
      </c>
      <c r="Q84" t="str">
        <f xml:space="preserve"> IF(Table1[[#This Row],[Profit]]/Table1[[#This Row],[COGS]]*100&gt;20, "Achieved", "Not Achieved")</f>
        <v>Achieved</v>
      </c>
    </row>
    <row r="85" spans="1:17" ht="12.75">
      <c r="A85" s="1" t="s">
        <v>56</v>
      </c>
      <c r="B85" s="16">
        <v>3864</v>
      </c>
      <c r="C85" s="2">
        <v>120</v>
      </c>
      <c r="D85" s="2">
        <v>20</v>
      </c>
      <c r="E85" s="2">
        <v>77280</v>
      </c>
      <c r="F85" s="2">
        <v>772.8</v>
      </c>
      <c r="G85" s="2">
        <v>76507.199999999997</v>
      </c>
      <c r="H85" s="2">
        <v>38640</v>
      </c>
      <c r="I85" s="3">
        <v>41643</v>
      </c>
      <c r="J85" t="s">
        <v>393</v>
      </c>
      <c r="K85" t="s">
        <v>309</v>
      </c>
      <c r="L85" t="s">
        <v>401</v>
      </c>
      <c r="M85" t="str" cm="1">
        <f t="array" ref="M85" xml:space="preserve"> _xlfn.XLOOKUP(K85,Market!B:B,Market!C:C, NA,0,1)</f>
        <v>Europe</v>
      </c>
      <c r="N85" t="str">
        <f xml:space="preserve"> IF(Table1[[#This Row],[Discounts]]=0, "No Discount", IF(Table1[[#This Row],[Discounts]]&lt;1000, "Low Discount", IF(Table1[[#This Row],[Discounts]]&lt;10000, "Medium Discount", "High Discount")))</f>
        <v>Low Discount</v>
      </c>
      <c r="O85" s="18">
        <f t="shared" si="2"/>
        <v>37867.199999999997</v>
      </c>
      <c r="P85">
        <f t="shared" si="3"/>
        <v>0.49494949494949492</v>
      </c>
      <c r="Q85" t="str">
        <f xml:space="preserve"> IF(Table1[[#This Row],[Profit]]/Table1[[#This Row],[COGS]]*100&gt;20, "Achieved", "Not Achieved")</f>
        <v>Achieved</v>
      </c>
    </row>
    <row r="86" spans="1:17" ht="12.75">
      <c r="A86" s="1" t="s">
        <v>56</v>
      </c>
      <c r="B86" s="16">
        <v>362</v>
      </c>
      <c r="C86" s="2">
        <v>120</v>
      </c>
      <c r="D86" s="2">
        <v>7</v>
      </c>
      <c r="E86" s="2">
        <v>2534</v>
      </c>
      <c r="F86" s="2">
        <v>25.34</v>
      </c>
      <c r="G86" s="2">
        <v>2508.66</v>
      </c>
      <c r="H86" s="2">
        <v>1810</v>
      </c>
      <c r="I86" s="3">
        <v>41644</v>
      </c>
      <c r="J86" t="s">
        <v>393</v>
      </c>
      <c r="K86" t="s">
        <v>357</v>
      </c>
      <c r="L86" t="s">
        <v>401</v>
      </c>
      <c r="M86" t="str" cm="1">
        <f t="array" ref="M86" xml:space="preserve"> _xlfn.XLOOKUP(K86,Market!B:B,Market!C:C, NA,0,1)</f>
        <v>North America</v>
      </c>
      <c r="N86" t="str">
        <f xml:space="preserve"> IF(Table1[[#This Row],[Discounts]]=0, "No Discount", IF(Table1[[#This Row],[Discounts]]&lt;1000, "Low Discount", IF(Table1[[#This Row],[Discounts]]&lt;10000, "Medium Discount", "High Discount")))</f>
        <v>Low Discount</v>
      </c>
      <c r="O86" s="18">
        <f t="shared" si="2"/>
        <v>698.65999999999985</v>
      </c>
      <c r="P86">
        <f t="shared" si="3"/>
        <v>0.27849927849927847</v>
      </c>
      <c r="Q86" t="str">
        <f xml:space="preserve"> IF(Table1[[#This Row],[Profit]]/Table1[[#This Row],[COGS]]*100&gt;20, "Achieved", "Not Achieved")</f>
        <v>Achieved</v>
      </c>
    </row>
    <row r="87" spans="1:17" ht="12.75">
      <c r="A87" s="1" t="s">
        <v>56</v>
      </c>
      <c r="B87" s="16">
        <v>923</v>
      </c>
      <c r="C87" s="2">
        <v>120</v>
      </c>
      <c r="D87" s="2">
        <v>125</v>
      </c>
      <c r="E87" s="2">
        <v>115375</v>
      </c>
      <c r="F87" s="2">
        <v>1153.75</v>
      </c>
      <c r="G87" s="2">
        <v>114221.25</v>
      </c>
      <c r="H87" s="2">
        <v>110760</v>
      </c>
      <c r="I87" s="3">
        <v>41647</v>
      </c>
      <c r="J87" t="s">
        <v>398</v>
      </c>
      <c r="K87" t="s">
        <v>346</v>
      </c>
      <c r="L87" t="s">
        <v>401</v>
      </c>
      <c r="M87" t="str" cm="1">
        <f t="array" ref="M87" xml:space="preserve"> _xlfn.XLOOKUP(K87,Market!B:B,Market!C:C, NA,0,1)</f>
        <v>North America</v>
      </c>
      <c r="N87" t="str">
        <f xml:space="preserve"> IF(Table1[[#This Row],[Discounts]]=0, "No Discount", IF(Table1[[#This Row],[Discounts]]&lt;1000, "Low Discount", IF(Table1[[#This Row],[Discounts]]&lt;10000, "Medium Discount", "High Discount")))</f>
        <v>Medium Discount</v>
      </c>
      <c r="O87" s="18">
        <f t="shared" si="2"/>
        <v>3461.25</v>
      </c>
      <c r="P87">
        <f t="shared" si="3"/>
        <v>3.0303030303030304E-2</v>
      </c>
      <c r="Q87" t="str">
        <f xml:space="preserve"> IF(Table1[[#This Row],[Profit]]/Table1[[#This Row],[COGS]]*100&gt;20, "Achieved", "Not Achieved")</f>
        <v>Not Achieved</v>
      </c>
    </row>
    <row r="88" spans="1:17" ht="12.75">
      <c r="A88" s="1" t="s">
        <v>56</v>
      </c>
      <c r="B88" s="16">
        <v>663</v>
      </c>
      <c r="C88" s="2">
        <v>120</v>
      </c>
      <c r="D88" s="2">
        <v>125</v>
      </c>
      <c r="E88" s="2">
        <v>82875</v>
      </c>
      <c r="F88" s="2">
        <v>828.75</v>
      </c>
      <c r="G88" s="2">
        <v>82046.25</v>
      </c>
      <c r="H88" s="2">
        <v>79560</v>
      </c>
      <c r="I88" s="3">
        <v>41284</v>
      </c>
      <c r="J88" t="s">
        <v>398</v>
      </c>
      <c r="K88" t="s">
        <v>364</v>
      </c>
      <c r="L88" t="s">
        <v>401</v>
      </c>
      <c r="M88" t="str" cm="1">
        <f t="array" ref="M88" xml:space="preserve"> _xlfn.XLOOKUP(K88,Market!B:B,Market!C:C, NA,0,1)</f>
        <v>North America</v>
      </c>
      <c r="N88" t="str">
        <f xml:space="preserve"> IF(Table1[[#This Row],[Discounts]]=0, "No Discount", IF(Table1[[#This Row],[Discounts]]&lt;1000, "Low Discount", IF(Table1[[#This Row],[Discounts]]&lt;10000, "Medium Discount", "High Discount")))</f>
        <v>Low Discount</v>
      </c>
      <c r="O88" s="18">
        <f t="shared" si="2"/>
        <v>2486.25</v>
      </c>
      <c r="P88">
        <f t="shared" si="3"/>
        <v>3.0303030303030304E-2</v>
      </c>
      <c r="Q88" t="str">
        <f xml:space="preserve"> IF(Table1[[#This Row],[Profit]]/Table1[[#This Row],[COGS]]*100&gt;20, "Achieved", "Not Achieved")</f>
        <v>Not Achieved</v>
      </c>
    </row>
    <row r="89" spans="1:17" ht="12.75">
      <c r="A89" s="1" t="s">
        <v>56</v>
      </c>
      <c r="B89" s="16">
        <v>2092</v>
      </c>
      <c r="C89" s="2">
        <v>120</v>
      </c>
      <c r="D89" s="2">
        <v>7</v>
      </c>
      <c r="E89" s="2">
        <v>14644</v>
      </c>
      <c r="F89" s="2">
        <v>146.44</v>
      </c>
      <c r="G89" s="2">
        <v>14497.56</v>
      </c>
      <c r="H89" s="2">
        <v>10460</v>
      </c>
      <c r="I89" s="3">
        <v>41285</v>
      </c>
      <c r="J89" t="s">
        <v>393</v>
      </c>
      <c r="K89" t="s">
        <v>346</v>
      </c>
      <c r="L89" t="s">
        <v>401</v>
      </c>
      <c r="M89" t="str" cm="1">
        <f t="array" ref="M89" xml:space="preserve"> _xlfn.XLOOKUP(K89,Market!B:B,Market!C:C, NA,0,1)</f>
        <v>North America</v>
      </c>
      <c r="N89" t="str">
        <f xml:space="preserve"> IF(Table1[[#This Row],[Discounts]]=0, "No Discount", IF(Table1[[#This Row],[Discounts]]&lt;1000, "Low Discount", IF(Table1[[#This Row],[Discounts]]&lt;10000, "Medium Discount", "High Discount")))</f>
        <v>Low Discount</v>
      </c>
      <c r="O89" s="18">
        <f t="shared" si="2"/>
        <v>4037.5599999999995</v>
      </c>
      <c r="P89">
        <f t="shared" si="3"/>
        <v>0.27849927849927847</v>
      </c>
      <c r="Q89" t="str">
        <f xml:space="preserve"> IF(Table1[[#This Row],[Profit]]/Table1[[#This Row],[COGS]]*100&gt;20, "Achieved", "Not Achieved")</f>
        <v>Achieved</v>
      </c>
    </row>
    <row r="90" spans="1:17" ht="12.75">
      <c r="A90" s="1" t="s">
        <v>56</v>
      </c>
      <c r="B90" s="16">
        <v>263</v>
      </c>
      <c r="C90" s="2">
        <v>250</v>
      </c>
      <c r="D90" s="2">
        <v>7</v>
      </c>
      <c r="E90" s="2">
        <v>1841</v>
      </c>
      <c r="F90" s="2">
        <v>18.41</v>
      </c>
      <c r="G90" s="2">
        <v>1822.59</v>
      </c>
      <c r="H90" s="2">
        <v>1315</v>
      </c>
      <c r="I90" s="3">
        <v>41642</v>
      </c>
      <c r="J90" t="s">
        <v>393</v>
      </c>
      <c r="K90" t="s">
        <v>310</v>
      </c>
      <c r="L90" t="s">
        <v>402</v>
      </c>
      <c r="M90" t="str" cm="1">
        <f t="array" ref="M90" xml:space="preserve"> _xlfn.XLOOKUP(K90,Market!B:B,Market!C:C, NA,0,1)</f>
        <v>Europe</v>
      </c>
      <c r="N90" t="str">
        <f xml:space="preserve"> IF(Table1[[#This Row],[Discounts]]=0, "No Discount", IF(Table1[[#This Row],[Discounts]]&lt;1000, "Low Discount", IF(Table1[[#This Row],[Discounts]]&lt;10000, "Medium Discount", "High Discount")))</f>
        <v>Low Discount</v>
      </c>
      <c r="O90" s="18">
        <f t="shared" si="2"/>
        <v>507.58999999999992</v>
      </c>
      <c r="P90">
        <f t="shared" si="3"/>
        <v>0.27849927849927847</v>
      </c>
      <c r="Q90" t="str">
        <f xml:space="preserve"> IF(Table1[[#This Row],[Profit]]/Table1[[#This Row],[COGS]]*100&gt;20, "Achieved", "Not Achieved")</f>
        <v>Achieved</v>
      </c>
    </row>
    <row r="91" spans="1:17" ht="12.75">
      <c r="A91" s="1" t="s">
        <v>56</v>
      </c>
      <c r="B91" s="16">
        <v>943.5</v>
      </c>
      <c r="C91" s="2">
        <v>250</v>
      </c>
      <c r="D91" s="2">
        <v>350</v>
      </c>
      <c r="E91" s="2">
        <v>330225</v>
      </c>
      <c r="F91" s="2">
        <v>3302.25</v>
      </c>
      <c r="G91" s="2">
        <v>326922.75</v>
      </c>
      <c r="H91" s="2">
        <v>245310</v>
      </c>
      <c r="I91" s="3">
        <v>41643</v>
      </c>
      <c r="J91" t="s">
        <v>393</v>
      </c>
      <c r="K91" t="s">
        <v>346</v>
      </c>
      <c r="L91" t="s">
        <v>402</v>
      </c>
      <c r="M91" t="str" cm="1">
        <f t="array" ref="M91" xml:space="preserve"> _xlfn.XLOOKUP(K91,Market!B:B,Market!C:C, NA,0,1)</f>
        <v>North America</v>
      </c>
      <c r="N91" t="str">
        <f xml:space="preserve"> IF(Table1[[#This Row],[Discounts]]=0, "No Discount", IF(Table1[[#This Row],[Discounts]]&lt;1000, "Low Discount", IF(Table1[[#This Row],[Discounts]]&lt;10000, "Medium Discount", "High Discount")))</f>
        <v>Medium Discount</v>
      </c>
      <c r="O91" s="18">
        <f t="shared" si="2"/>
        <v>81612.75</v>
      </c>
      <c r="P91">
        <f t="shared" si="3"/>
        <v>0.24963924963924963</v>
      </c>
      <c r="Q91" t="str">
        <f xml:space="preserve"> IF(Table1[[#This Row],[Profit]]/Table1[[#This Row],[COGS]]*100&gt;20, "Achieved", "Not Achieved")</f>
        <v>Achieved</v>
      </c>
    </row>
    <row r="92" spans="1:17" ht="12.75">
      <c r="A92" s="1" t="s">
        <v>56</v>
      </c>
      <c r="B92" s="16">
        <v>727</v>
      </c>
      <c r="C92" s="2">
        <v>250</v>
      </c>
      <c r="D92" s="2">
        <v>125</v>
      </c>
      <c r="E92" s="2">
        <v>90875</v>
      </c>
      <c r="F92" s="2">
        <v>908.75</v>
      </c>
      <c r="G92" s="2">
        <v>89966.25</v>
      </c>
      <c r="H92" s="2">
        <v>87240</v>
      </c>
      <c r="I92" s="3">
        <v>41645</v>
      </c>
      <c r="J92" t="s">
        <v>398</v>
      </c>
      <c r="K92" t="s">
        <v>364</v>
      </c>
      <c r="L92" t="s">
        <v>402</v>
      </c>
      <c r="M92" t="str" cm="1">
        <f t="array" ref="M92" xml:space="preserve"> _xlfn.XLOOKUP(K92,Market!B:B,Market!C:C, NA,0,1)</f>
        <v>North America</v>
      </c>
      <c r="N92" t="str">
        <f xml:space="preserve"> IF(Table1[[#This Row],[Discounts]]=0, "No Discount", IF(Table1[[#This Row],[Discounts]]&lt;1000, "Low Discount", IF(Table1[[#This Row],[Discounts]]&lt;10000, "Medium Discount", "High Discount")))</f>
        <v>Low Discount</v>
      </c>
      <c r="O92" s="18">
        <f t="shared" si="2"/>
        <v>2726.25</v>
      </c>
      <c r="P92">
        <f t="shared" si="3"/>
        <v>3.0303030303030304E-2</v>
      </c>
      <c r="Q92" t="str">
        <f xml:space="preserve"> IF(Table1[[#This Row],[Profit]]/Table1[[#This Row],[COGS]]*100&gt;20, "Achieved", "Not Achieved")</f>
        <v>Not Achieved</v>
      </c>
    </row>
    <row r="93" spans="1:17" ht="12.75">
      <c r="A93" s="1" t="s">
        <v>56</v>
      </c>
      <c r="B93" s="16">
        <v>787</v>
      </c>
      <c r="C93" s="2">
        <v>250</v>
      </c>
      <c r="D93" s="2">
        <v>125</v>
      </c>
      <c r="E93" s="2">
        <v>98375</v>
      </c>
      <c r="F93" s="2">
        <v>983.75</v>
      </c>
      <c r="G93" s="2">
        <v>97391.25</v>
      </c>
      <c r="H93" s="2">
        <v>94440</v>
      </c>
      <c r="I93" s="3">
        <v>41645</v>
      </c>
      <c r="J93" t="s">
        <v>398</v>
      </c>
      <c r="K93" t="s">
        <v>309</v>
      </c>
      <c r="L93" t="s">
        <v>402</v>
      </c>
      <c r="M93" t="str" cm="1">
        <f t="array" ref="M93" xml:space="preserve"> _xlfn.XLOOKUP(K93,Market!B:B,Market!C:C, NA,0,1)</f>
        <v>Europe</v>
      </c>
      <c r="N93" t="str">
        <f xml:space="preserve"> IF(Table1[[#This Row],[Discounts]]=0, "No Discount", IF(Table1[[#This Row],[Discounts]]&lt;1000, "Low Discount", IF(Table1[[#This Row],[Discounts]]&lt;10000, "Medium Discount", "High Discount")))</f>
        <v>Low Discount</v>
      </c>
      <c r="O93" s="18">
        <f t="shared" si="2"/>
        <v>2951.25</v>
      </c>
      <c r="P93">
        <f t="shared" si="3"/>
        <v>3.0303030303030304E-2</v>
      </c>
      <c r="Q93" t="str">
        <f xml:space="preserve"> IF(Table1[[#This Row],[Profit]]/Table1[[#This Row],[COGS]]*100&gt;20, "Achieved", "Not Achieved")</f>
        <v>Not Achieved</v>
      </c>
    </row>
    <row r="94" spans="1:17" ht="12.75">
      <c r="A94" s="1" t="s">
        <v>56</v>
      </c>
      <c r="B94" s="16">
        <v>986</v>
      </c>
      <c r="C94" s="2">
        <v>250</v>
      </c>
      <c r="D94" s="2">
        <v>300</v>
      </c>
      <c r="E94" s="2">
        <v>295800</v>
      </c>
      <c r="F94" s="2">
        <v>2958</v>
      </c>
      <c r="G94" s="2">
        <v>292842</v>
      </c>
      <c r="H94" s="2">
        <v>246500</v>
      </c>
      <c r="I94" s="3">
        <v>41648</v>
      </c>
      <c r="J94" t="s">
        <v>399</v>
      </c>
      <c r="K94" t="s">
        <v>310</v>
      </c>
      <c r="L94" t="s">
        <v>402</v>
      </c>
      <c r="M94" t="str" cm="1">
        <f t="array" ref="M94" xml:space="preserve"> _xlfn.XLOOKUP(K94,Market!B:B,Market!C:C, NA,0,1)</f>
        <v>Europe</v>
      </c>
      <c r="N94" t="str">
        <f xml:space="preserve"> IF(Table1[[#This Row],[Discounts]]=0, "No Discount", IF(Table1[[#This Row],[Discounts]]&lt;1000, "Low Discount", IF(Table1[[#This Row],[Discounts]]&lt;10000, "Medium Discount", "High Discount")))</f>
        <v>Medium Discount</v>
      </c>
      <c r="O94" s="18">
        <f t="shared" si="2"/>
        <v>46342</v>
      </c>
      <c r="P94">
        <f t="shared" si="3"/>
        <v>0.15824915824915825</v>
      </c>
      <c r="Q94" t="str">
        <f xml:space="preserve"> IF(Table1[[#This Row],[Profit]]/Table1[[#This Row],[COGS]]*100&gt;20, "Achieved", "Not Achieved")</f>
        <v>Not Achieved</v>
      </c>
    </row>
    <row r="95" spans="1:17" ht="12.75">
      <c r="A95" s="1" t="s">
        <v>56</v>
      </c>
      <c r="B95" s="16">
        <v>494</v>
      </c>
      <c r="C95" s="2">
        <v>250</v>
      </c>
      <c r="D95" s="2">
        <v>300</v>
      </c>
      <c r="E95" s="2">
        <v>148200</v>
      </c>
      <c r="F95" s="2">
        <v>1482</v>
      </c>
      <c r="G95" s="2">
        <v>146718</v>
      </c>
      <c r="H95" s="2">
        <v>123500</v>
      </c>
      <c r="I95" s="3">
        <v>41284</v>
      </c>
      <c r="J95" t="s">
        <v>399</v>
      </c>
      <c r="K95" t="s">
        <v>357</v>
      </c>
      <c r="L95" t="s">
        <v>402</v>
      </c>
      <c r="M95" t="str" cm="1">
        <f t="array" ref="M95" xml:space="preserve"> _xlfn.XLOOKUP(K95,Market!B:B,Market!C:C, NA,0,1)</f>
        <v>North America</v>
      </c>
      <c r="N95" t="str">
        <f xml:space="preserve"> IF(Table1[[#This Row],[Discounts]]=0, "No Discount", IF(Table1[[#This Row],[Discounts]]&lt;1000, "Low Discount", IF(Table1[[#This Row],[Discounts]]&lt;10000, "Medium Discount", "High Discount")))</f>
        <v>Medium Discount</v>
      </c>
      <c r="O95" s="18">
        <f t="shared" si="2"/>
        <v>23218</v>
      </c>
      <c r="P95">
        <f t="shared" si="3"/>
        <v>0.15824915824915825</v>
      </c>
      <c r="Q95" t="str">
        <f xml:space="preserve"> IF(Table1[[#This Row],[Profit]]/Table1[[#This Row],[COGS]]*100&gt;20, "Achieved", "Not Achieved")</f>
        <v>Not Achieved</v>
      </c>
    </row>
    <row r="96" spans="1:17" ht="12.75">
      <c r="A96" s="1" t="s">
        <v>56</v>
      </c>
      <c r="B96" s="16">
        <v>1397</v>
      </c>
      <c r="C96" s="2">
        <v>250</v>
      </c>
      <c r="D96" s="2">
        <v>350</v>
      </c>
      <c r="E96" s="2">
        <v>488950</v>
      </c>
      <c r="F96" s="2">
        <v>4889.5</v>
      </c>
      <c r="G96" s="2">
        <v>484060.5</v>
      </c>
      <c r="H96" s="2">
        <v>363220</v>
      </c>
      <c r="I96" s="3">
        <v>41649</v>
      </c>
      <c r="J96" t="s">
        <v>393</v>
      </c>
      <c r="K96" t="s">
        <v>357</v>
      </c>
      <c r="L96" t="s">
        <v>402</v>
      </c>
      <c r="M96" t="str" cm="1">
        <f t="array" ref="M96" xml:space="preserve"> _xlfn.XLOOKUP(K96,Market!B:B,Market!C:C, NA,0,1)</f>
        <v>North America</v>
      </c>
      <c r="N96" t="str">
        <f xml:space="preserve"> IF(Table1[[#This Row],[Discounts]]=0, "No Discount", IF(Table1[[#This Row],[Discounts]]&lt;1000, "Low Discount", IF(Table1[[#This Row],[Discounts]]&lt;10000, "Medium Discount", "High Discount")))</f>
        <v>Medium Discount</v>
      </c>
      <c r="O96" s="18">
        <f t="shared" si="2"/>
        <v>120840.5</v>
      </c>
      <c r="P96">
        <f t="shared" si="3"/>
        <v>0.24963924963924963</v>
      </c>
      <c r="Q96" t="str">
        <f xml:space="preserve"> IF(Table1[[#This Row],[Profit]]/Table1[[#This Row],[COGS]]*100&gt;20, "Achieved", "Not Achieved")</f>
        <v>Achieved</v>
      </c>
    </row>
    <row r="97" spans="1:17" ht="12.75">
      <c r="A97" s="1" t="s">
        <v>56</v>
      </c>
      <c r="B97" s="16">
        <v>1744</v>
      </c>
      <c r="C97" s="2">
        <v>250</v>
      </c>
      <c r="D97" s="2">
        <v>125</v>
      </c>
      <c r="E97" s="2">
        <v>218000</v>
      </c>
      <c r="F97" s="2">
        <v>2180</v>
      </c>
      <c r="G97" s="2">
        <v>215820</v>
      </c>
      <c r="H97" s="2">
        <v>209280</v>
      </c>
      <c r="I97" s="3">
        <v>41650</v>
      </c>
      <c r="J97" t="s">
        <v>398</v>
      </c>
      <c r="K97" t="s">
        <v>309</v>
      </c>
      <c r="L97" t="s">
        <v>402</v>
      </c>
      <c r="M97" t="str" cm="1">
        <f t="array" ref="M97" xml:space="preserve"> _xlfn.XLOOKUP(K97,Market!B:B,Market!C:C, NA,0,1)</f>
        <v>Europe</v>
      </c>
      <c r="N97" t="str">
        <f xml:space="preserve"> IF(Table1[[#This Row],[Discounts]]=0, "No Discount", IF(Table1[[#This Row],[Discounts]]&lt;1000, "Low Discount", IF(Table1[[#This Row],[Discounts]]&lt;10000, "Medium Discount", "High Discount")))</f>
        <v>Medium Discount</v>
      </c>
      <c r="O97" s="18">
        <f t="shared" si="2"/>
        <v>6540</v>
      </c>
      <c r="P97">
        <f t="shared" si="3"/>
        <v>3.0303030303030304E-2</v>
      </c>
      <c r="Q97" t="str">
        <f xml:space="preserve"> IF(Table1[[#This Row],[Profit]]/Table1[[#This Row],[COGS]]*100&gt;20, "Achieved", "Not Achieved")</f>
        <v>Not Achieved</v>
      </c>
    </row>
    <row r="98" spans="1:17" ht="12.75">
      <c r="A98" s="1" t="s">
        <v>56</v>
      </c>
      <c r="B98" s="16">
        <v>1989</v>
      </c>
      <c r="C98" s="2">
        <v>260</v>
      </c>
      <c r="D98" s="2">
        <v>12</v>
      </c>
      <c r="E98" s="2">
        <v>23868</v>
      </c>
      <c r="F98" s="2">
        <v>238.68</v>
      </c>
      <c r="G98" s="2">
        <v>23629.32</v>
      </c>
      <c r="H98" s="2">
        <v>5967</v>
      </c>
      <c r="I98" s="3">
        <v>41283</v>
      </c>
      <c r="J98" t="s">
        <v>397</v>
      </c>
      <c r="K98" t="s">
        <v>364</v>
      </c>
      <c r="L98" t="s">
        <v>403</v>
      </c>
      <c r="M98" t="str" cm="1">
        <f t="array" ref="M98" xml:space="preserve"> _xlfn.XLOOKUP(K98,Market!B:B,Market!C:C, NA,0,1)</f>
        <v>North America</v>
      </c>
      <c r="N98" t="str">
        <f xml:space="preserve"> IF(Table1[[#This Row],[Discounts]]=0, "No Discount", IF(Table1[[#This Row],[Discounts]]&lt;1000, "Low Discount", IF(Table1[[#This Row],[Discounts]]&lt;10000, "Medium Discount", "High Discount")))</f>
        <v>Low Discount</v>
      </c>
      <c r="O98" s="18">
        <f t="shared" si="2"/>
        <v>17662.32</v>
      </c>
      <c r="P98">
        <f t="shared" si="3"/>
        <v>0.74747474747474751</v>
      </c>
      <c r="Q98" t="str">
        <f xml:space="preserve"> IF(Table1[[#This Row],[Profit]]/Table1[[#This Row],[COGS]]*100&gt;20, "Achieved", "Not Achieved")</f>
        <v>Achieved</v>
      </c>
    </row>
    <row r="99" spans="1:17" ht="12.75">
      <c r="A99" s="1" t="s">
        <v>56</v>
      </c>
      <c r="B99" s="16">
        <v>321</v>
      </c>
      <c r="C99" s="2">
        <v>260</v>
      </c>
      <c r="D99" s="2">
        <v>15</v>
      </c>
      <c r="E99" s="2">
        <v>4815</v>
      </c>
      <c r="F99" s="2">
        <v>48.15</v>
      </c>
      <c r="G99" s="2">
        <v>4766.8500000000004</v>
      </c>
      <c r="H99" s="2">
        <v>3210</v>
      </c>
      <c r="I99" s="3">
        <v>41285</v>
      </c>
      <c r="J99" t="s">
        <v>395</v>
      </c>
      <c r="K99" t="s">
        <v>309</v>
      </c>
      <c r="L99" t="s">
        <v>403</v>
      </c>
      <c r="M99" t="str" cm="1">
        <f t="array" ref="M99" xml:space="preserve"> _xlfn.XLOOKUP(K99,Market!B:B,Market!C:C, NA,0,1)</f>
        <v>Europe</v>
      </c>
      <c r="N99" t="str">
        <f xml:space="preserve"> IF(Table1[[#This Row],[Discounts]]=0, "No Discount", IF(Table1[[#This Row],[Discounts]]&lt;1000, "Low Discount", IF(Table1[[#This Row],[Discounts]]&lt;10000, "Medium Discount", "High Discount")))</f>
        <v>Low Discount</v>
      </c>
      <c r="O99" s="18">
        <f t="shared" si="2"/>
        <v>1556.8500000000004</v>
      </c>
      <c r="P99">
        <f t="shared" si="3"/>
        <v>0.32659932659932667</v>
      </c>
      <c r="Q99" t="str">
        <f xml:space="preserve"> IF(Table1[[#This Row],[Profit]]/Table1[[#This Row],[COGS]]*100&gt;20, "Achieved", "Not Achieved")</f>
        <v>Achieved</v>
      </c>
    </row>
    <row r="100" spans="1:17" ht="12.75">
      <c r="A100" s="1" t="s">
        <v>56</v>
      </c>
      <c r="B100" s="16">
        <v>742.5</v>
      </c>
      <c r="C100" s="2">
        <v>3</v>
      </c>
      <c r="D100" s="2">
        <v>125</v>
      </c>
      <c r="E100" s="2">
        <v>92812.5</v>
      </c>
      <c r="F100" s="2">
        <v>1856.25</v>
      </c>
      <c r="G100" s="2">
        <v>90956.25</v>
      </c>
      <c r="H100" s="2">
        <v>89100</v>
      </c>
      <c r="I100" s="3">
        <v>41643</v>
      </c>
      <c r="J100" t="s">
        <v>398</v>
      </c>
      <c r="K100" t="s">
        <v>346</v>
      </c>
      <c r="L100" t="s">
        <v>394</v>
      </c>
      <c r="M100" t="str" cm="1">
        <f t="array" ref="M100" xml:space="preserve"> _xlfn.XLOOKUP(K100,Market!B:B,Market!C:C, NA,0,1)</f>
        <v>North America</v>
      </c>
      <c r="N100" t="str">
        <f xml:space="preserve"> IF(Table1[[#This Row],[Discounts]]=0, "No Discount", IF(Table1[[#This Row],[Discounts]]&lt;1000, "Low Discount", IF(Table1[[#This Row],[Discounts]]&lt;10000, "Medium Discount", "High Discount")))</f>
        <v>Medium Discount</v>
      </c>
      <c r="O100" s="18">
        <f t="shared" si="2"/>
        <v>1856.25</v>
      </c>
      <c r="P100">
        <f t="shared" si="3"/>
        <v>2.0408163265306121E-2</v>
      </c>
      <c r="Q100" t="str">
        <f xml:space="preserve"> IF(Table1[[#This Row],[Profit]]/Table1[[#This Row],[COGS]]*100&gt;20, "Achieved", "Not Achieved")</f>
        <v>Not Achieved</v>
      </c>
    </row>
    <row r="101" spans="1:17" ht="12.75">
      <c r="A101" s="1" t="s">
        <v>56</v>
      </c>
      <c r="B101" s="16">
        <v>1295</v>
      </c>
      <c r="C101" s="2">
        <v>3</v>
      </c>
      <c r="D101" s="2">
        <v>12</v>
      </c>
      <c r="E101" s="2">
        <v>15540</v>
      </c>
      <c r="F101" s="2">
        <v>310.8</v>
      </c>
      <c r="G101" s="2">
        <v>15229.2</v>
      </c>
      <c r="H101" s="2">
        <v>3885</v>
      </c>
      <c r="I101" s="3">
        <v>41649</v>
      </c>
      <c r="J101" t="s">
        <v>397</v>
      </c>
      <c r="K101" t="s">
        <v>346</v>
      </c>
      <c r="L101" t="s">
        <v>394</v>
      </c>
      <c r="M101" t="str" cm="1">
        <f t="array" ref="M101" xml:space="preserve"> _xlfn.XLOOKUP(K101,Market!B:B,Market!C:C, NA,0,1)</f>
        <v>North America</v>
      </c>
      <c r="N101" t="str">
        <f xml:space="preserve"> IF(Table1[[#This Row],[Discounts]]=0, "No Discount", IF(Table1[[#This Row],[Discounts]]&lt;1000, "Low Discount", IF(Table1[[#This Row],[Discounts]]&lt;10000, "Medium Discount", "High Discount")))</f>
        <v>Low Discount</v>
      </c>
      <c r="O101" s="18">
        <f t="shared" si="2"/>
        <v>11344.2</v>
      </c>
      <c r="P101">
        <f t="shared" si="3"/>
        <v>0.74489795918367352</v>
      </c>
      <c r="Q101" t="str">
        <f xml:space="preserve"> IF(Table1[[#This Row],[Profit]]/Table1[[#This Row],[COGS]]*100&gt;20, "Achieved", "Not Achieved")</f>
        <v>Achieved</v>
      </c>
    </row>
    <row r="102" spans="1:17" ht="12.75">
      <c r="A102" s="1" t="s">
        <v>56</v>
      </c>
      <c r="B102" s="16">
        <v>214</v>
      </c>
      <c r="C102" s="2">
        <v>3</v>
      </c>
      <c r="D102" s="2">
        <v>300</v>
      </c>
      <c r="E102" s="2">
        <v>64200</v>
      </c>
      <c r="F102" s="2">
        <v>1284</v>
      </c>
      <c r="G102" s="2">
        <v>62916</v>
      </c>
      <c r="H102" s="2">
        <v>53500</v>
      </c>
      <c r="I102" s="3">
        <v>41284</v>
      </c>
      <c r="J102" t="s">
        <v>399</v>
      </c>
      <c r="K102" t="s">
        <v>310</v>
      </c>
      <c r="L102" t="s">
        <v>394</v>
      </c>
      <c r="M102" t="str" cm="1">
        <f t="array" ref="M102" xml:space="preserve"> _xlfn.XLOOKUP(K102,Market!B:B,Market!C:C, NA,0,1)</f>
        <v>Europe</v>
      </c>
      <c r="N102" t="str">
        <f xml:space="preserve"> IF(Table1[[#This Row],[Discounts]]=0, "No Discount", IF(Table1[[#This Row],[Discounts]]&lt;1000, "Low Discount", IF(Table1[[#This Row],[Discounts]]&lt;10000, "Medium Discount", "High Discount")))</f>
        <v>Medium Discount</v>
      </c>
      <c r="O102" s="18">
        <f t="shared" si="2"/>
        <v>9416</v>
      </c>
      <c r="P102">
        <f t="shared" si="3"/>
        <v>0.14965986394557823</v>
      </c>
      <c r="Q102" t="str">
        <f xml:space="preserve"> IF(Table1[[#This Row],[Profit]]/Table1[[#This Row],[COGS]]*100&gt;20, "Achieved", "Not Achieved")</f>
        <v>Not Achieved</v>
      </c>
    </row>
    <row r="103" spans="1:17" ht="12.75">
      <c r="A103" s="1" t="s">
        <v>56</v>
      </c>
      <c r="B103" s="16">
        <v>2145</v>
      </c>
      <c r="C103" s="2">
        <v>3</v>
      </c>
      <c r="D103" s="2">
        <v>7</v>
      </c>
      <c r="E103" s="2">
        <v>15015</v>
      </c>
      <c r="F103" s="2">
        <v>300.3</v>
      </c>
      <c r="G103" s="2">
        <v>14714.7</v>
      </c>
      <c r="H103" s="2">
        <v>10725</v>
      </c>
      <c r="I103" s="3">
        <v>41285</v>
      </c>
      <c r="J103" t="s">
        <v>393</v>
      </c>
      <c r="K103" t="s">
        <v>309</v>
      </c>
      <c r="L103" t="s">
        <v>394</v>
      </c>
      <c r="M103" t="str" cm="1">
        <f t="array" ref="M103" xml:space="preserve"> _xlfn.XLOOKUP(K103,Market!B:B,Market!C:C, NA,0,1)</f>
        <v>Europe</v>
      </c>
      <c r="N103" t="str">
        <f xml:space="preserve"> IF(Table1[[#This Row],[Discounts]]=0, "No Discount", IF(Table1[[#This Row],[Discounts]]&lt;1000, "Low Discount", IF(Table1[[#This Row],[Discounts]]&lt;10000, "Medium Discount", "High Discount")))</f>
        <v>Low Discount</v>
      </c>
      <c r="O103" s="18">
        <f t="shared" si="2"/>
        <v>3989.7000000000007</v>
      </c>
      <c r="P103">
        <f t="shared" si="3"/>
        <v>0.2711370262390671</v>
      </c>
      <c r="Q103" t="str">
        <f xml:space="preserve"> IF(Table1[[#This Row],[Profit]]/Table1[[#This Row],[COGS]]*100&gt;20, "Achieved", "Not Achieved")</f>
        <v>Achieved</v>
      </c>
    </row>
    <row r="104" spans="1:17" ht="12.75">
      <c r="A104" s="1" t="s">
        <v>56</v>
      </c>
      <c r="B104" s="16">
        <v>2852</v>
      </c>
      <c r="C104" s="2">
        <v>3</v>
      </c>
      <c r="D104" s="2">
        <v>350</v>
      </c>
      <c r="E104" s="2">
        <v>998200</v>
      </c>
      <c r="F104" s="2">
        <v>19964</v>
      </c>
      <c r="G104" s="2">
        <v>978236</v>
      </c>
      <c r="H104" s="2">
        <v>741520</v>
      </c>
      <c r="I104" s="3">
        <v>41651</v>
      </c>
      <c r="J104" t="s">
        <v>393</v>
      </c>
      <c r="K104" t="s">
        <v>346</v>
      </c>
      <c r="L104" t="s">
        <v>394</v>
      </c>
      <c r="M104" t="str" cm="1">
        <f t="array" ref="M104" xml:space="preserve"> _xlfn.XLOOKUP(K104,Market!B:B,Market!C:C, NA,0,1)</f>
        <v>North America</v>
      </c>
      <c r="N104" t="str">
        <f xml:space="preserve"> IF(Table1[[#This Row],[Discounts]]=0, "No Discount", IF(Table1[[#This Row],[Discounts]]&lt;1000, "Low Discount", IF(Table1[[#This Row],[Discounts]]&lt;10000, "Medium Discount", "High Discount")))</f>
        <v>High Discount</v>
      </c>
      <c r="O104" s="18">
        <f t="shared" si="2"/>
        <v>236716</v>
      </c>
      <c r="P104">
        <f t="shared" si="3"/>
        <v>0.24198250728862974</v>
      </c>
      <c r="Q104" t="str">
        <f xml:space="preserve"> IF(Table1[[#This Row],[Profit]]/Table1[[#This Row],[COGS]]*100&gt;20, "Achieved", "Not Achieved")</f>
        <v>Achieved</v>
      </c>
    </row>
    <row r="105" spans="1:17" ht="12.75">
      <c r="A105" s="1" t="s">
        <v>56</v>
      </c>
      <c r="B105" s="16">
        <v>1142</v>
      </c>
      <c r="C105" s="2">
        <v>5</v>
      </c>
      <c r="D105" s="2">
        <v>12</v>
      </c>
      <c r="E105" s="2">
        <v>13704</v>
      </c>
      <c r="F105" s="2">
        <v>274.08</v>
      </c>
      <c r="G105" s="2">
        <v>13429.92</v>
      </c>
      <c r="H105" s="2">
        <v>3426</v>
      </c>
      <c r="I105" s="3">
        <v>41645</v>
      </c>
      <c r="J105" t="s">
        <v>397</v>
      </c>
      <c r="K105" t="s">
        <v>364</v>
      </c>
      <c r="L105" t="s">
        <v>396</v>
      </c>
      <c r="M105" t="str" cm="1">
        <f t="array" ref="M105" xml:space="preserve"> _xlfn.XLOOKUP(K105,Market!B:B,Market!C:C, NA,0,1)</f>
        <v>North America</v>
      </c>
      <c r="N105" t="str">
        <f xml:space="preserve"> IF(Table1[[#This Row],[Discounts]]=0, "No Discount", IF(Table1[[#This Row],[Discounts]]&lt;1000, "Low Discount", IF(Table1[[#This Row],[Discounts]]&lt;10000, "Medium Discount", "High Discount")))</f>
        <v>Low Discount</v>
      </c>
      <c r="O105" s="18">
        <f t="shared" si="2"/>
        <v>10003.92</v>
      </c>
      <c r="P105">
        <f t="shared" si="3"/>
        <v>0.74489795918367352</v>
      </c>
      <c r="Q105" t="str">
        <f xml:space="preserve"> IF(Table1[[#This Row],[Profit]]/Table1[[#This Row],[COGS]]*100&gt;20, "Achieved", "Not Achieved")</f>
        <v>Achieved</v>
      </c>
    </row>
    <row r="106" spans="1:17" ht="12.75">
      <c r="A106" s="1" t="s">
        <v>56</v>
      </c>
      <c r="B106" s="16">
        <v>1566</v>
      </c>
      <c r="C106" s="2">
        <v>5</v>
      </c>
      <c r="D106" s="2">
        <v>20</v>
      </c>
      <c r="E106" s="2">
        <v>31320</v>
      </c>
      <c r="F106" s="2">
        <v>626.4</v>
      </c>
      <c r="G106" s="2">
        <v>30693.599999999999</v>
      </c>
      <c r="H106" s="2">
        <v>15660</v>
      </c>
      <c r="I106" s="3">
        <v>41649</v>
      </c>
      <c r="J106" t="s">
        <v>393</v>
      </c>
      <c r="K106" t="s">
        <v>364</v>
      </c>
      <c r="L106" t="s">
        <v>396</v>
      </c>
      <c r="M106" t="str" cm="1">
        <f t="array" ref="M106" xml:space="preserve"> _xlfn.XLOOKUP(K106,Market!B:B,Market!C:C, NA,0,1)</f>
        <v>North America</v>
      </c>
      <c r="N106" t="str">
        <f xml:space="preserve"> IF(Table1[[#This Row],[Discounts]]=0, "No Discount", IF(Table1[[#This Row],[Discounts]]&lt;1000, "Low Discount", IF(Table1[[#This Row],[Discounts]]&lt;10000, "Medium Discount", "High Discount")))</f>
        <v>Low Discount</v>
      </c>
      <c r="O106" s="18">
        <f t="shared" si="2"/>
        <v>15033.599999999999</v>
      </c>
      <c r="P106">
        <f t="shared" si="3"/>
        <v>0.48979591836734693</v>
      </c>
      <c r="Q106" t="str">
        <f xml:space="preserve"> IF(Table1[[#This Row],[Profit]]/Table1[[#This Row],[COGS]]*100&gt;20, "Achieved", "Not Achieved")</f>
        <v>Achieved</v>
      </c>
    </row>
    <row r="107" spans="1:17" ht="12.75">
      <c r="A107" s="1" t="s">
        <v>56</v>
      </c>
      <c r="B107" s="16">
        <v>690</v>
      </c>
      <c r="C107" s="2">
        <v>5</v>
      </c>
      <c r="D107" s="2">
        <v>12</v>
      </c>
      <c r="E107" s="2">
        <v>8280</v>
      </c>
      <c r="F107" s="2">
        <v>165.6</v>
      </c>
      <c r="G107" s="2">
        <v>8114.4</v>
      </c>
      <c r="H107" s="2">
        <v>2070</v>
      </c>
      <c r="I107" s="3">
        <v>41650</v>
      </c>
      <c r="J107" t="s">
        <v>397</v>
      </c>
      <c r="K107" t="s">
        <v>357</v>
      </c>
      <c r="L107" t="s">
        <v>396</v>
      </c>
      <c r="M107" t="str" cm="1">
        <f t="array" ref="M107" xml:space="preserve"> _xlfn.XLOOKUP(K107,Market!B:B,Market!C:C, NA,0,1)</f>
        <v>North America</v>
      </c>
      <c r="N107" t="str">
        <f xml:space="preserve"> IF(Table1[[#This Row],[Discounts]]=0, "No Discount", IF(Table1[[#This Row],[Discounts]]&lt;1000, "Low Discount", IF(Table1[[#This Row],[Discounts]]&lt;10000, "Medium Discount", "High Discount")))</f>
        <v>Low Discount</v>
      </c>
      <c r="O107" s="18">
        <f t="shared" si="2"/>
        <v>6044.4</v>
      </c>
      <c r="P107">
        <f t="shared" si="3"/>
        <v>0.74489795918367341</v>
      </c>
      <c r="Q107" t="str">
        <f xml:space="preserve"> IF(Table1[[#This Row],[Profit]]/Table1[[#This Row],[COGS]]*100&gt;20, "Achieved", "Not Achieved")</f>
        <v>Achieved</v>
      </c>
    </row>
    <row r="108" spans="1:17" ht="12.75">
      <c r="A108" s="1" t="s">
        <v>56</v>
      </c>
      <c r="B108" s="16">
        <v>1660</v>
      </c>
      <c r="C108" s="2">
        <v>5</v>
      </c>
      <c r="D108" s="2">
        <v>125</v>
      </c>
      <c r="E108" s="2">
        <v>207500</v>
      </c>
      <c r="F108" s="2">
        <v>4150</v>
      </c>
      <c r="G108" s="2">
        <v>203350</v>
      </c>
      <c r="H108" s="2">
        <v>199200</v>
      </c>
      <c r="I108" s="3">
        <v>41285</v>
      </c>
      <c r="J108" t="s">
        <v>398</v>
      </c>
      <c r="K108" t="s">
        <v>357</v>
      </c>
      <c r="L108" t="s">
        <v>396</v>
      </c>
      <c r="M108" t="str" cm="1">
        <f t="array" ref="M108" xml:space="preserve"> _xlfn.XLOOKUP(K108,Market!B:B,Market!C:C, NA,0,1)</f>
        <v>North America</v>
      </c>
      <c r="N108" t="str">
        <f xml:space="preserve"> IF(Table1[[#This Row],[Discounts]]=0, "No Discount", IF(Table1[[#This Row],[Discounts]]&lt;1000, "Low Discount", IF(Table1[[#This Row],[Discounts]]&lt;10000, "Medium Discount", "High Discount")))</f>
        <v>Medium Discount</v>
      </c>
      <c r="O108" s="18">
        <f t="shared" si="2"/>
        <v>4150</v>
      </c>
      <c r="P108">
        <f t="shared" si="3"/>
        <v>2.0408163265306121E-2</v>
      </c>
      <c r="Q108" t="str">
        <f xml:space="preserve"> IF(Table1[[#This Row],[Profit]]/Table1[[#This Row],[COGS]]*100&gt;20, "Achieved", "Not Achieved")</f>
        <v>Not Achieved</v>
      </c>
    </row>
    <row r="109" spans="1:17" ht="12.75">
      <c r="A109" s="1" t="s">
        <v>56</v>
      </c>
      <c r="B109" s="16">
        <v>2363</v>
      </c>
      <c r="C109" s="2">
        <v>10</v>
      </c>
      <c r="D109" s="2">
        <v>15</v>
      </c>
      <c r="E109" s="2">
        <v>35445</v>
      </c>
      <c r="F109" s="2">
        <v>708.9</v>
      </c>
      <c r="G109" s="2">
        <v>34736.1</v>
      </c>
      <c r="H109" s="2">
        <v>23630</v>
      </c>
      <c r="I109" s="3">
        <v>41641</v>
      </c>
      <c r="J109" t="s">
        <v>395</v>
      </c>
      <c r="K109" t="s">
        <v>346</v>
      </c>
      <c r="L109" t="s">
        <v>400</v>
      </c>
      <c r="M109" t="str" cm="1">
        <f t="array" ref="M109" xml:space="preserve"> _xlfn.XLOOKUP(K109,Market!B:B,Market!C:C, NA,0,1)</f>
        <v>North America</v>
      </c>
      <c r="N109" t="str">
        <f xml:space="preserve"> IF(Table1[[#This Row],[Discounts]]=0, "No Discount", IF(Table1[[#This Row],[Discounts]]&lt;1000, "Low Discount", IF(Table1[[#This Row],[Discounts]]&lt;10000, "Medium Discount", "High Discount")))</f>
        <v>Low Discount</v>
      </c>
      <c r="O109" s="18">
        <f t="shared" si="2"/>
        <v>11106.099999999999</v>
      </c>
      <c r="P109">
        <f t="shared" si="3"/>
        <v>0.31972789115646255</v>
      </c>
      <c r="Q109" t="str">
        <f xml:space="preserve"> IF(Table1[[#This Row],[Profit]]/Table1[[#This Row],[COGS]]*100&gt;20, "Achieved", "Not Achieved")</f>
        <v>Achieved</v>
      </c>
    </row>
    <row r="110" spans="1:17" ht="12.75">
      <c r="A110" s="1" t="s">
        <v>56</v>
      </c>
      <c r="B110" s="16">
        <v>918</v>
      </c>
      <c r="C110" s="2">
        <v>10</v>
      </c>
      <c r="D110" s="2">
        <v>300</v>
      </c>
      <c r="E110" s="2">
        <v>275400</v>
      </c>
      <c r="F110" s="2">
        <v>5508</v>
      </c>
      <c r="G110" s="2">
        <v>269892</v>
      </c>
      <c r="H110" s="2">
        <v>229500</v>
      </c>
      <c r="I110" s="3">
        <v>41644</v>
      </c>
      <c r="J110" t="s">
        <v>399</v>
      </c>
      <c r="K110" t="s">
        <v>309</v>
      </c>
      <c r="L110" t="s">
        <v>400</v>
      </c>
      <c r="M110" t="str" cm="1">
        <f t="array" ref="M110" xml:space="preserve"> _xlfn.XLOOKUP(K110,Market!B:B,Market!C:C, NA,0,1)</f>
        <v>Europe</v>
      </c>
      <c r="N110" t="str">
        <f xml:space="preserve"> IF(Table1[[#This Row],[Discounts]]=0, "No Discount", IF(Table1[[#This Row],[Discounts]]&lt;1000, "Low Discount", IF(Table1[[#This Row],[Discounts]]&lt;10000, "Medium Discount", "High Discount")))</f>
        <v>Medium Discount</v>
      </c>
      <c r="O110" s="18">
        <f t="shared" si="2"/>
        <v>40392</v>
      </c>
      <c r="P110">
        <f t="shared" si="3"/>
        <v>0.14965986394557823</v>
      </c>
      <c r="Q110" t="str">
        <f xml:space="preserve"> IF(Table1[[#This Row],[Profit]]/Table1[[#This Row],[COGS]]*100&gt;20, "Achieved", "Not Achieved")</f>
        <v>Not Achieved</v>
      </c>
    </row>
    <row r="111" spans="1:17" ht="12.75">
      <c r="A111" s="1" t="s">
        <v>56</v>
      </c>
      <c r="B111" s="16">
        <v>1728</v>
      </c>
      <c r="C111" s="2">
        <v>10</v>
      </c>
      <c r="D111" s="2">
        <v>300</v>
      </c>
      <c r="E111" s="2">
        <v>518400</v>
      </c>
      <c r="F111" s="2">
        <v>10368</v>
      </c>
      <c r="G111" s="2">
        <v>508032</v>
      </c>
      <c r="H111" s="2">
        <v>432000</v>
      </c>
      <c r="I111" s="3">
        <v>41644</v>
      </c>
      <c r="J111" t="s">
        <v>399</v>
      </c>
      <c r="K111" t="s">
        <v>310</v>
      </c>
      <c r="L111" t="s">
        <v>400</v>
      </c>
      <c r="M111" t="str" cm="1">
        <f t="array" ref="M111" xml:space="preserve"> _xlfn.XLOOKUP(K111,Market!B:B,Market!C:C, NA,0,1)</f>
        <v>Europe</v>
      </c>
      <c r="N111" t="str">
        <f xml:space="preserve"> IF(Table1[[#This Row],[Discounts]]=0, "No Discount", IF(Table1[[#This Row],[Discounts]]&lt;1000, "Low Discount", IF(Table1[[#This Row],[Discounts]]&lt;10000, "Medium Discount", "High Discount")))</f>
        <v>High Discount</v>
      </c>
      <c r="O111" s="18">
        <f t="shared" si="2"/>
        <v>76032</v>
      </c>
      <c r="P111">
        <f t="shared" si="3"/>
        <v>0.14965986394557823</v>
      </c>
      <c r="Q111" t="str">
        <f xml:space="preserve"> IF(Table1[[#This Row],[Profit]]/Table1[[#This Row],[COGS]]*100&gt;20, "Achieved", "Not Achieved")</f>
        <v>Not Achieved</v>
      </c>
    </row>
    <row r="112" spans="1:17" ht="12.75">
      <c r="A112" s="1" t="s">
        <v>56</v>
      </c>
      <c r="B112" s="16">
        <v>1142</v>
      </c>
      <c r="C112" s="2">
        <v>10</v>
      </c>
      <c r="D112" s="2">
        <v>12</v>
      </c>
      <c r="E112" s="2">
        <v>13704</v>
      </c>
      <c r="F112" s="2">
        <v>274.08</v>
      </c>
      <c r="G112" s="2">
        <v>13429.92</v>
      </c>
      <c r="H112" s="2">
        <v>3426</v>
      </c>
      <c r="I112" s="3">
        <v>41645</v>
      </c>
      <c r="J112" t="s">
        <v>397</v>
      </c>
      <c r="K112" t="s">
        <v>364</v>
      </c>
      <c r="L112" t="s">
        <v>400</v>
      </c>
      <c r="M112" t="str" cm="1">
        <f t="array" ref="M112" xml:space="preserve"> _xlfn.XLOOKUP(K112,Market!B:B,Market!C:C, NA,0,1)</f>
        <v>North America</v>
      </c>
      <c r="N112" t="str">
        <f xml:space="preserve"> IF(Table1[[#This Row],[Discounts]]=0, "No Discount", IF(Table1[[#This Row],[Discounts]]&lt;1000, "Low Discount", IF(Table1[[#This Row],[Discounts]]&lt;10000, "Medium Discount", "High Discount")))</f>
        <v>Low Discount</v>
      </c>
      <c r="O112" s="18">
        <f t="shared" si="2"/>
        <v>10003.92</v>
      </c>
      <c r="P112">
        <f t="shared" si="3"/>
        <v>0.74489795918367352</v>
      </c>
      <c r="Q112" t="str">
        <f xml:space="preserve"> IF(Table1[[#This Row],[Profit]]/Table1[[#This Row],[COGS]]*100&gt;20, "Achieved", "Not Achieved")</f>
        <v>Achieved</v>
      </c>
    </row>
    <row r="113" spans="1:17" ht="12.75">
      <c r="A113" s="1" t="s">
        <v>56</v>
      </c>
      <c r="B113" s="16">
        <v>662</v>
      </c>
      <c r="C113" s="2">
        <v>10</v>
      </c>
      <c r="D113" s="2">
        <v>125</v>
      </c>
      <c r="E113" s="2">
        <v>82750</v>
      </c>
      <c r="F113" s="2">
        <v>1655</v>
      </c>
      <c r="G113" s="2">
        <v>81095</v>
      </c>
      <c r="H113" s="2">
        <v>79440</v>
      </c>
      <c r="I113" s="3">
        <v>41645</v>
      </c>
      <c r="J113" t="s">
        <v>398</v>
      </c>
      <c r="K113" t="s">
        <v>357</v>
      </c>
      <c r="L113" t="s">
        <v>400</v>
      </c>
      <c r="M113" t="str" cm="1">
        <f t="array" ref="M113" xml:space="preserve"> _xlfn.XLOOKUP(K113,Market!B:B,Market!C:C, NA,0,1)</f>
        <v>North America</v>
      </c>
      <c r="N113" t="str">
        <f xml:space="preserve"> IF(Table1[[#This Row],[Discounts]]=0, "No Discount", IF(Table1[[#This Row],[Discounts]]&lt;1000, "Low Discount", IF(Table1[[#This Row],[Discounts]]&lt;10000, "Medium Discount", "High Discount")))</f>
        <v>Medium Discount</v>
      </c>
      <c r="O113" s="18">
        <f t="shared" si="2"/>
        <v>1655</v>
      </c>
      <c r="P113">
        <f t="shared" si="3"/>
        <v>2.0408163265306121E-2</v>
      </c>
      <c r="Q113" t="str">
        <f xml:space="preserve"> IF(Table1[[#This Row],[Profit]]/Table1[[#This Row],[COGS]]*100&gt;20, "Achieved", "Not Achieved")</f>
        <v>Not Achieved</v>
      </c>
    </row>
    <row r="114" spans="1:17" ht="12.75">
      <c r="A114" s="1" t="s">
        <v>56</v>
      </c>
      <c r="B114" s="16">
        <v>1295</v>
      </c>
      <c r="C114" s="2">
        <v>10</v>
      </c>
      <c r="D114" s="2">
        <v>12</v>
      </c>
      <c r="E114" s="2">
        <v>15540</v>
      </c>
      <c r="F114" s="2">
        <v>310.8</v>
      </c>
      <c r="G114" s="2">
        <v>15229.2</v>
      </c>
      <c r="H114" s="2">
        <v>3885</v>
      </c>
      <c r="I114" s="3">
        <v>41649</v>
      </c>
      <c r="J114" t="s">
        <v>397</v>
      </c>
      <c r="K114" t="s">
        <v>346</v>
      </c>
      <c r="L114" t="s">
        <v>400</v>
      </c>
      <c r="M114" t="str" cm="1">
        <f t="array" ref="M114" xml:space="preserve"> _xlfn.XLOOKUP(K114,Market!B:B,Market!C:C, NA,0,1)</f>
        <v>North America</v>
      </c>
      <c r="N114" t="str">
        <f xml:space="preserve"> IF(Table1[[#This Row],[Discounts]]=0, "No Discount", IF(Table1[[#This Row],[Discounts]]&lt;1000, "Low Discount", IF(Table1[[#This Row],[Discounts]]&lt;10000, "Medium Discount", "High Discount")))</f>
        <v>Low Discount</v>
      </c>
      <c r="O114" s="18">
        <f t="shared" si="2"/>
        <v>11344.2</v>
      </c>
      <c r="P114">
        <f t="shared" si="3"/>
        <v>0.74489795918367352</v>
      </c>
      <c r="Q114" t="str">
        <f xml:space="preserve"> IF(Table1[[#This Row],[Profit]]/Table1[[#This Row],[COGS]]*100&gt;20, "Achieved", "Not Achieved")</f>
        <v>Achieved</v>
      </c>
    </row>
    <row r="115" spans="1:17" ht="12.75">
      <c r="A115" s="1" t="s">
        <v>56</v>
      </c>
      <c r="B115" s="16">
        <v>809</v>
      </c>
      <c r="C115" s="2">
        <v>10</v>
      </c>
      <c r="D115" s="2">
        <v>125</v>
      </c>
      <c r="E115" s="2">
        <v>101125</v>
      </c>
      <c r="F115" s="2">
        <v>2022.5</v>
      </c>
      <c r="G115" s="2">
        <v>99102.5</v>
      </c>
      <c r="H115" s="2">
        <v>97080</v>
      </c>
      <c r="I115" s="3">
        <v>41284</v>
      </c>
      <c r="J115" t="s">
        <v>398</v>
      </c>
      <c r="K115" t="s">
        <v>310</v>
      </c>
      <c r="L115" t="s">
        <v>400</v>
      </c>
      <c r="M115" t="str" cm="1">
        <f t="array" ref="M115" xml:space="preserve"> _xlfn.XLOOKUP(K115,Market!B:B,Market!C:C, NA,0,1)</f>
        <v>Europe</v>
      </c>
      <c r="N115" t="str">
        <f xml:space="preserve"> IF(Table1[[#This Row],[Discounts]]=0, "No Discount", IF(Table1[[#This Row],[Discounts]]&lt;1000, "Low Discount", IF(Table1[[#This Row],[Discounts]]&lt;10000, "Medium Discount", "High Discount")))</f>
        <v>Medium Discount</v>
      </c>
      <c r="O115" s="18">
        <f t="shared" si="2"/>
        <v>2022.5</v>
      </c>
      <c r="P115">
        <f t="shared" si="3"/>
        <v>2.0408163265306121E-2</v>
      </c>
      <c r="Q115" t="str">
        <f xml:space="preserve"> IF(Table1[[#This Row],[Profit]]/Table1[[#This Row],[COGS]]*100&gt;20, "Achieved", "Not Achieved")</f>
        <v>Not Achieved</v>
      </c>
    </row>
    <row r="116" spans="1:17" ht="12.75">
      <c r="A116" s="1" t="s">
        <v>56</v>
      </c>
      <c r="B116" s="16">
        <v>2145</v>
      </c>
      <c r="C116" s="2">
        <v>10</v>
      </c>
      <c r="D116" s="2">
        <v>125</v>
      </c>
      <c r="E116" s="2">
        <v>268125</v>
      </c>
      <c r="F116" s="2">
        <v>5362.5</v>
      </c>
      <c r="G116" s="2">
        <v>262762.5</v>
      </c>
      <c r="H116" s="2">
        <v>257400</v>
      </c>
      <c r="I116" s="3">
        <v>41284</v>
      </c>
      <c r="J116" t="s">
        <v>398</v>
      </c>
      <c r="K116" t="s">
        <v>357</v>
      </c>
      <c r="L116" t="s">
        <v>400</v>
      </c>
      <c r="M116" t="str" cm="1">
        <f t="array" ref="M116" xml:space="preserve"> _xlfn.XLOOKUP(K116,Market!B:B,Market!C:C, NA,0,1)</f>
        <v>North America</v>
      </c>
      <c r="N116" t="str">
        <f xml:space="preserve"> IF(Table1[[#This Row],[Discounts]]=0, "No Discount", IF(Table1[[#This Row],[Discounts]]&lt;1000, "Low Discount", IF(Table1[[#This Row],[Discounts]]&lt;10000, "Medium Discount", "High Discount")))</f>
        <v>Medium Discount</v>
      </c>
      <c r="O116" s="18">
        <f t="shared" si="2"/>
        <v>5362.5</v>
      </c>
      <c r="P116">
        <f t="shared" si="3"/>
        <v>2.0408163265306121E-2</v>
      </c>
      <c r="Q116" t="str">
        <f xml:space="preserve"> IF(Table1[[#This Row],[Profit]]/Table1[[#This Row],[COGS]]*100&gt;20, "Achieved", "Not Achieved")</f>
        <v>Not Achieved</v>
      </c>
    </row>
    <row r="117" spans="1:17" ht="12.75">
      <c r="A117" s="1" t="s">
        <v>56</v>
      </c>
      <c r="B117" s="16">
        <v>1785</v>
      </c>
      <c r="C117" s="2">
        <v>10</v>
      </c>
      <c r="D117" s="2">
        <v>12</v>
      </c>
      <c r="E117" s="2">
        <v>21420</v>
      </c>
      <c r="F117" s="2">
        <v>428.4</v>
      </c>
      <c r="G117" s="2">
        <v>20991.599999999999</v>
      </c>
      <c r="H117" s="2">
        <v>5355</v>
      </c>
      <c r="I117" s="3">
        <v>41285</v>
      </c>
      <c r="J117" t="s">
        <v>397</v>
      </c>
      <c r="K117" t="s">
        <v>309</v>
      </c>
      <c r="L117" t="s">
        <v>400</v>
      </c>
      <c r="M117" t="str" cm="1">
        <f t="array" ref="M117" xml:space="preserve"> _xlfn.XLOOKUP(K117,Market!B:B,Market!C:C, NA,0,1)</f>
        <v>Europe</v>
      </c>
      <c r="N117" t="str">
        <f xml:space="preserve"> IF(Table1[[#This Row],[Discounts]]=0, "No Discount", IF(Table1[[#This Row],[Discounts]]&lt;1000, "Low Discount", IF(Table1[[#This Row],[Discounts]]&lt;10000, "Medium Discount", "High Discount")))</f>
        <v>Low Discount</v>
      </c>
      <c r="O117" s="18">
        <f t="shared" si="2"/>
        <v>15636.599999999999</v>
      </c>
      <c r="P117">
        <f t="shared" si="3"/>
        <v>0.74489795918367341</v>
      </c>
      <c r="Q117" t="str">
        <f xml:space="preserve"> IF(Table1[[#This Row],[Profit]]/Table1[[#This Row],[COGS]]*100&gt;20, "Achieved", "Not Achieved")</f>
        <v>Achieved</v>
      </c>
    </row>
    <row r="118" spans="1:17" ht="12.75">
      <c r="A118" s="1" t="s">
        <v>56</v>
      </c>
      <c r="B118" s="16">
        <v>1916</v>
      </c>
      <c r="C118" s="2">
        <v>10</v>
      </c>
      <c r="D118" s="2">
        <v>300</v>
      </c>
      <c r="E118" s="2">
        <v>574800</v>
      </c>
      <c r="F118" s="2">
        <v>11496</v>
      </c>
      <c r="G118" s="2">
        <v>563304</v>
      </c>
      <c r="H118" s="2">
        <v>479000</v>
      </c>
      <c r="I118" s="3">
        <v>41651</v>
      </c>
      <c r="J118" t="s">
        <v>399</v>
      </c>
      <c r="K118" t="s">
        <v>346</v>
      </c>
      <c r="L118" t="s">
        <v>400</v>
      </c>
      <c r="M118" t="str" cm="1">
        <f t="array" ref="M118" xml:space="preserve"> _xlfn.XLOOKUP(K118,Market!B:B,Market!C:C, NA,0,1)</f>
        <v>North America</v>
      </c>
      <c r="N118" t="str">
        <f xml:space="preserve"> IF(Table1[[#This Row],[Discounts]]=0, "No Discount", IF(Table1[[#This Row],[Discounts]]&lt;1000, "Low Discount", IF(Table1[[#This Row],[Discounts]]&lt;10000, "Medium Discount", "High Discount")))</f>
        <v>High Discount</v>
      </c>
      <c r="O118" s="18">
        <f t="shared" si="2"/>
        <v>84304</v>
      </c>
      <c r="P118">
        <f t="shared" si="3"/>
        <v>0.14965986394557823</v>
      </c>
      <c r="Q118" t="str">
        <f xml:space="preserve"> IF(Table1[[#This Row],[Profit]]/Table1[[#This Row],[COGS]]*100&gt;20, "Achieved", "Not Achieved")</f>
        <v>Not Achieved</v>
      </c>
    </row>
    <row r="119" spans="1:17" ht="12.75">
      <c r="A119" s="1" t="s">
        <v>56</v>
      </c>
      <c r="B119" s="16">
        <v>2852</v>
      </c>
      <c r="C119" s="2">
        <v>10</v>
      </c>
      <c r="D119" s="2">
        <v>350</v>
      </c>
      <c r="E119" s="2">
        <v>998200</v>
      </c>
      <c r="F119" s="2">
        <v>19964</v>
      </c>
      <c r="G119" s="2">
        <v>978236</v>
      </c>
      <c r="H119" s="2">
        <v>741520</v>
      </c>
      <c r="I119" s="3">
        <v>41651</v>
      </c>
      <c r="J119" t="s">
        <v>393</v>
      </c>
      <c r="K119" t="s">
        <v>346</v>
      </c>
      <c r="L119" t="s">
        <v>400</v>
      </c>
      <c r="M119" t="str" cm="1">
        <f t="array" ref="M119" xml:space="preserve"> _xlfn.XLOOKUP(K119,Market!B:B,Market!C:C, NA,0,1)</f>
        <v>North America</v>
      </c>
      <c r="N119" t="str">
        <f xml:space="preserve"> IF(Table1[[#This Row],[Discounts]]=0, "No Discount", IF(Table1[[#This Row],[Discounts]]&lt;1000, "Low Discount", IF(Table1[[#This Row],[Discounts]]&lt;10000, "Medium Discount", "High Discount")))</f>
        <v>High Discount</v>
      </c>
      <c r="O119" s="18">
        <f t="shared" si="2"/>
        <v>236716</v>
      </c>
      <c r="P119">
        <f t="shared" si="3"/>
        <v>0.24198250728862974</v>
      </c>
      <c r="Q119" t="str">
        <f xml:space="preserve"> IF(Table1[[#This Row],[Profit]]/Table1[[#This Row],[COGS]]*100&gt;20, "Achieved", "Not Achieved")</f>
        <v>Achieved</v>
      </c>
    </row>
    <row r="120" spans="1:17" ht="12.75">
      <c r="A120" s="1" t="s">
        <v>56</v>
      </c>
      <c r="B120" s="16">
        <v>2729</v>
      </c>
      <c r="C120" s="2">
        <v>10</v>
      </c>
      <c r="D120" s="2">
        <v>125</v>
      </c>
      <c r="E120" s="2">
        <v>341125</v>
      </c>
      <c r="F120" s="2">
        <v>6822.5</v>
      </c>
      <c r="G120" s="2">
        <v>334302.5</v>
      </c>
      <c r="H120" s="2">
        <v>327480</v>
      </c>
      <c r="I120" s="3">
        <v>41651</v>
      </c>
      <c r="J120" t="s">
        <v>398</v>
      </c>
      <c r="K120" t="s">
        <v>346</v>
      </c>
      <c r="L120" t="s">
        <v>400</v>
      </c>
      <c r="M120" t="str" cm="1">
        <f t="array" ref="M120" xml:space="preserve"> _xlfn.XLOOKUP(K120,Market!B:B,Market!C:C, NA,0,1)</f>
        <v>North America</v>
      </c>
      <c r="N120" t="str">
        <f xml:space="preserve"> IF(Table1[[#This Row],[Discounts]]=0, "No Discount", IF(Table1[[#This Row],[Discounts]]&lt;1000, "Low Discount", IF(Table1[[#This Row],[Discounts]]&lt;10000, "Medium Discount", "High Discount")))</f>
        <v>Medium Discount</v>
      </c>
      <c r="O120" s="18">
        <f t="shared" si="2"/>
        <v>6822.5</v>
      </c>
      <c r="P120">
        <f t="shared" si="3"/>
        <v>2.0408163265306121E-2</v>
      </c>
      <c r="Q120" t="str">
        <f xml:space="preserve"> IF(Table1[[#This Row],[Profit]]/Table1[[#This Row],[COGS]]*100&gt;20, "Achieved", "Not Achieved")</f>
        <v>Not Achieved</v>
      </c>
    </row>
    <row r="121" spans="1:17" ht="12.75">
      <c r="A121" s="1" t="s">
        <v>56</v>
      </c>
      <c r="B121" s="16">
        <v>1925</v>
      </c>
      <c r="C121" s="2">
        <v>10</v>
      </c>
      <c r="D121" s="2">
        <v>15</v>
      </c>
      <c r="E121" s="2">
        <v>28875</v>
      </c>
      <c r="F121" s="2">
        <v>577.5</v>
      </c>
      <c r="G121" s="2">
        <v>28297.5</v>
      </c>
      <c r="H121" s="2">
        <v>19250</v>
      </c>
      <c r="I121" s="3">
        <v>41286</v>
      </c>
      <c r="J121" t="s">
        <v>395</v>
      </c>
      <c r="K121" t="s">
        <v>364</v>
      </c>
      <c r="L121" t="s">
        <v>400</v>
      </c>
      <c r="M121" t="str" cm="1">
        <f t="array" ref="M121" xml:space="preserve"> _xlfn.XLOOKUP(K121,Market!B:B,Market!C:C, NA,0,1)</f>
        <v>North America</v>
      </c>
      <c r="N121" t="str">
        <f xml:space="preserve"> IF(Table1[[#This Row],[Discounts]]=0, "No Discount", IF(Table1[[#This Row],[Discounts]]&lt;1000, "Low Discount", IF(Table1[[#This Row],[Discounts]]&lt;10000, "Medium Discount", "High Discount")))</f>
        <v>Low Discount</v>
      </c>
      <c r="O121" s="18">
        <f t="shared" si="2"/>
        <v>9047.5</v>
      </c>
      <c r="P121">
        <f t="shared" si="3"/>
        <v>0.31972789115646261</v>
      </c>
      <c r="Q121" t="str">
        <f xml:space="preserve"> IF(Table1[[#This Row],[Profit]]/Table1[[#This Row],[COGS]]*100&gt;20, "Achieved", "Not Achieved")</f>
        <v>Achieved</v>
      </c>
    </row>
    <row r="122" spans="1:17" ht="12.75">
      <c r="A122" s="1" t="s">
        <v>56</v>
      </c>
      <c r="B122" s="16">
        <v>2013</v>
      </c>
      <c r="C122" s="2">
        <v>10</v>
      </c>
      <c r="D122" s="2">
        <v>7</v>
      </c>
      <c r="E122" s="2">
        <v>14091</v>
      </c>
      <c r="F122" s="2">
        <v>281.82</v>
      </c>
      <c r="G122" s="2">
        <v>13809.18</v>
      </c>
      <c r="H122" s="2">
        <v>10065</v>
      </c>
      <c r="I122" s="3">
        <v>41286</v>
      </c>
      <c r="J122" t="s">
        <v>393</v>
      </c>
      <c r="K122" t="s">
        <v>364</v>
      </c>
      <c r="L122" t="s">
        <v>400</v>
      </c>
      <c r="M122" t="str" cm="1">
        <f t="array" ref="M122" xml:space="preserve"> _xlfn.XLOOKUP(K122,Market!B:B,Market!C:C, NA,0,1)</f>
        <v>North America</v>
      </c>
      <c r="N122" t="str">
        <f xml:space="preserve"> IF(Table1[[#This Row],[Discounts]]=0, "No Discount", IF(Table1[[#This Row],[Discounts]]&lt;1000, "Low Discount", IF(Table1[[#This Row],[Discounts]]&lt;10000, "Medium Discount", "High Discount")))</f>
        <v>Low Discount</v>
      </c>
      <c r="O122" s="18">
        <f t="shared" si="2"/>
        <v>3744.1800000000003</v>
      </c>
      <c r="P122">
        <f t="shared" si="3"/>
        <v>0.27113702623906705</v>
      </c>
      <c r="Q122" t="str">
        <f xml:space="preserve"> IF(Table1[[#This Row],[Profit]]/Table1[[#This Row],[COGS]]*100&gt;20, "Achieved", "Not Achieved")</f>
        <v>Achieved</v>
      </c>
    </row>
    <row r="123" spans="1:17" ht="12.75">
      <c r="A123" s="1" t="s">
        <v>56</v>
      </c>
      <c r="B123" s="16">
        <v>1055</v>
      </c>
      <c r="C123" s="2">
        <v>10</v>
      </c>
      <c r="D123" s="2">
        <v>12</v>
      </c>
      <c r="E123" s="2">
        <v>12660</v>
      </c>
      <c r="F123" s="2">
        <v>253.2</v>
      </c>
      <c r="G123" s="2">
        <v>12406.8</v>
      </c>
      <c r="H123" s="2">
        <v>3165</v>
      </c>
      <c r="I123" s="3">
        <v>41651</v>
      </c>
      <c r="J123" t="s">
        <v>397</v>
      </c>
      <c r="K123" t="s">
        <v>309</v>
      </c>
      <c r="L123" t="s">
        <v>400</v>
      </c>
      <c r="M123" t="str" cm="1">
        <f t="array" ref="M123" xml:space="preserve"> _xlfn.XLOOKUP(K123,Market!B:B,Market!C:C, NA,0,1)</f>
        <v>Europe</v>
      </c>
      <c r="N123" t="str">
        <f xml:space="preserve"> IF(Table1[[#This Row],[Discounts]]=0, "No Discount", IF(Table1[[#This Row],[Discounts]]&lt;1000, "Low Discount", IF(Table1[[#This Row],[Discounts]]&lt;10000, "Medium Discount", "High Discount")))</f>
        <v>Low Discount</v>
      </c>
      <c r="O123" s="18">
        <f t="shared" si="2"/>
        <v>9241.7999999999993</v>
      </c>
      <c r="P123">
        <f t="shared" si="3"/>
        <v>0.74489795918367341</v>
      </c>
      <c r="Q123" t="str">
        <f xml:space="preserve"> IF(Table1[[#This Row],[Profit]]/Table1[[#This Row],[COGS]]*100&gt;20, "Achieved", "Not Achieved")</f>
        <v>Achieved</v>
      </c>
    </row>
    <row r="124" spans="1:17" ht="12.75">
      <c r="A124" s="1" t="s">
        <v>56</v>
      </c>
      <c r="B124" s="16">
        <v>1084</v>
      </c>
      <c r="C124" s="2">
        <v>10</v>
      </c>
      <c r="D124" s="2">
        <v>12</v>
      </c>
      <c r="E124" s="2">
        <v>13008</v>
      </c>
      <c r="F124" s="2">
        <v>260.16000000000003</v>
      </c>
      <c r="G124" s="2">
        <v>12747.84</v>
      </c>
      <c r="H124" s="2">
        <v>3252</v>
      </c>
      <c r="I124" s="3">
        <v>41651</v>
      </c>
      <c r="J124" t="s">
        <v>397</v>
      </c>
      <c r="K124" t="s">
        <v>357</v>
      </c>
      <c r="L124" t="s">
        <v>400</v>
      </c>
      <c r="M124" t="str" cm="1">
        <f t="array" ref="M124" xml:space="preserve"> _xlfn.XLOOKUP(K124,Market!B:B,Market!C:C, NA,0,1)</f>
        <v>North America</v>
      </c>
      <c r="N124" t="str">
        <f xml:space="preserve"> IF(Table1[[#This Row],[Discounts]]=0, "No Discount", IF(Table1[[#This Row],[Discounts]]&lt;1000, "Low Discount", IF(Table1[[#This Row],[Discounts]]&lt;10000, "Medium Discount", "High Discount")))</f>
        <v>Low Discount</v>
      </c>
      <c r="O124" s="18">
        <f t="shared" si="2"/>
        <v>9495.84</v>
      </c>
      <c r="P124">
        <f t="shared" si="3"/>
        <v>0.74489795918367352</v>
      </c>
      <c r="Q124" t="str">
        <f xml:space="preserve"> IF(Table1[[#This Row],[Profit]]/Table1[[#This Row],[COGS]]*100&gt;20, "Achieved", "Not Achieved")</f>
        <v>Achieved</v>
      </c>
    </row>
    <row r="125" spans="1:17" ht="12.75">
      <c r="A125" s="1" t="s">
        <v>56</v>
      </c>
      <c r="B125" s="16">
        <v>1566</v>
      </c>
      <c r="C125" s="2">
        <v>120</v>
      </c>
      <c r="D125" s="2">
        <v>20</v>
      </c>
      <c r="E125" s="2">
        <v>31320</v>
      </c>
      <c r="F125" s="2">
        <v>626.4</v>
      </c>
      <c r="G125" s="2">
        <v>30693.599999999999</v>
      </c>
      <c r="H125" s="2">
        <v>15660</v>
      </c>
      <c r="I125" s="3">
        <v>41649</v>
      </c>
      <c r="J125" t="s">
        <v>393</v>
      </c>
      <c r="K125" t="s">
        <v>364</v>
      </c>
      <c r="L125" t="s">
        <v>401</v>
      </c>
      <c r="M125" t="str" cm="1">
        <f t="array" ref="M125" xml:space="preserve"> _xlfn.XLOOKUP(K125,Market!B:B,Market!C:C, NA,0,1)</f>
        <v>North America</v>
      </c>
      <c r="N125" t="str">
        <f xml:space="preserve"> IF(Table1[[#This Row],[Discounts]]=0, "No Discount", IF(Table1[[#This Row],[Discounts]]&lt;1000, "Low Discount", IF(Table1[[#This Row],[Discounts]]&lt;10000, "Medium Discount", "High Discount")))</f>
        <v>Low Discount</v>
      </c>
      <c r="O125" s="18">
        <f t="shared" si="2"/>
        <v>15033.599999999999</v>
      </c>
      <c r="P125">
        <f t="shared" si="3"/>
        <v>0.48979591836734693</v>
      </c>
      <c r="Q125" t="str">
        <f xml:space="preserve"> IF(Table1[[#This Row],[Profit]]/Table1[[#This Row],[COGS]]*100&gt;20, "Achieved", "Not Achieved")</f>
        <v>Achieved</v>
      </c>
    </row>
    <row r="126" spans="1:17" ht="12.75">
      <c r="A126" s="1" t="s">
        <v>56</v>
      </c>
      <c r="B126" s="16">
        <v>2966</v>
      </c>
      <c r="C126" s="2">
        <v>120</v>
      </c>
      <c r="D126" s="2">
        <v>350</v>
      </c>
      <c r="E126" s="2">
        <v>1038100</v>
      </c>
      <c r="F126" s="2">
        <v>20762</v>
      </c>
      <c r="G126" s="2">
        <v>1017338</v>
      </c>
      <c r="H126" s="2">
        <v>771160</v>
      </c>
      <c r="I126" s="3">
        <v>41284</v>
      </c>
      <c r="J126" t="s">
        <v>393</v>
      </c>
      <c r="K126" t="s">
        <v>310</v>
      </c>
      <c r="L126" t="s">
        <v>401</v>
      </c>
      <c r="M126" t="str" cm="1">
        <f t="array" ref="M126" xml:space="preserve"> _xlfn.XLOOKUP(K126,Market!B:B,Market!C:C, NA,0,1)</f>
        <v>Europe</v>
      </c>
      <c r="N126" t="str">
        <f xml:space="preserve"> IF(Table1[[#This Row],[Discounts]]=0, "No Discount", IF(Table1[[#This Row],[Discounts]]&lt;1000, "Low Discount", IF(Table1[[#This Row],[Discounts]]&lt;10000, "Medium Discount", "High Discount")))</f>
        <v>High Discount</v>
      </c>
      <c r="O126" s="18">
        <f t="shared" si="2"/>
        <v>246178</v>
      </c>
      <c r="P126">
        <f t="shared" si="3"/>
        <v>0.24198250728862974</v>
      </c>
      <c r="Q126" t="str">
        <f xml:space="preserve"> IF(Table1[[#This Row],[Profit]]/Table1[[#This Row],[COGS]]*100&gt;20, "Achieved", "Not Achieved")</f>
        <v>Achieved</v>
      </c>
    </row>
    <row r="127" spans="1:17" ht="12.75">
      <c r="A127" s="1" t="s">
        <v>56</v>
      </c>
      <c r="B127" s="16">
        <v>2877</v>
      </c>
      <c r="C127" s="2">
        <v>120</v>
      </c>
      <c r="D127" s="2">
        <v>350</v>
      </c>
      <c r="E127" s="2">
        <v>1006950</v>
      </c>
      <c r="F127" s="2">
        <v>20139</v>
      </c>
      <c r="G127" s="2">
        <v>986811</v>
      </c>
      <c r="H127" s="2">
        <v>748020</v>
      </c>
      <c r="I127" s="3">
        <v>41649</v>
      </c>
      <c r="J127" t="s">
        <v>393</v>
      </c>
      <c r="K127" t="s">
        <v>310</v>
      </c>
      <c r="L127" t="s">
        <v>401</v>
      </c>
      <c r="M127" t="str" cm="1">
        <f t="array" ref="M127" xml:space="preserve"> _xlfn.XLOOKUP(K127,Market!B:B,Market!C:C, NA,0,1)</f>
        <v>Europe</v>
      </c>
      <c r="N127" t="str">
        <f xml:space="preserve"> IF(Table1[[#This Row],[Discounts]]=0, "No Discount", IF(Table1[[#This Row],[Discounts]]&lt;1000, "Low Discount", IF(Table1[[#This Row],[Discounts]]&lt;10000, "Medium Discount", "High Discount")))</f>
        <v>High Discount</v>
      </c>
      <c r="O127" s="18">
        <f t="shared" si="2"/>
        <v>238791</v>
      </c>
      <c r="P127">
        <f t="shared" si="3"/>
        <v>0.24198250728862974</v>
      </c>
      <c r="Q127" t="str">
        <f xml:space="preserve"> IF(Table1[[#This Row],[Profit]]/Table1[[#This Row],[COGS]]*100&gt;20, "Achieved", "Not Achieved")</f>
        <v>Achieved</v>
      </c>
    </row>
    <row r="128" spans="1:17" ht="12.75">
      <c r="A128" s="1" t="s">
        <v>56</v>
      </c>
      <c r="B128" s="16">
        <v>809</v>
      </c>
      <c r="C128" s="2">
        <v>120</v>
      </c>
      <c r="D128" s="2">
        <v>125</v>
      </c>
      <c r="E128" s="2">
        <v>101125</v>
      </c>
      <c r="F128" s="2">
        <v>2022.5</v>
      </c>
      <c r="G128" s="2">
        <v>99102.5</v>
      </c>
      <c r="H128" s="2">
        <v>97080</v>
      </c>
      <c r="I128" s="3">
        <v>41284</v>
      </c>
      <c r="J128" t="s">
        <v>398</v>
      </c>
      <c r="K128" t="s">
        <v>310</v>
      </c>
      <c r="L128" t="s">
        <v>401</v>
      </c>
      <c r="M128" t="str" cm="1">
        <f t="array" ref="M128" xml:space="preserve"> _xlfn.XLOOKUP(K128,Market!B:B,Market!C:C, NA,0,1)</f>
        <v>Europe</v>
      </c>
      <c r="N128" t="str">
        <f xml:space="preserve"> IF(Table1[[#This Row],[Discounts]]=0, "No Discount", IF(Table1[[#This Row],[Discounts]]&lt;1000, "Low Discount", IF(Table1[[#This Row],[Discounts]]&lt;10000, "Medium Discount", "High Discount")))</f>
        <v>Medium Discount</v>
      </c>
      <c r="O128" s="18">
        <f t="shared" si="2"/>
        <v>2022.5</v>
      </c>
      <c r="P128">
        <f t="shared" si="3"/>
        <v>2.0408163265306121E-2</v>
      </c>
      <c r="Q128" t="str">
        <f xml:space="preserve"> IF(Table1[[#This Row],[Profit]]/Table1[[#This Row],[COGS]]*100&gt;20, "Achieved", "Not Achieved")</f>
        <v>Not Achieved</v>
      </c>
    </row>
    <row r="129" spans="1:17" ht="12.75">
      <c r="A129" s="1" t="s">
        <v>56</v>
      </c>
      <c r="B129" s="16">
        <v>2145</v>
      </c>
      <c r="C129" s="2">
        <v>120</v>
      </c>
      <c r="D129" s="2">
        <v>125</v>
      </c>
      <c r="E129" s="2">
        <v>268125</v>
      </c>
      <c r="F129" s="2">
        <v>5362.5</v>
      </c>
      <c r="G129" s="2">
        <v>262762.5</v>
      </c>
      <c r="H129" s="2">
        <v>257400</v>
      </c>
      <c r="I129" s="3">
        <v>41284</v>
      </c>
      <c r="J129" t="s">
        <v>398</v>
      </c>
      <c r="K129" t="s">
        <v>357</v>
      </c>
      <c r="L129" t="s">
        <v>401</v>
      </c>
      <c r="M129" t="str" cm="1">
        <f t="array" ref="M129" xml:space="preserve"> _xlfn.XLOOKUP(K129,Market!B:B,Market!C:C, NA,0,1)</f>
        <v>North America</v>
      </c>
      <c r="N129" t="str">
        <f xml:space="preserve"> IF(Table1[[#This Row],[Discounts]]=0, "No Discount", IF(Table1[[#This Row],[Discounts]]&lt;1000, "Low Discount", IF(Table1[[#This Row],[Discounts]]&lt;10000, "Medium Discount", "High Discount")))</f>
        <v>Medium Discount</v>
      </c>
      <c r="O129" s="18">
        <f t="shared" si="2"/>
        <v>5362.5</v>
      </c>
      <c r="P129">
        <f t="shared" si="3"/>
        <v>2.0408163265306121E-2</v>
      </c>
      <c r="Q129" t="str">
        <f xml:space="preserve"> IF(Table1[[#This Row],[Profit]]/Table1[[#This Row],[COGS]]*100&gt;20, "Achieved", "Not Achieved")</f>
        <v>Not Achieved</v>
      </c>
    </row>
    <row r="130" spans="1:17" ht="12.75">
      <c r="A130" s="1" t="s">
        <v>56</v>
      </c>
      <c r="B130" s="16">
        <v>1055</v>
      </c>
      <c r="C130" s="2">
        <v>120</v>
      </c>
      <c r="D130" s="2">
        <v>12</v>
      </c>
      <c r="E130" s="2">
        <v>12660</v>
      </c>
      <c r="F130" s="2">
        <v>253.2</v>
      </c>
      <c r="G130" s="2">
        <v>12406.8</v>
      </c>
      <c r="H130" s="2">
        <v>3165</v>
      </c>
      <c r="I130" s="3">
        <v>41651</v>
      </c>
      <c r="J130" t="s">
        <v>397</v>
      </c>
      <c r="K130" t="s">
        <v>309</v>
      </c>
      <c r="L130" t="s">
        <v>401</v>
      </c>
      <c r="M130" t="str" cm="1">
        <f t="array" ref="M130" xml:space="preserve"> _xlfn.XLOOKUP(K130,Market!B:B,Market!C:C, NA,0,1)</f>
        <v>Europe</v>
      </c>
      <c r="N130" t="str">
        <f xml:space="preserve"> IF(Table1[[#This Row],[Discounts]]=0, "No Discount", IF(Table1[[#This Row],[Discounts]]&lt;1000, "Low Discount", IF(Table1[[#This Row],[Discounts]]&lt;10000, "Medium Discount", "High Discount")))</f>
        <v>Low Discount</v>
      </c>
      <c r="O130" s="18">
        <f t="shared" ref="O130:O193" si="4" xml:space="preserve"> G130-H130</f>
        <v>9241.7999999999993</v>
      </c>
      <c r="P130">
        <f t="shared" ref="P130:P193" si="5">(O130/G130)</f>
        <v>0.74489795918367341</v>
      </c>
      <c r="Q130" t="str">
        <f xml:space="preserve"> IF(Table1[[#This Row],[Profit]]/Table1[[#This Row],[COGS]]*100&gt;20, "Achieved", "Not Achieved")</f>
        <v>Achieved</v>
      </c>
    </row>
    <row r="131" spans="1:17" ht="12.75">
      <c r="A131" s="1" t="s">
        <v>56</v>
      </c>
      <c r="B131" s="16">
        <v>544</v>
      </c>
      <c r="C131" s="2">
        <v>120</v>
      </c>
      <c r="D131" s="2">
        <v>20</v>
      </c>
      <c r="E131" s="2">
        <v>10880</v>
      </c>
      <c r="F131" s="2">
        <v>217.6</v>
      </c>
      <c r="G131" s="2">
        <v>10662.4</v>
      </c>
      <c r="H131" s="2">
        <v>5440</v>
      </c>
      <c r="I131" s="3">
        <v>41286</v>
      </c>
      <c r="J131" t="s">
        <v>393</v>
      </c>
      <c r="K131" t="s">
        <v>357</v>
      </c>
      <c r="L131" t="s">
        <v>401</v>
      </c>
      <c r="M131" t="str" cm="1">
        <f t="array" ref="M131" xml:space="preserve"> _xlfn.XLOOKUP(K131,Market!B:B,Market!C:C, NA,0,1)</f>
        <v>North America</v>
      </c>
      <c r="N131" t="str">
        <f xml:space="preserve"> IF(Table1[[#This Row],[Discounts]]=0, "No Discount", IF(Table1[[#This Row],[Discounts]]&lt;1000, "Low Discount", IF(Table1[[#This Row],[Discounts]]&lt;10000, "Medium Discount", "High Discount")))</f>
        <v>Low Discount</v>
      </c>
      <c r="O131" s="18">
        <f t="shared" si="4"/>
        <v>5222.3999999999996</v>
      </c>
      <c r="P131">
        <f t="shared" si="5"/>
        <v>0.48979591836734693</v>
      </c>
      <c r="Q131" t="str">
        <f xml:space="preserve"> IF(Table1[[#This Row],[Profit]]/Table1[[#This Row],[COGS]]*100&gt;20, "Achieved", "Not Achieved")</f>
        <v>Achieved</v>
      </c>
    </row>
    <row r="132" spans="1:17" ht="12.75">
      <c r="A132" s="1" t="s">
        <v>56</v>
      </c>
      <c r="B132" s="16">
        <v>1084</v>
      </c>
      <c r="C132" s="2">
        <v>120</v>
      </c>
      <c r="D132" s="2">
        <v>12</v>
      </c>
      <c r="E132" s="2">
        <v>13008</v>
      </c>
      <c r="F132" s="2">
        <v>260.16000000000003</v>
      </c>
      <c r="G132" s="2">
        <v>12747.84</v>
      </c>
      <c r="H132" s="2">
        <v>3252</v>
      </c>
      <c r="I132" s="3">
        <v>41651</v>
      </c>
      <c r="J132" t="s">
        <v>397</v>
      </c>
      <c r="K132" t="s">
        <v>357</v>
      </c>
      <c r="L132" t="s">
        <v>401</v>
      </c>
      <c r="M132" t="str" cm="1">
        <f t="array" ref="M132" xml:space="preserve"> _xlfn.XLOOKUP(K132,Market!B:B,Market!C:C, NA,0,1)</f>
        <v>North America</v>
      </c>
      <c r="N132" t="str">
        <f xml:space="preserve"> IF(Table1[[#This Row],[Discounts]]=0, "No Discount", IF(Table1[[#This Row],[Discounts]]&lt;1000, "Low Discount", IF(Table1[[#This Row],[Discounts]]&lt;10000, "Medium Discount", "High Discount")))</f>
        <v>Low Discount</v>
      </c>
      <c r="O132" s="18">
        <f t="shared" si="4"/>
        <v>9495.84</v>
      </c>
      <c r="P132">
        <f t="shared" si="5"/>
        <v>0.74489795918367352</v>
      </c>
      <c r="Q132" t="str">
        <f xml:space="preserve"> IF(Table1[[#This Row],[Profit]]/Table1[[#This Row],[COGS]]*100&gt;20, "Achieved", "Not Achieved")</f>
        <v>Achieved</v>
      </c>
    </row>
    <row r="133" spans="1:17" ht="12.75">
      <c r="A133" s="1" t="s">
        <v>56</v>
      </c>
      <c r="B133" s="16">
        <v>662</v>
      </c>
      <c r="C133" s="2">
        <v>250</v>
      </c>
      <c r="D133" s="2">
        <v>125</v>
      </c>
      <c r="E133" s="2">
        <v>82750</v>
      </c>
      <c r="F133" s="2">
        <v>1655</v>
      </c>
      <c r="G133" s="2">
        <v>81095</v>
      </c>
      <c r="H133" s="2">
        <v>79440</v>
      </c>
      <c r="I133" s="3">
        <v>41645</v>
      </c>
      <c r="J133" t="s">
        <v>398</v>
      </c>
      <c r="K133" t="s">
        <v>357</v>
      </c>
      <c r="L133" t="s">
        <v>402</v>
      </c>
      <c r="M133" t="str" cm="1">
        <f t="array" ref="M133" xml:space="preserve"> _xlfn.XLOOKUP(K133,Market!B:B,Market!C:C, NA,0,1)</f>
        <v>North America</v>
      </c>
      <c r="N133" t="str">
        <f xml:space="preserve"> IF(Table1[[#This Row],[Discounts]]=0, "No Discount", IF(Table1[[#This Row],[Discounts]]&lt;1000, "Low Discount", IF(Table1[[#This Row],[Discounts]]&lt;10000, "Medium Discount", "High Discount")))</f>
        <v>Medium Discount</v>
      </c>
      <c r="O133" s="18">
        <f t="shared" si="4"/>
        <v>1655</v>
      </c>
      <c r="P133">
        <f t="shared" si="5"/>
        <v>2.0408163265306121E-2</v>
      </c>
      <c r="Q133" t="str">
        <f xml:space="preserve"> IF(Table1[[#This Row],[Profit]]/Table1[[#This Row],[COGS]]*100&gt;20, "Achieved", "Not Achieved")</f>
        <v>Not Achieved</v>
      </c>
    </row>
    <row r="134" spans="1:17" ht="12.75">
      <c r="A134" s="1" t="s">
        <v>56</v>
      </c>
      <c r="B134" s="16">
        <v>214</v>
      </c>
      <c r="C134" s="2">
        <v>250</v>
      </c>
      <c r="D134" s="2">
        <v>300</v>
      </c>
      <c r="E134" s="2">
        <v>64200</v>
      </c>
      <c r="F134" s="2">
        <v>1284</v>
      </c>
      <c r="G134" s="2">
        <v>62916</v>
      </c>
      <c r="H134" s="2">
        <v>53500</v>
      </c>
      <c r="I134" s="3">
        <v>41284</v>
      </c>
      <c r="J134" t="s">
        <v>399</v>
      </c>
      <c r="K134" t="s">
        <v>310</v>
      </c>
      <c r="L134" t="s">
        <v>402</v>
      </c>
      <c r="M134" t="str" cm="1">
        <f t="array" ref="M134" xml:space="preserve"> _xlfn.XLOOKUP(K134,Market!B:B,Market!C:C, NA,0,1)</f>
        <v>Europe</v>
      </c>
      <c r="N134" t="str">
        <f xml:space="preserve"> IF(Table1[[#This Row],[Discounts]]=0, "No Discount", IF(Table1[[#This Row],[Discounts]]&lt;1000, "Low Discount", IF(Table1[[#This Row],[Discounts]]&lt;10000, "Medium Discount", "High Discount")))</f>
        <v>Medium Discount</v>
      </c>
      <c r="O134" s="18">
        <f t="shared" si="4"/>
        <v>9416</v>
      </c>
      <c r="P134">
        <f t="shared" si="5"/>
        <v>0.14965986394557823</v>
      </c>
      <c r="Q134" t="str">
        <f xml:space="preserve"> IF(Table1[[#This Row],[Profit]]/Table1[[#This Row],[COGS]]*100&gt;20, "Achieved", "Not Achieved")</f>
        <v>Not Achieved</v>
      </c>
    </row>
    <row r="135" spans="1:17" ht="12.75">
      <c r="A135" s="1" t="s">
        <v>56</v>
      </c>
      <c r="B135" s="16">
        <v>2877</v>
      </c>
      <c r="C135" s="2">
        <v>250</v>
      </c>
      <c r="D135" s="2">
        <v>350</v>
      </c>
      <c r="E135" s="2">
        <v>1006950</v>
      </c>
      <c r="F135" s="2">
        <v>20139</v>
      </c>
      <c r="G135" s="2">
        <v>986811</v>
      </c>
      <c r="H135" s="2">
        <v>748020</v>
      </c>
      <c r="I135" s="3">
        <v>41649</v>
      </c>
      <c r="J135" t="s">
        <v>393</v>
      </c>
      <c r="K135" t="s">
        <v>310</v>
      </c>
      <c r="L135" t="s">
        <v>402</v>
      </c>
      <c r="M135" t="str" cm="1">
        <f t="array" ref="M135" xml:space="preserve"> _xlfn.XLOOKUP(K135,Market!B:B,Market!C:C, NA,0,1)</f>
        <v>Europe</v>
      </c>
      <c r="N135" t="str">
        <f xml:space="preserve"> IF(Table1[[#This Row],[Discounts]]=0, "No Discount", IF(Table1[[#This Row],[Discounts]]&lt;1000, "Low Discount", IF(Table1[[#This Row],[Discounts]]&lt;10000, "Medium Discount", "High Discount")))</f>
        <v>High Discount</v>
      </c>
      <c r="O135" s="18">
        <f t="shared" si="4"/>
        <v>238791</v>
      </c>
      <c r="P135">
        <f t="shared" si="5"/>
        <v>0.24198250728862974</v>
      </c>
      <c r="Q135" t="str">
        <f xml:space="preserve"> IF(Table1[[#This Row],[Profit]]/Table1[[#This Row],[COGS]]*100&gt;20, "Achieved", "Not Achieved")</f>
        <v>Achieved</v>
      </c>
    </row>
    <row r="136" spans="1:17" ht="12.75">
      <c r="A136" s="1" t="s">
        <v>56</v>
      </c>
      <c r="B136" s="16">
        <v>2729</v>
      </c>
      <c r="C136" s="2">
        <v>250</v>
      </c>
      <c r="D136" s="2">
        <v>125</v>
      </c>
      <c r="E136" s="2">
        <v>341125</v>
      </c>
      <c r="F136" s="2">
        <v>6822.5</v>
      </c>
      <c r="G136" s="2">
        <v>334302.5</v>
      </c>
      <c r="H136" s="2">
        <v>327480</v>
      </c>
      <c r="I136" s="3">
        <v>41651</v>
      </c>
      <c r="J136" t="s">
        <v>398</v>
      </c>
      <c r="K136" t="s">
        <v>346</v>
      </c>
      <c r="L136" t="s">
        <v>402</v>
      </c>
      <c r="M136" t="str" cm="1">
        <f t="array" ref="M136" xml:space="preserve"> _xlfn.XLOOKUP(K136,Market!B:B,Market!C:C, NA,0,1)</f>
        <v>North America</v>
      </c>
      <c r="N136" t="str">
        <f xml:space="preserve"> IF(Table1[[#This Row],[Discounts]]=0, "No Discount", IF(Table1[[#This Row],[Discounts]]&lt;1000, "Low Discount", IF(Table1[[#This Row],[Discounts]]&lt;10000, "Medium Discount", "High Discount")))</f>
        <v>Medium Discount</v>
      </c>
      <c r="O136" s="18">
        <f t="shared" si="4"/>
        <v>6822.5</v>
      </c>
      <c r="P136">
        <f t="shared" si="5"/>
        <v>2.0408163265306121E-2</v>
      </c>
      <c r="Q136" t="str">
        <f xml:space="preserve"> IF(Table1[[#This Row],[Profit]]/Table1[[#This Row],[COGS]]*100&gt;20, "Achieved", "Not Achieved")</f>
        <v>Not Achieved</v>
      </c>
    </row>
    <row r="137" spans="1:17" ht="12.75">
      <c r="A137" s="1" t="s">
        <v>56</v>
      </c>
      <c r="B137" s="16">
        <v>266</v>
      </c>
      <c r="C137" s="2">
        <v>250</v>
      </c>
      <c r="D137" s="2">
        <v>350</v>
      </c>
      <c r="E137" s="2">
        <v>93100</v>
      </c>
      <c r="F137" s="2">
        <v>1862</v>
      </c>
      <c r="G137" s="2">
        <v>91238</v>
      </c>
      <c r="H137" s="2">
        <v>69160</v>
      </c>
      <c r="I137" s="3">
        <v>41286</v>
      </c>
      <c r="J137" t="s">
        <v>393</v>
      </c>
      <c r="K137" t="s">
        <v>364</v>
      </c>
      <c r="L137" t="s">
        <v>402</v>
      </c>
      <c r="M137" t="str" cm="1">
        <f t="array" ref="M137" xml:space="preserve"> _xlfn.XLOOKUP(K137,Market!B:B,Market!C:C, NA,0,1)</f>
        <v>North America</v>
      </c>
      <c r="N137" t="str">
        <f xml:space="preserve"> IF(Table1[[#This Row],[Discounts]]=0, "No Discount", IF(Table1[[#This Row],[Discounts]]&lt;1000, "Low Discount", IF(Table1[[#This Row],[Discounts]]&lt;10000, "Medium Discount", "High Discount")))</f>
        <v>Medium Discount</v>
      </c>
      <c r="O137" s="18">
        <f t="shared" si="4"/>
        <v>22078</v>
      </c>
      <c r="P137">
        <f t="shared" si="5"/>
        <v>0.24198250728862974</v>
      </c>
      <c r="Q137" t="str">
        <f xml:space="preserve"> IF(Table1[[#This Row],[Profit]]/Table1[[#This Row],[COGS]]*100&gt;20, "Achieved", "Not Achieved")</f>
        <v>Achieved</v>
      </c>
    </row>
    <row r="138" spans="1:17" ht="12.75">
      <c r="A138" s="1" t="s">
        <v>56</v>
      </c>
      <c r="B138" s="16">
        <v>1940</v>
      </c>
      <c r="C138" s="2">
        <v>250</v>
      </c>
      <c r="D138" s="2">
        <v>350</v>
      </c>
      <c r="E138" s="2">
        <v>679000</v>
      </c>
      <c r="F138" s="2">
        <v>13580</v>
      </c>
      <c r="G138" s="2">
        <v>665420</v>
      </c>
      <c r="H138" s="2">
        <v>504400</v>
      </c>
      <c r="I138" s="3">
        <v>41286</v>
      </c>
      <c r="J138" t="s">
        <v>393</v>
      </c>
      <c r="K138" t="s">
        <v>357</v>
      </c>
      <c r="L138" t="s">
        <v>402</v>
      </c>
      <c r="M138" t="str" cm="1">
        <f t="array" ref="M138" xml:space="preserve"> _xlfn.XLOOKUP(K138,Market!B:B,Market!C:C, NA,0,1)</f>
        <v>North America</v>
      </c>
      <c r="N138" t="str">
        <f xml:space="preserve"> IF(Table1[[#This Row],[Discounts]]=0, "No Discount", IF(Table1[[#This Row],[Discounts]]&lt;1000, "Low Discount", IF(Table1[[#This Row],[Discounts]]&lt;10000, "Medium Discount", "High Discount")))</f>
        <v>High Discount</v>
      </c>
      <c r="O138" s="18">
        <f t="shared" si="4"/>
        <v>161020</v>
      </c>
      <c r="P138">
        <f t="shared" si="5"/>
        <v>0.24198250728862974</v>
      </c>
      <c r="Q138" t="str">
        <f xml:space="preserve"> IF(Table1[[#This Row],[Profit]]/Table1[[#This Row],[COGS]]*100&gt;20, "Achieved", "Not Achieved")</f>
        <v>Achieved</v>
      </c>
    </row>
    <row r="139" spans="1:17" ht="12.75">
      <c r="A139" s="1" t="s">
        <v>56</v>
      </c>
      <c r="B139" s="16">
        <v>259</v>
      </c>
      <c r="C139" s="2">
        <v>260</v>
      </c>
      <c r="D139" s="2">
        <v>300</v>
      </c>
      <c r="E139" s="2">
        <v>77700</v>
      </c>
      <c r="F139" s="2">
        <v>1554</v>
      </c>
      <c r="G139" s="2">
        <v>76146</v>
      </c>
      <c r="H139" s="2">
        <v>64750</v>
      </c>
      <c r="I139" s="3">
        <v>41642</v>
      </c>
      <c r="J139" t="s">
        <v>399</v>
      </c>
      <c r="K139" t="s">
        <v>310</v>
      </c>
      <c r="L139" t="s">
        <v>403</v>
      </c>
      <c r="M139" t="str" cm="1">
        <f t="array" ref="M139" xml:space="preserve"> _xlfn.XLOOKUP(K139,Market!B:B,Market!C:C, NA,0,1)</f>
        <v>Europe</v>
      </c>
      <c r="N139" t="str">
        <f xml:space="preserve"> IF(Table1[[#This Row],[Discounts]]=0, "No Discount", IF(Table1[[#This Row],[Discounts]]&lt;1000, "Low Discount", IF(Table1[[#This Row],[Discounts]]&lt;10000, "Medium Discount", "High Discount")))</f>
        <v>Medium Discount</v>
      </c>
      <c r="O139" s="18">
        <f t="shared" si="4"/>
        <v>11396</v>
      </c>
      <c r="P139">
        <f t="shared" si="5"/>
        <v>0.14965986394557823</v>
      </c>
      <c r="Q139" t="str">
        <f xml:space="preserve"> IF(Table1[[#This Row],[Profit]]/Table1[[#This Row],[COGS]]*100&gt;20, "Achieved", "Not Achieved")</f>
        <v>Not Achieved</v>
      </c>
    </row>
    <row r="140" spans="1:17" ht="12.75">
      <c r="A140" s="1" t="s">
        <v>56</v>
      </c>
      <c r="B140" s="16">
        <v>1101</v>
      </c>
      <c r="C140" s="2">
        <v>260</v>
      </c>
      <c r="D140" s="2">
        <v>300</v>
      </c>
      <c r="E140" s="2">
        <v>330300</v>
      </c>
      <c r="F140" s="2">
        <v>6606</v>
      </c>
      <c r="G140" s="2">
        <v>323694</v>
      </c>
      <c r="H140" s="2">
        <v>275250</v>
      </c>
      <c r="I140" s="3">
        <v>41642</v>
      </c>
      <c r="J140" t="s">
        <v>399</v>
      </c>
      <c r="K140" t="s">
        <v>357</v>
      </c>
      <c r="L140" t="s">
        <v>403</v>
      </c>
      <c r="M140" t="str" cm="1">
        <f t="array" ref="M140" xml:space="preserve"> _xlfn.XLOOKUP(K140,Market!B:B,Market!C:C, NA,0,1)</f>
        <v>North America</v>
      </c>
      <c r="N140" t="str">
        <f xml:space="preserve"> IF(Table1[[#This Row],[Discounts]]=0, "No Discount", IF(Table1[[#This Row],[Discounts]]&lt;1000, "Low Discount", IF(Table1[[#This Row],[Discounts]]&lt;10000, "Medium Discount", "High Discount")))</f>
        <v>Medium Discount</v>
      </c>
      <c r="O140" s="18">
        <f t="shared" si="4"/>
        <v>48444</v>
      </c>
      <c r="P140">
        <f t="shared" si="5"/>
        <v>0.14965986394557823</v>
      </c>
      <c r="Q140" t="str">
        <f xml:space="preserve"> IF(Table1[[#This Row],[Profit]]/Table1[[#This Row],[COGS]]*100&gt;20, "Achieved", "Not Achieved")</f>
        <v>Not Achieved</v>
      </c>
    </row>
    <row r="141" spans="1:17" ht="12.75">
      <c r="A141" s="1" t="s">
        <v>56</v>
      </c>
      <c r="B141" s="16">
        <v>2276</v>
      </c>
      <c r="C141" s="2">
        <v>260</v>
      </c>
      <c r="D141" s="2">
        <v>125</v>
      </c>
      <c r="E141" s="2">
        <v>284500</v>
      </c>
      <c r="F141" s="2">
        <v>5690</v>
      </c>
      <c r="G141" s="2">
        <v>278810</v>
      </c>
      <c r="H141" s="2">
        <v>273120</v>
      </c>
      <c r="I141" s="3">
        <v>41644</v>
      </c>
      <c r="J141" t="s">
        <v>398</v>
      </c>
      <c r="K141" t="s">
        <v>310</v>
      </c>
      <c r="L141" t="s">
        <v>403</v>
      </c>
      <c r="M141" t="str" cm="1">
        <f t="array" ref="M141" xml:space="preserve"> _xlfn.XLOOKUP(K141,Market!B:B,Market!C:C, NA,0,1)</f>
        <v>Europe</v>
      </c>
      <c r="N141" t="str">
        <f xml:space="preserve"> IF(Table1[[#This Row],[Discounts]]=0, "No Discount", IF(Table1[[#This Row],[Discounts]]&lt;1000, "Low Discount", IF(Table1[[#This Row],[Discounts]]&lt;10000, "Medium Discount", "High Discount")))</f>
        <v>Medium Discount</v>
      </c>
      <c r="O141" s="18">
        <f t="shared" si="4"/>
        <v>5690</v>
      </c>
      <c r="P141">
        <f t="shared" si="5"/>
        <v>2.0408163265306121E-2</v>
      </c>
      <c r="Q141" t="str">
        <f xml:space="preserve"> IF(Table1[[#This Row],[Profit]]/Table1[[#This Row],[COGS]]*100&gt;20, "Achieved", "Not Achieved")</f>
        <v>Not Achieved</v>
      </c>
    </row>
    <row r="142" spans="1:17" ht="12.75">
      <c r="A142" s="1" t="s">
        <v>56</v>
      </c>
      <c r="B142" s="16">
        <v>2966</v>
      </c>
      <c r="C142" s="2">
        <v>260</v>
      </c>
      <c r="D142" s="2">
        <v>350</v>
      </c>
      <c r="E142" s="2">
        <v>1038100</v>
      </c>
      <c r="F142" s="2">
        <v>20762</v>
      </c>
      <c r="G142" s="2">
        <v>1017338</v>
      </c>
      <c r="H142" s="2">
        <v>771160</v>
      </c>
      <c r="I142" s="3">
        <v>41284</v>
      </c>
      <c r="J142" t="s">
        <v>393</v>
      </c>
      <c r="K142" t="s">
        <v>310</v>
      </c>
      <c r="L142" t="s">
        <v>403</v>
      </c>
      <c r="M142" t="str" cm="1">
        <f t="array" ref="M142" xml:space="preserve"> _xlfn.XLOOKUP(K142,Market!B:B,Market!C:C, NA,0,1)</f>
        <v>Europe</v>
      </c>
      <c r="N142" t="str">
        <f xml:space="preserve"> IF(Table1[[#This Row],[Discounts]]=0, "No Discount", IF(Table1[[#This Row],[Discounts]]&lt;1000, "Low Discount", IF(Table1[[#This Row],[Discounts]]&lt;10000, "Medium Discount", "High Discount")))</f>
        <v>High Discount</v>
      </c>
      <c r="O142" s="18">
        <f t="shared" si="4"/>
        <v>246178</v>
      </c>
      <c r="P142">
        <f t="shared" si="5"/>
        <v>0.24198250728862974</v>
      </c>
      <c r="Q142" t="str">
        <f xml:space="preserve"> IF(Table1[[#This Row],[Profit]]/Table1[[#This Row],[COGS]]*100&gt;20, "Achieved", "Not Achieved")</f>
        <v>Achieved</v>
      </c>
    </row>
    <row r="143" spans="1:17" ht="12.75">
      <c r="A143" s="1" t="s">
        <v>56</v>
      </c>
      <c r="B143" s="16">
        <v>1236</v>
      </c>
      <c r="C143" s="2">
        <v>260</v>
      </c>
      <c r="D143" s="2">
        <v>20</v>
      </c>
      <c r="E143" s="2">
        <v>24720</v>
      </c>
      <c r="F143" s="2">
        <v>494.4</v>
      </c>
      <c r="G143" s="2">
        <v>24225.599999999999</v>
      </c>
      <c r="H143" s="2">
        <v>12360</v>
      </c>
      <c r="I143" s="3">
        <v>41650</v>
      </c>
      <c r="J143" t="s">
        <v>393</v>
      </c>
      <c r="K143" t="s">
        <v>364</v>
      </c>
      <c r="L143" t="s">
        <v>403</v>
      </c>
      <c r="M143" t="str" cm="1">
        <f t="array" ref="M143" xml:space="preserve"> _xlfn.XLOOKUP(K143,Market!B:B,Market!C:C, NA,0,1)</f>
        <v>North America</v>
      </c>
      <c r="N143" t="str">
        <f xml:space="preserve"> IF(Table1[[#This Row],[Discounts]]=0, "No Discount", IF(Table1[[#This Row],[Discounts]]&lt;1000, "Low Discount", IF(Table1[[#This Row],[Discounts]]&lt;10000, "Medium Discount", "High Discount")))</f>
        <v>Low Discount</v>
      </c>
      <c r="O143" s="18">
        <f t="shared" si="4"/>
        <v>11865.599999999999</v>
      </c>
      <c r="P143">
        <f t="shared" si="5"/>
        <v>0.48979591836734693</v>
      </c>
      <c r="Q143" t="str">
        <f xml:space="preserve"> IF(Table1[[#This Row],[Profit]]/Table1[[#This Row],[COGS]]*100&gt;20, "Achieved", "Not Achieved")</f>
        <v>Achieved</v>
      </c>
    </row>
    <row r="144" spans="1:17" ht="12.75">
      <c r="A144" s="1" t="s">
        <v>56</v>
      </c>
      <c r="B144" s="16">
        <v>941</v>
      </c>
      <c r="C144" s="2">
        <v>260</v>
      </c>
      <c r="D144" s="2">
        <v>20</v>
      </c>
      <c r="E144" s="2">
        <v>18820</v>
      </c>
      <c r="F144" s="2">
        <v>376.4</v>
      </c>
      <c r="G144" s="2">
        <v>18443.599999999999</v>
      </c>
      <c r="H144" s="2">
        <v>9410</v>
      </c>
      <c r="I144" s="3">
        <v>41650</v>
      </c>
      <c r="J144" t="s">
        <v>393</v>
      </c>
      <c r="K144" t="s">
        <v>309</v>
      </c>
      <c r="L144" t="s">
        <v>403</v>
      </c>
      <c r="M144" t="str" cm="1">
        <f t="array" ref="M144" xml:space="preserve"> _xlfn.XLOOKUP(K144,Market!B:B,Market!C:C, NA,0,1)</f>
        <v>Europe</v>
      </c>
      <c r="N144" t="str">
        <f xml:space="preserve"> IF(Table1[[#This Row],[Discounts]]=0, "No Discount", IF(Table1[[#This Row],[Discounts]]&lt;1000, "Low Discount", IF(Table1[[#This Row],[Discounts]]&lt;10000, "Medium Discount", "High Discount")))</f>
        <v>Low Discount</v>
      </c>
      <c r="O144" s="18">
        <f t="shared" si="4"/>
        <v>9033.5999999999985</v>
      </c>
      <c r="P144">
        <f t="shared" si="5"/>
        <v>0.48979591836734687</v>
      </c>
      <c r="Q144" t="str">
        <f xml:space="preserve"> IF(Table1[[#This Row],[Profit]]/Table1[[#This Row],[COGS]]*100&gt;20, "Achieved", "Not Achieved")</f>
        <v>Achieved</v>
      </c>
    </row>
    <row r="145" spans="1:17" ht="12.75">
      <c r="A145" s="1" t="s">
        <v>56</v>
      </c>
      <c r="B145" s="16">
        <v>1916</v>
      </c>
      <c r="C145" s="2">
        <v>260</v>
      </c>
      <c r="D145" s="2">
        <v>300</v>
      </c>
      <c r="E145" s="2">
        <v>574800</v>
      </c>
      <c r="F145" s="2">
        <v>11496</v>
      </c>
      <c r="G145" s="2">
        <v>563304</v>
      </c>
      <c r="H145" s="2">
        <v>479000</v>
      </c>
      <c r="I145" s="3">
        <v>41651</v>
      </c>
      <c r="J145" t="s">
        <v>399</v>
      </c>
      <c r="K145" t="s">
        <v>346</v>
      </c>
      <c r="L145" t="s">
        <v>403</v>
      </c>
      <c r="M145" t="str" cm="1">
        <f t="array" ref="M145" xml:space="preserve"> _xlfn.XLOOKUP(K145,Market!B:B,Market!C:C, NA,0,1)</f>
        <v>North America</v>
      </c>
      <c r="N145" t="str">
        <f xml:space="preserve"> IF(Table1[[#This Row],[Discounts]]=0, "No Discount", IF(Table1[[#This Row],[Discounts]]&lt;1000, "Low Discount", IF(Table1[[#This Row],[Discounts]]&lt;10000, "Medium Discount", "High Discount")))</f>
        <v>High Discount</v>
      </c>
      <c r="O145" s="18">
        <f t="shared" si="4"/>
        <v>84304</v>
      </c>
      <c r="P145">
        <f t="shared" si="5"/>
        <v>0.14965986394557823</v>
      </c>
      <c r="Q145" t="str">
        <f xml:space="preserve"> IF(Table1[[#This Row],[Profit]]/Table1[[#This Row],[COGS]]*100&gt;20, "Achieved", "Not Achieved")</f>
        <v>Not Achieved</v>
      </c>
    </row>
    <row r="146" spans="1:17" ht="12.75">
      <c r="A146" s="1" t="s">
        <v>56</v>
      </c>
      <c r="B146" s="16">
        <v>4243.5</v>
      </c>
      <c r="C146" s="2">
        <v>3</v>
      </c>
      <c r="D146" s="2">
        <v>125</v>
      </c>
      <c r="E146" s="2">
        <v>530437.5</v>
      </c>
      <c r="F146" s="2">
        <v>15913.13</v>
      </c>
      <c r="G146" s="2">
        <v>514524.38</v>
      </c>
      <c r="H146" s="2">
        <v>509220</v>
      </c>
      <c r="I146" s="3">
        <v>41643</v>
      </c>
      <c r="J146" t="s">
        <v>398</v>
      </c>
      <c r="K146" t="s">
        <v>309</v>
      </c>
      <c r="L146" t="s">
        <v>394</v>
      </c>
      <c r="M146" t="str" cm="1">
        <f t="array" ref="M146" xml:space="preserve"> _xlfn.XLOOKUP(K146,Market!B:B,Market!C:C, NA,0,1)</f>
        <v>Europe</v>
      </c>
      <c r="N146" t="str">
        <f xml:space="preserve"> IF(Table1[[#This Row],[Discounts]]=0, "No Discount", IF(Table1[[#This Row],[Discounts]]&lt;1000, "Low Discount", IF(Table1[[#This Row],[Discounts]]&lt;10000, "Medium Discount", "High Discount")))</f>
        <v>High Discount</v>
      </c>
      <c r="O146" s="18">
        <f t="shared" si="4"/>
        <v>5304.3800000000047</v>
      </c>
      <c r="P146">
        <f t="shared" si="5"/>
        <v>1.0309287968045372E-2</v>
      </c>
      <c r="Q146" t="str">
        <f xml:space="preserve"> IF(Table1[[#This Row],[Profit]]/Table1[[#This Row],[COGS]]*100&gt;20, "Achieved", "Not Achieved")</f>
        <v>Not Achieved</v>
      </c>
    </row>
    <row r="147" spans="1:17" ht="12.75">
      <c r="A147" s="1" t="s">
        <v>56</v>
      </c>
      <c r="B147" s="16">
        <v>2580</v>
      </c>
      <c r="C147" s="2">
        <v>3</v>
      </c>
      <c r="D147" s="2">
        <v>20</v>
      </c>
      <c r="E147" s="2">
        <v>51600</v>
      </c>
      <c r="F147" s="2">
        <v>1548</v>
      </c>
      <c r="G147" s="2">
        <v>50052</v>
      </c>
      <c r="H147" s="2">
        <v>25800</v>
      </c>
      <c r="I147" s="3">
        <v>41643</v>
      </c>
      <c r="J147" t="s">
        <v>393</v>
      </c>
      <c r="K147" t="s">
        <v>310</v>
      </c>
      <c r="L147" t="s">
        <v>394</v>
      </c>
      <c r="M147" t="str" cm="1">
        <f t="array" ref="M147" xml:space="preserve"> _xlfn.XLOOKUP(K147,Market!B:B,Market!C:C, NA,0,1)</f>
        <v>Europe</v>
      </c>
      <c r="N147" t="str">
        <f xml:space="preserve"> IF(Table1[[#This Row],[Discounts]]=0, "No Discount", IF(Table1[[#This Row],[Discounts]]&lt;1000, "Low Discount", IF(Table1[[#This Row],[Discounts]]&lt;10000, "Medium Discount", "High Discount")))</f>
        <v>Medium Discount</v>
      </c>
      <c r="O147" s="18">
        <f t="shared" si="4"/>
        <v>24252</v>
      </c>
      <c r="P147">
        <f t="shared" si="5"/>
        <v>0.4845360824742268</v>
      </c>
      <c r="Q147" t="str">
        <f xml:space="preserve"> IF(Table1[[#This Row],[Profit]]/Table1[[#This Row],[COGS]]*100&gt;20, "Achieved", "Not Achieved")</f>
        <v>Achieved</v>
      </c>
    </row>
    <row r="148" spans="1:17" ht="12.75">
      <c r="A148" s="1" t="s">
        <v>56</v>
      </c>
      <c r="B148" s="16">
        <v>689</v>
      </c>
      <c r="C148" s="2">
        <v>3</v>
      </c>
      <c r="D148" s="2">
        <v>300</v>
      </c>
      <c r="E148" s="2">
        <v>206700</v>
      </c>
      <c r="F148" s="2">
        <v>6201</v>
      </c>
      <c r="G148" s="2">
        <v>200499</v>
      </c>
      <c r="H148" s="2">
        <v>172250</v>
      </c>
      <c r="I148" s="3">
        <v>41645</v>
      </c>
      <c r="J148" t="s">
        <v>399</v>
      </c>
      <c r="K148" t="s">
        <v>310</v>
      </c>
      <c r="L148" t="s">
        <v>394</v>
      </c>
      <c r="M148" t="str" cm="1">
        <f t="array" ref="M148" xml:space="preserve"> _xlfn.XLOOKUP(K148,Market!B:B,Market!C:C, NA,0,1)</f>
        <v>Europe</v>
      </c>
      <c r="N148" t="str">
        <f xml:space="preserve"> IF(Table1[[#This Row],[Discounts]]=0, "No Discount", IF(Table1[[#This Row],[Discounts]]&lt;1000, "Low Discount", IF(Table1[[#This Row],[Discounts]]&lt;10000, "Medium Discount", "High Discount")))</f>
        <v>Medium Discount</v>
      </c>
      <c r="O148" s="18">
        <f t="shared" si="4"/>
        <v>28249</v>
      </c>
      <c r="P148">
        <f t="shared" si="5"/>
        <v>0.14089347079037801</v>
      </c>
      <c r="Q148" t="str">
        <f xml:space="preserve"> IF(Table1[[#This Row],[Profit]]/Table1[[#This Row],[COGS]]*100&gt;20, "Achieved", "Not Achieved")</f>
        <v>Not Achieved</v>
      </c>
    </row>
    <row r="149" spans="1:17" ht="12.75">
      <c r="A149" s="1" t="s">
        <v>56</v>
      </c>
      <c r="B149" s="16">
        <v>1947</v>
      </c>
      <c r="C149" s="2">
        <v>3</v>
      </c>
      <c r="D149" s="2">
        <v>12</v>
      </c>
      <c r="E149" s="2">
        <v>23364</v>
      </c>
      <c r="F149" s="2">
        <v>700.92</v>
      </c>
      <c r="G149" s="2">
        <v>22663.08</v>
      </c>
      <c r="H149" s="2">
        <v>5841</v>
      </c>
      <c r="I149" s="3">
        <v>41648</v>
      </c>
      <c r="J149" t="s">
        <v>397</v>
      </c>
      <c r="K149" t="s">
        <v>364</v>
      </c>
      <c r="L149" t="s">
        <v>394</v>
      </c>
      <c r="M149" t="str" cm="1">
        <f t="array" ref="M149" xml:space="preserve"> _xlfn.XLOOKUP(K149,Market!B:B,Market!C:C, NA,0,1)</f>
        <v>North America</v>
      </c>
      <c r="N149" t="str">
        <f xml:space="preserve"> IF(Table1[[#This Row],[Discounts]]=0, "No Discount", IF(Table1[[#This Row],[Discounts]]&lt;1000, "Low Discount", IF(Table1[[#This Row],[Discounts]]&lt;10000, "Medium Discount", "High Discount")))</f>
        <v>Low Discount</v>
      </c>
      <c r="O149" s="18">
        <f t="shared" si="4"/>
        <v>16822.080000000002</v>
      </c>
      <c r="P149">
        <f t="shared" si="5"/>
        <v>0.74226804123711343</v>
      </c>
      <c r="Q149" t="str">
        <f xml:space="preserve"> IF(Table1[[#This Row],[Profit]]/Table1[[#This Row],[COGS]]*100&gt;20, "Achieved", "Not Achieved")</f>
        <v>Achieved</v>
      </c>
    </row>
    <row r="150" spans="1:17" ht="12.75">
      <c r="A150" s="1" t="s">
        <v>56</v>
      </c>
      <c r="B150" s="16">
        <v>908</v>
      </c>
      <c r="C150" s="2">
        <v>3</v>
      </c>
      <c r="D150" s="2">
        <v>12</v>
      </c>
      <c r="E150" s="2">
        <v>10896</v>
      </c>
      <c r="F150" s="2">
        <v>326.88</v>
      </c>
      <c r="G150" s="2">
        <v>10569.12</v>
      </c>
      <c r="H150" s="2">
        <v>2724</v>
      </c>
      <c r="I150" s="3">
        <v>41286</v>
      </c>
      <c r="J150" t="s">
        <v>397</v>
      </c>
      <c r="K150" t="s">
        <v>346</v>
      </c>
      <c r="L150" t="s">
        <v>394</v>
      </c>
      <c r="M150" t="str" cm="1">
        <f t="array" ref="M150" xml:space="preserve"> _xlfn.XLOOKUP(K150,Market!B:B,Market!C:C, NA,0,1)</f>
        <v>North America</v>
      </c>
      <c r="N150" t="str">
        <f xml:space="preserve"> IF(Table1[[#This Row],[Discounts]]=0, "No Discount", IF(Table1[[#This Row],[Discounts]]&lt;1000, "Low Discount", IF(Table1[[#This Row],[Discounts]]&lt;10000, "Medium Discount", "High Discount")))</f>
        <v>Low Discount</v>
      </c>
      <c r="O150" s="18">
        <f t="shared" si="4"/>
        <v>7845.1200000000008</v>
      </c>
      <c r="P150">
        <f t="shared" si="5"/>
        <v>0.74226804123711343</v>
      </c>
      <c r="Q150" t="str">
        <f xml:space="preserve"> IF(Table1[[#This Row],[Profit]]/Table1[[#This Row],[COGS]]*100&gt;20, "Achieved", "Not Achieved")</f>
        <v>Achieved</v>
      </c>
    </row>
    <row r="151" spans="1:17" ht="12.75">
      <c r="A151" s="1" t="s">
        <v>56</v>
      </c>
      <c r="B151" s="16">
        <v>1958</v>
      </c>
      <c r="C151" s="2">
        <v>5</v>
      </c>
      <c r="D151" s="2">
        <v>7</v>
      </c>
      <c r="E151" s="2">
        <v>13706</v>
      </c>
      <c r="F151" s="2">
        <v>411.18</v>
      </c>
      <c r="G151" s="2">
        <v>13294.82</v>
      </c>
      <c r="H151" s="2">
        <v>9790</v>
      </c>
      <c r="I151" s="3">
        <v>41641</v>
      </c>
      <c r="J151" t="s">
        <v>393</v>
      </c>
      <c r="K151" t="s">
        <v>310</v>
      </c>
      <c r="L151" t="s">
        <v>396</v>
      </c>
      <c r="M151" t="str" cm="1">
        <f t="array" ref="M151" xml:space="preserve"> _xlfn.XLOOKUP(K151,Market!B:B,Market!C:C, NA,0,1)</f>
        <v>Europe</v>
      </c>
      <c r="N151" t="str">
        <f xml:space="preserve"> IF(Table1[[#This Row],[Discounts]]=0, "No Discount", IF(Table1[[#This Row],[Discounts]]&lt;1000, "Low Discount", IF(Table1[[#This Row],[Discounts]]&lt;10000, "Medium Discount", "High Discount")))</f>
        <v>Low Discount</v>
      </c>
      <c r="O151" s="18">
        <f t="shared" si="4"/>
        <v>3504.8199999999997</v>
      </c>
      <c r="P151">
        <f t="shared" si="5"/>
        <v>0.26362297496318116</v>
      </c>
      <c r="Q151" t="str">
        <f xml:space="preserve"> IF(Table1[[#This Row],[Profit]]/Table1[[#This Row],[COGS]]*100&gt;20, "Achieved", "Not Achieved")</f>
        <v>Achieved</v>
      </c>
    </row>
    <row r="152" spans="1:17" ht="12.75">
      <c r="A152" s="1" t="s">
        <v>56</v>
      </c>
      <c r="B152" s="16">
        <v>1901</v>
      </c>
      <c r="C152" s="2">
        <v>5</v>
      </c>
      <c r="D152" s="2">
        <v>12</v>
      </c>
      <c r="E152" s="2">
        <v>22812</v>
      </c>
      <c r="F152" s="2">
        <v>684.36</v>
      </c>
      <c r="G152" s="2">
        <v>22127.64</v>
      </c>
      <c r="H152" s="2">
        <v>5703</v>
      </c>
      <c r="I152" s="3">
        <v>41645</v>
      </c>
      <c r="J152" t="s">
        <v>397</v>
      </c>
      <c r="K152" t="s">
        <v>309</v>
      </c>
      <c r="L152" t="s">
        <v>396</v>
      </c>
      <c r="M152" t="str" cm="1">
        <f t="array" ref="M152" xml:space="preserve"> _xlfn.XLOOKUP(K152,Market!B:B,Market!C:C, NA,0,1)</f>
        <v>Europe</v>
      </c>
      <c r="N152" t="str">
        <f xml:space="preserve"> IF(Table1[[#This Row],[Discounts]]=0, "No Discount", IF(Table1[[#This Row],[Discounts]]&lt;1000, "Low Discount", IF(Table1[[#This Row],[Discounts]]&lt;10000, "Medium Discount", "High Discount")))</f>
        <v>Low Discount</v>
      </c>
      <c r="O152" s="18">
        <f t="shared" si="4"/>
        <v>16424.64</v>
      </c>
      <c r="P152">
        <f t="shared" si="5"/>
        <v>0.74226804123711343</v>
      </c>
      <c r="Q152" t="str">
        <f xml:space="preserve"> IF(Table1[[#This Row],[Profit]]/Table1[[#This Row],[COGS]]*100&gt;20, "Achieved", "Not Achieved")</f>
        <v>Achieved</v>
      </c>
    </row>
    <row r="153" spans="1:17" ht="12.75">
      <c r="A153" s="1" t="s">
        <v>56</v>
      </c>
      <c r="B153" s="16">
        <v>544</v>
      </c>
      <c r="C153" s="2">
        <v>5</v>
      </c>
      <c r="D153" s="2">
        <v>7</v>
      </c>
      <c r="E153" s="2">
        <v>3808</v>
      </c>
      <c r="F153" s="2">
        <v>114.24</v>
      </c>
      <c r="G153" s="2">
        <v>3693.76</v>
      </c>
      <c r="H153" s="2">
        <v>2720</v>
      </c>
      <c r="I153" s="3">
        <v>41648</v>
      </c>
      <c r="J153" t="s">
        <v>393</v>
      </c>
      <c r="K153" t="s">
        <v>309</v>
      </c>
      <c r="L153" t="s">
        <v>396</v>
      </c>
      <c r="M153" t="str" cm="1">
        <f t="array" ref="M153" xml:space="preserve"> _xlfn.XLOOKUP(K153,Market!B:B,Market!C:C, NA,0,1)</f>
        <v>Europe</v>
      </c>
      <c r="N153" t="str">
        <f xml:space="preserve"> IF(Table1[[#This Row],[Discounts]]=0, "No Discount", IF(Table1[[#This Row],[Discounts]]&lt;1000, "Low Discount", IF(Table1[[#This Row],[Discounts]]&lt;10000, "Medium Discount", "High Discount")))</f>
        <v>Low Discount</v>
      </c>
      <c r="O153" s="18">
        <f t="shared" si="4"/>
        <v>973.76000000000022</v>
      </c>
      <c r="P153">
        <f t="shared" si="5"/>
        <v>0.26362297496318121</v>
      </c>
      <c r="Q153" t="str">
        <f xml:space="preserve"> IF(Table1[[#This Row],[Profit]]/Table1[[#This Row],[COGS]]*100&gt;20, "Achieved", "Not Achieved")</f>
        <v>Achieved</v>
      </c>
    </row>
    <row r="154" spans="1:17" ht="12.75">
      <c r="A154" s="1" t="s">
        <v>56</v>
      </c>
      <c r="B154" s="16">
        <v>1797</v>
      </c>
      <c r="C154" s="2">
        <v>5</v>
      </c>
      <c r="D154" s="2">
        <v>350</v>
      </c>
      <c r="E154" s="2">
        <v>628950</v>
      </c>
      <c r="F154" s="2">
        <v>18868.5</v>
      </c>
      <c r="G154" s="2">
        <v>610081.5</v>
      </c>
      <c r="H154" s="2">
        <v>467220</v>
      </c>
      <c r="I154" s="3">
        <v>41283</v>
      </c>
      <c r="J154" t="s">
        <v>393</v>
      </c>
      <c r="K154" t="s">
        <v>310</v>
      </c>
      <c r="L154" t="s">
        <v>396</v>
      </c>
      <c r="M154" t="str" cm="1">
        <f t="array" ref="M154" xml:space="preserve"> _xlfn.XLOOKUP(K154,Market!B:B,Market!C:C, NA,0,1)</f>
        <v>Europe</v>
      </c>
      <c r="N154" t="str">
        <f xml:space="preserve"> IF(Table1[[#This Row],[Discounts]]=0, "No Discount", IF(Table1[[#This Row],[Discounts]]&lt;1000, "Low Discount", IF(Table1[[#This Row],[Discounts]]&lt;10000, "Medium Discount", "High Discount")))</f>
        <v>High Discount</v>
      </c>
      <c r="O154" s="18">
        <f t="shared" si="4"/>
        <v>142861.5</v>
      </c>
      <c r="P154">
        <f t="shared" si="5"/>
        <v>0.2341678939617084</v>
      </c>
      <c r="Q154" t="str">
        <f xml:space="preserve"> IF(Table1[[#This Row],[Profit]]/Table1[[#This Row],[COGS]]*100&gt;20, "Achieved", "Not Achieved")</f>
        <v>Achieved</v>
      </c>
    </row>
    <row r="155" spans="1:17" ht="12.75">
      <c r="A155" s="1" t="s">
        <v>56</v>
      </c>
      <c r="B155" s="16">
        <v>1287</v>
      </c>
      <c r="C155" s="2">
        <v>5</v>
      </c>
      <c r="D155" s="2">
        <v>125</v>
      </c>
      <c r="E155" s="2">
        <v>160875</v>
      </c>
      <c r="F155" s="2">
        <v>4826.25</v>
      </c>
      <c r="G155" s="2">
        <v>156048.75</v>
      </c>
      <c r="H155" s="2">
        <v>154440</v>
      </c>
      <c r="I155" s="3">
        <v>41651</v>
      </c>
      <c r="J155" t="s">
        <v>398</v>
      </c>
      <c r="K155" t="s">
        <v>309</v>
      </c>
      <c r="L155" t="s">
        <v>396</v>
      </c>
      <c r="M155" t="str" cm="1">
        <f t="array" ref="M155" xml:space="preserve"> _xlfn.XLOOKUP(K155,Market!B:B,Market!C:C, NA,0,1)</f>
        <v>Europe</v>
      </c>
      <c r="N155" t="str">
        <f xml:space="preserve"> IF(Table1[[#This Row],[Discounts]]=0, "No Discount", IF(Table1[[#This Row],[Discounts]]&lt;1000, "Low Discount", IF(Table1[[#This Row],[Discounts]]&lt;10000, "Medium Discount", "High Discount")))</f>
        <v>Medium Discount</v>
      </c>
      <c r="O155" s="18">
        <f t="shared" si="4"/>
        <v>1608.75</v>
      </c>
      <c r="P155">
        <f t="shared" si="5"/>
        <v>1.0309278350515464E-2</v>
      </c>
      <c r="Q155" t="str">
        <f xml:space="preserve"> IF(Table1[[#This Row],[Profit]]/Table1[[#This Row],[COGS]]*100&gt;20, "Achieved", "Not Achieved")</f>
        <v>Not Achieved</v>
      </c>
    </row>
    <row r="156" spans="1:17" ht="12.75">
      <c r="A156" s="1" t="s">
        <v>56</v>
      </c>
      <c r="B156" s="16">
        <v>1706</v>
      </c>
      <c r="C156" s="2">
        <v>5</v>
      </c>
      <c r="D156" s="2">
        <v>125</v>
      </c>
      <c r="E156" s="2">
        <v>213250</v>
      </c>
      <c r="F156" s="2">
        <v>6397.5</v>
      </c>
      <c r="G156" s="2">
        <v>206852.5</v>
      </c>
      <c r="H156" s="2">
        <v>204720</v>
      </c>
      <c r="I156" s="3">
        <v>41651</v>
      </c>
      <c r="J156" t="s">
        <v>398</v>
      </c>
      <c r="K156" t="s">
        <v>310</v>
      </c>
      <c r="L156" t="s">
        <v>396</v>
      </c>
      <c r="M156" t="str" cm="1">
        <f t="array" ref="M156" xml:space="preserve"> _xlfn.XLOOKUP(K156,Market!B:B,Market!C:C, NA,0,1)</f>
        <v>Europe</v>
      </c>
      <c r="N156" t="str">
        <f xml:space="preserve"> IF(Table1[[#This Row],[Discounts]]=0, "No Discount", IF(Table1[[#This Row],[Discounts]]&lt;1000, "Low Discount", IF(Table1[[#This Row],[Discounts]]&lt;10000, "Medium Discount", "High Discount")))</f>
        <v>Medium Discount</v>
      </c>
      <c r="O156" s="18">
        <f t="shared" si="4"/>
        <v>2132.5</v>
      </c>
      <c r="P156">
        <f t="shared" si="5"/>
        <v>1.0309278350515464E-2</v>
      </c>
      <c r="Q156" t="str">
        <f xml:space="preserve"> IF(Table1[[#This Row],[Profit]]/Table1[[#This Row],[COGS]]*100&gt;20, "Achieved", "Not Achieved")</f>
        <v>Not Achieved</v>
      </c>
    </row>
    <row r="157" spans="1:17" ht="12.75">
      <c r="A157" s="1" t="s">
        <v>56</v>
      </c>
      <c r="B157" s="16">
        <v>2434.5</v>
      </c>
      <c r="C157" s="2">
        <v>10</v>
      </c>
      <c r="D157" s="2">
        <v>300</v>
      </c>
      <c r="E157" s="2">
        <v>730350</v>
      </c>
      <c r="F157" s="2">
        <v>21910.5</v>
      </c>
      <c r="G157" s="2">
        <v>708439.5</v>
      </c>
      <c r="H157" s="2">
        <v>608625</v>
      </c>
      <c r="I157" s="3">
        <v>41640</v>
      </c>
      <c r="J157" t="s">
        <v>399</v>
      </c>
      <c r="K157" t="s">
        <v>309</v>
      </c>
      <c r="L157" t="s">
        <v>400</v>
      </c>
      <c r="M157" t="str" cm="1">
        <f t="array" ref="M157" xml:space="preserve"> _xlfn.XLOOKUP(K157,Market!B:B,Market!C:C, NA,0,1)</f>
        <v>Europe</v>
      </c>
      <c r="N157" t="str">
        <f xml:space="preserve"> IF(Table1[[#This Row],[Discounts]]=0, "No Discount", IF(Table1[[#This Row],[Discounts]]&lt;1000, "Low Discount", IF(Table1[[#This Row],[Discounts]]&lt;10000, "Medium Discount", "High Discount")))</f>
        <v>High Discount</v>
      </c>
      <c r="O157" s="18">
        <f t="shared" si="4"/>
        <v>99814.5</v>
      </c>
      <c r="P157">
        <f t="shared" si="5"/>
        <v>0.14089347079037801</v>
      </c>
      <c r="Q157" t="str">
        <f xml:space="preserve"> IF(Table1[[#This Row],[Profit]]/Table1[[#This Row],[COGS]]*100&gt;20, "Achieved", "Not Achieved")</f>
        <v>Not Achieved</v>
      </c>
    </row>
    <row r="158" spans="1:17" ht="12.75">
      <c r="A158" s="1" t="s">
        <v>56</v>
      </c>
      <c r="B158" s="16">
        <v>1774</v>
      </c>
      <c r="C158" s="2">
        <v>10</v>
      </c>
      <c r="D158" s="2">
        <v>125</v>
      </c>
      <c r="E158" s="2">
        <v>221750</v>
      </c>
      <c r="F158" s="2">
        <v>6652.5</v>
      </c>
      <c r="G158" s="2">
        <v>215097.5</v>
      </c>
      <c r="H158" s="2">
        <v>212880</v>
      </c>
      <c r="I158" s="3">
        <v>41642</v>
      </c>
      <c r="J158" t="s">
        <v>398</v>
      </c>
      <c r="K158" t="s">
        <v>346</v>
      </c>
      <c r="L158" t="s">
        <v>400</v>
      </c>
      <c r="M158" t="str" cm="1">
        <f t="array" ref="M158" xml:space="preserve"> _xlfn.XLOOKUP(K158,Market!B:B,Market!C:C, NA,0,1)</f>
        <v>North America</v>
      </c>
      <c r="N158" t="str">
        <f xml:space="preserve"> IF(Table1[[#This Row],[Discounts]]=0, "No Discount", IF(Table1[[#This Row],[Discounts]]&lt;1000, "Low Discount", IF(Table1[[#This Row],[Discounts]]&lt;10000, "Medium Discount", "High Discount")))</f>
        <v>Medium Discount</v>
      </c>
      <c r="O158" s="18">
        <f t="shared" si="4"/>
        <v>2217.5</v>
      </c>
      <c r="P158">
        <f t="shared" si="5"/>
        <v>1.0309278350515464E-2</v>
      </c>
      <c r="Q158" t="str">
        <f xml:space="preserve"> IF(Table1[[#This Row],[Profit]]/Table1[[#This Row],[COGS]]*100&gt;20, "Achieved", "Not Achieved")</f>
        <v>Not Achieved</v>
      </c>
    </row>
    <row r="159" spans="1:17" ht="12.75">
      <c r="A159" s="1" t="s">
        <v>56</v>
      </c>
      <c r="B159" s="16">
        <v>1901</v>
      </c>
      <c r="C159" s="2">
        <v>10</v>
      </c>
      <c r="D159" s="2">
        <v>12</v>
      </c>
      <c r="E159" s="2">
        <v>22812</v>
      </c>
      <c r="F159" s="2">
        <v>684.36</v>
      </c>
      <c r="G159" s="2">
        <v>22127.64</v>
      </c>
      <c r="H159" s="2">
        <v>5703</v>
      </c>
      <c r="I159" s="3">
        <v>41645</v>
      </c>
      <c r="J159" t="s">
        <v>397</v>
      </c>
      <c r="K159" t="s">
        <v>309</v>
      </c>
      <c r="L159" t="s">
        <v>400</v>
      </c>
      <c r="M159" t="str" cm="1">
        <f t="array" ref="M159" xml:space="preserve"> _xlfn.XLOOKUP(K159,Market!B:B,Market!C:C, NA,0,1)</f>
        <v>Europe</v>
      </c>
      <c r="N159" t="str">
        <f xml:space="preserve"> IF(Table1[[#This Row],[Discounts]]=0, "No Discount", IF(Table1[[#This Row],[Discounts]]&lt;1000, "Low Discount", IF(Table1[[#This Row],[Discounts]]&lt;10000, "Medium Discount", "High Discount")))</f>
        <v>Low Discount</v>
      </c>
      <c r="O159" s="18">
        <f t="shared" si="4"/>
        <v>16424.64</v>
      </c>
      <c r="P159">
        <f t="shared" si="5"/>
        <v>0.74226804123711343</v>
      </c>
      <c r="Q159" t="str">
        <f xml:space="preserve"> IF(Table1[[#This Row],[Profit]]/Table1[[#This Row],[COGS]]*100&gt;20, "Achieved", "Not Achieved")</f>
        <v>Achieved</v>
      </c>
    </row>
    <row r="160" spans="1:17" ht="12.75">
      <c r="A160" s="1" t="s">
        <v>56</v>
      </c>
      <c r="B160" s="16">
        <v>689</v>
      </c>
      <c r="C160" s="2">
        <v>10</v>
      </c>
      <c r="D160" s="2">
        <v>300</v>
      </c>
      <c r="E160" s="2">
        <v>206700</v>
      </c>
      <c r="F160" s="2">
        <v>6201</v>
      </c>
      <c r="G160" s="2">
        <v>200499</v>
      </c>
      <c r="H160" s="2">
        <v>172250</v>
      </c>
      <c r="I160" s="3">
        <v>41645</v>
      </c>
      <c r="J160" t="s">
        <v>399</v>
      </c>
      <c r="K160" t="s">
        <v>310</v>
      </c>
      <c r="L160" t="s">
        <v>400</v>
      </c>
      <c r="M160" t="str" cm="1">
        <f t="array" ref="M160" xml:space="preserve"> _xlfn.XLOOKUP(K160,Market!B:B,Market!C:C, NA,0,1)</f>
        <v>Europe</v>
      </c>
      <c r="N160" t="str">
        <f xml:space="preserve"> IF(Table1[[#This Row],[Discounts]]=0, "No Discount", IF(Table1[[#This Row],[Discounts]]&lt;1000, "Low Discount", IF(Table1[[#This Row],[Discounts]]&lt;10000, "Medium Discount", "High Discount")))</f>
        <v>Medium Discount</v>
      </c>
      <c r="O160" s="18">
        <f t="shared" si="4"/>
        <v>28249</v>
      </c>
      <c r="P160">
        <f t="shared" si="5"/>
        <v>0.14089347079037801</v>
      </c>
      <c r="Q160" t="str">
        <f xml:space="preserve"> IF(Table1[[#This Row],[Profit]]/Table1[[#This Row],[COGS]]*100&gt;20, "Achieved", "Not Achieved")</f>
        <v>Not Achieved</v>
      </c>
    </row>
    <row r="161" spans="1:17" ht="12.75">
      <c r="A161" s="1" t="s">
        <v>56</v>
      </c>
      <c r="B161" s="16">
        <v>1570</v>
      </c>
      <c r="C161" s="2">
        <v>10</v>
      </c>
      <c r="D161" s="2">
        <v>125</v>
      </c>
      <c r="E161" s="2">
        <v>196250</v>
      </c>
      <c r="F161" s="2">
        <v>5887.5</v>
      </c>
      <c r="G161" s="2">
        <v>190362.5</v>
      </c>
      <c r="H161" s="2">
        <v>188400</v>
      </c>
      <c r="I161" s="3">
        <v>41645</v>
      </c>
      <c r="J161" t="s">
        <v>398</v>
      </c>
      <c r="K161" t="s">
        <v>310</v>
      </c>
      <c r="L161" t="s">
        <v>400</v>
      </c>
      <c r="M161" t="str" cm="1">
        <f t="array" ref="M161" xml:space="preserve"> _xlfn.XLOOKUP(K161,Market!B:B,Market!C:C, NA,0,1)</f>
        <v>Europe</v>
      </c>
      <c r="N161" t="str">
        <f xml:space="preserve"> IF(Table1[[#This Row],[Discounts]]=0, "No Discount", IF(Table1[[#This Row],[Discounts]]&lt;1000, "Low Discount", IF(Table1[[#This Row],[Discounts]]&lt;10000, "Medium Discount", "High Discount")))</f>
        <v>Medium Discount</v>
      </c>
      <c r="O161" s="18">
        <f t="shared" si="4"/>
        <v>1962.5</v>
      </c>
      <c r="P161">
        <f t="shared" si="5"/>
        <v>1.0309278350515464E-2</v>
      </c>
      <c r="Q161" t="str">
        <f xml:space="preserve"> IF(Table1[[#This Row],[Profit]]/Table1[[#This Row],[COGS]]*100&gt;20, "Achieved", "Not Achieved")</f>
        <v>Not Achieved</v>
      </c>
    </row>
    <row r="162" spans="1:17" ht="12.75">
      <c r="A162" s="1" t="s">
        <v>56</v>
      </c>
      <c r="B162" s="16">
        <v>1369.5</v>
      </c>
      <c r="C162" s="2">
        <v>10</v>
      </c>
      <c r="D162" s="2">
        <v>12</v>
      </c>
      <c r="E162" s="2">
        <v>16434</v>
      </c>
      <c r="F162" s="2">
        <v>493.02</v>
      </c>
      <c r="G162" s="2">
        <v>15940.98</v>
      </c>
      <c r="H162" s="2">
        <v>4108.5</v>
      </c>
      <c r="I162" s="3">
        <v>41646</v>
      </c>
      <c r="J162" t="s">
        <v>397</v>
      </c>
      <c r="K162" t="s">
        <v>364</v>
      </c>
      <c r="L162" t="s">
        <v>400</v>
      </c>
      <c r="M162" t="str" cm="1">
        <f t="array" ref="M162" xml:space="preserve"> _xlfn.XLOOKUP(K162,Market!B:B,Market!C:C, NA,0,1)</f>
        <v>North America</v>
      </c>
      <c r="N162" t="str">
        <f xml:space="preserve"> IF(Table1[[#This Row],[Discounts]]=0, "No Discount", IF(Table1[[#This Row],[Discounts]]&lt;1000, "Low Discount", IF(Table1[[#This Row],[Discounts]]&lt;10000, "Medium Discount", "High Discount")))</f>
        <v>Low Discount</v>
      </c>
      <c r="O162" s="18">
        <f t="shared" si="4"/>
        <v>11832.48</v>
      </c>
      <c r="P162">
        <f t="shared" si="5"/>
        <v>0.74226804123711343</v>
      </c>
      <c r="Q162" t="str">
        <f xml:space="preserve"> IF(Table1[[#This Row],[Profit]]/Table1[[#This Row],[COGS]]*100&gt;20, "Achieved", "Not Achieved")</f>
        <v>Achieved</v>
      </c>
    </row>
    <row r="163" spans="1:17" ht="12.75">
      <c r="A163" s="1" t="s">
        <v>56</v>
      </c>
      <c r="B163" s="16">
        <v>2009</v>
      </c>
      <c r="C163" s="2">
        <v>10</v>
      </c>
      <c r="D163" s="2">
        <v>125</v>
      </c>
      <c r="E163" s="2">
        <v>251125</v>
      </c>
      <c r="F163" s="2">
        <v>7533.75</v>
      </c>
      <c r="G163" s="2">
        <v>243591.25</v>
      </c>
      <c r="H163" s="2">
        <v>241080</v>
      </c>
      <c r="I163" s="3">
        <v>41649</v>
      </c>
      <c r="J163" t="s">
        <v>398</v>
      </c>
      <c r="K163" t="s">
        <v>346</v>
      </c>
      <c r="L163" t="s">
        <v>400</v>
      </c>
      <c r="M163" t="str" cm="1">
        <f t="array" ref="M163" xml:space="preserve"> _xlfn.XLOOKUP(K163,Market!B:B,Market!C:C, NA,0,1)</f>
        <v>North America</v>
      </c>
      <c r="N163" t="str">
        <f xml:space="preserve"> IF(Table1[[#This Row],[Discounts]]=0, "No Discount", IF(Table1[[#This Row],[Discounts]]&lt;1000, "Low Discount", IF(Table1[[#This Row],[Discounts]]&lt;10000, "Medium Discount", "High Discount")))</f>
        <v>Medium Discount</v>
      </c>
      <c r="O163" s="18">
        <f t="shared" si="4"/>
        <v>2511.25</v>
      </c>
      <c r="P163">
        <f t="shared" si="5"/>
        <v>1.0309278350515464E-2</v>
      </c>
      <c r="Q163" t="str">
        <f xml:space="preserve"> IF(Table1[[#This Row],[Profit]]/Table1[[#This Row],[COGS]]*100&gt;20, "Achieved", "Not Achieved")</f>
        <v>Not Achieved</v>
      </c>
    </row>
    <row r="164" spans="1:17" ht="12.75">
      <c r="A164" s="1" t="s">
        <v>56</v>
      </c>
      <c r="B164" s="16">
        <v>1945</v>
      </c>
      <c r="C164" s="2">
        <v>10</v>
      </c>
      <c r="D164" s="2">
        <v>15</v>
      </c>
      <c r="E164" s="2">
        <v>29175</v>
      </c>
      <c r="F164" s="2">
        <v>875.25</v>
      </c>
      <c r="G164" s="2">
        <v>28299.75</v>
      </c>
      <c r="H164" s="2">
        <v>19450</v>
      </c>
      <c r="I164" s="3">
        <v>41284</v>
      </c>
      <c r="J164" t="s">
        <v>395</v>
      </c>
      <c r="K164" t="s">
        <v>310</v>
      </c>
      <c r="L164" t="s">
        <v>400</v>
      </c>
      <c r="M164" t="str" cm="1">
        <f t="array" ref="M164" xml:space="preserve"> _xlfn.XLOOKUP(K164,Market!B:B,Market!C:C, NA,0,1)</f>
        <v>Europe</v>
      </c>
      <c r="N164" t="str">
        <f xml:space="preserve"> IF(Table1[[#This Row],[Discounts]]=0, "No Discount", IF(Table1[[#This Row],[Discounts]]&lt;1000, "Low Discount", IF(Table1[[#This Row],[Discounts]]&lt;10000, "Medium Discount", "High Discount")))</f>
        <v>Low Discount</v>
      </c>
      <c r="O164" s="18">
        <f t="shared" si="4"/>
        <v>8849.75</v>
      </c>
      <c r="P164">
        <f t="shared" si="5"/>
        <v>0.3127147766323024</v>
      </c>
      <c r="Q164" t="str">
        <f xml:space="preserve"> IF(Table1[[#This Row],[Profit]]/Table1[[#This Row],[COGS]]*100&gt;20, "Achieved", "Not Achieved")</f>
        <v>Achieved</v>
      </c>
    </row>
    <row r="165" spans="1:17" ht="12.75">
      <c r="A165" s="1" t="s">
        <v>56</v>
      </c>
      <c r="B165" s="16">
        <v>1287</v>
      </c>
      <c r="C165" s="2">
        <v>10</v>
      </c>
      <c r="D165" s="2">
        <v>125</v>
      </c>
      <c r="E165" s="2">
        <v>160875</v>
      </c>
      <c r="F165" s="2">
        <v>4826.25</v>
      </c>
      <c r="G165" s="2">
        <v>156048.75</v>
      </c>
      <c r="H165" s="2">
        <v>154440</v>
      </c>
      <c r="I165" s="3">
        <v>41651</v>
      </c>
      <c r="J165" t="s">
        <v>398</v>
      </c>
      <c r="K165" t="s">
        <v>309</v>
      </c>
      <c r="L165" t="s">
        <v>400</v>
      </c>
      <c r="M165" t="str" cm="1">
        <f t="array" ref="M165" xml:space="preserve"> _xlfn.XLOOKUP(K165,Market!B:B,Market!C:C, NA,0,1)</f>
        <v>Europe</v>
      </c>
      <c r="N165" t="str">
        <f xml:space="preserve"> IF(Table1[[#This Row],[Discounts]]=0, "No Discount", IF(Table1[[#This Row],[Discounts]]&lt;1000, "Low Discount", IF(Table1[[#This Row],[Discounts]]&lt;10000, "Medium Discount", "High Discount")))</f>
        <v>Medium Discount</v>
      </c>
      <c r="O165" s="18">
        <f t="shared" si="4"/>
        <v>1608.75</v>
      </c>
      <c r="P165">
        <f t="shared" si="5"/>
        <v>1.0309278350515464E-2</v>
      </c>
      <c r="Q165" t="str">
        <f xml:space="preserve"> IF(Table1[[#This Row],[Profit]]/Table1[[#This Row],[COGS]]*100&gt;20, "Achieved", "Not Achieved")</f>
        <v>Not Achieved</v>
      </c>
    </row>
    <row r="166" spans="1:17" ht="12.75">
      <c r="A166" s="1" t="s">
        <v>56</v>
      </c>
      <c r="B166" s="16">
        <v>1706</v>
      </c>
      <c r="C166" s="2">
        <v>10</v>
      </c>
      <c r="D166" s="2">
        <v>125</v>
      </c>
      <c r="E166" s="2">
        <v>213250</v>
      </c>
      <c r="F166" s="2">
        <v>6397.5</v>
      </c>
      <c r="G166" s="2">
        <v>206852.5</v>
      </c>
      <c r="H166" s="2">
        <v>204720</v>
      </c>
      <c r="I166" s="3">
        <v>41651</v>
      </c>
      <c r="J166" t="s">
        <v>398</v>
      </c>
      <c r="K166" t="s">
        <v>310</v>
      </c>
      <c r="L166" t="s">
        <v>400</v>
      </c>
      <c r="M166" t="str" cm="1">
        <f t="array" ref="M166" xml:space="preserve"> _xlfn.XLOOKUP(K166,Market!B:B,Market!C:C, NA,0,1)</f>
        <v>Europe</v>
      </c>
      <c r="N166" t="str">
        <f xml:space="preserve"> IF(Table1[[#This Row],[Discounts]]=0, "No Discount", IF(Table1[[#This Row],[Discounts]]&lt;1000, "Low Discount", IF(Table1[[#This Row],[Discounts]]&lt;10000, "Medium Discount", "High Discount")))</f>
        <v>Medium Discount</v>
      </c>
      <c r="O166" s="18">
        <f t="shared" si="4"/>
        <v>2132.5</v>
      </c>
      <c r="P166">
        <f t="shared" si="5"/>
        <v>1.0309278350515464E-2</v>
      </c>
      <c r="Q166" t="str">
        <f xml:space="preserve"> IF(Table1[[#This Row],[Profit]]/Table1[[#This Row],[COGS]]*100&gt;20, "Achieved", "Not Achieved")</f>
        <v>Not Achieved</v>
      </c>
    </row>
    <row r="167" spans="1:17" ht="12.75">
      <c r="A167" s="1" t="s">
        <v>56</v>
      </c>
      <c r="B167" s="16">
        <v>2009</v>
      </c>
      <c r="C167" s="2">
        <v>120</v>
      </c>
      <c r="D167" s="2">
        <v>125</v>
      </c>
      <c r="E167" s="2">
        <v>251125</v>
      </c>
      <c r="F167" s="2">
        <v>7533.75</v>
      </c>
      <c r="G167" s="2">
        <v>243591.25</v>
      </c>
      <c r="H167" s="2">
        <v>241080</v>
      </c>
      <c r="I167" s="3">
        <v>41649</v>
      </c>
      <c r="J167" t="s">
        <v>398</v>
      </c>
      <c r="K167" t="s">
        <v>346</v>
      </c>
      <c r="L167" t="s">
        <v>401</v>
      </c>
      <c r="M167" t="str" cm="1">
        <f t="array" ref="M167" xml:space="preserve"> _xlfn.XLOOKUP(K167,Market!B:B,Market!C:C, NA,0,1)</f>
        <v>North America</v>
      </c>
      <c r="N167" t="str">
        <f xml:space="preserve"> IF(Table1[[#This Row],[Discounts]]=0, "No Discount", IF(Table1[[#This Row],[Discounts]]&lt;1000, "Low Discount", IF(Table1[[#This Row],[Discounts]]&lt;10000, "Medium Discount", "High Discount")))</f>
        <v>Medium Discount</v>
      </c>
      <c r="O167" s="18">
        <f t="shared" si="4"/>
        <v>2511.25</v>
      </c>
      <c r="P167">
        <f t="shared" si="5"/>
        <v>1.0309278350515464E-2</v>
      </c>
      <c r="Q167" t="str">
        <f xml:space="preserve"> IF(Table1[[#This Row],[Profit]]/Table1[[#This Row],[COGS]]*100&gt;20, "Achieved", "Not Achieved")</f>
        <v>Not Achieved</v>
      </c>
    </row>
    <row r="168" spans="1:17" ht="12.75">
      <c r="A168" s="1" t="s">
        <v>56</v>
      </c>
      <c r="B168" s="16">
        <v>2844</v>
      </c>
      <c r="C168" s="2">
        <v>250</v>
      </c>
      <c r="D168" s="2">
        <v>300</v>
      </c>
      <c r="E168" s="2">
        <v>853200</v>
      </c>
      <c r="F168" s="2">
        <v>25596</v>
      </c>
      <c r="G168" s="2">
        <v>827604</v>
      </c>
      <c r="H168" s="2">
        <v>711000</v>
      </c>
      <c r="I168" s="3">
        <v>41641</v>
      </c>
      <c r="J168" t="s">
        <v>399</v>
      </c>
      <c r="K168" t="s">
        <v>364</v>
      </c>
      <c r="L168" t="s">
        <v>402</v>
      </c>
      <c r="M168" t="str" cm="1">
        <f t="array" ref="M168" xml:space="preserve"> _xlfn.XLOOKUP(K168,Market!B:B,Market!C:C, NA,0,1)</f>
        <v>North America</v>
      </c>
      <c r="N168" t="str">
        <f xml:space="preserve"> IF(Table1[[#This Row],[Discounts]]=0, "No Discount", IF(Table1[[#This Row],[Discounts]]&lt;1000, "Low Discount", IF(Table1[[#This Row],[Discounts]]&lt;10000, "Medium Discount", "High Discount")))</f>
        <v>High Discount</v>
      </c>
      <c r="O168" s="18">
        <f t="shared" si="4"/>
        <v>116604</v>
      </c>
      <c r="P168">
        <f t="shared" si="5"/>
        <v>0.14089347079037801</v>
      </c>
      <c r="Q168" t="str">
        <f xml:space="preserve"> IF(Table1[[#This Row],[Profit]]/Table1[[#This Row],[COGS]]*100&gt;20, "Achieved", "Not Achieved")</f>
        <v>Not Achieved</v>
      </c>
    </row>
    <row r="169" spans="1:17" ht="12.75">
      <c r="A169" s="1" t="s">
        <v>56</v>
      </c>
      <c r="B169" s="16">
        <v>1916</v>
      </c>
      <c r="C169" s="2">
        <v>250</v>
      </c>
      <c r="D169" s="2">
        <v>12</v>
      </c>
      <c r="E169" s="2">
        <v>22992</v>
      </c>
      <c r="F169" s="2">
        <v>689.76</v>
      </c>
      <c r="G169" s="2">
        <v>22302.240000000002</v>
      </c>
      <c r="H169" s="2">
        <v>5748</v>
      </c>
      <c r="I169" s="3">
        <v>41643</v>
      </c>
      <c r="J169" t="s">
        <v>397</v>
      </c>
      <c r="K169" t="s">
        <v>357</v>
      </c>
      <c r="L169" t="s">
        <v>402</v>
      </c>
      <c r="M169" t="str" cm="1">
        <f t="array" ref="M169" xml:space="preserve"> _xlfn.XLOOKUP(K169,Market!B:B,Market!C:C, NA,0,1)</f>
        <v>North America</v>
      </c>
      <c r="N169" t="str">
        <f xml:space="preserve"> IF(Table1[[#This Row],[Discounts]]=0, "No Discount", IF(Table1[[#This Row],[Discounts]]&lt;1000, "Low Discount", IF(Table1[[#This Row],[Discounts]]&lt;10000, "Medium Discount", "High Discount")))</f>
        <v>Low Discount</v>
      </c>
      <c r="O169" s="18">
        <f t="shared" si="4"/>
        <v>16554.240000000002</v>
      </c>
      <c r="P169">
        <f t="shared" si="5"/>
        <v>0.74226804123711343</v>
      </c>
      <c r="Q169" t="str">
        <f xml:space="preserve"> IF(Table1[[#This Row],[Profit]]/Table1[[#This Row],[COGS]]*100&gt;20, "Achieved", "Not Achieved")</f>
        <v>Achieved</v>
      </c>
    </row>
    <row r="170" spans="1:17" ht="12.75">
      <c r="A170" s="1" t="s">
        <v>56</v>
      </c>
      <c r="B170" s="16">
        <v>1570</v>
      </c>
      <c r="C170" s="2">
        <v>250</v>
      </c>
      <c r="D170" s="2">
        <v>125</v>
      </c>
      <c r="E170" s="2">
        <v>196250</v>
      </c>
      <c r="F170" s="2">
        <v>5887.5</v>
      </c>
      <c r="G170" s="2">
        <v>190362.5</v>
      </c>
      <c r="H170" s="2">
        <v>188400</v>
      </c>
      <c r="I170" s="3">
        <v>41645</v>
      </c>
      <c r="J170" t="s">
        <v>398</v>
      </c>
      <c r="K170" t="s">
        <v>310</v>
      </c>
      <c r="L170" t="s">
        <v>402</v>
      </c>
      <c r="M170" t="str" cm="1">
        <f t="array" ref="M170" xml:space="preserve"> _xlfn.XLOOKUP(K170,Market!B:B,Market!C:C, NA,0,1)</f>
        <v>Europe</v>
      </c>
      <c r="N170" t="str">
        <f xml:space="preserve"> IF(Table1[[#This Row],[Discounts]]=0, "No Discount", IF(Table1[[#This Row],[Discounts]]&lt;1000, "Low Discount", IF(Table1[[#This Row],[Discounts]]&lt;10000, "Medium Discount", "High Discount")))</f>
        <v>Medium Discount</v>
      </c>
      <c r="O170" s="18">
        <f t="shared" si="4"/>
        <v>1962.5</v>
      </c>
      <c r="P170">
        <f t="shared" si="5"/>
        <v>1.0309278350515464E-2</v>
      </c>
      <c r="Q170" t="str">
        <f xml:space="preserve"> IF(Table1[[#This Row],[Profit]]/Table1[[#This Row],[COGS]]*100&gt;20, "Achieved", "Not Achieved")</f>
        <v>Not Achieved</v>
      </c>
    </row>
    <row r="171" spans="1:17" ht="12.75">
      <c r="A171" s="1" t="s">
        <v>56</v>
      </c>
      <c r="B171" s="16">
        <v>1874</v>
      </c>
      <c r="C171" s="2">
        <v>250</v>
      </c>
      <c r="D171" s="2">
        <v>300</v>
      </c>
      <c r="E171" s="2">
        <v>562200</v>
      </c>
      <c r="F171" s="2">
        <v>16866</v>
      </c>
      <c r="G171" s="2">
        <v>545334</v>
      </c>
      <c r="H171" s="2">
        <v>468500</v>
      </c>
      <c r="I171" s="3">
        <v>41647</v>
      </c>
      <c r="J171" t="s">
        <v>399</v>
      </c>
      <c r="K171" t="s">
        <v>346</v>
      </c>
      <c r="L171" t="s">
        <v>402</v>
      </c>
      <c r="M171" t="str" cm="1">
        <f t="array" ref="M171" xml:space="preserve"> _xlfn.XLOOKUP(K171,Market!B:B,Market!C:C, NA,0,1)</f>
        <v>North America</v>
      </c>
      <c r="N171" t="str">
        <f xml:space="preserve"> IF(Table1[[#This Row],[Discounts]]=0, "No Discount", IF(Table1[[#This Row],[Discounts]]&lt;1000, "Low Discount", IF(Table1[[#This Row],[Discounts]]&lt;10000, "Medium Discount", "High Discount")))</f>
        <v>High Discount</v>
      </c>
      <c r="O171" s="18">
        <f t="shared" si="4"/>
        <v>76834</v>
      </c>
      <c r="P171">
        <f t="shared" si="5"/>
        <v>0.14089347079037801</v>
      </c>
      <c r="Q171" t="str">
        <f xml:space="preserve"> IF(Table1[[#This Row],[Profit]]/Table1[[#This Row],[COGS]]*100&gt;20, "Achieved", "Not Achieved")</f>
        <v>Not Achieved</v>
      </c>
    </row>
    <row r="172" spans="1:17" ht="12.75">
      <c r="A172" s="1" t="s">
        <v>56</v>
      </c>
      <c r="B172" s="16">
        <v>1642</v>
      </c>
      <c r="C172" s="2">
        <v>250</v>
      </c>
      <c r="D172" s="2">
        <v>350</v>
      </c>
      <c r="E172" s="2">
        <v>574700</v>
      </c>
      <c r="F172" s="2">
        <v>17241</v>
      </c>
      <c r="G172" s="2">
        <v>557459</v>
      </c>
      <c r="H172" s="2">
        <v>426920</v>
      </c>
      <c r="I172" s="3">
        <v>41647</v>
      </c>
      <c r="J172" t="s">
        <v>393</v>
      </c>
      <c r="K172" t="s">
        <v>357</v>
      </c>
      <c r="L172" t="s">
        <v>402</v>
      </c>
      <c r="M172" t="str" cm="1">
        <f t="array" ref="M172" xml:space="preserve"> _xlfn.XLOOKUP(K172,Market!B:B,Market!C:C, NA,0,1)</f>
        <v>North America</v>
      </c>
      <c r="N172" t="str">
        <f xml:space="preserve"> IF(Table1[[#This Row],[Discounts]]=0, "No Discount", IF(Table1[[#This Row],[Discounts]]&lt;1000, "Low Discount", IF(Table1[[#This Row],[Discounts]]&lt;10000, "Medium Discount", "High Discount")))</f>
        <v>High Discount</v>
      </c>
      <c r="O172" s="18">
        <f t="shared" si="4"/>
        <v>130539</v>
      </c>
      <c r="P172">
        <f t="shared" si="5"/>
        <v>0.2341678939617084</v>
      </c>
      <c r="Q172" t="str">
        <f xml:space="preserve"> IF(Table1[[#This Row],[Profit]]/Table1[[#This Row],[COGS]]*100&gt;20, "Achieved", "Not Achieved")</f>
        <v>Achieved</v>
      </c>
    </row>
    <row r="173" spans="1:17" ht="12.75">
      <c r="A173" s="1" t="s">
        <v>56</v>
      </c>
      <c r="B173" s="16">
        <v>1945</v>
      </c>
      <c r="C173" s="2">
        <v>250</v>
      </c>
      <c r="D173" s="2">
        <v>15</v>
      </c>
      <c r="E173" s="2">
        <v>29175</v>
      </c>
      <c r="F173" s="2">
        <v>875.25</v>
      </c>
      <c r="G173" s="2">
        <v>28299.75</v>
      </c>
      <c r="H173" s="2">
        <v>19450</v>
      </c>
      <c r="I173" s="3">
        <v>41284</v>
      </c>
      <c r="J173" t="s">
        <v>395</v>
      </c>
      <c r="K173" t="s">
        <v>310</v>
      </c>
      <c r="L173" t="s">
        <v>402</v>
      </c>
      <c r="M173" t="str" cm="1">
        <f t="array" ref="M173" xml:space="preserve"> _xlfn.XLOOKUP(K173,Market!B:B,Market!C:C, NA,0,1)</f>
        <v>Europe</v>
      </c>
      <c r="N173" t="str">
        <f xml:space="preserve"> IF(Table1[[#This Row],[Discounts]]=0, "No Discount", IF(Table1[[#This Row],[Discounts]]&lt;1000, "Low Discount", IF(Table1[[#This Row],[Discounts]]&lt;10000, "Medium Discount", "High Discount")))</f>
        <v>Low Discount</v>
      </c>
      <c r="O173" s="18">
        <f t="shared" si="4"/>
        <v>8849.75</v>
      </c>
      <c r="P173">
        <f t="shared" si="5"/>
        <v>0.3127147766323024</v>
      </c>
      <c r="Q173" t="str">
        <f xml:space="preserve"> IF(Table1[[#This Row],[Profit]]/Table1[[#This Row],[COGS]]*100&gt;20, "Achieved", "Not Achieved")</f>
        <v>Achieved</v>
      </c>
    </row>
    <row r="174" spans="1:17" ht="12.75">
      <c r="A174" s="1" t="s">
        <v>56</v>
      </c>
      <c r="B174" s="16">
        <v>831</v>
      </c>
      <c r="C174" s="2">
        <v>3</v>
      </c>
      <c r="D174" s="2">
        <v>20</v>
      </c>
      <c r="E174" s="2">
        <v>16620</v>
      </c>
      <c r="F174" s="2">
        <v>498.6</v>
      </c>
      <c r="G174" s="2">
        <v>16121.4</v>
      </c>
      <c r="H174" s="2">
        <v>8310</v>
      </c>
      <c r="I174" s="3">
        <v>41644</v>
      </c>
      <c r="J174" t="s">
        <v>393</v>
      </c>
      <c r="K174" t="s">
        <v>346</v>
      </c>
      <c r="L174" t="s">
        <v>394</v>
      </c>
      <c r="M174" t="str" cm="1">
        <f t="array" ref="M174" xml:space="preserve"> _xlfn.XLOOKUP(K174,Market!B:B,Market!C:C, NA,0,1)</f>
        <v>North America</v>
      </c>
      <c r="N174" t="str">
        <f xml:space="preserve"> IF(Table1[[#This Row],[Discounts]]=0, "No Discount", IF(Table1[[#This Row],[Discounts]]&lt;1000, "Low Discount", IF(Table1[[#This Row],[Discounts]]&lt;10000, "Medium Discount", "High Discount")))</f>
        <v>Low Discount</v>
      </c>
      <c r="O174" s="18">
        <f t="shared" si="4"/>
        <v>7811.4</v>
      </c>
      <c r="P174">
        <f t="shared" si="5"/>
        <v>0.4845360824742268</v>
      </c>
      <c r="Q174" t="str">
        <f xml:space="preserve"> IF(Table1[[#This Row],[Profit]]/Table1[[#This Row],[COGS]]*100&gt;20, "Achieved", "Not Achieved")</f>
        <v>Achieved</v>
      </c>
    </row>
    <row r="175" spans="1:17" ht="12.75">
      <c r="A175" s="1" t="s">
        <v>56</v>
      </c>
      <c r="B175" s="16">
        <v>1760</v>
      </c>
      <c r="C175" s="2">
        <v>10</v>
      </c>
      <c r="D175" s="2">
        <v>7</v>
      </c>
      <c r="E175" s="2">
        <v>12320</v>
      </c>
      <c r="F175" s="2">
        <v>369.6</v>
      </c>
      <c r="G175" s="2">
        <v>11950.4</v>
      </c>
      <c r="H175" s="2">
        <v>8800</v>
      </c>
      <c r="I175" s="3">
        <v>41283</v>
      </c>
      <c r="J175" t="s">
        <v>393</v>
      </c>
      <c r="K175" t="s">
        <v>357</v>
      </c>
      <c r="L175" t="s">
        <v>400</v>
      </c>
      <c r="M175" t="str" cm="1">
        <f t="array" ref="M175" xml:space="preserve"> _xlfn.XLOOKUP(K175,Market!B:B,Market!C:C, NA,0,1)</f>
        <v>North America</v>
      </c>
      <c r="N175" t="str">
        <f xml:space="preserve"> IF(Table1[[#This Row],[Discounts]]=0, "No Discount", IF(Table1[[#This Row],[Discounts]]&lt;1000, "Low Discount", IF(Table1[[#This Row],[Discounts]]&lt;10000, "Medium Discount", "High Discount")))</f>
        <v>Low Discount</v>
      </c>
      <c r="O175" s="18">
        <f t="shared" si="4"/>
        <v>3150.3999999999996</v>
      </c>
      <c r="P175">
        <f t="shared" si="5"/>
        <v>0.2636229749631811</v>
      </c>
      <c r="Q175" t="str">
        <f xml:space="preserve"> IF(Table1[[#This Row],[Profit]]/Table1[[#This Row],[COGS]]*100&gt;20, "Achieved", "Not Achieved")</f>
        <v>Achieved</v>
      </c>
    </row>
    <row r="176" spans="1:17" ht="12.75">
      <c r="A176" s="1" t="s">
        <v>56</v>
      </c>
      <c r="B176" s="16">
        <v>3850.5</v>
      </c>
      <c r="C176" s="2">
        <v>120</v>
      </c>
      <c r="D176" s="2">
        <v>20</v>
      </c>
      <c r="E176" s="2">
        <v>77010</v>
      </c>
      <c r="F176" s="2">
        <v>2310.3000000000002</v>
      </c>
      <c r="G176" s="2">
        <v>74699.7</v>
      </c>
      <c r="H176" s="2">
        <v>38505</v>
      </c>
      <c r="I176" s="3">
        <v>41643</v>
      </c>
      <c r="J176" t="s">
        <v>393</v>
      </c>
      <c r="K176" t="s">
        <v>346</v>
      </c>
      <c r="L176" t="s">
        <v>401</v>
      </c>
      <c r="M176" t="str" cm="1">
        <f t="array" ref="M176" xml:space="preserve"> _xlfn.XLOOKUP(K176,Market!B:B,Market!C:C, NA,0,1)</f>
        <v>North America</v>
      </c>
      <c r="N176" t="str">
        <f xml:space="preserve"> IF(Table1[[#This Row],[Discounts]]=0, "No Discount", IF(Table1[[#This Row],[Discounts]]&lt;1000, "Low Discount", IF(Table1[[#This Row],[Discounts]]&lt;10000, "Medium Discount", "High Discount")))</f>
        <v>Medium Discount</v>
      </c>
      <c r="O176" s="18">
        <f t="shared" si="4"/>
        <v>36194.699999999997</v>
      </c>
      <c r="P176">
        <f t="shared" si="5"/>
        <v>0.4845360824742268</v>
      </c>
      <c r="Q176" t="str">
        <f xml:space="preserve"> IF(Table1[[#This Row],[Profit]]/Table1[[#This Row],[COGS]]*100&gt;20, "Achieved", "Not Achieved")</f>
        <v>Achieved</v>
      </c>
    </row>
    <row r="177" spans="1:17" ht="12.75">
      <c r="A177" s="1" t="s">
        <v>56</v>
      </c>
      <c r="B177" s="16">
        <v>2479</v>
      </c>
      <c r="C177" s="2">
        <v>250</v>
      </c>
      <c r="D177" s="2">
        <v>12</v>
      </c>
      <c r="E177" s="2">
        <v>29748</v>
      </c>
      <c r="F177" s="2">
        <v>892.44</v>
      </c>
      <c r="G177" s="2">
        <v>28855.56</v>
      </c>
      <c r="H177" s="2">
        <v>7437</v>
      </c>
      <c r="I177" s="3">
        <v>41640</v>
      </c>
      <c r="J177" t="s">
        <v>397</v>
      </c>
      <c r="K177" t="s">
        <v>310</v>
      </c>
      <c r="L177" t="s">
        <v>402</v>
      </c>
      <c r="M177" t="str" cm="1">
        <f t="array" ref="M177" xml:space="preserve"> _xlfn.XLOOKUP(K177,Market!B:B,Market!C:C, NA,0,1)</f>
        <v>Europe</v>
      </c>
      <c r="N177" t="str">
        <f xml:space="preserve"> IF(Table1[[#This Row],[Discounts]]=0, "No Discount", IF(Table1[[#This Row],[Discounts]]&lt;1000, "Low Discount", IF(Table1[[#This Row],[Discounts]]&lt;10000, "Medium Discount", "High Discount")))</f>
        <v>Low Discount</v>
      </c>
      <c r="O177" s="18">
        <f t="shared" si="4"/>
        <v>21418.560000000001</v>
      </c>
      <c r="P177">
        <f t="shared" si="5"/>
        <v>0.74226804123711343</v>
      </c>
      <c r="Q177" t="str">
        <f xml:space="preserve"> IF(Table1[[#This Row],[Profit]]/Table1[[#This Row],[COGS]]*100&gt;20, "Achieved", "Not Achieved")</f>
        <v>Achieved</v>
      </c>
    </row>
    <row r="178" spans="1:17" ht="12.75">
      <c r="A178" s="1" t="s">
        <v>56</v>
      </c>
      <c r="B178" s="16">
        <v>2031</v>
      </c>
      <c r="C178" s="2">
        <v>5</v>
      </c>
      <c r="D178" s="2">
        <v>15</v>
      </c>
      <c r="E178" s="2">
        <v>30465</v>
      </c>
      <c r="F178" s="2">
        <v>1218.5999999999999</v>
      </c>
      <c r="G178" s="2">
        <v>29246.400000000001</v>
      </c>
      <c r="H178" s="2">
        <v>20310</v>
      </c>
      <c r="I178" s="3">
        <v>41649</v>
      </c>
      <c r="J178" t="s">
        <v>395</v>
      </c>
      <c r="K178" t="s">
        <v>357</v>
      </c>
      <c r="L178" t="s">
        <v>396</v>
      </c>
      <c r="M178" t="str" cm="1">
        <f t="array" ref="M178" xml:space="preserve"> _xlfn.XLOOKUP(K178,Market!B:B,Market!C:C, NA,0,1)</f>
        <v>North America</v>
      </c>
      <c r="N178" t="str">
        <f xml:space="preserve"> IF(Table1[[#This Row],[Discounts]]=0, "No Discount", IF(Table1[[#This Row],[Discounts]]&lt;1000, "Low Discount", IF(Table1[[#This Row],[Discounts]]&lt;10000, "Medium Discount", "High Discount")))</f>
        <v>Medium Discount</v>
      </c>
      <c r="O178" s="18">
        <f t="shared" si="4"/>
        <v>8936.4000000000015</v>
      </c>
      <c r="P178">
        <f t="shared" si="5"/>
        <v>0.30555555555555558</v>
      </c>
      <c r="Q178" t="str">
        <f xml:space="preserve"> IF(Table1[[#This Row],[Profit]]/Table1[[#This Row],[COGS]]*100&gt;20, "Achieved", "Not Achieved")</f>
        <v>Achieved</v>
      </c>
    </row>
    <row r="179" spans="1:17" ht="12.75">
      <c r="A179" s="1" t="s">
        <v>56</v>
      </c>
      <c r="B179" s="16">
        <v>2031</v>
      </c>
      <c r="C179" s="2">
        <v>10</v>
      </c>
      <c r="D179" s="2">
        <v>15</v>
      </c>
      <c r="E179" s="2">
        <v>30465</v>
      </c>
      <c r="F179" s="2">
        <v>1218.5999999999999</v>
      </c>
      <c r="G179" s="2">
        <v>29246.400000000001</v>
      </c>
      <c r="H179" s="2">
        <v>20310</v>
      </c>
      <c r="I179" s="3">
        <v>41649</v>
      </c>
      <c r="J179" t="s">
        <v>395</v>
      </c>
      <c r="K179" t="s">
        <v>357</v>
      </c>
      <c r="L179" t="s">
        <v>400</v>
      </c>
      <c r="M179" t="str" cm="1">
        <f t="array" ref="M179" xml:space="preserve"> _xlfn.XLOOKUP(K179,Market!B:B,Market!C:C, NA,0,1)</f>
        <v>North America</v>
      </c>
      <c r="N179" t="str">
        <f xml:space="preserve"> IF(Table1[[#This Row],[Discounts]]=0, "No Discount", IF(Table1[[#This Row],[Discounts]]&lt;1000, "Low Discount", IF(Table1[[#This Row],[Discounts]]&lt;10000, "Medium Discount", "High Discount")))</f>
        <v>Medium Discount</v>
      </c>
      <c r="O179" s="18">
        <f t="shared" si="4"/>
        <v>8936.4000000000015</v>
      </c>
      <c r="P179">
        <f t="shared" si="5"/>
        <v>0.30555555555555558</v>
      </c>
      <c r="Q179" t="str">
        <f xml:space="preserve"> IF(Table1[[#This Row],[Profit]]/Table1[[#This Row],[COGS]]*100&gt;20, "Achieved", "Not Achieved")</f>
        <v>Achieved</v>
      </c>
    </row>
    <row r="180" spans="1:17" ht="12.75">
      <c r="A180" s="1" t="s">
        <v>56</v>
      </c>
      <c r="B180" s="16">
        <v>2261</v>
      </c>
      <c r="C180" s="2">
        <v>10</v>
      </c>
      <c r="D180" s="2">
        <v>15</v>
      </c>
      <c r="E180" s="2">
        <v>33915</v>
      </c>
      <c r="F180" s="2">
        <v>1356.6</v>
      </c>
      <c r="G180" s="2">
        <v>32558.400000000001</v>
      </c>
      <c r="H180" s="2">
        <v>22610</v>
      </c>
      <c r="I180" s="3">
        <v>41286</v>
      </c>
      <c r="J180" t="s">
        <v>395</v>
      </c>
      <c r="K180" t="s">
        <v>309</v>
      </c>
      <c r="L180" t="s">
        <v>400</v>
      </c>
      <c r="M180" t="str" cm="1">
        <f t="array" ref="M180" xml:space="preserve"> _xlfn.XLOOKUP(K180,Market!B:B,Market!C:C, NA,0,1)</f>
        <v>Europe</v>
      </c>
      <c r="N180" t="str">
        <f xml:space="preserve"> IF(Table1[[#This Row],[Discounts]]=0, "No Discount", IF(Table1[[#This Row],[Discounts]]&lt;1000, "Low Discount", IF(Table1[[#This Row],[Discounts]]&lt;10000, "Medium Discount", "High Discount")))</f>
        <v>Medium Discount</v>
      </c>
      <c r="O180" s="18">
        <f t="shared" si="4"/>
        <v>9948.4000000000015</v>
      </c>
      <c r="P180">
        <f t="shared" si="5"/>
        <v>0.30555555555555558</v>
      </c>
      <c r="Q180" t="str">
        <f xml:space="preserve"> IF(Table1[[#This Row],[Profit]]/Table1[[#This Row],[COGS]]*100&gt;20, "Achieved", "Not Achieved")</f>
        <v>Achieved</v>
      </c>
    </row>
    <row r="181" spans="1:17" ht="12.75">
      <c r="A181" s="1" t="s">
        <v>56</v>
      </c>
      <c r="B181" s="16">
        <v>736</v>
      </c>
      <c r="C181" s="2">
        <v>120</v>
      </c>
      <c r="D181" s="2">
        <v>20</v>
      </c>
      <c r="E181" s="2">
        <v>14720</v>
      </c>
      <c r="F181" s="2">
        <v>588.79999999999995</v>
      </c>
      <c r="G181" s="2">
        <v>14131.2</v>
      </c>
      <c r="H181" s="2">
        <v>7360</v>
      </c>
      <c r="I181" s="3">
        <v>41283</v>
      </c>
      <c r="J181" t="s">
        <v>393</v>
      </c>
      <c r="K181" t="s">
        <v>364</v>
      </c>
      <c r="L181" t="s">
        <v>401</v>
      </c>
      <c r="M181" t="str" cm="1">
        <f t="array" ref="M181" xml:space="preserve"> _xlfn.XLOOKUP(K181,Market!B:B,Market!C:C, NA,0,1)</f>
        <v>North America</v>
      </c>
      <c r="N181" t="str">
        <f xml:space="preserve"> IF(Table1[[#This Row],[Discounts]]=0, "No Discount", IF(Table1[[#This Row],[Discounts]]&lt;1000, "Low Discount", IF(Table1[[#This Row],[Discounts]]&lt;10000, "Medium Discount", "High Discount")))</f>
        <v>Low Discount</v>
      </c>
      <c r="O181" s="18">
        <f t="shared" si="4"/>
        <v>6771.2000000000007</v>
      </c>
      <c r="P181">
        <f t="shared" si="5"/>
        <v>0.47916666666666669</v>
      </c>
      <c r="Q181" t="str">
        <f xml:space="preserve"> IF(Table1[[#This Row],[Profit]]/Table1[[#This Row],[COGS]]*100&gt;20, "Achieved", "Not Achieved")</f>
        <v>Achieved</v>
      </c>
    </row>
    <row r="182" spans="1:17" ht="12.75">
      <c r="A182" s="1" t="s">
        <v>56</v>
      </c>
      <c r="B182" s="16">
        <v>2851</v>
      </c>
      <c r="C182" s="2">
        <v>3</v>
      </c>
      <c r="D182" s="2">
        <v>7</v>
      </c>
      <c r="E182" s="2">
        <v>19957</v>
      </c>
      <c r="F182" s="2">
        <v>798.28</v>
      </c>
      <c r="G182" s="2">
        <v>19158.72</v>
      </c>
      <c r="H182" s="2">
        <v>14255</v>
      </c>
      <c r="I182" s="3">
        <v>41284</v>
      </c>
      <c r="J182" t="s">
        <v>393</v>
      </c>
      <c r="K182" t="s">
        <v>346</v>
      </c>
      <c r="L182" t="s">
        <v>394</v>
      </c>
      <c r="M182" t="str" cm="1">
        <f t="array" ref="M182" xml:space="preserve"> _xlfn.XLOOKUP(K182,Market!B:B,Market!C:C, NA,0,1)</f>
        <v>North America</v>
      </c>
      <c r="N182" t="str">
        <f xml:space="preserve"> IF(Table1[[#This Row],[Discounts]]=0, "No Discount", IF(Table1[[#This Row],[Discounts]]&lt;1000, "Low Discount", IF(Table1[[#This Row],[Discounts]]&lt;10000, "Medium Discount", "High Discount")))</f>
        <v>Low Discount</v>
      </c>
      <c r="O182" s="18">
        <f t="shared" si="4"/>
        <v>4903.7200000000012</v>
      </c>
      <c r="P182">
        <f t="shared" si="5"/>
        <v>0.25595238095238099</v>
      </c>
      <c r="Q182" t="str">
        <f xml:space="preserve"> IF(Table1[[#This Row],[Profit]]/Table1[[#This Row],[COGS]]*100&gt;20, "Achieved", "Not Achieved")</f>
        <v>Achieved</v>
      </c>
    </row>
    <row r="183" spans="1:17" ht="12.75">
      <c r="A183" s="1" t="s">
        <v>56</v>
      </c>
      <c r="B183" s="16">
        <v>2021</v>
      </c>
      <c r="C183" s="2">
        <v>3</v>
      </c>
      <c r="D183" s="2">
        <v>300</v>
      </c>
      <c r="E183" s="2">
        <v>606300</v>
      </c>
      <c r="F183" s="2">
        <v>24252</v>
      </c>
      <c r="G183" s="2">
        <v>582048</v>
      </c>
      <c r="H183" s="2">
        <v>505250</v>
      </c>
      <c r="I183" s="3">
        <v>41649</v>
      </c>
      <c r="J183" t="s">
        <v>399</v>
      </c>
      <c r="K183" t="s">
        <v>310</v>
      </c>
      <c r="L183" t="s">
        <v>394</v>
      </c>
      <c r="M183" t="str" cm="1">
        <f t="array" ref="M183" xml:space="preserve"> _xlfn.XLOOKUP(K183,Market!B:B,Market!C:C, NA,0,1)</f>
        <v>Europe</v>
      </c>
      <c r="N183" t="str">
        <f xml:space="preserve"> IF(Table1[[#This Row],[Discounts]]=0, "No Discount", IF(Table1[[#This Row],[Discounts]]&lt;1000, "Low Discount", IF(Table1[[#This Row],[Discounts]]&lt;10000, "Medium Discount", "High Discount")))</f>
        <v>High Discount</v>
      </c>
      <c r="O183" s="18">
        <f t="shared" si="4"/>
        <v>76798</v>
      </c>
      <c r="P183">
        <f t="shared" si="5"/>
        <v>0.13194444444444445</v>
      </c>
      <c r="Q183" t="str">
        <f xml:space="preserve"> IF(Table1[[#This Row],[Profit]]/Table1[[#This Row],[COGS]]*100&gt;20, "Achieved", "Not Achieved")</f>
        <v>Not Achieved</v>
      </c>
    </row>
    <row r="184" spans="1:17" ht="12.75">
      <c r="A184" s="1" t="s">
        <v>56</v>
      </c>
      <c r="B184" s="16">
        <v>274</v>
      </c>
      <c r="C184" s="2">
        <v>3</v>
      </c>
      <c r="D184" s="2">
        <v>350</v>
      </c>
      <c r="E184" s="2">
        <v>95900</v>
      </c>
      <c r="F184" s="2">
        <v>3836</v>
      </c>
      <c r="G184" s="2">
        <v>92064</v>
      </c>
      <c r="H184" s="2">
        <v>71240</v>
      </c>
      <c r="I184" s="3">
        <v>41651</v>
      </c>
      <c r="J184" t="s">
        <v>393</v>
      </c>
      <c r="K184" t="s">
        <v>364</v>
      </c>
      <c r="L184" t="s">
        <v>394</v>
      </c>
      <c r="M184" t="str" cm="1">
        <f t="array" ref="M184" xml:space="preserve"> _xlfn.XLOOKUP(K184,Market!B:B,Market!C:C, NA,0,1)</f>
        <v>North America</v>
      </c>
      <c r="N184" t="str">
        <f xml:space="preserve"> IF(Table1[[#This Row],[Discounts]]=0, "No Discount", IF(Table1[[#This Row],[Discounts]]&lt;1000, "Low Discount", IF(Table1[[#This Row],[Discounts]]&lt;10000, "Medium Discount", "High Discount")))</f>
        <v>Medium Discount</v>
      </c>
      <c r="O184" s="18">
        <f t="shared" si="4"/>
        <v>20824</v>
      </c>
      <c r="P184">
        <f t="shared" si="5"/>
        <v>0.22619047619047619</v>
      </c>
      <c r="Q184" t="str">
        <f xml:space="preserve"> IF(Table1[[#This Row],[Profit]]/Table1[[#This Row],[COGS]]*100&gt;20, "Achieved", "Not Achieved")</f>
        <v>Achieved</v>
      </c>
    </row>
    <row r="185" spans="1:17" ht="12.75">
      <c r="A185" s="1" t="s">
        <v>56</v>
      </c>
      <c r="B185" s="16">
        <v>1967</v>
      </c>
      <c r="C185" s="2">
        <v>5</v>
      </c>
      <c r="D185" s="2">
        <v>15</v>
      </c>
      <c r="E185" s="2">
        <v>29505</v>
      </c>
      <c r="F185" s="2">
        <v>1180.2</v>
      </c>
      <c r="G185" s="2">
        <v>28324.799999999999</v>
      </c>
      <c r="H185" s="2">
        <v>19670</v>
      </c>
      <c r="I185" s="3">
        <v>41642</v>
      </c>
      <c r="J185" t="s">
        <v>395</v>
      </c>
      <c r="K185" t="s">
        <v>346</v>
      </c>
      <c r="L185" t="s">
        <v>396</v>
      </c>
      <c r="M185" t="str" cm="1">
        <f t="array" ref="M185" xml:space="preserve"> _xlfn.XLOOKUP(K185,Market!B:B,Market!C:C, NA,0,1)</f>
        <v>North America</v>
      </c>
      <c r="N185" t="str">
        <f xml:space="preserve"> IF(Table1[[#This Row],[Discounts]]=0, "No Discount", IF(Table1[[#This Row],[Discounts]]&lt;1000, "Low Discount", IF(Table1[[#This Row],[Discounts]]&lt;10000, "Medium Discount", "High Discount")))</f>
        <v>Medium Discount</v>
      </c>
      <c r="O185" s="18">
        <f t="shared" si="4"/>
        <v>8654.7999999999993</v>
      </c>
      <c r="P185">
        <f t="shared" si="5"/>
        <v>0.30555555555555552</v>
      </c>
      <c r="Q185" t="str">
        <f xml:space="preserve"> IF(Table1[[#This Row],[Profit]]/Table1[[#This Row],[COGS]]*100&gt;20, "Achieved", "Not Achieved")</f>
        <v>Achieved</v>
      </c>
    </row>
    <row r="186" spans="1:17" ht="12.75">
      <c r="A186" s="1" t="s">
        <v>56</v>
      </c>
      <c r="B186" s="16">
        <v>1859</v>
      </c>
      <c r="C186" s="2">
        <v>5</v>
      </c>
      <c r="D186" s="2">
        <v>300</v>
      </c>
      <c r="E186" s="2">
        <v>557700</v>
      </c>
      <c r="F186" s="2">
        <v>22308</v>
      </c>
      <c r="G186" s="2">
        <v>535392</v>
      </c>
      <c r="H186" s="2">
        <v>464750</v>
      </c>
      <c r="I186" s="3">
        <v>41647</v>
      </c>
      <c r="J186" t="s">
        <v>399</v>
      </c>
      <c r="K186" t="s">
        <v>310</v>
      </c>
      <c r="L186" t="s">
        <v>396</v>
      </c>
      <c r="M186" t="str" cm="1">
        <f t="array" ref="M186" xml:space="preserve"> _xlfn.XLOOKUP(K186,Market!B:B,Market!C:C, NA,0,1)</f>
        <v>Europe</v>
      </c>
      <c r="N186" t="str">
        <f xml:space="preserve"> IF(Table1[[#This Row],[Discounts]]=0, "No Discount", IF(Table1[[#This Row],[Discounts]]&lt;1000, "Low Discount", IF(Table1[[#This Row],[Discounts]]&lt;10000, "Medium Discount", "High Discount")))</f>
        <v>High Discount</v>
      </c>
      <c r="O186" s="18">
        <f t="shared" si="4"/>
        <v>70642</v>
      </c>
      <c r="P186">
        <f t="shared" si="5"/>
        <v>0.13194444444444445</v>
      </c>
      <c r="Q186" t="str">
        <f xml:space="preserve"> IF(Table1[[#This Row],[Profit]]/Table1[[#This Row],[COGS]]*100&gt;20, "Achieved", "Not Achieved")</f>
        <v>Not Achieved</v>
      </c>
    </row>
    <row r="187" spans="1:17" ht="12.75">
      <c r="A187" s="1" t="s">
        <v>56</v>
      </c>
      <c r="B187" s="16">
        <v>2851</v>
      </c>
      <c r="C187" s="2">
        <v>5</v>
      </c>
      <c r="D187" s="2">
        <v>7</v>
      </c>
      <c r="E187" s="2">
        <v>19957</v>
      </c>
      <c r="F187" s="2">
        <v>798.28</v>
      </c>
      <c r="G187" s="2">
        <v>19158.72</v>
      </c>
      <c r="H187" s="2">
        <v>14255</v>
      </c>
      <c r="I187" s="3">
        <v>41284</v>
      </c>
      <c r="J187" t="s">
        <v>393</v>
      </c>
      <c r="K187" t="s">
        <v>346</v>
      </c>
      <c r="L187" t="s">
        <v>396</v>
      </c>
      <c r="M187" t="str" cm="1">
        <f t="array" ref="M187" xml:space="preserve"> _xlfn.XLOOKUP(K187,Market!B:B,Market!C:C, NA,0,1)</f>
        <v>North America</v>
      </c>
      <c r="N187" t="str">
        <f xml:space="preserve"> IF(Table1[[#This Row],[Discounts]]=0, "No Discount", IF(Table1[[#This Row],[Discounts]]&lt;1000, "Low Discount", IF(Table1[[#This Row],[Discounts]]&lt;10000, "Medium Discount", "High Discount")))</f>
        <v>Low Discount</v>
      </c>
      <c r="O187" s="18">
        <f t="shared" si="4"/>
        <v>4903.7200000000012</v>
      </c>
      <c r="P187">
        <f t="shared" si="5"/>
        <v>0.25595238095238099</v>
      </c>
      <c r="Q187" t="str">
        <f xml:space="preserve"> IF(Table1[[#This Row],[Profit]]/Table1[[#This Row],[COGS]]*100&gt;20, "Achieved", "Not Achieved")</f>
        <v>Achieved</v>
      </c>
    </row>
    <row r="188" spans="1:17" ht="12.75">
      <c r="A188" s="1" t="s">
        <v>56</v>
      </c>
      <c r="B188" s="16">
        <v>2021</v>
      </c>
      <c r="C188" s="2">
        <v>5</v>
      </c>
      <c r="D188" s="2">
        <v>300</v>
      </c>
      <c r="E188" s="2">
        <v>606300</v>
      </c>
      <c r="F188" s="2">
        <v>24252</v>
      </c>
      <c r="G188" s="2">
        <v>582048</v>
      </c>
      <c r="H188" s="2">
        <v>505250</v>
      </c>
      <c r="I188" s="3">
        <v>41649</v>
      </c>
      <c r="J188" t="s">
        <v>399</v>
      </c>
      <c r="K188" t="s">
        <v>310</v>
      </c>
      <c r="L188" t="s">
        <v>396</v>
      </c>
      <c r="M188" t="str" cm="1">
        <f t="array" ref="M188" xml:space="preserve"> _xlfn.XLOOKUP(K188,Market!B:B,Market!C:C, NA,0,1)</f>
        <v>Europe</v>
      </c>
      <c r="N188" t="str">
        <f xml:space="preserve"> IF(Table1[[#This Row],[Discounts]]=0, "No Discount", IF(Table1[[#This Row],[Discounts]]&lt;1000, "Low Discount", IF(Table1[[#This Row],[Discounts]]&lt;10000, "Medium Discount", "High Discount")))</f>
        <v>High Discount</v>
      </c>
      <c r="O188" s="18">
        <f t="shared" si="4"/>
        <v>76798</v>
      </c>
      <c r="P188">
        <f t="shared" si="5"/>
        <v>0.13194444444444445</v>
      </c>
      <c r="Q188" t="str">
        <f xml:space="preserve"> IF(Table1[[#This Row],[Profit]]/Table1[[#This Row],[COGS]]*100&gt;20, "Achieved", "Not Achieved")</f>
        <v>Not Achieved</v>
      </c>
    </row>
    <row r="189" spans="1:17" ht="12.75">
      <c r="A189" s="1" t="s">
        <v>56</v>
      </c>
      <c r="B189" s="16">
        <v>1138</v>
      </c>
      <c r="C189" s="2">
        <v>5</v>
      </c>
      <c r="D189" s="2">
        <v>125</v>
      </c>
      <c r="E189" s="2">
        <v>142250</v>
      </c>
      <c r="F189" s="2">
        <v>5690</v>
      </c>
      <c r="G189" s="2">
        <v>136560</v>
      </c>
      <c r="H189" s="2">
        <v>136560</v>
      </c>
      <c r="I189" s="3">
        <v>41651</v>
      </c>
      <c r="J189" t="s">
        <v>398</v>
      </c>
      <c r="K189" t="s">
        <v>357</v>
      </c>
      <c r="L189" t="s">
        <v>396</v>
      </c>
      <c r="M189" t="str" cm="1">
        <f t="array" ref="M189" xml:space="preserve"> _xlfn.XLOOKUP(K189,Market!B:B,Market!C:C, NA,0,1)</f>
        <v>North America</v>
      </c>
      <c r="N189" t="str">
        <f xml:space="preserve"> IF(Table1[[#This Row],[Discounts]]=0, "No Discount", IF(Table1[[#This Row],[Discounts]]&lt;1000, "Low Discount", IF(Table1[[#This Row],[Discounts]]&lt;10000, "Medium Discount", "High Discount")))</f>
        <v>Medium Discount</v>
      </c>
      <c r="O189" s="18">
        <f t="shared" si="4"/>
        <v>0</v>
      </c>
      <c r="P189">
        <f t="shared" si="5"/>
        <v>0</v>
      </c>
      <c r="Q189" t="str">
        <f xml:space="preserve"> IF(Table1[[#This Row],[Profit]]/Table1[[#This Row],[COGS]]*100&gt;20, "Achieved", "Not Achieved")</f>
        <v>Not Achieved</v>
      </c>
    </row>
    <row r="190" spans="1:17" ht="12.75">
      <c r="A190" s="1" t="s">
        <v>56</v>
      </c>
      <c r="B190" s="16">
        <v>4251</v>
      </c>
      <c r="C190" s="2">
        <v>10</v>
      </c>
      <c r="D190" s="2">
        <v>7</v>
      </c>
      <c r="E190" s="2">
        <v>29757</v>
      </c>
      <c r="F190" s="2">
        <v>1190.28</v>
      </c>
      <c r="G190" s="2">
        <v>28566.720000000001</v>
      </c>
      <c r="H190" s="2">
        <v>21255</v>
      </c>
      <c r="I190" s="3">
        <v>41640</v>
      </c>
      <c r="J190" t="s">
        <v>393</v>
      </c>
      <c r="K190" t="s">
        <v>346</v>
      </c>
      <c r="L190" t="s">
        <v>400</v>
      </c>
      <c r="M190" t="str" cm="1">
        <f t="array" ref="M190" xml:space="preserve"> _xlfn.XLOOKUP(K190,Market!B:B,Market!C:C, NA,0,1)</f>
        <v>North America</v>
      </c>
      <c r="N190" t="str">
        <f xml:space="preserve"> IF(Table1[[#This Row],[Discounts]]=0, "No Discount", IF(Table1[[#This Row],[Discounts]]&lt;1000, "Low Discount", IF(Table1[[#This Row],[Discounts]]&lt;10000, "Medium Discount", "High Discount")))</f>
        <v>Medium Discount</v>
      </c>
      <c r="O190" s="18">
        <f t="shared" si="4"/>
        <v>7311.7200000000012</v>
      </c>
      <c r="P190">
        <f t="shared" si="5"/>
        <v>0.25595238095238099</v>
      </c>
      <c r="Q190" t="str">
        <f xml:space="preserve"> IF(Table1[[#This Row],[Profit]]/Table1[[#This Row],[COGS]]*100&gt;20, "Achieved", "Not Achieved")</f>
        <v>Achieved</v>
      </c>
    </row>
    <row r="191" spans="1:17" ht="12.75">
      <c r="A191" s="1" t="s">
        <v>56</v>
      </c>
      <c r="B191" s="16">
        <v>795</v>
      </c>
      <c r="C191" s="2">
        <v>10</v>
      </c>
      <c r="D191" s="2">
        <v>125</v>
      </c>
      <c r="E191" s="2">
        <v>99375</v>
      </c>
      <c r="F191" s="2">
        <v>3975</v>
      </c>
      <c r="G191" s="2">
        <v>95400</v>
      </c>
      <c r="H191" s="2">
        <v>95400</v>
      </c>
      <c r="I191" s="3">
        <v>41642</v>
      </c>
      <c r="J191" t="s">
        <v>398</v>
      </c>
      <c r="K191" t="s">
        <v>310</v>
      </c>
      <c r="L191" t="s">
        <v>400</v>
      </c>
      <c r="M191" t="str" cm="1">
        <f t="array" ref="M191" xml:space="preserve"> _xlfn.XLOOKUP(K191,Market!B:B,Market!C:C, NA,0,1)</f>
        <v>Europe</v>
      </c>
      <c r="N191" t="str">
        <f xml:space="preserve"> IF(Table1[[#This Row],[Discounts]]=0, "No Discount", IF(Table1[[#This Row],[Discounts]]&lt;1000, "Low Discount", IF(Table1[[#This Row],[Discounts]]&lt;10000, "Medium Discount", "High Discount")))</f>
        <v>Medium Discount</v>
      </c>
      <c r="O191" s="18">
        <f t="shared" si="4"/>
        <v>0</v>
      </c>
      <c r="P191">
        <f t="shared" si="5"/>
        <v>0</v>
      </c>
      <c r="Q191" t="str">
        <f xml:space="preserve"> IF(Table1[[#This Row],[Profit]]/Table1[[#This Row],[COGS]]*100&gt;20, "Achieved", "Not Achieved")</f>
        <v>Not Achieved</v>
      </c>
    </row>
    <row r="192" spans="1:17" ht="12.75">
      <c r="A192" s="1" t="s">
        <v>56</v>
      </c>
      <c r="B192" s="16">
        <v>1414.5</v>
      </c>
      <c r="C192" s="2">
        <v>10</v>
      </c>
      <c r="D192" s="2">
        <v>300</v>
      </c>
      <c r="E192" s="2">
        <v>424350</v>
      </c>
      <c r="F192" s="2">
        <v>16974</v>
      </c>
      <c r="G192" s="2">
        <v>407376</v>
      </c>
      <c r="H192" s="2">
        <v>353625</v>
      </c>
      <c r="I192" s="3">
        <v>41643</v>
      </c>
      <c r="J192" t="s">
        <v>399</v>
      </c>
      <c r="K192" t="s">
        <v>310</v>
      </c>
      <c r="L192" t="s">
        <v>400</v>
      </c>
      <c r="M192" t="str" cm="1">
        <f t="array" ref="M192" xml:space="preserve"> _xlfn.XLOOKUP(K192,Market!B:B,Market!C:C, NA,0,1)</f>
        <v>Europe</v>
      </c>
      <c r="N192" t="str">
        <f xml:space="preserve"> IF(Table1[[#This Row],[Discounts]]=0, "No Discount", IF(Table1[[#This Row],[Discounts]]&lt;1000, "Low Discount", IF(Table1[[#This Row],[Discounts]]&lt;10000, "Medium Discount", "High Discount")))</f>
        <v>High Discount</v>
      </c>
      <c r="O192" s="18">
        <f t="shared" si="4"/>
        <v>53751</v>
      </c>
      <c r="P192">
        <f t="shared" si="5"/>
        <v>0.13194444444444445</v>
      </c>
      <c r="Q192" t="str">
        <f xml:space="preserve"> IF(Table1[[#This Row],[Profit]]/Table1[[#This Row],[COGS]]*100&gt;20, "Achieved", "Not Achieved")</f>
        <v>Not Achieved</v>
      </c>
    </row>
    <row r="193" spans="1:17" ht="12.75">
      <c r="A193" s="1" t="s">
        <v>56</v>
      </c>
      <c r="B193" s="16">
        <v>2918</v>
      </c>
      <c r="C193" s="2">
        <v>10</v>
      </c>
      <c r="D193" s="2">
        <v>300</v>
      </c>
      <c r="E193" s="2">
        <v>875400</v>
      </c>
      <c r="F193" s="2">
        <v>35016</v>
      </c>
      <c r="G193" s="2">
        <v>840384</v>
      </c>
      <c r="H193" s="2">
        <v>729500</v>
      </c>
      <c r="I193" s="3">
        <v>41644</v>
      </c>
      <c r="J193" t="s">
        <v>399</v>
      </c>
      <c r="K193" t="s">
        <v>364</v>
      </c>
      <c r="L193" t="s">
        <v>400</v>
      </c>
      <c r="M193" t="str" cm="1">
        <f t="array" ref="M193" xml:space="preserve"> _xlfn.XLOOKUP(K193,Market!B:B,Market!C:C, NA,0,1)</f>
        <v>North America</v>
      </c>
      <c r="N193" t="str">
        <f xml:space="preserve"> IF(Table1[[#This Row],[Discounts]]=0, "No Discount", IF(Table1[[#This Row],[Discounts]]&lt;1000, "Low Discount", IF(Table1[[#This Row],[Discounts]]&lt;10000, "Medium Discount", "High Discount")))</f>
        <v>High Discount</v>
      </c>
      <c r="O193" s="18">
        <f t="shared" si="4"/>
        <v>110884</v>
      </c>
      <c r="P193">
        <f t="shared" si="5"/>
        <v>0.13194444444444445</v>
      </c>
      <c r="Q193" t="str">
        <f xml:space="preserve"> IF(Table1[[#This Row],[Profit]]/Table1[[#This Row],[COGS]]*100&gt;20, "Achieved", "Not Achieved")</f>
        <v>Not Achieved</v>
      </c>
    </row>
    <row r="194" spans="1:17" ht="12.75">
      <c r="A194" s="1" t="s">
        <v>56</v>
      </c>
      <c r="B194" s="16">
        <v>3450</v>
      </c>
      <c r="C194" s="2">
        <v>10</v>
      </c>
      <c r="D194" s="2">
        <v>350</v>
      </c>
      <c r="E194" s="2">
        <v>1207500</v>
      </c>
      <c r="F194" s="2">
        <v>48300</v>
      </c>
      <c r="G194" s="2">
        <v>1159200</v>
      </c>
      <c r="H194" s="2">
        <v>897000</v>
      </c>
      <c r="I194" s="3">
        <v>41646</v>
      </c>
      <c r="J194" t="s">
        <v>393</v>
      </c>
      <c r="K194" t="s">
        <v>364</v>
      </c>
      <c r="L194" t="s">
        <v>400</v>
      </c>
      <c r="M194" t="str" cm="1">
        <f t="array" ref="M194" xml:space="preserve"> _xlfn.XLOOKUP(K194,Market!B:B,Market!C:C, NA,0,1)</f>
        <v>North America</v>
      </c>
      <c r="N194" t="str">
        <f xml:space="preserve"> IF(Table1[[#This Row],[Discounts]]=0, "No Discount", IF(Table1[[#This Row],[Discounts]]&lt;1000, "Low Discount", IF(Table1[[#This Row],[Discounts]]&lt;10000, "Medium Discount", "High Discount")))</f>
        <v>High Discount</v>
      </c>
      <c r="O194" s="18">
        <f t="shared" ref="O194:O257" si="6" xml:space="preserve"> G194-H194</f>
        <v>262200</v>
      </c>
      <c r="P194">
        <f t="shared" ref="P194:P257" si="7">(O194/G194)</f>
        <v>0.22619047619047619</v>
      </c>
      <c r="Q194" t="str">
        <f xml:space="preserve"> IF(Table1[[#This Row],[Profit]]/Table1[[#This Row],[COGS]]*100&gt;20, "Achieved", "Not Achieved")</f>
        <v>Achieved</v>
      </c>
    </row>
    <row r="195" spans="1:17" ht="12.75">
      <c r="A195" s="1" t="s">
        <v>56</v>
      </c>
      <c r="B195" s="16">
        <v>2988</v>
      </c>
      <c r="C195" s="2">
        <v>10</v>
      </c>
      <c r="D195" s="2">
        <v>125</v>
      </c>
      <c r="E195" s="2">
        <v>373500</v>
      </c>
      <c r="F195" s="2">
        <v>14940</v>
      </c>
      <c r="G195" s="2">
        <v>358560</v>
      </c>
      <c r="H195" s="2">
        <v>358560</v>
      </c>
      <c r="I195" s="3">
        <v>41646</v>
      </c>
      <c r="J195" t="s">
        <v>398</v>
      </c>
      <c r="K195" t="s">
        <v>309</v>
      </c>
      <c r="L195" t="s">
        <v>400</v>
      </c>
      <c r="M195" t="str" cm="1">
        <f t="array" ref="M195" xml:space="preserve"> _xlfn.XLOOKUP(K195,Market!B:B,Market!C:C, NA,0,1)</f>
        <v>Europe</v>
      </c>
      <c r="N195" t="str">
        <f xml:space="preserve"> IF(Table1[[#This Row],[Discounts]]=0, "No Discount", IF(Table1[[#This Row],[Discounts]]&lt;1000, "Low Discount", IF(Table1[[#This Row],[Discounts]]&lt;10000, "Medium Discount", "High Discount")))</f>
        <v>High Discount</v>
      </c>
      <c r="O195" s="18">
        <f t="shared" si="6"/>
        <v>0</v>
      </c>
      <c r="P195">
        <f t="shared" si="7"/>
        <v>0</v>
      </c>
      <c r="Q195" t="str">
        <f xml:space="preserve"> IF(Table1[[#This Row],[Profit]]/Table1[[#This Row],[COGS]]*100&gt;20, "Achieved", "Not Achieved")</f>
        <v>Not Achieved</v>
      </c>
    </row>
    <row r="196" spans="1:17" ht="12.75">
      <c r="A196" s="1" t="s">
        <v>56</v>
      </c>
      <c r="B196" s="16">
        <v>218</v>
      </c>
      <c r="C196" s="2">
        <v>10</v>
      </c>
      <c r="D196" s="2">
        <v>15</v>
      </c>
      <c r="E196" s="2">
        <v>3270</v>
      </c>
      <c r="F196" s="2">
        <v>130.80000000000001</v>
      </c>
      <c r="G196" s="2">
        <v>3139.2</v>
      </c>
      <c r="H196" s="2">
        <v>2180</v>
      </c>
      <c r="I196" s="3">
        <v>41648</v>
      </c>
      <c r="J196" t="s">
        <v>395</v>
      </c>
      <c r="K196" t="s">
        <v>346</v>
      </c>
      <c r="L196" t="s">
        <v>400</v>
      </c>
      <c r="M196" t="str" cm="1">
        <f t="array" ref="M196" xml:space="preserve"> _xlfn.XLOOKUP(K196,Market!B:B,Market!C:C, NA,0,1)</f>
        <v>North America</v>
      </c>
      <c r="N196" t="str">
        <f xml:space="preserve"> IF(Table1[[#This Row],[Discounts]]=0, "No Discount", IF(Table1[[#This Row],[Discounts]]&lt;1000, "Low Discount", IF(Table1[[#This Row],[Discounts]]&lt;10000, "Medium Discount", "High Discount")))</f>
        <v>Low Discount</v>
      </c>
      <c r="O196" s="18">
        <f t="shared" si="6"/>
        <v>959.19999999999982</v>
      </c>
      <c r="P196">
        <f t="shared" si="7"/>
        <v>0.30555555555555552</v>
      </c>
      <c r="Q196" t="str">
        <f xml:space="preserve"> IF(Table1[[#This Row],[Profit]]/Table1[[#This Row],[COGS]]*100&gt;20, "Achieved", "Not Achieved")</f>
        <v>Achieved</v>
      </c>
    </row>
    <row r="197" spans="1:17" ht="12.75">
      <c r="A197" s="1" t="s">
        <v>56</v>
      </c>
      <c r="B197" s="16">
        <v>2074</v>
      </c>
      <c r="C197" s="2">
        <v>10</v>
      </c>
      <c r="D197" s="2">
        <v>20</v>
      </c>
      <c r="E197" s="2">
        <v>41480</v>
      </c>
      <c r="F197" s="2">
        <v>1659.2</v>
      </c>
      <c r="G197" s="2">
        <v>39820.800000000003</v>
      </c>
      <c r="H197" s="2">
        <v>20740</v>
      </c>
      <c r="I197" s="3">
        <v>41648</v>
      </c>
      <c r="J197" t="s">
        <v>393</v>
      </c>
      <c r="K197" t="s">
        <v>346</v>
      </c>
      <c r="L197" t="s">
        <v>400</v>
      </c>
      <c r="M197" t="str" cm="1">
        <f t="array" ref="M197" xml:space="preserve"> _xlfn.XLOOKUP(K197,Market!B:B,Market!C:C, NA,0,1)</f>
        <v>North America</v>
      </c>
      <c r="N197" t="str">
        <f xml:space="preserve"> IF(Table1[[#This Row],[Discounts]]=0, "No Discount", IF(Table1[[#This Row],[Discounts]]&lt;1000, "Low Discount", IF(Table1[[#This Row],[Discounts]]&lt;10000, "Medium Discount", "High Discount")))</f>
        <v>Medium Discount</v>
      </c>
      <c r="O197" s="18">
        <f t="shared" si="6"/>
        <v>19080.800000000003</v>
      </c>
      <c r="P197">
        <f t="shared" si="7"/>
        <v>0.47916666666666669</v>
      </c>
      <c r="Q197" t="str">
        <f xml:space="preserve"> IF(Table1[[#This Row],[Profit]]/Table1[[#This Row],[COGS]]*100&gt;20, "Achieved", "Not Achieved")</f>
        <v>Achieved</v>
      </c>
    </row>
    <row r="198" spans="1:17" ht="12.75">
      <c r="A198" s="1" t="s">
        <v>56</v>
      </c>
      <c r="B198" s="16">
        <v>1056</v>
      </c>
      <c r="C198" s="2">
        <v>10</v>
      </c>
      <c r="D198" s="2">
        <v>20</v>
      </c>
      <c r="E198" s="2">
        <v>21120</v>
      </c>
      <c r="F198" s="2">
        <v>844.8</v>
      </c>
      <c r="G198" s="2">
        <v>20275.2</v>
      </c>
      <c r="H198" s="2">
        <v>10560</v>
      </c>
      <c r="I198" s="3">
        <v>41648</v>
      </c>
      <c r="J198" t="s">
        <v>393</v>
      </c>
      <c r="K198" t="s">
        <v>364</v>
      </c>
      <c r="L198" t="s">
        <v>400</v>
      </c>
      <c r="M198" t="str" cm="1">
        <f t="array" ref="M198" xml:space="preserve"> _xlfn.XLOOKUP(K198,Market!B:B,Market!C:C, NA,0,1)</f>
        <v>North America</v>
      </c>
      <c r="N198" t="str">
        <f xml:space="preserve"> IF(Table1[[#This Row],[Discounts]]=0, "No Discount", IF(Table1[[#This Row],[Discounts]]&lt;1000, "Low Discount", IF(Table1[[#This Row],[Discounts]]&lt;10000, "Medium Discount", "High Discount")))</f>
        <v>Low Discount</v>
      </c>
      <c r="O198" s="18">
        <f t="shared" si="6"/>
        <v>9715.2000000000007</v>
      </c>
      <c r="P198">
        <f t="shared" si="7"/>
        <v>0.47916666666666669</v>
      </c>
      <c r="Q198" t="str">
        <f xml:space="preserve"> IF(Table1[[#This Row],[Profit]]/Table1[[#This Row],[COGS]]*100&gt;20, "Achieved", "Not Achieved")</f>
        <v>Achieved</v>
      </c>
    </row>
    <row r="199" spans="1:17" ht="12.75">
      <c r="A199" s="1" t="s">
        <v>56</v>
      </c>
      <c r="B199" s="16">
        <v>671</v>
      </c>
      <c r="C199" s="2">
        <v>10</v>
      </c>
      <c r="D199" s="2">
        <v>15</v>
      </c>
      <c r="E199" s="2">
        <v>10065</v>
      </c>
      <c r="F199" s="2">
        <v>402.6</v>
      </c>
      <c r="G199" s="2">
        <v>9662.4</v>
      </c>
      <c r="H199" s="2">
        <v>6710</v>
      </c>
      <c r="I199" s="3">
        <v>41284</v>
      </c>
      <c r="J199" t="s">
        <v>395</v>
      </c>
      <c r="K199" t="s">
        <v>364</v>
      </c>
      <c r="L199" t="s">
        <v>400</v>
      </c>
      <c r="M199" t="str" cm="1">
        <f t="array" ref="M199" xml:space="preserve"> _xlfn.XLOOKUP(K199,Market!B:B,Market!C:C, NA,0,1)</f>
        <v>North America</v>
      </c>
      <c r="N199" t="str">
        <f xml:space="preserve"> IF(Table1[[#This Row],[Discounts]]=0, "No Discount", IF(Table1[[#This Row],[Discounts]]&lt;1000, "Low Discount", IF(Table1[[#This Row],[Discounts]]&lt;10000, "Medium Discount", "High Discount")))</f>
        <v>Low Discount</v>
      </c>
      <c r="O199" s="18">
        <f t="shared" si="6"/>
        <v>2952.3999999999996</v>
      </c>
      <c r="P199">
        <f t="shared" si="7"/>
        <v>0.30555555555555552</v>
      </c>
      <c r="Q199" t="str">
        <f xml:space="preserve"> IF(Table1[[#This Row],[Profit]]/Table1[[#This Row],[COGS]]*100&gt;20, "Achieved", "Not Achieved")</f>
        <v>Achieved</v>
      </c>
    </row>
    <row r="200" spans="1:17" ht="12.75">
      <c r="A200" s="1" t="s">
        <v>56</v>
      </c>
      <c r="B200" s="16">
        <v>1514</v>
      </c>
      <c r="C200" s="2">
        <v>10</v>
      </c>
      <c r="D200" s="2">
        <v>15</v>
      </c>
      <c r="E200" s="2">
        <v>22710</v>
      </c>
      <c r="F200" s="2">
        <v>908.4</v>
      </c>
      <c r="G200" s="2">
        <v>21801.599999999999</v>
      </c>
      <c r="H200" s="2">
        <v>15140</v>
      </c>
      <c r="I200" s="3">
        <v>41284</v>
      </c>
      <c r="J200" t="s">
        <v>395</v>
      </c>
      <c r="K200" t="s">
        <v>357</v>
      </c>
      <c r="L200" t="s">
        <v>400</v>
      </c>
      <c r="M200" t="str" cm="1">
        <f t="array" ref="M200" xml:space="preserve"> _xlfn.XLOOKUP(K200,Market!B:B,Market!C:C, NA,0,1)</f>
        <v>North America</v>
      </c>
      <c r="N200" t="str">
        <f xml:space="preserve"> IF(Table1[[#This Row],[Discounts]]=0, "No Discount", IF(Table1[[#This Row],[Discounts]]&lt;1000, "Low Discount", IF(Table1[[#This Row],[Discounts]]&lt;10000, "Medium Discount", "High Discount")))</f>
        <v>Low Discount</v>
      </c>
      <c r="O200" s="18">
        <f t="shared" si="6"/>
        <v>6661.5999999999985</v>
      </c>
      <c r="P200">
        <f t="shared" si="7"/>
        <v>0.30555555555555552</v>
      </c>
      <c r="Q200" t="str">
        <f xml:space="preserve"> IF(Table1[[#This Row],[Profit]]/Table1[[#This Row],[COGS]]*100&gt;20, "Achieved", "Not Achieved")</f>
        <v>Achieved</v>
      </c>
    </row>
    <row r="201" spans="1:17" ht="12.75">
      <c r="A201" s="1" t="s">
        <v>56</v>
      </c>
      <c r="B201" s="16">
        <v>274</v>
      </c>
      <c r="C201" s="2">
        <v>10</v>
      </c>
      <c r="D201" s="2">
        <v>350</v>
      </c>
      <c r="E201" s="2">
        <v>95900</v>
      </c>
      <c r="F201" s="2">
        <v>3836</v>
      </c>
      <c r="G201" s="2">
        <v>92064</v>
      </c>
      <c r="H201" s="2">
        <v>71240</v>
      </c>
      <c r="I201" s="3">
        <v>41651</v>
      </c>
      <c r="J201" t="s">
        <v>393</v>
      </c>
      <c r="K201" t="s">
        <v>364</v>
      </c>
      <c r="L201" t="s">
        <v>400</v>
      </c>
      <c r="M201" t="str" cm="1">
        <f t="array" ref="M201" xml:space="preserve"> _xlfn.XLOOKUP(K201,Market!B:B,Market!C:C, NA,0,1)</f>
        <v>North America</v>
      </c>
      <c r="N201" t="str">
        <f xml:space="preserve"> IF(Table1[[#This Row],[Discounts]]=0, "No Discount", IF(Table1[[#This Row],[Discounts]]&lt;1000, "Low Discount", IF(Table1[[#This Row],[Discounts]]&lt;10000, "Medium Discount", "High Discount")))</f>
        <v>Medium Discount</v>
      </c>
      <c r="O201" s="18">
        <f t="shared" si="6"/>
        <v>20824</v>
      </c>
      <c r="P201">
        <f t="shared" si="7"/>
        <v>0.22619047619047619</v>
      </c>
      <c r="Q201" t="str">
        <f xml:space="preserve"> IF(Table1[[#This Row],[Profit]]/Table1[[#This Row],[COGS]]*100&gt;20, "Achieved", "Not Achieved")</f>
        <v>Achieved</v>
      </c>
    </row>
    <row r="202" spans="1:17" ht="12.75">
      <c r="A202" s="1" t="s">
        <v>56</v>
      </c>
      <c r="B202" s="16">
        <v>1138</v>
      </c>
      <c r="C202" s="2">
        <v>10</v>
      </c>
      <c r="D202" s="2">
        <v>125</v>
      </c>
      <c r="E202" s="2">
        <v>142250</v>
      </c>
      <c r="F202" s="2">
        <v>5690</v>
      </c>
      <c r="G202" s="2">
        <v>136560</v>
      </c>
      <c r="H202" s="2">
        <v>136560</v>
      </c>
      <c r="I202" s="3">
        <v>41651</v>
      </c>
      <c r="J202" t="s">
        <v>398</v>
      </c>
      <c r="K202" t="s">
        <v>357</v>
      </c>
      <c r="L202" t="s">
        <v>400</v>
      </c>
      <c r="M202" t="str" cm="1">
        <f t="array" ref="M202" xml:space="preserve"> _xlfn.XLOOKUP(K202,Market!B:B,Market!C:C, NA,0,1)</f>
        <v>North America</v>
      </c>
      <c r="N202" t="str">
        <f xml:space="preserve"> IF(Table1[[#This Row],[Discounts]]=0, "No Discount", IF(Table1[[#This Row],[Discounts]]&lt;1000, "Low Discount", IF(Table1[[#This Row],[Discounts]]&lt;10000, "Medium Discount", "High Discount")))</f>
        <v>Medium Discount</v>
      </c>
      <c r="O202" s="18">
        <f t="shared" si="6"/>
        <v>0</v>
      </c>
      <c r="P202">
        <f t="shared" si="7"/>
        <v>0</v>
      </c>
      <c r="Q202" t="str">
        <f xml:space="preserve"> IF(Table1[[#This Row],[Profit]]/Table1[[#This Row],[COGS]]*100&gt;20, "Achieved", "Not Achieved")</f>
        <v>Not Achieved</v>
      </c>
    </row>
    <row r="203" spans="1:17" ht="12.75">
      <c r="A203" s="1" t="s">
        <v>56</v>
      </c>
      <c r="B203" s="16">
        <v>1465</v>
      </c>
      <c r="C203" s="2">
        <v>120</v>
      </c>
      <c r="D203" s="2">
        <v>12</v>
      </c>
      <c r="E203" s="2">
        <v>17580</v>
      </c>
      <c r="F203" s="2">
        <v>703.2</v>
      </c>
      <c r="G203" s="2">
        <v>16876.8</v>
      </c>
      <c r="H203" s="2">
        <v>4395</v>
      </c>
      <c r="I203" s="3">
        <v>41642</v>
      </c>
      <c r="J203" t="s">
        <v>397</v>
      </c>
      <c r="K203" t="s">
        <v>364</v>
      </c>
      <c r="L203" t="s">
        <v>401</v>
      </c>
      <c r="M203" t="str" cm="1">
        <f t="array" ref="M203" xml:space="preserve"> _xlfn.XLOOKUP(K203,Market!B:B,Market!C:C, NA,0,1)</f>
        <v>North America</v>
      </c>
      <c r="N203" t="str">
        <f xml:space="preserve"> IF(Table1[[#This Row],[Discounts]]=0, "No Discount", IF(Table1[[#This Row],[Discounts]]&lt;1000, "Low Discount", IF(Table1[[#This Row],[Discounts]]&lt;10000, "Medium Discount", "High Discount")))</f>
        <v>Low Discount</v>
      </c>
      <c r="O203" s="18">
        <f t="shared" si="6"/>
        <v>12481.8</v>
      </c>
      <c r="P203">
        <f t="shared" si="7"/>
        <v>0.73958333333333337</v>
      </c>
      <c r="Q203" t="str">
        <f xml:space="preserve"> IF(Table1[[#This Row],[Profit]]/Table1[[#This Row],[COGS]]*100&gt;20, "Achieved", "Not Achieved")</f>
        <v>Achieved</v>
      </c>
    </row>
    <row r="204" spans="1:17" ht="12.75">
      <c r="A204" s="1" t="s">
        <v>56</v>
      </c>
      <c r="B204" s="16">
        <v>2646</v>
      </c>
      <c r="C204" s="2">
        <v>120</v>
      </c>
      <c r="D204" s="2">
        <v>20</v>
      </c>
      <c r="E204" s="2">
        <v>52920</v>
      </c>
      <c r="F204" s="2">
        <v>2116.8000000000002</v>
      </c>
      <c r="G204" s="2">
        <v>50803.199999999997</v>
      </c>
      <c r="H204" s="2">
        <v>26460</v>
      </c>
      <c r="I204" s="3">
        <v>41283</v>
      </c>
      <c r="J204" t="s">
        <v>393</v>
      </c>
      <c r="K204" t="s">
        <v>346</v>
      </c>
      <c r="L204" t="s">
        <v>401</v>
      </c>
      <c r="M204" t="str" cm="1">
        <f t="array" ref="M204" xml:space="preserve"> _xlfn.XLOOKUP(K204,Market!B:B,Market!C:C, NA,0,1)</f>
        <v>North America</v>
      </c>
      <c r="N204" t="str">
        <f xml:space="preserve"> IF(Table1[[#This Row],[Discounts]]=0, "No Discount", IF(Table1[[#This Row],[Discounts]]&lt;1000, "Low Discount", IF(Table1[[#This Row],[Discounts]]&lt;10000, "Medium Discount", "High Discount")))</f>
        <v>Medium Discount</v>
      </c>
      <c r="O204" s="18">
        <f t="shared" si="6"/>
        <v>24343.199999999997</v>
      </c>
      <c r="P204">
        <f t="shared" si="7"/>
        <v>0.47916666666666663</v>
      </c>
      <c r="Q204" t="str">
        <f xml:space="preserve"> IF(Table1[[#This Row],[Profit]]/Table1[[#This Row],[COGS]]*100&gt;20, "Achieved", "Not Achieved")</f>
        <v>Achieved</v>
      </c>
    </row>
    <row r="205" spans="1:17" ht="12.75">
      <c r="A205" s="1" t="s">
        <v>56</v>
      </c>
      <c r="B205" s="16">
        <v>2177</v>
      </c>
      <c r="C205" s="2">
        <v>120</v>
      </c>
      <c r="D205" s="2">
        <v>350</v>
      </c>
      <c r="E205" s="2">
        <v>761950</v>
      </c>
      <c r="F205" s="2">
        <v>30478</v>
      </c>
      <c r="G205" s="2">
        <v>731472</v>
      </c>
      <c r="H205" s="2">
        <v>566020</v>
      </c>
      <c r="I205" s="3">
        <v>41649</v>
      </c>
      <c r="J205" t="s">
        <v>393</v>
      </c>
      <c r="K205" t="s">
        <v>309</v>
      </c>
      <c r="L205" t="s">
        <v>401</v>
      </c>
      <c r="M205" t="str" cm="1">
        <f t="array" ref="M205" xml:space="preserve"> _xlfn.XLOOKUP(K205,Market!B:B,Market!C:C, NA,0,1)</f>
        <v>Europe</v>
      </c>
      <c r="N205" t="str">
        <f xml:space="preserve"> IF(Table1[[#This Row],[Discounts]]=0, "No Discount", IF(Table1[[#This Row],[Discounts]]&lt;1000, "Low Discount", IF(Table1[[#This Row],[Discounts]]&lt;10000, "Medium Discount", "High Discount")))</f>
        <v>High Discount</v>
      </c>
      <c r="O205" s="18">
        <f t="shared" si="6"/>
        <v>165452</v>
      </c>
      <c r="P205">
        <f t="shared" si="7"/>
        <v>0.22619047619047619</v>
      </c>
      <c r="Q205" t="str">
        <f xml:space="preserve"> IF(Table1[[#This Row],[Profit]]/Table1[[#This Row],[COGS]]*100&gt;20, "Achieved", "Not Achieved")</f>
        <v>Achieved</v>
      </c>
    </row>
    <row r="206" spans="1:17" ht="12.75">
      <c r="A206" s="1" t="s">
        <v>56</v>
      </c>
      <c r="B206" s="16">
        <v>866</v>
      </c>
      <c r="C206" s="2">
        <v>250</v>
      </c>
      <c r="D206" s="2">
        <v>12</v>
      </c>
      <c r="E206" s="2">
        <v>10392</v>
      </c>
      <c r="F206" s="2">
        <v>415.68</v>
      </c>
      <c r="G206" s="2">
        <v>9976.32</v>
      </c>
      <c r="H206" s="2">
        <v>2598</v>
      </c>
      <c r="I206" s="3">
        <v>41644</v>
      </c>
      <c r="J206" t="s">
        <v>397</v>
      </c>
      <c r="K206" t="s">
        <v>309</v>
      </c>
      <c r="L206" t="s">
        <v>402</v>
      </c>
      <c r="M206" t="str" cm="1">
        <f t="array" ref="M206" xml:space="preserve"> _xlfn.XLOOKUP(K206,Market!B:B,Market!C:C, NA,0,1)</f>
        <v>Europe</v>
      </c>
      <c r="N206" t="str">
        <f xml:space="preserve"> IF(Table1[[#This Row],[Discounts]]=0, "No Discount", IF(Table1[[#This Row],[Discounts]]&lt;1000, "Low Discount", IF(Table1[[#This Row],[Discounts]]&lt;10000, "Medium Discount", "High Discount")))</f>
        <v>Low Discount</v>
      </c>
      <c r="O206" s="18">
        <f t="shared" si="6"/>
        <v>7378.32</v>
      </c>
      <c r="P206">
        <f t="shared" si="7"/>
        <v>0.73958333333333337</v>
      </c>
      <c r="Q206" t="str">
        <f xml:space="preserve"> IF(Table1[[#This Row],[Profit]]/Table1[[#This Row],[COGS]]*100&gt;20, "Achieved", "Not Achieved")</f>
        <v>Achieved</v>
      </c>
    </row>
    <row r="207" spans="1:17" ht="12.75">
      <c r="A207" s="1" t="s">
        <v>56</v>
      </c>
      <c r="B207" s="16">
        <v>349</v>
      </c>
      <c r="C207" s="2">
        <v>250</v>
      </c>
      <c r="D207" s="2">
        <v>350</v>
      </c>
      <c r="E207" s="2">
        <v>122150</v>
      </c>
      <c r="F207" s="2">
        <v>4886</v>
      </c>
      <c r="G207" s="2">
        <v>117264</v>
      </c>
      <c r="H207" s="2">
        <v>90740</v>
      </c>
      <c r="I207" s="3">
        <v>41283</v>
      </c>
      <c r="J207" t="s">
        <v>393</v>
      </c>
      <c r="K207" t="s">
        <v>364</v>
      </c>
      <c r="L207" t="s">
        <v>402</v>
      </c>
      <c r="M207" t="str" cm="1">
        <f t="array" ref="M207" xml:space="preserve"> _xlfn.XLOOKUP(K207,Market!B:B,Market!C:C, NA,0,1)</f>
        <v>North America</v>
      </c>
      <c r="N207" t="str">
        <f xml:space="preserve"> IF(Table1[[#This Row],[Discounts]]=0, "No Discount", IF(Table1[[#This Row],[Discounts]]&lt;1000, "Low Discount", IF(Table1[[#This Row],[Discounts]]&lt;10000, "Medium Discount", "High Discount")))</f>
        <v>Medium Discount</v>
      </c>
      <c r="O207" s="18">
        <f t="shared" si="6"/>
        <v>26524</v>
      </c>
      <c r="P207">
        <f t="shared" si="7"/>
        <v>0.22619047619047619</v>
      </c>
      <c r="Q207" t="str">
        <f xml:space="preserve"> IF(Table1[[#This Row],[Profit]]/Table1[[#This Row],[COGS]]*100&gt;20, "Achieved", "Not Achieved")</f>
        <v>Achieved</v>
      </c>
    </row>
    <row r="208" spans="1:17" ht="12.75">
      <c r="A208" s="1" t="s">
        <v>56</v>
      </c>
      <c r="B208" s="16">
        <v>2177</v>
      </c>
      <c r="C208" s="2">
        <v>250</v>
      </c>
      <c r="D208" s="2">
        <v>350</v>
      </c>
      <c r="E208" s="2">
        <v>761950</v>
      </c>
      <c r="F208" s="2">
        <v>30478</v>
      </c>
      <c r="G208" s="2">
        <v>731472</v>
      </c>
      <c r="H208" s="2">
        <v>566020</v>
      </c>
      <c r="I208" s="3">
        <v>41649</v>
      </c>
      <c r="J208" t="s">
        <v>393</v>
      </c>
      <c r="K208" t="s">
        <v>309</v>
      </c>
      <c r="L208" t="s">
        <v>402</v>
      </c>
      <c r="M208" t="str" cm="1">
        <f t="array" ref="M208" xml:space="preserve"> _xlfn.XLOOKUP(K208,Market!B:B,Market!C:C, NA,0,1)</f>
        <v>Europe</v>
      </c>
      <c r="N208" t="str">
        <f xml:space="preserve"> IF(Table1[[#This Row],[Discounts]]=0, "No Discount", IF(Table1[[#This Row],[Discounts]]&lt;1000, "Low Discount", IF(Table1[[#This Row],[Discounts]]&lt;10000, "Medium Discount", "High Discount")))</f>
        <v>High Discount</v>
      </c>
      <c r="O208" s="18">
        <f t="shared" si="6"/>
        <v>165452</v>
      </c>
      <c r="P208">
        <f t="shared" si="7"/>
        <v>0.22619047619047619</v>
      </c>
      <c r="Q208" t="str">
        <f xml:space="preserve"> IF(Table1[[#This Row],[Profit]]/Table1[[#This Row],[COGS]]*100&gt;20, "Achieved", "Not Achieved")</f>
        <v>Achieved</v>
      </c>
    </row>
    <row r="209" spans="1:17" ht="12.75">
      <c r="A209" s="1" t="s">
        <v>56</v>
      </c>
      <c r="B209" s="16">
        <v>1514</v>
      </c>
      <c r="C209" s="2">
        <v>250</v>
      </c>
      <c r="D209" s="2">
        <v>15</v>
      </c>
      <c r="E209" s="2">
        <v>22710</v>
      </c>
      <c r="F209" s="2">
        <v>908.4</v>
      </c>
      <c r="G209" s="2">
        <v>21801.599999999999</v>
      </c>
      <c r="H209" s="2">
        <v>15140</v>
      </c>
      <c r="I209" s="3">
        <v>41284</v>
      </c>
      <c r="J209" t="s">
        <v>395</v>
      </c>
      <c r="K209" t="s">
        <v>357</v>
      </c>
      <c r="L209" t="s">
        <v>402</v>
      </c>
      <c r="M209" t="str" cm="1">
        <f t="array" ref="M209" xml:space="preserve"> _xlfn.XLOOKUP(K209,Market!B:B,Market!C:C, NA,0,1)</f>
        <v>North America</v>
      </c>
      <c r="N209" t="str">
        <f xml:space="preserve"> IF(Table1[[#This Row],[Discounts]]=0, "No Discount", IF(Table1[[#This Row],[Discounts]]&lt;1000, "Low Discount", IF(Table1[[#This Row],[Discounts]]&lt;10000, "Medium Discount", "High Discount")))</f>
        <v>Low Discount</v>
      </c>
      <c r="O209" s="18">
        <f t="shared" si="6"/>
        <v>6661.5999999999985</v>
      </c>
      <c r="P209">
        <f t="shared" si="7"/>
        <v>0.30555555555555552</v>
      </c>
      <c r="Q209" t="str">
        <f xml:space="preserve"> IF(Table1[[#This Row],[Profit]]/Table1[[#This Row],[COGS]]*100&gt;20, "Achieved", "Not Achieved")</f>
        <v>Achieved</v>
      </c>
    </row>
    <row r="210" spans="1:17" ht="12.75">
      <c r="A210" s="1" t="s">
        <v>56</v>
      </c>
      <c r="B210" s="16">
        <v>1865</v>
      </c>
      <c r="C210" s="2">
        <v>260</v>
      </c>
      <c r="D210" s="2">
        <v>350</v>
      </c>
      <c r="E210" s="2">
        <v>652750</v>
      </c>
      <c r="F210" s="2">
        <v>26110</v>
      </c>
      <c r="G210" s="2">
        <v>626640</v>
      </c>
      <c r="H210" s="2">
        <v>484900</v>
      </c>
      <c r="I210" s="3">
        <v>41641</v>
      </c>
      <c r="J210" t="s">
        <v>393</v>
      </c>
      <c r="K210" t="s">
        <v>357</v>
      </c>
      <c r="L210" t="s">
        <v>403</v>
      </c>
      <c r="M210" t="str" cm="1">
        <f t="array" ref="M210" xml:space="preserve"> _xlfn.XLOOKUP(K210,Market!B:B,Market!C:C, NA,0,1)</f>
        <v>North America</v>
      </c>
      <c r="N210" t="str">
        <f xml:space="preserve"> IF(Table1[[#This Row],[Discounts]]=0, "No Discount", IF(Table1[[#This Row],[Discounts]]&lt;1000, "Low Discount", IF(Table1[[#This Row],[Discounts]]&lt;10000, "Medium Discount", "High Discount")))</f>
        <v>High Discount</v>
      </c>
      <c r="O210" s="18">
        <f t="shared" si="6"/>
        <v>141740</v>
      </c>
      <c r="P210">
        <f t="shared" si="7"/>
        <v>0.22619047619047619</v>
      </c>
      <c r="Q210" t="str">
        <f xml:space="preserve"> IF(Table1[[#This Row],[Profit]]/Table1[[#This Row],[COGS]]*100&gt;20, "Achieved", "Not Achieved")</f>
        <v>Achieved</v>
      </c>
    </row>
    <row r="211" spans="1:17" ht="12.75">
      <c r="A211" s="1" t="s">
        <v>56</v>
      </c>
      <c r="B211" s="16">
        <v>1074</v>
      </c>
      <c r="C211" s="2">
        <v>260</v>
      </c>
      <c r="D211" s="2">
        <v>125</v>
      </c>
      <c r="E211" s="2">
        <v>134250</v>
      </c>
      <c r="F211" s="2">
        <v>5370</v>
      </c>
      <c r="G211" s="2">
        <v>128880</v>
      </c>
      <c r="H211" s="2">
        <v>128880</v>
      </c>
      <c r="I211" s="3">
        <v>41643</v>
      </c>
      <c r="J211" t="s">
        <v>398</v>
      </c>
      <c r="K211" t="s">
        <v>357</v>
      </c>
      <c r="L211" t="s">
        <v>403</v>
      </c>
      <c r="M211" t="str" cm="1">
        <f t="array" ref="M211" xml:space="preserve"> _xlfn.XLOOKUP(K211,Market!B:B,Market!C:C, NA,0,1)</f>
        <v>North America</v>
      </c>
      <c r="N211" t="str">
        <f xml:space="preserve"> IF(Table1[[#This Row],[Discounts]]=0, "No Discount", IF(Table1[[#This Row],[Discounts]]&lt;1000, "Low Discount", IF(Table1[[#This Row],[Discounts]]&lt;10000, "Medium Discount", "High Discount")))</f>
        <v>Medium Discount</v>
      </c>
      <c r="O211" s="18">
        <f t="shared" si="6"/>
        <v>0</v>
      </c>
      <c r="P211">
        <f t="shared" si="7"/>
        <v>0</v>
      </c>
      <c r="Q211" t="str">
        <f xml:space="preserve"> IF(Table1[[#This Row],[Profit]]/Table1[[#This Row],[COGS]]*100&gt;20, "Achieved", "Not Achieved")</f>
        <v>Not Achieved</v>
      </c>
    </row>
    <row r="212" spans="1:17" ht="12.75">
      <c r="A212" s="1" t="s">
        <v>56</v>
      </c>
      <c r="B212" s="16">
        <v>1907</v>
      </c>
      <c r="C212" s="2">
        <v>260</v>
      </c>
      <c r="D212" s="2">
        <v>350</v>
      </c>
      <c r="E212" s="2">
        <v>667450</v>
      </c>
      <c r="F212" s="2">
        <v>26698</v>
      </c>
      <c r="G212" s="2">
        <v>640752</v>
      </c>
      <c r="H212" s="2">
        <v>495820</v>
      </c>
      <c r="I212" s="3">
        <v>41648</v>
      </c>
      <c r="J212" t="s">
        <v>393</v>
      </c>
      <c r="K212" t="s">
        <v>310</v>
      </c>
      <c r="L212" t="s">
        <v>403</v>
      </c>
      <c r="M212" t="str" cm="1">
        <f t="array" ref="M212" xml:space="preserve"> _xlfn.XLOOKUP(K212,Market!B:B,Market!C:C, NA,0,1)</f>
        <v>Europe</v>
      </c>
      <c r="N212" t="str">
        <f xml:space="preserve"> IF(Table1[[#This Row],[Discounts]]=0, "No Discount", IF(Table1[[#This Row],[Discounts]]&lt;1000, "Low Discount", IF(Table1[[#This Row],[Discounts]]&lt;10000, "Medium Discount", "High Discount")))</f>
        <v>High Discount</v>
      </c>
      <c r="O212" s="18">
        <f t="shared" si="6"/>
        <v>144932</v>
      </c>
      <c r="P212">
        <f t="shared" si="7"/>
        <v>0.22619047619047619</v>
      </c>
      <c r="Q212" t="str">
        <f xml:space="preserve"> IF(Table1[[#This Row],[Profit]]/Table1[[#This Row],[COGS]]*100&gt;20, "Achieved", "Not Achieved")</f>
        <v>Achieved</v>
      </c>
    </row>
    <row r="213" spans="1:17" ht="12.75">
      <c r="A213" s="1" t="s">
        <v>56</v>
      </c>
      <c r="B213" s="16">
        <v>671</v>
      </c>
      <c r="C213" s="2">
        <v>260</v>
      </c>
      <c r="D213" s="2">
        <v>15</v>
      </c>
      <c r="E213" s="2">
        <v>10065</v>
      </c>
      <c r="F213" s="2">
        <v>402.6</v>
      </c>
      <c r="G213" s="2">
        <v>9662.4</v>
      </c>
      <c r="H213" s="2">
        <v>6710</v>
      </c>
      <c r="I213" s="3">
        <v>41284</v>
      </c>
      <c r="J213" t="s">
        <v>395</v>
      </c>
      <c r="K213" t="s">
        <v>364</v>
      </c>
      <c r="L213" t="s">
        <v>403</v>
      </c>
      <c r="M213" t="str" cm="1">
        <f t="array" ref="M213" xml:space="preserve"> _xlfn.XLOOKUP(K213,Market!B:B,Market!C:C, NA,0,1)</f>
        <v>North America</v>
      </c>
      <c r="N213" t="str">
        <f xml:space="preserve"> IF(Table1[[#This Row],[Discounts]]=0, "No Discount", IF(Table1[[#This Row],[Discounts]]&lt;1000, "Low Discount", IF(Table1[[#This Row],[Discounts]]&lt;10000, "Medium Discount", "High Discount")))</f>
        <v>Low Discount</v>
      </c>
      <c r="O213" s="18">
        <f t="shared" si="6"/>
        <v>2952.3999999999996</v>
      </c>
      <c r="P213">
        <f t="shared" si="7"/>
        <v>0.30555555555555552</v>
      </c>
      <c r="Q213" t="str">
        <f xml:space="preserve"> IF(Table1[[#This Row],[Profit]]/Table1[[#This Row],[COGS]]*100&gt;20, "Achieved", "Not Achieved")</f>
        <v>Achieved</v>
      </c>
    </row>
    <row r="214" spans="1:17" ht="12.75">
      <c r="A214" s="1" t="s">
        <v>56</v>
      </c>
      <c r="B214" s="16">
        <v>1778</v>
      </c>
      <c r="C214" s="2">
        <v>260</v>
      </c>
      <c r="D214" s="2">
        <v>350</v>
      </c>
      <c r="E214" s="2">
        <v>622300</v>
      </c>
      <c r="F214" s="2">
        <v>24892</v>
      </c>
      <c r="G214" s="2">
        <v>597408</v>
      </c>
      <c r="H214" s="2">
        <v>462280</v>
      </c>
      <c r="I214" s="3">
        <v>41286</v>
      </c>
      <c r="J214" t="s">
        <v>393</v>
      </c>
      <c r="K214" t="s">
        <v>346</v>
      </c>
      <c r="L214" t="s">
        <v>403</v>
      </c>
      <c r="M214" t="str" cm="1">
        <f t="array" ref="M214" xml:space="preserve"> _xlfn.XLOOKUP(K214,Market!B:B,Market!C:C, NA,0,1)</f>
        <v>North America</v>
      </c>
      <c r="N214" t="str">
        <f xml:space="preserve"> IF(Table1[[#This Row],[Discounts]]=0, "No Discount", IF(Table1[[#This Row],[Discounts]]&lt;1000, "Low Discount", IF(Table1[[#This Row],[Discounts]]&lt;10000, "Medium Discount", "High Discount")))</f>
        <v>High Discount</v>
      </c>
      <c r="O214" s="18">
        <f t="shared" si="6"/>
        <v>135128</v>
      </c>
      <c r="P214">
        <f t="shared" si="7"/>
        <v>0.22619047619047619</v>
      </c>
      <c r="Q214" t="str">
        <f xml:space="preserve"> IF(Table1[[#This Row],[Profit]]/Table1[[#This Row],[COGS]]*100&gt;20, "Achieved", "Not Achieved")</f>
        <v>Achieved</v>
      </c>
    </row>
    <row r="215" spans="1:17" ht="12.75">
      <c r="A215" s="1" t="s">
        <v>123</v>
      </c>
      <c r="B215" s="16">
        <v>1159</v>
      </c>
      <c r="C215" s="2">
        <v>5</v>
      </c>
      <c r="D215" s="2">
        <v>7</v>
      </c>
      <c r="E215" s="2">
        <v>8113</v>
      </c>
      <c r="F215" s="2">
        <v>405.65</v>
      </c>
      <c r="G215" s="2">
        <v>7707.35</v>
      </c>
      <c r="H215" s="2">
        <v>5795</v>
      </c>
      <c r="I215" s="3">
        <v>41284</v>
      </c>
      <c r="J215" t="s">
        <v>393</v>
      </c>
      <c r="K215" t="s">
        <v>310</v>
      </c>
      <c r="L215" t="s">
        <v>396</v>
      </c>
      <c r="M215" t="str" cm="1">
        <f t="array" ref="M215" xml:space="preserve"> _xlfn.XLOOKUP(K215,Market!B:B,Market!C:C, NA,0,1)</f>
        <v>Europe</v>
      </c>
      <c r="N215" t="str">
        <f xml:space="preserve"> IF(Table1[[#This Row],[Discounts]]=0, "No Discount", IF(Table1[[#This Row],[Discounts]]&lt;1000, "Low Discount", IF(Table1[[#This Row],[Discounts]]&lt;10000, "Medium Discount", "High Discount")))</f>
        <v>Low Discount</v>
      </c>
      <c r="O215" s="18">
        <f t="shared" si="6"/>
        <v>1912.3500000000004</v>
      </c>
      <c r="P215">
        <f t="shared" si="7"/>
        <v>0.24812030075187974</v>
      </c>
      <c r="Q215" t="str">
        <f xml:space="preserve"> IF(Table1[[#This Row],[Profit]]/Table1[[#This Row],[COGS]]*100&gt;20, "Achieved", "Not Achieved")</f>
        <v>Achieved</v>
      </c>
    </row>
    <row r="216" spans="1:17" ht="12.75">
      <c r="A216" s="1" t="s">
        <v>123</v>
      </c>
      <c r="B216" s="16">
        <v>1372</v>
      </c>
      <c r="C216" s="2">
        <v>10</v>
      </c>
      <c r="D216" s="2">
        <v>7</v>
      </c>
      <c r="E216" s="2">
        <v>9604</v>
      </c>
      <c r="F216" s="2">
        <v>480.2</v>
      </c>
      <c r="G216" s="2">
        <v>9123.7999999999993</v>
      </c>
      <c r="H216" s="2">
        <v>6860</v>
      </c>
      <c r="I216" s="3">
        <v>41640</v>
      </c>
      <c r="J216" t="s">
        <v>393</v>
      </c>
      <c r="K216" t="s">
        <v>310</v>
      </c>
      <c r="L216" t="s">
        <v>400</v>
      </c>
      <c r="M216" t="str" cm="1">
        <f t="array" ref="M216" xml:space="preserve"> _xlfn.XLOOKUP(K216,Market!B:B,Market!C:C, NA,0,1)</f>
        <v>Europe</v>
      </c>
      <c r="N216" t="str">
        <f xml:space="preserve"> IF(Table1[[#This Row],[Discounts]]=0, "No Discount", IF(Table1[[#This Row],[Discounts]]&lt;1000, "Low Discount", IF(Table1[[#This Row],[Discounts]]&lt;10000, "Medium Discount", "High Discount")))</f>
        <v>Low Discount</v>
      </c>
      <c r="O216" s="18">
        <f t="shared" si="6"/>
        <v>2263.7999999999993</v>
      </c>
      <c r="P216">
        <f t="shared" si="7"/>
        <v>0.24812030075187963</v>
      </c>
      <c r="Q216" t="str">
        <f xml:space="preserve"> IF(Table1[[#This Row],[Profit]]/Table1[[#This Row],[COGS]]*100&gt;20, "Achieved", "Not Achieved")</f>
        <v>Achieved</v>
      </c>
    </row>
    <row r="217" spans="1:17" ht="12.75">
      <c r="A217" s="1" t="s">
        <v>123</v>
      </c>
      <c r="B217" s="16">
        <v>2349</v>
      </c>
      <c r="C217" s="2">
        <v>10</v>
      </c>
      <c r="D217" s="2">
        <v>7</v>
      </c>
      <c r="E217" s="2">
        <v>16443</v>
      </c>
      <c r="F217" s="2">
        <v>822.15</v>
      </c>
      <c r="G217" s="2">
        <v>15620.85</v>
      </c>
      <c r="H217" s="2">
        <v>11745</v>
      </c>
      <c r="I217" s="3">
        <v>41283</v>
      </c>
      <c r="J217" t="s">
        <v>393</v>
      </c>
      <c r="K217" t="s">
        <v>346</v>
      </c>
      <c r="L217" t="s">
        <v>400</v>
      </c>
      <c r="M217" t="str" cm="1">
        <f t="array" ref="M217" xml:space="preserve"> _xlfn.XLOOKUP(K217,Market!B:B,Market!C:C, NA,0,1)</f>
        <v>North America</v>
      </c>
      <c r="N217" t="str">
        <f xml:space="preserve"> IF(Table1[[#This Row],[Discounts]]=0, "No Discount", IF(Table1[[#This Row],[Discounts]]&lt;1000, "Low Discount", IF(Table1[[#This Row],[Discounts]]&lt;10000, "Medium Discount", "High Discount")))</f>
        <v>Low Discount</v>
      </c>
      <c r="O217" s="18">
        <f t="shared" si="6"/>
        <v>3875.8500000000004</v>
      </c>
      <c r="P217">
        <f t="shared" si="7"/>
        <v>0.24812030075187971</v>
      </c>
      <c r="Q217" t="str">
        <f xml:space="preserve"> IF(Table1[[#This Row],[Profit]]/Table1[[#This Row],[COGS]]*100&gt;20, "Achieved", "Not Achieved")</f>
        <v>Achieved</v>
      </c>
    </row>
    <row r="218" spans="1:17" ht="12.75">
      <c r="A218" s="1" t="s">
        <v>123</v>
      </c>
      <c r="B218" s="16">
        <v>2689</v>
      </c>
      <c r="C218" s="2">
        <v>10</v>
      </c>
      <c r="D218" s="2">
        <v>7</v>
      </c>
      <c r="E218" s="2">
        <v>18823</v>
      </c>
      <c r="F218" s="2">
        <v>941.15</v>
      </c>
      <c r="G218" s="2">
        <v>17881.849999999999</v>
      </c>
      <c r="H218" s="2">
        <v>13445</v>
      </c>
      <c r="I218" s="3">
        <v>41649</v>
      </c>
      <c r="J218" t="s">
        <v>393</v>
      </c>
      <c r="K218" t="s">
        <v>357</v>
      </c>
      <c r="L218" t="s">
        <v>400</v>
      </c>
      <c r="M218" t="str" cm="1">
        <f t="array" ref="M218" xml:space="preserve"> _xlfn.XLOOKUP(K218,Market!B:B,Market!C:C, NA,0,1)</f>
        <v>North America</v>
      </c>
      <c r="N218" t="str">
        <f xml:space="preserve"> IF(Table1[[#This Row],[Discounts]]=0, "No Discount", IF(Table1[[#This Row],[Discounts]]&lt;1000, "Low Discount", IF(Table1[[#This Row],[Discounts]]&lt;10000, "Medium Discount", "High Discount")))</f>
        <v>Low Discount</v>
      </c>
      <c r="O218" s="18">
        <f t="shared" si="6"/>
        <v>4436.8499999999985</v>
      </c>
      <c r="P218">
        <f t="shared" si="7"/>
        <v>0.24812030075187963</v>
      </c>
      <c r="Q218" t="str">
        <f xml:space="preserve"> IF(Table1[[#This Row],[Profit]]/Table1[[#This Row],[COGS]]*100&gt;20, "Achieved", "Not Achieved")</f>
        <v>Achieved</v>
      </c>
    </row>
    <row r="219" spans="1:17" ht="12.75">
      <c r="A219" s="1" t="s">
        <v>123</v>
      </c>
      <c r="B219" s="16">
        <v>2431</v>
      </c>
      <c r="C219" s="2">
        <v>10</v>
      </c>
      <c r="D219" s="2">
        <v>12</v>
      </c>
      <c r="E219" s="2">
        <v>29172</v>
      </c>
      <c r="F219" s="2">
        <v>1458.6</v>
      </c>
      <c r="G219" s="2">
        <v>27713.4</v>
      </c>
      <c r="H219" s="2">
        <v>7293</v>
      </c>
      <c r="I219" s="3">
        <v>41651</v>
      </c>
      <c r="J219" t="s">
        <v>397</v>
      </c>
      <c r="K219" t="s">
        <v>346</v>
      </c>
      <c r="L219" t="s">
        <v>400</v>
      </c>
      <c r="M219" t="str" cm="1">
        <f t="array" ref="M219" xml:space="preserve"> _xlfn.XLOOKUP(K219,Market!B:B,Market!C:C, NA,0,1)</f>
        <v>North America</v>
      </c>
      <c r="N219" t="str">
        <f xml:space="preserve"> IF(Table1[[#This Row],[Discounts]]=0, "No Discount", IF(Table1[[#This Row],[Discounts]]&lt;1000, "Low Discount", IF(Table1[[#This Row],[Discounts]]&lt;10000, "Medium Discount", "High Discount")))</f>
        <v>Medium Discount</v>
      </c>
      <c r="O219" s="18">
        <f t="shared" si="6"/>
        <v>20420.400000000001</v>
      </c>
      <c r="P219">
        <f t="shared" si="7"/>
        <v>0.73684210526315785</v>
      </c>
      <c r="Q219" t="str">
        <f xml:space="preserve"> IF(Table1[[#This Row],[Profit]]/Table1[[#This Row],[COGS]]*100&gt;20, "Achieved", "Not Achieved")</f>
        <v>Achieved</v>
      </c>
    </row>
    <row r="220" spans="1:17" ht="12.75">
      <c r="A220" s="1" t="s">
        <v>123</v>
      </c>
      <c r="B220" s="16">
        <v>2431</v>
      </c>
      <c r="C220" s="2">
        <v>120</v>
      </c>
      <c r="D220" s="2">
        <v>12</v>
      </c>
      <c r="E220" s="2">
        <v>29172</v>
      </c>
      <c r="F220" s="2">
        <v>1458.6</v>
      </c>
      <c r="G220" s="2">
        <v>27713.4</v>
      </c>
      <c r="H220" s="2">
        <v>7293</v>
      </c>
      <c r="I220" s="3">
        <v>41651</v>
      </c>
      <c r="J220" t="s">
        <v>397</v>
      </c>
      <c r="K220" t="s">
        <v>346</v>
      </c>
      <c r="L220" t="s">
        <v>401</v>
      </c>
      <c r="M220" t="str" cm="1">
        <f t="array" ref="M220" xml:space="preserve"> _xlfn.XLOOKUP(K220,Market!B:B,Market!C:C, NA,0,1)</f>
        <v>North America</v>
      </c>
      <c r="N220" t="str">
        <f xml:space="preserve"> IF(Table1[[#This Row],[Discounts]]=0, "No Discount", IF(Table1[[#This Row],[Discounts]]&lt;1000, "Low Discount", IF(Table1[[#This Row],[Discounts]]&lt;10000, "Medium Discount", "High Discount")))</f>
        <v>Medium Discount</v>
      </c>
      <c r="O220" s="18">
        <f t="shared" si="6"/>
        <v>20420.400000000001</v>
      </c>
      <c r="P220">
        <f t="shared" si="7"/>
        <v>0.73684210526315785</v>
      </c>
      <c r="Q220" t="str">
        <f xml:space="preserve"> IF(Table1[[#This Row],[Profit]]/Table1[[#This Row],[COGS]]*100&gt;20, "Achieved", "Not Achieved")</f>
        <v>Achieved</v>
      </c>
    </row>
    <row r="221" spans="1:17" ht="12.75">
      <c r="A221" s="1" t="s">
        <v>123</v>
      </c>
      <c r="B221" s="16">
        <v>2689</v>
      </c>
      <c r="C221" s="2">
        <v>250</v>
      </c>
      <c r="D221" s="2">
        <v>7</v>
      </c>
      <c r="E221" s="2">
        <v>18823</v>
      </c>
      <c r="F221" s="2">
        <v>941.15</v>
      </c>
      <c r="G221" s="2">
        <v>17881.849999999999</v>
      </c>
      <c r="H221" s="2">
        <v>13445</v>
      </c>
      <c r="I221" s="3">
        <v>41649</v>
      </c>
      <c r="J221" t="s">
        <v>393</v>
      </c>
      <c r="K221" t="s">
        <v>357</v>
      </c>
      <c r="L221" t="s">
        <v>402</v>
      </c>
      <c r="M221" t="str" cm="1">
        <f t="array" ref="M221" xml:space="preserve"> _xlfn.XLOOKUP(K221,Market!B:B,Market!C:C, NA,0,1)</f>
        <v>North America</v>
      </c>
      <c r="N221" t="str">
        <f xml:space="preserve"> IF(Table1[[#This Row],[Discounts]]=0, "No Discount", IF(Table1[[#This Row],[Discounts]]&lt;1000, "Low Discount", IF(Table1[[#This Row],[Discounts]]&lt;10000, "Medium Discount", "High Discount")))</f>
        <v>Low Discount</v>
      </c>
      <c r="O221" s="18">
        <f t="shared" si="6"/>
        <v>4436.8499999999985</v>
      </c>
      <c r="P221">
        <f t="shared" si="7"/>
        <v>0.24812030075187963</v>
      </c>
      <c r="Q221" t="str">
        <f xml:space="preserve"> IF(Table1[[#This Row],[Profit]]/Table1[[#This Row],[COGS]]*100&gt;20, "Achieved", "Not Achieved")</f>
        <v>Achieved</v>
      </c>
    </row>
    <row r="222" spans="1:17" ht="12.75">
      <c r="A222" s="1" t="s">
        <v>123</v>
      </c>
      <c r="B222" s="16">
        <v>1683</v>
      </c>
      <c r="C222" s="2">
        <v>260</v>
      </c>
      <c r="D222" s="2">
        <v>7</v>
      </c>
      <c r="E222" s="2">
        <v>11781</v>
      </c>
      <c r="F222" s="2">
        <v>589.04999999999995</v>
      </c>
      <c r="G222" s="2">
        <v>11191.95</v>
      </c>
      <c r="H222" s="2">
        <v>8415</v>
      </c>
      <c r="I222" s="3">
        <v>41646</v>
      </c>
      <c r="J222" t="s">
        <v>393</v>
      </c>
      <c r="K222" t="s">
        <v>357</v>
      </c>
      <c r="L222" t="s">
        <v>403</v>
      </c>
      <c r="M222" t="str" cm="1">
        <f t="array" ref="M222" xml:space="preserve"> _xlfn.XLOOKUP(K222,Market!B:B,Market!C:C, NA,0,1)</f>
        <v>North America</v>
      </c>
      <c r="N222" t="str">
        <f xml:space="preserve"> IF(Table1[[#This Row],[Discounts]]=0, "No Discount", IF(Table1[[#This Row],[Discounts]]&lt;1000, "Low Discount", IF(Table1[[#This Row],[Discounts]]&lt;10000, "Medium Discount", "High Discount")))</f>
        <v>Low Discount</v>
      </c>
      <c r="O222" s="18">
        <f t="shared" si="6"/>
        <v>2776.9500000000007</v>
      </c>
      <c r="P222">
        <f t="shared" si="7"/>
        <v>0.24812030075187974</v>
      </c>
      <c r="Q222" t="str">
        <f xml:space="preserve"> IF(Table1[[#This Row],[Profit]]/Table1[[#This Row],[COGS]]*100&gt;20, "Achieved", "Not Achieved")</f>
        <v>Achieved</v>
      </c>
    </row>
    <row r="223" spans="1:17" ht="12.75">
      <c r="A223" s="1" t="s">
        <v>123</v>
      </c>
      <c r="B223" s="16">
        <v>1123</v>
      </c>
      <c r="C223" s="2">
        <v>260</v>
      </c>
      <c r="D223" s="2">
        <v>12</v>
      </c>
      <c r="E223" s="2">
        <v>13476</v>
      </c>
      <c r="F223" s="2">
        <v>673.8</v>
      </c>
      <c r="G223" s="2">
        <v>12802.2</v>
      </c>
      <c r="H223" s="2">
        <v>3369</v>
      </c>
      <c r="I223" s="3">
        <v>41647</v>
      </c>
      <c r="J223" t="s">
        <v>397</v>
      </c>
      <c r="K223" t="s">
        <v>357</v>
      </c>
      <c r="L223" t="s">
        <v>403</v>
      </c>
      <c r="M223" t="str" cm="1">
        <f t="array" ref="M223" xml:space="preserve"> _xlfn.XLOOKUP(K223,Market!B:B,Market!C:C, NA,0,1)</f>
        <v>North America</v>
      </c>
      <c r="N223" t="str">
        <f xml:space="preserve"> IF(Table1[[#This Row],[Discounts]]=0, "No Discount", IF(Table1[[#This Row],[Discounts]]&lt;1000, "Low Discount", IF(Table1[[#This Row],[Discounts]]&lt;10000, "Medium Discount", "High Discount")))</f>
        <v>Low Discount</v>
      </c>
      <c r="O223" s="18">
        <f t="shared" si="6"/>
        <v>9433.2000000000007</v>
      </c>
      <c r="P223">
        <f t="shared" si="7"/>
        <v>0.73684210526315796</v>
      </c>
      <c r="Q223" t="str">
        <f xml:space="preserve"> IF(Table1[[#This Row],[Profit]]/Table1[[#This Row],[COGS]]*100&gt;20, "Achieved", "Not Achieved")</f>
        <v>Achieved</v>
      </c>
    </row>
    <row r="224" spans="1:17" ht="12.75">
      <c r="A224" s="1" t="s">
        <v>123</v>
      </c>
      <c r="B224" s="16">
        <v>1159</v>
      </c>
      <c r="C224" s="2">
        <v>260</v>
      </c>
      <c r="D224" s="2">
        <v>7</v>
      </c>
      <c r="E224" s="2">
        <v>8113</v>
      </c>
      <c r="F224" s="2">
        <v>405.65</v>
      </c>
      <c r="G224" s="2">
        <v>7707.35</v>
      </c>
      <c r="H224" s="2">
        <v>5795</v>
      </c>
      <c r="I224" s="3">
        <v>41284</v>
      </c>
      <c r="J224" t="s">
        <v>393</v>
      </c>
      <c r="K224" t="s">
        <v>310</v>
      </c>
      <c r="L224" t="s">
        <v>403</v>
      </c>
      <c r="M224" t="str" cm="1">
        <f t="array" ref="M224" xml:space="preserve"> _xlfn.XLOOKUP(K224,Market!B:B,Market!C:C, NA,0,1)</f>
        <v>Europe</v>
      </c>
      <c r="N224" t="str">
        <f xml:space="preserve"> IF(Table1[[#This Row],[Discounts]]=0, "No Discount", IF(Table1[[#This Row],[Discounts]]&lt;1000, "Low Discount", IF(Table1[[#This Row],[Discounts]]&lt;10000, "Medium Discount", "High Discount")))</f>
        <v>Low Discount</v>
      </c>
      <c r="O224" s="18">
        <f t="shared" si="6"/>
        <v>1912.3500000000004</v>
      </c>
      <c r="P224">
        <f t="shared" si="7"/>
        <v>0.24812030075187974</v>
      </c>
      <c r="Q224" t="str">
        <f xml:space="preserve"> IF(Table1[[#This Row],[Profit]]/Table1[[#This Row],[COGS]]*100&gt;20, "Achieved", "Not Achieved")</f>
        <v>Achieved</v>
      </c>
    </row>
    <row r="225" spans="1:17" ht="12.75">
      <c r="A225" s="1" t="s">
        <v>123</v>
      </c>
      <c r="B225" s="16">
        <v>1865</v>
      </c>
      <c r="C225" s="2">
        <v>3</v>
      </c>
      <c r="D225" s="2">
        <v>12</v>
      </c>
      <c r="E225" s="2">
        <v>22380</v>
      </c>
      <c r="F225" s="2">
        <v>1119</v>
      </c>
      <c r="G225" s="2">
        <v>21261</v>
      </c>
      <c r="H225" s="2">
        <v>5595</v>
      </c>
      <c r="I225" s="3">
        <v>41641</v>
      </c>
      <c r="J225" t="s">
        <v>397</v>
      </c>
      <c r="K225" t="s">
        <v>309</v>
      </c>
      <c r="L225" t="s">
        <v>394</v>
      </c>
      <c r="M225" t="str" cm="1">
        <f t="array" ref="M225" xml:space="preserve"> _xlfn.XLOOKUP(K225,Market!B:B,Market!C:C, NA,0,1)</f>
        <v>Europe</v>
      </c>
      <c r="N225" t="str">
        <f xml:space="preserve"> IF(Table1[[#This Row],[Discounts]]=0, "No Discount", IF(Table1[[#This Row],[Discounts]]&lt;1000, "Low Discount", IF(Table1[[#This Row],[Discounts]]&lt;10000, "Medium Discount", "High Discount")))</f>
        <v>Medium Discount</v>
      </c>
      <c r="O225" s="18">
        <f t="shared" si="6"/>
        <v>15666</v>
      </c>
      <c r="P225">
        <f t="shared" si="7"/>
        <v>0.73684210526315785</v>
      </c>
      <c r="Q225" t="str">
        <f xml:space="preserve"> IF(Table1[[#This Row],[Profit]]/Table1[[#This Row],[COGS]]*100&gt;20, "Achieved", "Not Achieved")</f>
        <v>Achieved</v>
      </c>
    </row>
    <row r="226" spans="1:17" ht="12.75">
      <c r="A226" s="1" t="s">
        <v>123</v>
      </c>
      <c r="B226" s="16">
        <v>1116</v>
      </c>
      <c r="C226" s="2">
        <v>3</v>
      </c>
      <c r="D226" s="2">
        <v>12</v>
      </c>
      <c r="E226" s="2">
        <v>13392</v>
      </c>
      <c r="F226" s="2">
        <v>669.6</v>
      </c>
      <c r="G226" s="2">
        <v>12722.4</v>
      </c>
      <c r="H226" s="2">
        <v>3348</v>
      </c>
      <c r="I226" s="3">
        <v>41641</v>
      </c>
      <c r="J226" t="s">
        <v>397</v>
      </c>
      <c r="K226" t="s">
        <v>310</v>
      </c>
      <c r="L226" t="s">
        <v>394</v>
      </c>
      <c r="M226" t="str" cm="1">
        <f t="array" ref="M226" xml:space="preserve"> _xlfn.XLOOKUP(K226,Market!B:B,Market!C:C, NA,0,1)</f>
        <v>Europe</v>
      </c>
      <c r="N226" t="str">
        <f xml:space="preserve"> IF(Table1[[#This Row],[Discounts]]=0, "No Discount", IF(Table1[[#This Row],[Discounts]]&lt;1000, "Low Discount", IF(Table1[[#This Row],[Discounts]]&lt;10000, "Medium Discount", "High Discount")))</f>
        <v>Low Discount</v>
      </c>
      <c r="O226" s="18">
        <f t="shared" si="6"/>
        <v>9374.4</v>
      </c>
      <c r="P226">
        <f t="shared" si="7"/>
        <v>0.73684210526315785</v>
      </c>
      <c r="Q226" t="str">
        <f xml:space="preserve"> IF(Table1[[#This Row],[Profit]]/Table1[[#This Row],[COGS]]*100&gt;20, "Achieved", "Not Achieved")</f>
        <v>Achieved</v>
      </c>
    </row>
    <row r="227" spans="1:17" ht="12.75">
      <c r="A227" s="1" t="s">
        <v>123</v>
      </c>
      <c r="B227" s="16">
        <v>1563</v>
      </c>
      <c r="C227" s="2">
        <v>3</v>
      </c>
      <c r="D227" s="2">
        <v>20</v>
      </c>
      <c r="E227" s="2">
        <v>31260</v>
      </c>
      <c r="F227" s="2">
        <v>1563</v>
      </c>
      <c r="G227" s="2">
        <v>29697</v>
      </c>
      <c r="H227" s="2">
        <v>15630</v>
      </c>
      <c r="I227" s="3">
        <v>41644</v>
      </c>
      <c r="J227" t="s">
        <v>393</v>
      </c>
      <c r="K227" t="s">
        <v>309</v>
      </c>
      <c r="L227" t="s">
        <v>394</v>
      </c>
      <c r="M227" t="str" cm="1">
        <f t="array" ref="M227" xml:space="preserve"> _xlfn.XLOOKUP(K227,Market!B:B,Market!C:C, NA,0,1)</f>
        <v>Europe</v>
      </c>
      <c r="N227" t="str">
        <f xml:space="preserve"> IF(Table1[[#This Row],[Discounts]]=0, "No Discount", IF(Table1[[#This Row],[Discounts]]&lt;1000, "Low Discount", IF(Table1[[#This Row],[Discounts]]&lt;10000, "Medium Discount", "High Discount")))</f>
        <v>Medium Discount</v>
      </c>
      <c r="O227" s="18">
        <f t="shared" si="6"/>
        <v>14067</v>
      </c>
      <c r="P227">
        <f t="shared" si="7"/>
        <v>0.47368421052631576</v>
      </c>
      <c r="Q227" t="str">
        <f xml:space="preserve"> IF(Table1[[#This Row],[Profit]]/Table1[[#This Row],[COGS]]*100&gt;20, "Achieved", "Not Achieved")</f>
        <v>Achieved</v>
      </c>
    </row>
    <row r="228" spans="1:17" ht="12.75">
      <c r="A228" s="1" t="s">
        <v>123</v>
      </c>
      <c r="B228" s="16">
        <v>991</v>
      </c>
      <c r="C228" s="2">
        <v>3</v>
      </c>
      <c r="D228" s="2">
        <v>300</v>
      </c>
      <c r="E228" s="2">
        <v>297300</v>
      </c>
      <c r="F228" s="2">
        <v>14865</v>
      </c>
      <c r="G228" s="2">
        <v>282435</v>
      </c>
      <c r="H228" s="2">
        <v>247750</v>
      </c>
      <c r="I228" s="3">
        <v>41645</v>
      </c>
      <c r="J228" t="s">
        <v>399</v>
      </c>
      <c r="K228" t="s">
        <v>364</v>
      </c>
      <c r="L228" t="s">
        <v>394</v>
      </c>
      <c r="M228" t="str" cm="1">
        <f t="array" ref="M228" xml:space="preserve"> _xlfn.XLOOKUP(K228,Market!B:B,Market!C:C, NA,0,1)</f>
        <v>North America</v>
      </c>
      <c r="N228" t="str">
        <f xml:space="preserve"> IF(Table1[[#This Row],[Discounts]]=0, "No Discount", IF(Table1[[#This Row],[Discounts]]&lt;1000, "Low Discount", IF(Table1[[#This Row],[Discounts]]&lt;10000, "Medium Discount", "High Discount")))</f>
        <v>High Discount</v>
      </c>
      <c r="O228" s="18">
        <f t="shared" si="6"/>
        <v>34685</v>
      </c>
      <c r="P228">
        <f t="shared" si="7"/>
        <v>0.12280701754385964</v>
      </c>
      <c r="Q228" t="str">
        <f xml:space="preserve"> IF(Table1[[#This Row],[Profit]]/Table1[[#This Row],[COGS]]*100&gt;20, "Achieved", "Not Achieved")</f>
        <v>Not Achieved</v>
      </c>
    </row>
    <row r="229" spans="1:17" ht="12.75">
      <c r="A229" s="1" t="s">
        <v>123</v>
      </c>
      <c r="B229" s="16">
        <v>1016</v>
      </c>
      <c r="C229" s="2">
        <v>3</v>
      </c>
      <c r="D229" s="2">
        <v>7</v>
      </c>
      <c r="E229" s="2">
        <v>7112</v>
      </c>
      <c r="F229" s="2">
        <v>355.6</v>
      </c>
      <c r="G229" s="2">
        <v>6756.4</v>
      </c>
      <c r="H229" s="2">
        <v>5080</v>
      </c>
      <c r="I229" s="3">
        <v>41285</v>
      </c>
      <c r="J229" t="s">
        <v>393</v>
      </c>
      <c r="K229" t="s">
        <v>310</v>
      </c>
      <c r="L229" t="s">
        <v>394</v>
      </c>
      <c r="M229" t="str" cm="1">
        <f t="array" ref="M229" xml:space="preserve"> _xlfn.XLOOKUP(K229,Market!B:B,Market!C:C, NA,0,1)</f>
        <v>Europe</v>
      </c>
      <c r="N229" t="str">
        <f xml:space="preserve"> IF(Table1[[#This Row],[Discounts]]=0, "No Discount", IF(Table1[[#This Row],[Discounts]]&lt;1000, "Low Discount", IF(Table1[[#This Row],[Discounts]]&lt;10000, "Medium Discount", "High Discount")))</f>
        <v>Low Discount</v>
      </c>
      <c r="O229" s="18">
        <f t="shared" si="6"/>
        <v>1676.3999999999996</v>
      </c>
      <c r="P229">
        <f t="shared" si="7"/>
        <v>0.24812030075187966</v>
      </c>
      <c r="Q229" t="str">
        <f xml:space="preserve"> IF(Table1[[#This Row],[Profit]]/Table1[[#This Row],[COGS]]*100&gt;20, "Achieved", "Not Achieved")</f>
        <v>Achieved</v>
      </c>
    </row>
    <row r="230" spans="1:17" ht="12.75">
      <c r="A230" s="1" t="s">
        <v>123</v>
      </c>
      <c r="B230" s="16">
        <v>2791</v>
      </c>
      <c r="C230" s="2">
        <v>3</v>
      </c>
      <c r="D230" s="2">
        <v>15</v>
      </c>
      <c r="E230" s="2">
        <v>41865</v>
      </c>
      <c r="F230" s="2">
        <v>2093.25</v>
      </c>
      <c r="G230" s="2">
        <v>39771.75</v>
      </c>
      <c r="H230" s="2">
        <v>27910</v>
      </c>
      <c r="I230" s="3">
        <v>41650</v>
      </c>
      <c r="J230" t="s">
        <v>395</v>
      </c>
      <c r="K230" t="s">
        <v>357</v>
      </c>
      <c r="L230" t="s">
        <v>394</v>
      </c>
      <c r="M230" t="str" cm="1">
        <f t="array" ref="M230" xml:space="preserve"> _xlfn.XLOOKUP(K230,Market!B:B,Market!C:C, NA,0,1)</f>
        <v>North America</v>
      </c>
      <c r="N230" t="str">
        <f xml:space="preserve"> IF(Table1[[#This Row],[Discounts]]=0, "No Discount", IF(Table1[[#This Row],[Discounts]]&lt;1000, "Low Discount", IF(Table1[[#This Row],[Discounts]]&lt;10000, "Medium Discount", "High Discount")))</f>
        <v>Medium Discount</v>
      </c>
      <c r="O230" s="18">
        <f t="shared" si="6"/>
        <v>11861.75</v>
      </c>
      <c r="P230">
        <f t="shared" si="7"/>
        <v>0.2982456140350877</v>
      </c>
      <c r="Q230" t="str">
        <f xml:space="preserve"> IF(Table1[[#This Row],[Profit]]/Table1[[#This Row],[COGS]]*100&gt;20, "Achieved", "Not Achieved")</f>
        <v>Achieved</v>
      </c>
    </row>
    <row r="231" spans="1:17" ht="12.75">
      <c r="A231" s="1" t="s">
        <v>123</v>
      </c>
      <c r="B231" s="16">
        <v>570</v>
      </c>
      <c r="C231" s="2">
        <v>3</v>
      </c>
      <c r="D231" s="2">
        <v>7</v>
      </c>
      <c r="E231" s="2">
        <v>3990</v>
      </c>
      <c r="F231" s="2">
        <v>199.5</v>
      </c>
      <c r="G231" s="2">
        <v>3790.5</v>
      </c>
      <c r="H231" s="2">
        <v>2850</v>
      </c>
      <c r="I231" s="3">
        <v>41651</v>
      </c>
      <c r="J231" t="s">
        <v>393</v>
      </c>
      <c r="K231" t="s">
        <v>364</v>
      </c>
      <c r="L231" t="s">
        <v>394</v>
      </c>
      <c r="M231" t="str" cm="1">
        <f t="array" ref="M231" xml:space="preserve"> _xlfn.XLOOKUP(K231,Market!B:B,Market!C:C, NA,0,1)</f>
        <v>North America</v>
      </c>
      <c r="N231" t="str">
        <f xml:space="preserve"> IF(Table1[[#This Row],[Discounts]]=0, "No Discount", IF(Table1[[#This Row],[Discounts]]&lt;1000, "Low Discount", IF(Table1[[#This Row],[Discounts]]&lt;10000, "Medium Discount", "High Discount")))</f>
        <v>Low Discount</v>
      </c>
      <c r="O231" s="18">
        <f t="shared" si="6"/>
        <v>940.5</v>
      </c>
      <c r="P231">
        <f t="shared" si="7"/>
        <v>0.24812030075187969</v>
      </c>
      <c r="Q231" t="str">
        <f xml:space="preserve"> IF(Table1[[#This Row],[Profit]]/Table1[[#This Row],[COGS]]*100&gt;20, "Achieved", "Not Achieved")</f>
        <v>Achieved</v>
      </c>
    </row>
    <row r="232" spans="1:17" ht="12.75">
      <c r="A232" s="1" t="s">
        <v>123</v>
      </c>
      <c r="B232" s="16">
        <v>2487</v>
      </c>
      <c r="C232" s="2">
        <v>3</v>
      </c>
      <c r="D232" s="2">
        <v>7</v>
      </c>
      <c r="E232" s="2">
        <v>17409</v>
      </c>
      <c r="F232" s="2">
        <v>870.45</v>
      </c>
      <c r="G232" s="2">
        <v>16538.55</v>
      </c>
      <c r="H232" s="2">
        <v>12435</v>
      </c>
      <c r="I232" s="3">
        <v>41651</v>
      </c>
      <c r="J232" t="s">
        <v>393</v>
      </c>
      <c r="K232" t="s">
        <v>309</v>
      </c>
      <c r="L232" t="s">
        <v>394</v>
      </c>
      <c r="M232" t="str" cm="1">
        <f t="array" ref="M232" xml:space="preserve"> _xlfn.XLOOKUP(K232,Market!B:B,Market!C:C, NA,0,1)</f>
        <v>Europe</v>
      </c>
      <c r="N232" t="str">
        <f xml:space="preserve"> IF(Table1[[#This Row],[Discounts]]=0, "No Discount", IF(Table1[[#This Row],[Discounts]]&lt;1000, "Low Discount", IF(Table1[[#This Row],[Discounts]]&lt;10000, "Medium Discount", "High Discount")))</f>
        <v>Low Discount</v>
      </c>
      <c r="O232" s="18">
        <f t="shared" si="6"/>
        <v>4103.5499999999993</v>
      </c>
      <c r="P232">
        <f t="shared" si="7"/>
        <v>0.24812030075187966</v>
      </c>
      <c r="Q232" t="str">
        <f xml:space="preserve"> IF(Table1[[#This Row],[Profit]]/Table1[[#This Row],[COGS]]*100&gt;20, "Achieved", "Not Achieved")</f>
        <v>Achieved</v>
      </c>
    </row>
    <row r="233" spans="1:17" ht="12.75">
      <c r="A233" s="1" t="s">
        <v>123</v>
      </c>
      <c r="B233" s="16">
        <v>1384.5</v>
      </c>
      <c r="C233" s="2">
        <v>5</v>
      </c>
      <c r="D233" s="2">
        <v>350</v>
      </c>
      <c r="E233" s="2">
        <v>484575</v>
      </c>
      <c r="F233" s="2">
        <v>24228.75</v>
      </c>
      <c r="G233" s="2">
        <v>460346.25</v>
      </c>
      <c r="H233" s="2">
        <v>359970</v>
      </c>
      <c r="I233" s="3">
        <v>41640</v>
      </c>
      <c r="J233" t="s">
        <v>393</v>
      </c>
      <c r="K233" t="s">
        <v>309</v>
      </c>
      <c r="L233" t="s">
        <v>396</v>
      </c>
      <c r="M233" t="str" cm="1">
        <f t="array" ref="M233" xml:space="preserve"> _xlfn.XLOOKUP(K233,Market!B:B,Market!C:C, NA,0,1)</f>
        <v>Europe</v>
      </c>
      <c r="N233" t="str">
        <f xml:space="preserve"> IF(Table1[[#This Row],[Discounts]]=0, "No Discount", IF(Table1[[#This Row],[Discounts]]&lt;1000, "Low Discount", IF(Table1[[#This Row],[Discounts]]&lt;10000, "Medium Discount", "High Discount")))</f>
        <v>High Discount</v>
      </c>
      <c r="O233" s="18">
        <f t="shared" si="6"/>
        <v>100376.25</v>
      </c>
      <c r="P233">
        <f t="shared" si="7"/>
        <v>0.21804511278195488</v>
      </c>
      <c r="Q233" t="str">
        <f xml:space="preserve"> IF(Table1[[#This Row],[Profit]]/Table1[[#This Row],[COGS]]*100&gt;20, "Achieved", "Not Achieved")</f>
        <v>Achieved</v>
      </c>
    </row>
    <row r="234" spans="1:17" ht="12.75">
      <c r="A234" s="1" t="s">
        <v>123</v>
      </c>
      <c r="B234" s="16">
        <v>3627</v>
      </c>
      <c r="C234" s="2">
        <v>5</v>
      </c>
      <c r="D234" s="2">
        <v>125</v>
      </c>
      <c r="E234" s="2">
        <v>453375</v>
      </c>
      <c r="F234" s="2">
        <v>22668.75</v>
      </c>
      <c r="G234" s="2">
        <v>430706.25</v>
      </c>
      <c r="H234" s="2">
        <v>435240</v>
      </c>
      <c r="I234" s="3">
        <v>41646</v>
      </c>
      <c r="J234" t="s">
        <v>398</v>
      </c>
      <c r="K234" t="s">
        <v>364</v>
      </c>
      <c r="L234" t="s">
        <v>396</v>
      </c>
      <c r="M234" t="str" cm="1">
        <f t="array" ref="M234" xml:space="preserve"> _xlfn.XLOOKUP(K234,Market!B:B,Market!C:C, NA,0,1)</f>
        <v>North America</v>
      </c>
      <c r="N234" t="str">
        <f xml:space="preserve"> IF(Table1[[#This Row],[Discounts]]=0, "No Discount", IF(Table1[[#This Row],[Discounts]]&lt;1000, "Low Discount", IF(Table1[[#This Row],[Discounts]]&lt;10000, "Medium Discount", "High Discount")))</f>
        <v>High Discount</v>
      </c>
      <c r="O234" s="18">
        <f t="shared" si="6"/>
        <v>-4533.75</v>
      </c>
      <c r="P234">
        <f t="shared" si="7"/>
        <v>-1.0526315789473684E-2</v>
      </c>
      <c r="Q234" t="str">
        <f xml:space="preserve"> IF(Table1[[#This Row],[Profit]]/Table1[[#This Row],[COGS]]*100&gt;20, "Achieved", "Not Achieved")</f>
        <v>Not Achieved</v>
      </c>
    </row>
    <row r="235" spans="1:17" ht="12.75">
      <c r="A235" s="1" t="s">
        <v>123</v>
      </c>
      <c r="B235" s="16">
        <v>720</v>
      </c>
      <c r="C235" s="2">
        <v>5</v>
      </c>
      <c r="D235" s="2">
        <v>350</v>
      </c>
      <c r="E235" s="2">
        <v>252000</v>
      </c>
      <c r="F235" s="2">
        <v>12600</v>
      </c>
      <c r="G235" s="2">
        <v>239400</v>
      </c>
      <c r="H235" s="2">
        <v>187200</v>
      </c>
      <c r="I235" s="3">
        <v>41283</v>
      </c>
      <c r="J235" t="s">
        <v>393</v>
      </c>
      <c r="K235" t="s">
        <v>357</v>
      </c>
      <c r="L235" t="s">
        <v>396</v>
      </c>
      <c r="M235" t="str" cm="1">
        <f t="array" ref="M235" xml:space="preserve"> _xlfn.XLOOKUP(K235,Market!B:B,Market!C:C, NA,0,1)</f>
        <v>North America</v>
      </c>
      <c r="N235" t="str">
        <f xml:space="preserve"> IF(Table1[[#This Row],[Discounts]]=0, "No Discount", IF(Table1[[#This Row],[Discounts]]&lt;1000, "Low Discount", IF(Table1[[#This Row],[Discounts]]&lt;10000, "Medium Discount", "High Discount")))</f>
        <v>High Discount</v>
      </c>
      <c r="O235" s="18">
        <f t="shared" si="6"/>
        <v>52200</v>
      </c>
      <c r="P235">
        <f t="shared" si="7"/>
        <v>0.21804511278195488</v>
      </c>
      <c r="Q235" t="str">
        <f xml:space="preserve"> IF(Table1[[#This Row],[Profit]]/Table1[[#This Row],[COGS]]*100&gt;20, "Achieved", "Not Achieved")</f>
        <v>Achieved</v>
      </c>
    </row>
    <row r="236" spans="1:17" ht="12.75">
      <c r="A236" s="1" t="s">
        <v>123</v>
      </c>
      <c r="B236" s="16">
        <v>2342</v>
      </c>
      <c r="C236" s="2">
        <v>5</v>
      </c>
      <c r="D236" s="2">
        <v>12</v>
      </c>
      <c r="E236" s="2">
        <v>28104</v>
      </c>
      <c r="F236" s="2">
        <v>1405.2</v>
      </c>
      <c r="G236" s="2">
        <v>26698.799999999999</v>
      </c>
      <c r="H236" s="2">
        <v>7026</v>
      </c>
      <c r="I236" s="3">
        <v>41650</v>
      </c>
      <c r="J236" t="s">
        <v>397</v>
      </c>
      <c r="K236" t="s">
        <v>310</v>
      </c>
      <c r="L236" t="s">
        <v>396</v>
      </c>
      <c r="M236" t="str" cm="1">
        <f t="array" ref="M236" xml:space="preserve"> _xlfn.XLOOKUP(K236,Market!B:B,Market!C:C, NA,0,1)</f>
        <v>Europe</v>
      </c>
      <c r="N236" t="str">
        <f xml:space="preserve"> IF(Table1[[#This Row],[Discounts]]=0, "No Discount", IF(Table1[[#This Row],[Discounts]]&lt;1000, "Low Discount", IF(Table1[[#This Row],[Discounts]]&lt;10000, "Medium Discount", "High Discount")))</f>
        <v>Medium Discount</v>
      </c>
      <c r="O236" s="18">
        <f t="shared" si="6"/>
        <v>19672.8</v>
      </c>
      <c r="P236">
        <f t="shared" si="7"/>
        <v>0.73684210526315785</v>
      </c>
      <c r="Q236" t="str">
        <f xml:space="preserve"> IF(Table1[[#This Row],[Profit]]/Table1[[#This Row],[COGS]]*100&gt;20, "Achieved", "Not Achieved")</f>
        <v>Achieved</v>
      </c>
    </row>
    <row r="237" spans="1:17" ht="12.75">
      <c r="A237" s="1" t="s">
        <v>123</v>
      </c>
      <c r="B237" s="16">
        <v>1100</v>
      </c>
      <c r="C237" s="2">
        <v>5</v>
      </c>
      <c r="D237" s="2">
        <v>300</v>
      </c>
      <c r="E237" s="2">
        <v>330000</v>
      </c>
      <c r="F237" s="2">
        <v>16500</v>
      </c>
      <c r="G237" s="2">
        <v>313500</v>
      </c>
      <c r="H237" s="2">
        <v>275000</v>
      </c>
      <c r="I237" s="3">
        <v>41286</v>
      </c>
      <c r="J237" t="s">
        <v>399</v>
      </c>
      <c r="K237" t="s">
        <v>357</v>
      </c>
      <c r="L237" t="s">
        <v>396</v>
      </c>
      <c r="M237" t="str" cm="1">
        <f t="array" ref="M237" xml:space="preserve"> _xlfn.XLOOKUP(K237,Market!B:B,Market!C:C, NA,0,1)</f>
        <v>North America</v>
      </c>
      <c r="N237" t="str">
        <f xml:space="preserve"> IF(Table1[[#This Row],[Discounts]]=0, "No Discount", IF(Table1[[#This Row],[Discounts]]&lt;1000, "Low Discount", IF(Table1[[#This Row],[Discounts]]&lt;10000, "Medium Discount", "High Discount")))</f>
        <v>High Discount</v>
      </c>
      <c r="O237" s="18">
        <f t="shared" si="6"/>
        <v>38500</v>
      </c>
      <c r="P237">
        <f t="shared" si="7"/>
        <v>0.12280701754385964</v>
      </c>
      <c r="Q237" t="str">
        <f xml:space="preserve"> IF(Table1[[#This Row],[Profit]]/Table1[[#This Row],[COGS]]*100&gt;20, "Achieved", "Not Achieved")</f>
        <v>Not Achieved</v>
      </c>
    </row>
    <row r="238" spans="1:17" ht="12.75">
      <c r="A238" s="1" t="s">
        <v>123</v>
      </c>
      <c r="B238" s="16">
        <v>1303</v>
      </c>
      <c r="C238" s="2">
        <v>10</v>
      </c>
      <c r="D238" s="2">
        <v>20</v>
      </c>
      <c r="E238" s="2">
        <v>26060</v>
      </c>
      <c r="F238" s="2">
        <v>1303</v>
      </c>
      <c r="G238" s="2">
        <v>24757</v>
      </c>
      <c r="H238" s="2">
        <v>13030</v>
      </c>
      <c r="I238" s="3">
        <v>41641</v>
      </c>
      <c r="J238" t="s">
        <v>393</v>
      </c>
      <c r="K238" t="s">
        <v>309</v>
      </c>
      <c r="L238" t="s">
        <v>400</v>
      </c>
      <c r="M238" t="str" cm="1">
        <f t="array" ref="M238" xml:space="preserve"> _xlfn.XLOOKUP(K238,Market!B:B,Market!C:C, NA,0,1)</f>
        <v>Europe</v>
      </c>
      <c r="N238" t="str">
        <f xml:space="preserve"> IF(Table1[[#This Row],[Discounts]]=0, "No Discount", IF(Table1[[#This Row],[Discounts]]&lt;1000, "Low Discount", IF(Table1[[#This Row],[Discounts]]&lt;10000, "Medium Discount", "High Discount")))</f>
        <v>Medium Discount</v>
      </c>
      <c r="O238" s="18">
        <f t="shared" si="6"/>
        <v>11727</v>
      </c>
      <c r="P238">
        <f t="shared" si="7"/>
        <v>0.47368421052631576</v>
      </c>
      <c r="Q238" t="str">
        <f xml:space="preserve"> IF(Table1[[#This Row],[Profit]]/Table1[[#This Row],[COGS]]*100&gt;20, "Achieved", "Not Achieved")</f>
        <v>Achieved</v>
      </c>
    </row>
    <row r="239" spans="1:17" ht="12.75">
      <c r="A239" s="1" t="s">
        <v>123</v>
      </c>
      <c r="B239" s="16">
        <v>2992</v>
      </c>
      <c r="C239" s="2">
        <v>10</v>
      </c>
      <c r="D239" s="2">
        <v>125</v>
      </c>
      <c r="E239" s="2">
        <v>374000</v>
      </c>
      <c r="F239" s="2">
        <v>18700</v>
      </c>
      <c r="G239" s="2">
        <v>355300</v>
      </c>
      <c r="H239" s="2">
        <v>359040</v>
      </c>
      <c r="I239" s="3">
        <v>41642</v>
      </c>
      <c r="J239" t="s">
        <v>398</v>
      </c>
      <c r="K239" t="s">
        <v>364</v>
      </c>
      <c r="L239" t="s">
        <v>400</v>
      </c>
      <c r="M239" t="str" cm="1">
        <f t="array" ref="M239" xml:space="preserve"> _xlfn.XLOOKUP(K239,Market!B:B,Market!C:C, NA,0,1)</f>
        <v>North America</v>
      </c>
      <c r="N239" t="str">
        <f xml:space="preserve"> IF(Table1[[#This Row],[Discounts]]=0, "No Discount", IF(Table1[[#This Row],[Discounts]]&lt;1000, "Low Discount", IF(Table1[[#This Row],[Discounts]]&lt;10000, "Medium Discount", "High Discount")))</f>
        <v>High Discount</v>
      </c>
      <c r="O239" s="18">
        <f t="shared" si="6"/>
        <v>-3740</v>
      </c>
      <c r="P239">
        <f t="shared" si="7"/>
        <v>-1.0526315789473684E-2</v>
      </c>
      <c r="Q239" t="str">
        <f xml:space="preserve"> IF(Table1[[#This Row],[Profit]]/Table1[[#This Row],[COGS]]*100&gt;20, "Achieved", "Not Achieved")</f>
        <v>Not Achieved</v>
      </c>
    </row>
    <row r="240" spans="1:17" ht="12.75">
      <c r="A240" s="1" t="s">
        <v>123</v>
      </c>
      <c r="B240" s="16">
        <v>2385</v>
      </c>
      <c r="C240" s="2">
        <v>10</v>
      </c>
      <c r="D240" s="2">
        <v>125</v>
      </c>
      <c r="E240" s="2">
        <v>298125</v>
      </c>
      <c r="F240" s="2">
        <v>14906.25</v>
      </c>
      <c r="G240" s="2">
        <v>283218.75</v>
      </c>
      <c r="H240" s="2">
        <v>286200</v>
      </c>
      <c r="I240" s="3">
        <v>41642</v>
      </c>
      <c r="J240" t="s">
        <v>398</v>
      </c>
      <c r="K240" t="s">
        <v>309</v>
      </c>
      <c r="L240" t="s">
        <v>400</v>
      </c>
      <c r="M240" t="str" cm="1">
        <f t="array" ref="M240" xml:space="preserve"> _xlfn.XLOOKUP(K240,Market!B:B,Market!C:C, NA,0,1)</f>
        <v>Europe</v>
      </c>
      <c r="N240" t="str">
        <f xml:space="preserve"> IF(Table1[[#This Row],[Discounts]]=0, "No Discount", IF(Table1[[#This Row],[Discounts]]&lt;1000, "Low Discount", IF(Table1[[#This Row],[Discounts]]&lt;10000, "Medium Discount", "High Discount")))</f>
        <v>High Discount</v>
      </c>
      <c r="O240" s="18">
        <f t="shared" si="6"/>
        <v>-2981.25</v>
      </c>
      <c r="P240">
        <f t="shared" si="7"/>
        <v>-1.0526315789473684E-2</v>
      </c>
      <c r="Q240" t="str">
        <f xml:space="preserve"> IF(Table1[[#This Row],[Profit]]/Table1[[#This Row],[COGS]]*100&gt;20, "Achieved", "Not Achieved")</f>
        <v>Not Achieved</v>
      </c>
    </row>
    <row r="241" spans="1:17" ht="12.75">
      <c r="A241" s="1" t="s">
        <v>123</v>
      </c>
      <c r="B241" s="16">
        <v>1607</v>
      </c>
      <c r="C241" s="2">
        <v>10</v>
      </c>
      <c r="D241" s="2">
        <v>300</v>
      </c>
      <c r="E241" s="2">
        <v>482100</v>
      </c>
      <c r="F241" s="2">
        <v>24105</v>
      </c>
      <c r="G241" s="2">
        <v>457995</v>
      </c>
      <c r="H241" s="2">
        <v>401750</v>
      </c>
      <c r="I241" s="3">
        <v>41643</v>
      </c>
      <c r="J241" t="s">
        <v>399</v>
      </c>
      <c r="K241" t="s">
        <v>357</v>
      </c>
      <c r="L241" t="s">
        <v>400</v>
      </c>
      <c r="M241" t="str" cm="1">
        <f t="array" ref="M241" xml:space="preserve"> _xlfn.XLOOKUP(K241,Market!B:B,Market!C:C, NA,0,1)</f>
        <v>North America</v>
      </c>
      <c r="N241" t="str">
        <f xml:space="preserve"> IF(Table1[[#This Row],[Discounts]]=0, "No Discount", IF(Table1[[#This Row],[Discounts]]&lt;1000, "Low Discount", IF(Table1[[#This Row],[Discounts]]&lt;10000, "Medium Discount", "High Discount")))</f>
        <v>High Discount</v>
      </c>
      <c r="O241" s="18">
        <f t="shared" si="6"/>
        <v>56245</v>
      </c>
      <c r="P241">
        <f t="shared" si="7"/>
        <v>0.12280701754385964</v>
      </c>
      <c r="Q241" t="str">
        <f xml:space="preserve"> IF(Table1[[#This Row],[Profit]]/Table1[[#This Row],[COGS]]*100&gt;20, "Achieved", "Not Achieved")</f>
        <v>Not Achieved</v>
      </c>
    </row>
    <row r="242" spans="1:17" ht="12.75">
      <c r="A242" s="1" t="s">
        <v>123</v>
      </c>
      <c r="B242" s="16">
        <v>2327</v>
      </c>
      <c r="C242" s="2">
        <v>10</v>
      </c>
      <c r="D242" s="2">
        <v>7</v>
      </c>
      <c r="E242" s="2">
        <v>16289</v>
      </c>
      <c r="F242" s="2">
        <v>814.45</v>
      </c>
      <c r="G242" s="2">
        <v>15474.55</v>
      </c>
      <c r="H242" s="2">
        <v>11635</v>
      </c>
      <c r="I242" s="3">
        <v>41644</v>
      </c>
      <c r="J242" t="s">
        <v>393</v>
      </c>
      <c r="K242" t="s">
        <v>364</v>
      </c>
      <c r="L242" t="s">
        <v>400</v>
      </c>
      <c r="M242" t="str" cm="1">
        <f t="array" ref="M242" xml:space="preserve"> _xlfn.XLOOKUP(K242,Market!B:B,Market!C:C, NA,0,1)</f>
        <v>North America</v>
      </c>
      <c r="N242" t="str">
        <f xml:space="preserve"> IF(Table1[[#This Row],[Discounts]]=0, "No Discount", IF(Table1[[#This Row],[Discounts]]&lt;1000, "Low Discount", IF(Table1[[#This Row],[Discounts]]&lt;10000, "Medium Discount", "High Discount")))</f>
        <v>Low Discount</v>
      </c>
      <c r="O242" s="18">
        <f t="shared" si="6"/>
        <v>3839.5499999999993</v>
      </c>
      <c r="P242">
        <f t="shared" si="7"/>
        <v>0.24812030075187966</v>
      </c>
      <c r="Q242" t="str">
        <f xml:space="preserve"> IF(Table1[[#This Row],[Profit]]/Table1[[#This Row],[COGS]]*100&gt;20, "Achieved", "Not Achieved")</f>
        <v>Achieved</v>
      </c>
    </row>
    <row r="243" spans="1:17" ht="12.75">
      <c r="A243" s="1" t="s">
        <v>123</v>
      </c>
      <c r="B243" s="16">
        <v>991</v>
      </c>
      <c r="C243" s="2">
        <v>10</v>
      </c>
      <c r="D243" s="2">
        <v>300</v>
      </c>
      <c r="E243" s="2">
        <v>297300</v>
      </c>
      <c r="F243" s="2">
        <v>14865</v>
      </c>
      <c r="G243" s="2">
        <v>282435</v>
      </c>
      <c r="H243" s="2">
        <v>247750</v>
      </c>
      <c r="I243" s="3">
        <v>41645</v>
      </c>
      <c r="J243" t="s">
        <v>399</v>
      </c>
      <c r="K243" t="s">
        <v>364</v>
      </c>
      <c r="L243" t="s">
        <v>400</v>
      </c>
      <c r="M243" t="str" cm="1">
        <f t="array" ref="M243" xml:space="preserve"> _xlfn.XLOOKUP(K243,Market!B:B,Market!C:C, NA,0,1)</f>
        <v>North America</v>
      </c>
      <c r="N243" t="str">
        <f xml:space="preserve"> IF(Table1[[#This Row],[Discounts]]=0, "No Discount", IF(Table1[[#This Row],[Discounts]]&lt;1000, "Low Discount", IF(Table1[[#This Row],[Discounts]]&lt;10000, "Medium Discount", "High Discount")))</f>
        <v>High Discount</v>
      </c>
      <c r="O243" s="18">
        <f t="shared" si="6"/>
        <v>34685</v>
      </c>
      <c r="P243">
        <f t="shared" si="7"/>
        <v>0.12280701754385964</v>
      </c>
      <c r="Q243" t="str">
        <f xml:space="preserve"> IF(Table1[[#This Row],[Profit]]/Table1[[#This Row],[COGS]]*100&gt;20, "Achieved", "Not Achieved")</f>
        <v>Not Achieved</v>
      </c>
    </row>
    <row r="244" spans="1:17" ht="12.75">
      <c r="A244" s="1" t="s">
        <v>123</v>
      </c>
      <c r="B244" s="16">
        <v>602</v>
      </c>
      <c r="C244" s="2">
        <v>10</v>
      </c>
      <c r="D244" s="2">
        <v>350</v>
      </c>
      <c r="E244" s="2">
        <v>210700</v>
      </c>
      <c r="F244" s="2">
        <v>10535</v>
      </c>
      <c r="G244" s="2">
        <v>200165</v>
      </c>
      <c r="H244" s="2">
        <v>156520</v>
      </c>
      <c r="I244" s="3">
        <v>41645</v>
      </c>
      <c r="J244" t="s">
        <v>393</v>
      </c>
      <c r="K244" t="s">
        <v>364</v>
      </c>
      <c r="L244" t="s">
        <v>400</v>
      </c>
      <c r="M244" t="str" cm="1">
        <f t="array" ref="M244" xml:space="preserve"> _xlfn.XLOOKUP(K244,Market!B:B,Market!C:C, NA,0,1)</f>
        <v>North America</v>
      </c>
      <c r="N244" t="str">
        <f xml:space="preserve"> IF(Table1[[#This Row],[Discounts]]=0, "No Discount", IF(Table1[[#This Row],[Discounts]]&lt;1000, "Low Discount", IF(Table1[[#This Row],[Discounts]]&lt;10000, "Medium Discount", "High Discount")))</f>
        <v>High Discount</v>
      </c>
      <c r="O244" s="18">
        <f t="shared" si="6"/>
        <v>43645</v>
      </c>
      <c r="P244">
        <f t="shared" si="7"/>
        <v>0.21804511278195488</v>
      </c>
      <c r="Q244" t="str">
        <f xml:space="preserve"> IF(Table1[[#This Row],[Profit]]/Table1[[#This Row],[COGS]]*100&gt;20, "Achieved", "Not Achieved")</f>
        <v>Achieved</v>
      </c>
    </row>
    <row r="245" spans="1:17" ht="12.75">
      <c r="A245" s="1" t="s">
        <v>123</v>
      </c>
      <c r="B245" s="16">
        <v>2620</v>
      </c>
      <c r="C245" s="2">
        <v>10</v>
      </c>
      <c r="D245" s="2">
        <v>15</v>
      </c>
      <c r="E245" s="2">
        <v>39300</v>
      </c>
      <c r="F245" s="2">
        <v>1965</v>
      </c>
      <c r="G245" s="2">
        <v>37335</v>
      </c>
      <c r="H245" s="2">
        <v>26200</v>
      </c>
      <c r="I245" s="3">
        <v>41648</v>
      </c>
      <c r="J245" t="s">
        <v>395</v>
      </c>
      <c r="K245" t="s">
        <v>309</v>
      </c>
      <c r="L245" t="s">
        <v>400</v>
      </c>
      <c r="M245" t="str" cm="1">
        <f t="array" ref="M245" xml:space="preserve"> _xlfn.XLOOKUP(K245,Market!B:B,Market!C:C, NA,0,1)</f>
        <v>Europe</v>
      </c>
      <c r="N245" t="str">
        <f xml:space="preserve"> IF(Table1[[#This Row],[Discounts]]=0, "No Discount", IF(Table1[[#This Row],[Discounts]]&lt;1000, "Low Discount", IF(Table1[[#This Row],[Discounts]]&lt;10000, "Medium Discount", "High Discount")))</f>
        <v>Medium Discount</v>
      </c>
      <c r="O245" s="18">
        <f t="shared" si="6"/>
        <v>11135</v>
      </c>
      <c r="P245">
        <f t="shared" si="7"/>
        <v>0.2982456140350877</v>
      </c>
      <c r="Q245" t="str">
        <f xml:space="preserve"> IF(Table1[[#This Row],[Profit]]/Table1[[#This Row],[COGS]]*100&gt;20, "Achieved", "Not Achieved")</f>
        <v>Achieved</v>
      </c>
    </row>
    <row r="246" spans="1:17" ht="12.75">
      <c r="A246" s="1" t="s">
        <v>123</v>
      </c>
      <c r="B246" s="16">
        <v>1228</v>
      </c>
      <c r="C246" s="2">
        <v>10</v>
      </c>
      <c r="D246" s="2">
        <v>350</v>
      </c>
      <c r="E246" s="2">
        <v>429800</v>
      </c>
      <c r="F246" s="2">
        <v>21490</v>
      </c>
      <c r="G246" s="2">
        <v>408310</v>
      </c>
      <c r="H246" s="2">
        <v>319280</v>
      </c>
      <c r="I246" s="3">
        <v>41284</v>
      </c>
      <c r="J246" t="s">
        <v>393</v>
      </c>
      <c r="K246" t="s">
        <v>346</v>
      </c>
      <c r="L246" t="s">
        <v>400</v>
      </c>
      <c r="M246" t="str" cm="1">
        <f t="array" ref="M246" xml:space="preserve"> _xlfn.XLOOKUP(K246,Market!B:B,Market!C:C, NA,0,1)</f>
        <v>North America</v>
      </c>
      <c r="N246" t="str">
        <f xml:space="preserve"> IF(Table1[[#This Row],[Discounts]]=0, "No Discount", IF(Table1[[#This Row],[Discounts]]&lt;1000, "Low Discount", IF(Table1[[#This Row],[Discounts]]&lt;10000, "Medium Discount", "High Discount")))</f>
        <v>High Discount</v>
      </c>
      <c r="O246" s="18">
        <f t="shared" si="6"/>
        <v>89030</v>
      </c>
      <c r="P246">
        <f t="shared" si="7"/>
        <v>0.21804511278195488</v>
      </c>
      <c r="Q246" t="str">
        <f xml:space="preserve"> IF(Table1[[#This Row],[Profit]]/Table1[[#This Row],[COGS]]*100&gt;20, "Achieved", "Not Achieved")</f>
        <v>Achieved</v>
      </c>
    </row>
    <row r="247" spans="1:17" ht="12.75">
      <c r="A247" s="1" t="s">
        <v>123</v>
      </c>
      <c r="B247" s="16">
        <v>1389</v>
      </c>
      <c r="C247" s="2">
        <v>10</v>
      </c>
      <c r="D247" s="2">
        <v>20</v>
      </c>
      <c r="E247" s="2">
        <v>27780</v>
      </c>
      <c r="F247" s="2">
        <v>1389</v>
      </c>
      <c r="G247" s="2">
        <v>26391</v>
      </c>
      <c r="H247" s="2">
        <v>13890</v>
      </c>
      <c r="I247" s="3">
        <v>41284</v>
      </c>
      <c r="J247" t="s">
        <v>393</v>
      </c>
      <c r="K247" t="s">
        <v>346</v>
      </c>
      <c r="L247" t="s">
        <v>400</v>
      </c>
      <c r="M247" t="str" cm="1">
        <f t="array" ref="M247" xml:space="preserve"> _xlfn.XLOOKUP(K247,Market!B:B,Market!C:C, NA,0,1)</f>
        <v>North America</v>
      </c>
      <c r="N247" t="str">
        <f xml:space="preserve"> IF(Table1[[#This Row],[Discounts]]=0, "No Discount", IF(Table1[[#This Row],[Discounts]]&lt;1000, "Low Discount", IF(Table1[[#This Row],[Discounts]]&lt;10000, "Medium Discount", "High Discount")))</f>
        <v>Medium Discount</v>
      </c>
      <c r="O247" s="18">
        <f t="shared" si="6"/>
        <v>12501</v>
      </c>
      <c r="P247">
        <f t="shared" si="7"/>
        <v>0.47368421052631576</v>
      </c>
      <c r="Q247" t="str">
        <f xml:space="preserve"> IF(Table1[[#This Row],[Profit]]/Table1[[#This Row],[COGS]]*100&gt;20, "Achieved", "Not Achieved")</f>
        <v>Achieved</v>
      </c>
    </row>
    <row r="248" spans="1:17" ht="12.75">
      <c r="A248" s="1" t="s">
        <v>123</v>
      </c>
      <c r="B248" s="16">
        <v>861</v>
      </c>
      <c r="C248" s="2">
        <v>10</v>
      </c>
      <c r="D248" s="2">
        <v>125</v>
      </c>
      <c r="E248" s="2">
        <v>107625</v>
      </c>
      <c r="F248" s="2">
        <v>5381.25</v>
      </c>
      <c r="G248" s="2">
        <v>102243.75</v>
      </c>
      <c r="H248" s="2">
        <v>103320</v>
      </c>
      <c r="I248" s="3">
        <v>41649</v>
      </c>
      <c r="J248" t="s">
        <v>398</v>
      </c>
      <c r="K248" t="s">
        <v>364</v>
      </c>
      <c r="L248" t="s">
        <v>400</v>
      </c>
      <c r="M248" t="str" cm="1">
        <f t="array" ref="M248" xml:space="preserve"> _xlfn.XLOOKUP(K248,Market!B:B,Market!C:C, NA,0,1)</f>
        <v>North America</v>
      </c>
      <c r="N248" t="str">
        <f xml:space="preserve"> IF(Table1[[#This Row],[Discounts]]=0, "No Discount", IF(Table1[[#This Row],[Discounts]]&lt;1000, "Low Discount", IF(Table1[[#This Row],[Discounts]]&lt;10000, "Medium Discount", "High Discount")))</f>
        <v>Medium Discount</v>
      </c>
      <c r="O248" s="18">
        <f t="shared" si="6"/>
        <v>-1076.25</v>
      </c>
      <c r="P248">
        <f t="shared" si="7"/>
        <v>-1.0526315789473684E-2</v>
      </c>
      <c r="Q248" t="str">
        <f xml:space="preserve"> IF(Table1[[#This Row],[Profit]]/Table1[[#This Row],[COGS]]*100&gt;20, "Achieved", "Not Achieved")</f>
        <v>Not Achieved</v>
      </c>
    </row>
    <row r="249" spans="1:17" ht="12.75">
      <c r="A249" s="1" t="s">
        <v>123</v>
      </c>
      <c r="B249" s="16">
        <v>704</v>
      </c>
      <c r="C249" s="2">
        <v>10</v>
      </c>
      <c r="D249" s="2">
        <v>125</v>
      </c>
      <c r="E249" s="2">
        <v>88000</v>
      </c>
      <c r="F249" s="2">
        <v>4400</v>
      </c>
      <c r="G249" s="2">
        <v>83600</v>
      </c>
      <c r="H249" s="2">
        <v>84480</v>
      </c>
      <c r="I249" s="3">
        <v>41284</v>
      </c>
      <c r="J249" t="s">
        <v>398</v>
      </c>
      <c r="K249" t="s">
        <v>309</v>
      </c>
      <c r="L249" t="s">
        <v>400</v>
      </c>
      <c r="M249" t="str" cm="1">
        <f t="array" ref="M249" xml:space="preserve"> _xlfn.XLOOKUP(K249,Market!B:B,Market!C:C, NA,0,1)</f>
        <v>Europe</v>
      </c>
      <c r="N249" t="str">
        <f xml:space="preserve"> IF(Table1[[#This Row],[Discounts]]=0, "No Discount", IF(Table1[[#This Row],[Discounts]]&lt;1000, "Low Discount", IF(Table1[[#This Row],[Discounts]]&lt;10000, "Medium Discount", "High Discount")))</f>
        <v>Medium Discount</v>
      </c>
      <c r="O249" s="18">
        <f t="shared" si="6"/>
        <v>-880</v>
      </c>
      <c r="P249">
        <f t="shared" si="7"/>
        <v>-1.0526315789473684E-2</v>
      </c>
      <c r="Q249" t="str">
        <f xml:space="preserve"> IF(Table1[[#This Row],[Profit]]/Table1[[#This Row],[COGS]]*100&gt;20, "Achieved", "Not Achieved")</f>
        <v>Not Achieved</v>
      </c>
    </row>
    <row r="250" spans="1:17" ht="12.75">
      <c r="A250" s="1" t="s">
        <v>123</v>
      </c>
      <c r="B250" s="16">
        <v>1802</v>
      </c>
      <c r="C250" s="2">
        <v>10</v>
      </c>
      <c r="D250" s="2">
        <v>20</v>
      </c>
      <c r="E250" s="2">
        <v>36040</v>
      </c>
      <c r="F250" s="2">
        <v>1802</v>
      </c>
      <c r="G250" s="2">
        <v>34238</v>
      </c>
      <c r="H250" s="2">
        <v>18020</v>
      </c>
      <c r="I250" s="3">
        <v>41286</v>
      </c>
      <c r="J250" t="s">
        <v>393</v>
      </c>
      <c r="K250" t="s">
        <v>346</v>
      </c>
      <c r="L250" t="s">
        <v>400</v>
      </c>
      <c r="M250" t="str" cm="1">
        <f t="array" ref="M250" xml:space="preserve"> _xlfn.XLOOKUP(K250,Market!B:B,Market!C:C, NA,0,1)</f>
        <v>North America</v>
      </c>
      <c r="N250" t="str">
        <f xml:space="preserve"> IF(Table1[[#This Row],[Discounts]]=0, "No Discount", IF(Table1[[#This Row],[Discounts]]&lt;1000, "Low Discount", IF(Table1[[#This Row],[Discounts]]&lt;10000, "Medium Discount", "High Discount")))</f>
        <v>Medium Discount</v>
      </c>
      <c r="O250" s="18">
        <f t="shared" si="6"/>
        <v>16218</v>
      </c>
      <c r="P250">
        <f t="shared" si="7"/>
        <v>0.47368421052631576</v>
      </c>
      <c r="Q250" t="str">
        <f xml:space="preserve"> IF(Table1[[#This Row],[Profit]]/Table1[[#This Row],[COGS]]*100&gt;20, "Achieved", "Not Achieved")</f>
        <v>Achieved</v>
      </c>
    </row>
    <row r="251" spans="1:17" ht="12.75">
      <c r="A251" s="1" t="s">
        <v>123</v>
      </c>
      <c r="B251" s="16">
        <v>2663</v>
      </c>
      <c r="C251" s="2">
        <v>10</v>
      </c>
      <c r="D251" s="2">
        <v>20</v>
      </c>
      <c r="E251" s="2">
        <v>53260</v>
      </c>
      <c r="F251" s="2">
        <v>2663</v>
      </c>
      <c r="G251" s="2">
        <v>50597</v>
      </c>
      <c r="H251" s="2">
        <v>26630</v>
      </c>
      <c r="I251" s="3">
        <v>41651</v>
      </c>
      <c r="J251" t="s">
        <v>393</v>
      </c>
      <c r="K251" t="s">
        <v>364</v>
      </c>
      <c r="L251" t="s">
        <v>400</v>
      </c>
      <c r="M251" t="str" cm="1">
        <f t="array" ref="M251" xml:space="preserve"> _xlfn.XLOOKUP(K251,Market!B:B,Market!C:C, NA,0,1)</f>
        <v>North America</v>
      </c>
      <c r="N251" t="str">
        <f xml:space="preserve"> IF(Table1[[#This Row],[Discounts]]=0, "No Discount", IF(Table1[[#This Row],[Discounts]]&lt;1000, "Low Discount", IF(Table1[[#This Row],[Discounts]]&lt;10000, "Medium Discount", "High Discount")))</f>
        <v>Medium Discount</v>
      </c>
      <c r="O251" s="18">
        <f t="shared" si="6"/>
        <v>23967</v>
      </c>
      <c r="P251">
        <f t="shared" si="7"/>
        <v>0.47368421052631576</v>
      </c>
      <c r="Q251" t="str">
        <f xml:space="preserve"> IF(Table1[[#This Row],[Profit]]/Table1[[#This Row],[COGS]]*100&gt;20, "Achieved", "Not Achieved")</f>
        <v>Achieved</v>
      </c>
    </row>
    <row r="252" spans="1:17" ht="12.75">
      <c r="A252" s="1" t="s">
        <v>123</v>
      </c>
      <c r="B252" s="16">
        <v>2136</v>
      </c>
      <c r="C252" s="2">
        <v>10</v>
      </c>
      <c r="D252" s="2">
        <v>7</v>
      </c>
      <c r="E252" s="2">
        <v>14952</v>
      </c>
      <c r="F252" s="2">
        <v>747.6</v>
      </c>
      <c r="G252" s="2">
        <v>14204.4</v>
      </c>
      <c r="H252" s="2">
        <v>10680</v>
      </c>
      <c r="I252" s="3">
        <v>41286</v>
      </c>
      <c r="J252" t="s">
        <v>393</v>
      </c>
      <c r="K252" t="s">
        <v>309</v>
      </c>
      <c r="L252" t="s">
        <v>400</v>
      </c>
      <c r="M252" t="str" cm="1">
        <f t="array" ref="M252" xml:space="preserve"> _xlfn.XLOOKUP(K252,Market!B:B,Market!C:C, NA,0,1)</f>
        <v>Europe</v>
      </c>
      <c r="N252" t="str">
        <f xml:space="preserve"> IF(Table1[[#This Row],[Discounts]]=0, "No Discount", IF(Table1[[#This Row],[Discounts]]&lt;1000, "Low Discount", IF(Table1[[#This Row],[Discounts]]&lt;10000, "Medium Discount", "High Discount")))</f>
        <v>Low Discount</v>
      </c>
      <c r="O252" s="18">
        <f t="shared" si="6"/>
        <v>3524.3999999999996</v>
      </c>
      <c r="P252">
        <f t="shared" si="7"/>
        <v>0.24812030075187969</v>
      </c>
      <c r="Q252" t="str">
        <f xml:space="preserve"> IF(Table1[[#This Row],[Profit]]/Table1[[#This Row],[COGS]]*100&gt;20, "Achieved", "Not Achieved")</f>
        <v>Achieved</v>
      </c>
    </row>
    <row r="253" spans="1:17" ht="12.75">
      <c r="A253" s="1" t="s">
        <v>123</v>
      </c>
      <c r="B253" s="16">
        <v>2116</v>
      </c>
      <c r="C253" s="2">
        <v>10</v>
      </c>
      <c r="D253" s="2">
        <v>15</v>
      </c>
      <c r="E253" s="2">
        <v>31740</v>
      </c>
      <c r="F253" s="2">
        <v>1587</v>
      </c>
      <c r="G253" s="2">
        <v>30153</v>
      </c>
      <c r="H253" s="2">
        <v>21160</v>
      </c>
      <c r="I253" s="3">
        <v>41286</v>
      </c>
      <c r="J253" t="s">
        <v>395</v>
      </c>
      <c r="K253" t="s">
        <v>310</v>
      </c>
      <c r="L253" t="s">
        <v>400</v>
      </c>
      <c r="M253" t="str" cm="1">
        <f t="array" ref="M253" xml:space="preserve"> _xlfn.XLOOKUP(K253,Market!B:B,Market!C:C, NA,0,1)</f>
        <v>Europe</v>
      </c>
      <c r="N253" t="str">
        <f xml:space="preserve"> IF(Table1[[#This Row],[Discounts]]=0, "No Discount", IF(Table1[[#This Row],[Discounts]]&lt;1000, "Low Discount", IF(Table1[[#This Row],[Discounts]]&lt;10000, "Medium Discount", "High Discount")))</f>
        <v>Medium Discount</v>
      </c>
      <c r="O253" s="18">
        <f t="shared" si="6"/>
        <v>8993</v>
      </c>
      <c r="P253">
        <f t="shared" si="7"/>
        <v>0.2982456140350877</v>
      </c>
      <c r="Q253" t="str">
        <f xml:space="preserve"> IF(Table1[[#This Row],[Profit]]/Table1[[#This Row],[COGS]]*100&gt;20, "Achieved", "Not Achieved")</f>
        <v>Achieved</v>
      </c>
    </row>
    <row r="254" spans="1:17" ht="12.75">
      <c r="A254" s="1" t="s">
        <v>123</v>
      </c>
      <c r="B254" s="16">
        <v>555</v>
      </c>
      <c r="C254" s="2">
        <v>120</v>
      </c>
      <c r="D254" s="2">
        <v>15</v>
      </c>
      <c r="E254" s="2">
        <v>8325</v>
      </c>
      <c r="F254" s="2">
        <v>416.25</v>
      </c>
      <c r="G254" s="2">
        <v>7908.75</v>
      </c>
      <c r="H254" s="2">
        <v>5550</v>
      </c>
      <c r="I254" s="3">
        <v>41640</v>
      </c>
      <c r="J254" t="s">
        <v>395</v>
      </c>
      <c r="K254" t="s">
        <v>364</v>
      </c>
      <c r="L254" t="s">
        <v>401</v>
      </c>
      <c r="M254" t="str" cm="1">
        <f t="array" ref="M254" xml:space="preserve"> _xlfn.XLOOKUP(K254,Market!B:B,Market!C:C, NA,0,1)</f>
        <v>North America</v>
      </c>
      <c r="N254" t="str">
        <f xml:space="preserve"> IF(Table1[[#This Row],[Discounts]]=0, "No Discount", IF(Table1[[#This Row],[Discounts]]&lt;1000, "Low Discount", IF(Table1[[#This Row],[Discounts]]&lt;10000, "Medium Discount", "High Discount")))</f>
        <v>Low Discount</v>
      </c>
      <c r="O254" s="18">
        <f t="shared" si="6"/>
        <v>2358.75</v>
      </c>
      <c r="P254">
        <f t="shared" si="7"/>
        <v>0.2982456140350877</v>
      </c>
      <c r="Q254" t="str">
        <f xml:space="preserve"> IF(Table1[[#This Row],[Profit]]/Table1[[#This Row],[COGS]]*100&gt;20, "Achieved", "Not Achieved")</f>
        <v>Achieved</v>
      </c>
    </row>
    <row r="255" spans="1:17" ht="12.75">
      <c r="A255" s="1" t="s">
        <v>123</v>
      </c>
      <c r="B255" s="16">
        <v>2861</v>
      </c>
      <c r="C255" s="2">
        <v>120</v>
      </c>
      <c r="D255" s="2">
        <v>15</v>
      </c>
      <c r="E255" s="2">
        <v>42915</v>
      </c>
      <c r="F255" s="2">
        <v>2145.75</v>
      </c>
      <c r="G255" s="2">
        <v>40769.25</v>
      </c>
      <c r="H255" s="2">
        <v>28610</v>
      </c>
      <c r="I255" s="3">
        <v>41640</v>
      </c>
      <c r="J255" t="s">
        <v>395</v>
      </c>
      <c r="K255" t="s">
        <v>357</v>
      </c>
      <c r="L255" t="s">
        <v>401</v>
      </c>
      <c r="M255" t="str" cm="1">
        <f t="array" ref="M255" xml:space="preserve"> _xlfn.XLOOKUP(K255,Market!B:B,Market!C:C, NA,0,1)</f>
        <v>North America</v>
      </c>
      <c r="N255" t="str">
        <f xml:space="preserve"> IF(Table1[[#This Row],[Discounts]]=0, "No Discount", IF(Table1[[#This Row],[Discounts]]&lt;1000, "Low Discount", IF(Table1[[#This Row],[Discounts]]&lt;10000, "Medium Discount", "High Discount")))</f>
        <v>Medium Discount</v>
      </c>
      <c r="O255" s="18">
        <f t="shared" si="6"/>
        <v>12159.25</v>
      </c>
      <c r="P255">
        <f t="shared" si="7"/>
        <v>0.2982456140350877</v>
      </c>
      <c r="Q255" t="str">
        <f xml:space="preserve"> IF(Table1[[#This Row],[Profit]]/Table1[[#This Row],[COGS]]*100&gt;20, "Achieved", "Not Achieved")</f>
        <v>Achieved</v>
      </c>
    </row>
    <row r="256" spans="1:17" ht="12.75">
      <c r="A256" s="1" t="s">
        <v>123</v>
      </c>
      <c r="B256" s="16">
        <v>807</v>
      </c>
      <c r="C256" s="2">
        <v>120</v>
      </c>
      <c r="D256" s="2">
        <v>125</v>
      </c>
      <c r="E256" s="2">
        <v>100875</v>
      </c>
      <c r="F256" s="2">
        <v>5043.75</v>
      </c>
      <c r="G256" s="2">
        <v>95831.25</v>
      </c>
      <c r="H256" s="2">
        <v>96840</v>
      </c>
      <c r="I256" s="3">
        <v>41641</v>
      </c>
      <c r="J256" t="s">
        <v>398</v>
      </c>
      <c r="K256" t="s">
        <v>310</v>
      </c>
      <c r="L256" t="s">
        <v>401</v>
      </c>
      <c r="M256" t="str" cm="1">
        <f t="array" ref="M256" xml:space="preserve"> _xlfn.XLOOKUP(K256,Market!B:B,Market!C:C, NA,0,1)</f>
        <v>Europe</v>
      </c>
      <c r="N256" t="str">
        <f xml:space="preserve"> IF(Table1[[#This Row],[Discounts]]=0, "No Discount", IF(Table1[[#This Row],[Discounts]]&lt;1000, "Low Discount", IF(Table1[[#This Row],[Discounts]]&lt;10000, "Medium Discount", "High Discount")))</f>
        <v>Medium Discount</v>
      </c>
      <c r="O256" s="18">
        <f t="shared" si="6"/>
        <v>-1008.75</v>
      </c>
      <c r="P256">
        <f t="shared" si="7"/>
        <v>-1.0526315789473684E-2</v>
      </c>
      <c r="Q256" t="str">
        <f xml:space="preserve"> IF(Table1[[#This Row],[Profit]]/Table1[[#This Row],[COGS]]*100&gt;20, "Achieved", "Not Achieved")</f>
        <v>Not Achieved</v>
      </c>
    </row>
    <row r="257" spans="1:17" ht="12.75">
      <c r="A257" s="1" t="s">
        <v>123</v>
      </c>
      <c r="B257" s="16">
        <v>602</v>
      </c>
      <c r="C257" s="2">
        <v>120</v>
      </c>
      <c r="D257" s="2">
        <v>350</v>
      </c>
      <c r="E257" s="2">
        <v>210700</v>
      </c>
      <c r="F257" s="2">
        <v>10535</v>
      </c>
      <c r="G257" s="2">
        <v>200165</v>
      </c>
      <c r="H257" s="2">
        <v>156520</v>
      </c>
      <c r="I257" s="3">
        <v>41645</v>
      </c>
      <c r="J257" t="s">
        <v>393</v>
      </c>
      <c r="K257" t="s">
        <v>364</v>
      </c>
      <c r="L257" t="s">
        <v>401</v>
      </c>
      <c r="M257" t="str" cm="1">
        <f t="array" ref="M257" xml:space="preserve"> _xlfn.XLOOKUP(K257,Market!B:B,Market!C:C, NA,0,1)</f>
        <v>North America</v>
      </c>
      <c r="N257" t="str">
        <f xml:space="preserve"> IF(Table1[[#This Row],[Discounts]]=0, "No Discount", IF(Table1[[#This Row],[Discounts]]&lt;1000, "Low Discount", IF(Table1[[#This Row],[Discounts]]&lt;10000, "Medium Discount", "High Discount")))</f>
        <v>High Discount</v>
      </c>
      <c r="O257" s="18">
        <f t="shared" si="6"/>
        <v>43645</v>
      </c>
      <c r="P257">
        <f t="shared" si="7"/>
        <v>0.21804511278195488</v>
      </c>
      <c r="Q257" t="str">
        <f xml:space="preserve"> IF(Table1[[#This Row],[Profit]]/Table1[[#This Row],[COGS]]*100&gt;20, "Achieved", "Not Achieved")</f>
        <v>Achieved</v>
      </c>
    </row>
    <row r="258" spans="1:17" ht="12.75">
      <c r="A258" s="1" t="s">
        <v>123</v>
      </c>
      <c r="B258" s="16">
        <v>2832</v>
      </c>
      <c r="C258" s="2">
        <v>120</v>
      </c>
      <c r="D258" s="2">
        <v>20</v>
      </c>
      <c r="E258" s="2">
        <v>56640</v>
      </c>
      <c r="F258" s="2">
        <v>2832</v>
      </c>
      <c r="G258" s="2">
        <v>53808</v>
      </c>
      <c r="H258" s="2">
        <v>28320</v>
      </c>
      <c r="I258" s="3">
        <v>41647</v>
      </c>
      <c r="J258" t="s">
        <v>393</v>
      </c>
      <c r="K258" t="s">
        <v>364</v>
      </c>
      <c r="L258" t="s">
        <v>401</v>
      </c>
      <c r="M258" t="str" cm="1">
        <f t="array" ref="M258" xml:space="preserve"> _xlfn.XLOOKUP(K258,Market!B:B,Market!C:C, NA,0,1)</f>
        <v>North America</v>
      </c>
      <c r="N258" t="str">
        <f xml:space="preserve"> IF(Table1[[#This Row],[Discounts]]=0, "No Discount", IF(Table1[[#This Row],[Discounts]]&lt;1000, "Low Discount", IF(Table1[[#This Row],[Discounts]]&lt;10000, "Medium Discount", "High Discount")))</f>
        <v>Medium Discount</v>
      </c>
      <c r="O258" s="18">
        <f t="shared" ref="O258:O321" si="8" xml:space="preserve"> G258-H258</f>
        <v>25488</v>
      </c>
      <c r="P258">
        <f t="shared" ref="P258:P321" si="9">(O258/G258)</f>
        <v>0.47368421052631576</v>
      </c>
      <c r="Q258" t="str">
        <f xml:space="preserve"> IF(Table1[[#This Row],[Profit]]/Table1[[#This Row],[COGS]]*100&gt;20, "Achieved", "Not Achieved")</f>
        <v>Achieved</v>
      </c>
    </row>
    <row r="259" spans="1:17" ht="12.75">
      <c r="A259" s="1" t="s">
        <v>123</v>
      </c>
      <c r="B259" s="16">
        <v>1579</v>
      </c>
      <c r="C259" s="2">
        <v>120</v>
      </c>
      <c r="D259" s="2">
        <v>20</v>
      </c>
      <c r="E259" s="2">
        <v>31580</v>
      </c>
      <c r="F259" s="2">
        <v>1579</v>
      </c>
      <c r="G259" s="2">
        <v>30001</v>
      </c>
      <c r="H259" s="2">
        <v>15790</v>
      </c>
      <c r="I259" s="3">
        <v>41647</v>
      </c>
      <c r="J259" t="s">
        <v>393</v>
      </c>
      <c r="K259" t="s">
        <v>309</v>
      </c>
      <c r="L259" t="s">
        <v>401</v>
      </c>
      <c r="M259" t="str" cm="1">
        <f t="array" ref="M259" xml:space="preserve"> _xlfn.XLOOKUP(K259,Market!B:B,Market!C:C, NA,0,1)</f>
        <v>Europe</v>
      </c>
      <c r="N259" t="str">
        <f xml:space="preserve"> IF(Table1[[#This Row],[Discounts]]=0, "No Discount", IF(Table1[[#This Row],[Discounts]]&lt;1000, "Low Discount", IF(Table1[[#This Row],[Discounts]]&lt;10000, "Medium Discount", "High Discount")))</f>
        <v>Medium Discount</v>
      </c>
      <c r="O259" s="18">
        <f t="shared" si="8"/>
        <v>14211</v>
      </c>
      <c r="P259">
        <f t="shared" si="9"/>
        <v>0.47368421052631576</v>
      </c>
      <c r="Q259" t="str">
        <f xml:space="preserve"> IF(Table1[[#This Row],[Profit]]/Table1[[#This Row],[COGS]]*100&gt;20, "Achieved", "Not Achieved")</f>
        <v>Achieved</v>
      </c>
    </row>
    <row r="260" spans="1:17" ht="12.75">
      <c r="A260" s="1" t="s">
        <v>123</v>
      </c>
      <c r="B260" s="16">
        <v>861</v>
      </c>
      <c r="C260" s="2">
        <v>120</v>
      </c>
      <c r="D260" s="2">
        <v>125</v>
      </c>
      <c r="E260" s="2">
        <v>107625</v>
      </c>
      <c r="F260" s="2">
        <v>5381.25</v>
      </c>
      <c r="G260" s="2">
        <v>102243.75</v>
      </c>
      <c r="H260" s="2">
        <v>103320</v>
      </c>
      <c r="I260" s="3">
        <v>41649</v>
      </c>
      <c r="J260" t="s">
        <v>398</v>
      </c>
      <c r="K260" t="s">
        <v>364</v>
      </c>
      <c r="L260" t="s">
        <v>401</v>
      </c>
      <c r="M260" t="str" cm="1">
        <f t="array" ref="M260" xml:space="preserve"> _xlfn.XLOOKUP(K260,Market!B:B,Market!C:C, NA,0,1)</f>
        <v>North America</v>
      </c>
      <c r="N260" t="str">
        <f xml:space="preserve"> IF(Table1[[#This Row],[Discounts]]=0, "No Discount", IF(Table1[[#This Row],[Discounts]]&lt;1000, "Low Discount", IF(Table1[[#This Row],[Discounts]]&lt;10000, "Medium Discount", "High Discount")))</f>
        <v>Medium Discount</v>
      </c>
      <c r="O260" s="18">
        <f t="shared" si="8"/>
        <v>-1076.25</v>
      </c>
      <c r="P260">
        <f t="shared" si="9"/>
        <v>-1.0526315789473684E-2</v>
      </c>
      <c r="Q260" t="str">
        <f xml:space="preserve"> IF(Table1[[#This Row],[Profit]]/Table1[[#This Row],[COGS]]*100&gt;20, "Achieved", "Not Achieved")</f>
        <v>Not Achieved</v>
      </c>
    </row>
    <row r="261" spans="1:17" ht="12.75">
      <c r="A261" s="1" t="s">
        <v>123</v>
      </c>
      <c r="B261" s="16">
        <v>704</v>
      </c>
      <c r="C261" s="2">
        <v>120</v>
      </c>
      <c r="D261" s="2">
        <v>125</v>
      </c>
      <c r="E261" s="2">
        <v>88000</v>
      </c>
      <c r="F261" s="2">
        <v>4400</v>
      </c>
      <c r="G261" s="2">
        <v>83600</v>
      </c>
      <c r="H261" s="2">
        <v>84480</v>
      </c>
      <c r="I261" s="3">
        <v>41284</v>
      </c>
      <c r="J261" t="s">
        <v>398</v>
      </c>
      <c r="K261" t="s">
        <v>309</v>
      </c>
      <c r="L261" t="s">
        <v>401</v>
      </c>
      <c r="M261" t="str" cm="1">
        <f t="array" ref="M261" xml:space="preserve"> _xlfn.XLOOKUP(K261,Market!B:B,Market!C:C, NA,0,1)</f>
        <v>Europe</v>
      </c>
      <c r="N261" t="str">
        <f xml:space="preserve"> IF(Table1[[#This Row],[Discounts]]=0, "No Discount", IF(Table1[[#This Row],[Discounts]]&lt;1000, "Low Discount", IF(Table1[[#This Row],[Discounts]]&lt;10000, "Medium Discount", "High Discount")))</f>
        <v>Medium Discount</v>
      </c>
      <c r="O261" s="18">
        <f t="shared" si="8"/>
        <v>-880</v>
      </c>
      <c r="P261">
        <f t="shared" si="9"/>
        <v>-1.0526315789473684E-2</v>
      </c>
      <c r="Q261" t="str">
        <f xml:space="preserve"> IF(Table1[[#This Row],[Profit]]/Table1[[#This Row],[COGS]]*100&gt;20, "Achieved", "Not Achieved")</f>
        <v>Not Achieved</v>
      </c>
    </row>
    <row r="262" spans="1:17" ht="12.75">
      <c r="A262" s="1" t="s">
        <v>123</v>
      </c>
      <c r="B262" s="16">
        <v>1033</v>
      </c>
      <c r="C262" s="2">
        <v>120</v>
      </c>
      <c r="D262" s="2">
        <v>20</v>
      </c>
      <c r="E262" s="2">
        <v>20660</v>
      </c>
      <c r="F262" s="2">
        <v>1033</v>
      </c>
      <c r="G262" s="2">
        <v>19627</v>
      </c>
      <c r="H262" s="2">
        <v>10330</v>
      </c>
      <c r="I262" s="3">
        <v>41286</v>
      </c>
      <c r="J262" t="s">
        <v>393</v>
      </c>
      <c r="K262" t="s">
        <v>309</v>
      </c>
      <c r="L262" t="s">
        <v>401</v>
      </c>
      <c r="M262" t="str" cm="1">
        <f t="array" ref="M262" xml:space="preserve"> _xlfn.XLOOKUP(K262,Market!B:B,Market!C:C, NA,0,1)</f>
        <v>Europe</v>
      </c>
      <c r="N262" t="str">
        <f xml:space="preserve"> IF(Table1[[#This Row],[Discounts]]=0, "No Discount", IF(Table1[[#This Row],[Discounts]]&lt;1000, "Low Discount", IF(Table1[[#This Row],[Discounts]]&lt;10000, "Medium Discount", "High Discount")))</f>
        <v>Medium Discount</v>
      </c>
      <c r="O262" s="18">
        <f t="shared" si="8"/>
        <v>9297</v>
      </c>
      <c r="P262">
        <f t="shared" si="9"/>
        <v>0.47368421052631576</v>
      </c>
      <c r="Q262" t="str">
        <f xml:space="preserve"> IF(Table1[[#This Row],[Profit]]/Table1[[#This Row],[COGS]]*100&gt;20, "Achieved", "Not Achieved")</f>
        <v>Achieved</v>
      </c>
    </row>
    <row r="263" spans="1:17" ht="12.75">
      <c r="A263" s="1" t="s">
        <v>123</v>
      </c>
      <c r="B263" s="16">
        <v>1250</v>
      </c>
      <c r="C263" s="2">
        <v>120</v>
      </c>
      <c r="D263" s="2">
        <v>300</v>
      </c>
      <c r="E263" s="2">
        <v>375000</v>
      </c>
      <c r="F263" s="2">
        <v>18750</v>
      </c>
      <c r="G263" s="2">
        <v>356250</v>
      </c>
      <c r="H263" s="2">
        <v>312500</v>
      </c>
      <c r="I263" s="3">
        <v>41651</v>
      </c>
      <c r="J263" t="s">
        <v>399</v>
      </c>
      <c r="K263" t="s">
        <v>310</v>
      </c>
      <c r="L263" t="s">
        <v>401</v>
      </c>
      <c r="M263" t="str" cm="1">
        <f t="array" ref="M263" xml:space="preserve"> _xlfn.XLOOKUP(K263,Market!B:B,Market!C:C, NA,0,1)</f>
        <v>Europe</v>
      </c>
      <c r="N263" t="str">
        <f xml:space="preserve"> IF(Table1[[#This Row],[Discounts]]=0, "No Discount", IF(Table1[[#This Row],[Discounts]]&lt;1000, "Low Discount", IF(Table1[[#This Row],[Discounts]]&lt;10000, "Medium Discount", "High Discount")))</f>
        <v>High Discount</v>
      </c>
      <c r="O263" s="18">
        <f t="shared" si="8"/>
        <v>43750</v>
      </c>
      <c r="P263">
        <f t="shared" si="9"/>
        <v>0.12280701754385964</v>
      </c>
      <c r="Q263" t="str">
        <f xml:space="preserve"> IF(Table1[[#This Row],[Profit]]/Table1[[#This Row],[COGS]]*100&gt;20, "Achieved", "Not Achieved")</f>
        <v>Not Achieved</v>
      </c>
    </row>
    <row r="264" spans="1:17" ht="12.75">
      <c r="A264" s="1" t="s">
        <v>123</v>
      </c>
      <c r="B264" s="16">
        <v>1389</v>
      </c>
      <c r="C264" s="2">
        <v>250</v>
      </c>
      <c r="D264" s="2">
        <v>20</v>
      </c>
      <c r="E264" s="2">
        <v>27780</v>
      </c>
      <c r="F264" s="2">
        <v>1389</v>
      </c>
      <c r="G264" s="2">
        <v>26391</v>
      </c>
      <c r="H264" s="2">
        <v>13890</v>
      </c>
      <c r="I264" s="3">
        <v>41284</v>
      </c>
      <c r="J264" t="s">
        <v>393</v>
      </c>
      <c r="K264" t="s">
        <v>346</v>
      </c>
      <c r="L264" t="s">
        <v>402</v>
      </c>
      <c r="M264" t="str" cm="1">
        <f t="array" ref="M264" xml:space="preserve"> _xlfn.XLOOKUP(K264,Market!B:B,Market!C:C, NA,0,1)</f>
        <v>North America</v>
      </c>
      <c r="N264" t="str">
        <f xml:space="preserve"> IF(Table1[[#This Row],[Discounts]]=0, "No Discount", IF(Table1[[#This Row],[Discounts]]&lt;1000, "Low Discount", IF(Table1[[#This Row],[Discounts]]&lt;10000, "Medium Discount", "High Discount")))</f>
        <v>Medium Discount</v>
      </c>
      <c r="O264" s="18">
        <f t="shared" si="8"/>
        <v>12501</v>
      </c>
      <c r="P264">
        <f t="shared" si="9"/>
        <v>0.47368421052631576</v>
      </c>
      <c r="Q264" t="str">
        <f xml:space="preserve"> IF(Table1[[#This Row],[Profit]]/Table1[[#This Row],[COGS]]*100&gt;20, "Achieved", "Not Achieved")</f>
        <v>Achieved</v>
      </c>
    </row>
    <row r="265" spans="1:17" ht="12.75">
      <c r="A265" s="1" t="s">
        <v>123</v>
      </c>
      <c r="B265" s="16">
        <v>1265</v>
      </c>
      <c r="C265" s="2">
        <v>250</v>
      </c>
      <c r="D265" s="2">
        <v>20</v>
      </c>
      <c r="E265" s="2">
        <v>25300</v>
      </c>
      <c r="F265" s="2">
        <v>1265</v>
      </c>
      <c r="G265" s="2">
        <v>24035</v>
      </c>
      <c r="H265" s="2">
        <v>12650</v>
      </c>
      <c r="I265" s="3">
        <v>41285</v>
      </c>
      <c r="J265" t="s">
        <v>393</v>
      </c>
      <c r="K265" t="s">
        <v>364</v>
      </c>
      <c r="L265" t="s">
        <v>402</v>
      </c>
      <c r="M265" t="str" cm="1">
        <f t="array" ref="M265" xml:space="preserve"> _xlfn.XLOOKUP(K265,Market!B:B,Market!C:C, NA,0,1)</f>
        <v>North America</v>
      </c>
      <c r="N265" t="str">
        <f xml:space="preserve"> IF(Table1[[#This Row],[Discounts]]=0, "No Discount", IF(Table1[[#This Row],[Discounts]]&lt;1000, "Low Discount", IF(Table1[[#This Row],[Discounts]]&lt;10000, "Medium Discount", "High Discount")))</f>
        <v>Medium Discount</v>
      </c>
      <c r="O265" s="18">
        <f t="shared" si="8"/>
        <v>11385</v>
      </c>
      <c r="P265">
        <f t="shared" si="9"/>
        <v>0.47368421052631576</v>
      </c>
      <c r="Q265" t="str">
        <f xml:space="preserve"> IF(Table1[[#This Row],[Profit]]/Table1[[#This Row],[COGS]]*100&gt;20, "Achieved", "Not Achieved")</f>
        <v>Achieved</v>
      </c>
    </row>
    <row r="266" spans="1:17" ht="12.75">
      <c r="A266" s="1" t="s">
        <v>123</v>
      </c>
      <c r="B266" s="16">
        <v>2297</v>
      </c>
      <c r="C266" s="2">
        <v>250</v>
      </c>
      <c r="D266" s="2">
        <v>20</v>
      </c>
      <c r="E266" s="2">
        <v>45940</v>
      </c>
      <c r="F266" s="2">
        <v>2297</v>
      </c>
      <c r="G266" s="2">
        <v>43643</v>
      </c>
      <c r="H266" s="2">
        <v>22970</v>
      </c>
      <c r="I266" s="3">
        <v>41285</v>
      </c>
      <c r="J266" t="s">
        <v>393</v>
      </c>
      <c r="K266" t="s">
        <v>310</v>
      </c>
      <c r="L266" t="s">
        <v>402</v>
      </c>
      <c r="M266" t="str" cm="1">
        <f t="array" ref="M266" xml:space="preserve"> _xlfn.XLOOKUP(K266,Market!B:B,Market!C:C, NA,0,1)</f>
        <v>Europe</v>
      </c>
      <c r="N266" t="str">
        <f xml:space="preserve"> IF(Table1[[#This Row],[Discounts]]=0, "No Discount", IF(Table1[[#This Row],[Discounts]]&lt;1000, "Low Discount", IF(Table1[[#This Row],[Discounts]]&lt;10000, "Medium Discount", "High Discount")))</f>
        <v>Medium Discount</v>
      </c>
      <c r="O266" s="18">
        <f t="shared" si="8"/>
        <v>20673</v>
      </c>
      <c r="P266">
        <f t="shared" si="9"/>
        <v>0.47368421052631576</v>
      </c>
      <c r="Q266" t="str">
        <f xml:space="preserve"> IF(Table1[[#This Row],[Profit]]/Table1[[#This Row],[COGS]]*100&gt;20, "Achieved", "Not Achieved")</f>
        <v>Achieved</v>
      </c>
    </row>
    <row r="267" spans="1:17" ht="12.75">
      <c r="A267" s="1" t="s">
        <v>123</v>
      </c>
      <c r="B267" s="16">
        <v>2663</v>
      </c>
      <c r="C267" s="2">
        <v>250</v>
      </c>
      <c r="D267" s="2">
        <v>20</v>
      </c>
      <c r="E267" s="2">
        <v>53260</v>
      </c>
      <c r="F267" s="2">
        <v>2663</v>
      </c>
      <c r="G267" s="2">
        <v>50597</v>
      </c>
      <c r="H267" s="2">
        <v>26630</v>
      </c>
      <c r="I267" s="3">
        <v>41651</v>
      </c>
      <c r="J267" t="s">
        <v>393</v>
      </c>
      <c r="K267" t="s">
        <v>364</v>
      </c>
      <c r="L267" t="s">
        <v>402</v>
      </c>
      <c r="M267" t="str" cm="1">
        <f t="array" ref="M267" xml:space="preserve"> _xlfn.XLOOKUP(K267,Market!B:B,Market!C:C, NA,0,1)</f>
        <v>North America</v>
      </c>
      <c r="N267" t="str">
        <f xml:space="preserve"> IF(Table1[[#This Row],[Discounts]]=0, "No Discount", IF(Table1[[#This Row],[Discounts]]&lt;1000, "Low Discount", IF(Table1[[#This Row],[Discounts]]&lt;10000, "Medium Discount", "High Discount")))</f>
        <v>Medium Discount</v>
      </c>
      <c r="O267" s="18">
        <f t="shared" si="8"/>
        <v>23967</v>
      </c>
      <c r="P267">
        <f t="shared" si="9"/>
        <v>0.47368421052631576</v>
      </c>
      <c r="Q267" t="str">
        <f xml:space="preserve"> IF(Table1[[#This Row],[Profit]]/Table1[[#This Row],[COGS]]*100&gt;20, "Achieved", "Not Achieved")</f>
        <v>Achieved</v>
      </c>
    </row>
    <row r="268" spans="1:17" ht="12.75">
      <c r="A268" s="1" t="s">
        <v>123</v>
      </c>
      <c r="B268" s="16">
        <v>570</v>
      </c>
      <c r="C268" s="2">
        <v>250</v>
      </c>
      <c r="D268" s="2">
        <v>7</v>
      </c>
      <c r="E268" s="2">
        <v>3990</v>
      </c>
      <c r="F268" s="2">
        <v>199.5</v>
      </c>
      <c r="G268" s="2">
        <v>3790.5</v>
      </c>
      <c r="H268" s="2">
        <v>2850</v>
      </c>
      <c r="I268" s="3">
        <v>41651</v>
      </c>
      <c r="J268" t="s">
        <v>393</v>
      </c>
      <c r="K268" t="s">
        <v>364</v>
      </c>
      <c r="L268" t="s">
        <v>402</v>
      </c>
      <c r="M268" t="str" cm="1">
        <f t="array" ref="M268" xml:space="preserve"> _xlfn.XLOOKUP(K268,Market!B:B,Market!C:C, NA,0,1)</f>
        <v>North America</v>
      </c>
      <c r="N268" t="str">
        <f xml:space="preserve"> IF(Table1[[#This Row],[Discounts]]=0, "No Discount", IF(Table1[[#This Row],[Discounts]]&lt;1000, "Low Discount", IF(Table1[[#This Row],[Discounts]]&lt;10000, "Medium Discount", "High Discount")))</f>
        <v>Low Discount</v>
      </c>
      <c r="O268" s="18">
        <f t="shared" si="8"/>
        <v>940.5</v>
      </c>
      <c r="P268">
        <f t="shared" si="9"/>
        <v>0.24812030075187969</v>
      </c>
      <c r="Q268" t="str">
        <f xml:space="preserve"> IF(Table1[[#This Row],[Profit]]/Table1[[#This Row],[COGS]]*100&gt;20, "Achieved", "Not Achieved")</f>
        <v>Achieved</v>
      </c>
    </row>
    <row r="269" spans="1:17" ht="12.75">
      <c r="A269" s="1" t="s">
        <v>123</v>
      </c>
      <c r="B269" s="16">
        <v>2487</v>
      </c>
      <c r="C269" s="2">
        <v>250</v>
      </c>
      <c r="D269" s="2">
        <v>7</v>
      </c>
      <c r="E269" s="2">
        <v>17409</v>
      </c>
      <c r="F269" s="2">
        <v>870.45</v>
      </c>
      <c r="G269" s="2">
        <v>16538.55</v>
      </c>
      <c r="H269" s="2">
        <v>12435</v>
      </c>
      <c r="I269" s="3">
        <v>41651</v>
      </c>
      <c r="J269" t="s">
        <v>393</v>
      </c>
      <c r="K269" t="s">
        <v>309</v>
      </c>
      <c r="L269" t="s">
        <v>402</v>
      </c>
      <c r="M269" t="str" cm="1">
        <f t="array" ref="M269" xml:space="preserve"> _xlfn.XLOOKUP(K269,Market!B:B,Market!C:C, NA,0,1)</f>
        <v>Europe</v>
      </c>
      <c r="N269" t="str">
        <f xml:space="preserve"> IF(Table1[[#This Row],[Discounts]]=0, "No Discount", IF(Table1[[#This Row],[Discounts]]&lt;1000, "Low Discount", IF(Table1[[#This Row],[Discounts]]&lt;10000, "Medium Discount", "High Discount")))</f>
        <v>Low Discount</v>
      </c>
      <c r="O269" s="18">
        <f t="shared" si="8"/>
        <v>4103.5499999999993</v>
      </c>
      <c r="P269">
        <f t="shared" si="9"/>
        <v>0.24812030075187966</v>
      </c>
      <c r="Q269" t="str">
        <f xml:space="preserve"> IF(Table1[[#This Row],[Profit]]/Table1[[#This Row],[COGS]]*100&gt;20, "Achieved", "Not Achieved")</f>
        <v>Achieved</v>
      </c>
    </row>
    <row r="270" spans="1:17" ht="12.75">
      <c r="A270" s="1" t="s">
        <v>123</v>
      </c>
      <c r="B270" s="16">
        <v>1350</v>
      </c>
      <c r="C270" s="2">
        <v>260</v>
      </c>
      <c r="D270" s="2">
        <v>350</v>
      </c>
      <c r="E270" s="2">
        <v>472500</v>
      </c>
      <c r="F270" s="2">
        <v>23625</v>
      </c>
      <c r="G270" s="2">
        <v>448875</v>
      </c>
      <c r="H270" s="2">
        <v>351000</v>
      </c>
      <c r="I270" s="3">
        <v>41641</v>
      </c>
      <c r="J270" t="s">
        <v>393</v>
      </c>
      <c r="K270" t="s">
        <v>310</v>
      </c>
      <c r="L270" t="s">
        <v>403</v>
      </c>
      <c r="M270" t="str" cm="1">
        <f t="array" ref="M270" xml:space="preserve"> _xlfn.XLOOKUP(K270,Market!B:B,Market!C:C, NA,0,1)</f>
        <v>Europe</v>
      </c>
      <c r="N270" t="str">
        <f xml:space="preserve"> IF(Table1[[#This Row],[Discounts]]=0, "No Discount", IF(Table1[[#This Row],[Discounts]]&lt;1000, "Low Discount", IF(Table1[[#This Row],[Discounts]]&lt;10000, "Medium Discount", "High Discount")))</f>
        <v>High Discount</v>
      </c>
      <c r="O270" s="18">
        <f t="shared" si="8"/>
        <v>97875</v>
      </c>
      <c r="P270">
        <f t="shared" si="9"/>
        <v>0.21804511278195488</v>
      </c>
      <c r="Q270" t="str">
        <f xml:space="preserve"> IF(Table1[[#This Row],[Profit]]/Table1[[#This Row],[COGS]]*100&gt;20, "Achieved", "Not Achieved")</f>
        <v>Achieved</v>
      </c>
    </row>
    <row r="271" spans="1:17" ht="12.75">
      <c r="A271" s="1" t="s">
        <v>123</v>
      </c>
      <c r="B271" s="16">
        <v>552</v>
      </c>
      <c r="C271" s="2">
        <v>260</v>
      </c>
      <c r="D271" s="2">
        <v>350</v>
      </c>
      <c r="E271" s="2">
        <v>193200</v>
      </c>
      <c r="F271" s="2">
        <v>9660</v>
      </c>
      <c r="G271" s="2">
        <v>183540</v>
      </c>
      <c r="H271" s="2">
        <v>143520</v>
      </c>
      <c r="I271" s="3">
        <v>41647</v>
      </c>
      <c r="J271" t="s">
        <v>393</v>
      </c>
      <c r="K271" t="s">
        <v>346</v>
      </c>
      <c r="L271" t="s">
        <v>403</v>
      </c>
      <c r="M271" t="str" cm="1">
        <f t="array" ref="M271" xml:space="preserve"> _xlfn.XLOOKUP(K271,Market!B:B,Market!C:C, NA,0,1)</f>
        <v>North America</v>
      </c>
      <c r="N271" t="str">
        <f xml:space="preserve"> IF(Table1[[#This Row],[Discounts]]=0, "No Discount", IF(Table1[[#This Row],[Discounts]]&lt;1000, "Low Discount", IF(Table1[[#This Row],[Discounts]]&lt;10000, "Medium Discount", "High Discount")))</f>
        <v>Medium Discount</v>
      </c>
      <c r="O271" s="18">
        <f t="shared" si="8"/>
        <v>40020</v>
      </c>
      <c r="P271">
        <f t="shared" si="9"/>
        <v>0.21804511278195488</v>
      </c>
      <c r="Q271" t="str">
        <f xml:space="preserve"> IF(Table1[[#This Row],[Profit]]/Table1[[#This Row],[COGS]]*100&gt;20, "Achieved", "Not Achieved")</f>
        <v>Achieved</v>
      </c>
    </row>
    <row r="272" spans="1:17" ht="12.75">
      <c r="A272" s="1" t="s">
        <v>123</v>
      </c>
      <c r="B272" s="16">
        <v>1228</v>
      </c>
      <c r="C272" s="2">
        <v>260</v>
      </c>
      <c r="D272" s="2">
        <v>350</v>
      </c>
      <c r="E272" s="2">
        <v>429800</v>
      </c>
      <c r="F272" s="2">
        <v>21490</v>
      </c>
      <c r="G272" s="2">
        <v>408310</v>
      </c>
      <c r="H272" s="2">
        <v>319280</v>
      </c>
      <c r="I272" s="3">
        <v>41284</v>
      </c>
      <c r="J272" t="s">
        <v>393</v>
      </c>
      <c r="K272" t="s">
        <v>346</v>
      </c>
      <c r="L272" t="s">
        <v>403</v>
      </c>
      <c r="M272" t="str" cm="1">
        <f t="array" ref="M272" xml:space="preserve"> _xlfn.XLOOKUP(K272,Market!B:B,Market!C:C, NA,0,1)</f>
        <v>North America</v>
      </c>
      <c r="N272" t="str">
        <f xml:space="preserve"> IF(Table1[[#This Row],[Discounts]]=0, "No Discount", IF(Table1[[#This Row],[Discounts]]&lt;1000, "Low Discount", IF(Table1[[#This Row],[Discounts]]&lt;10000, "Medium Discount", "High Discount")))</f>
        <v>High Discount</v>
      </c>
      <c r="O272" s="18">
        <f t="shared" si="8"/>
        <v>89030</v>
      </c>
      <c r="P272">
        <f t="shared" si="9"/>
        <v>0.21804511278195488</v>
      </c>
      <c r="Q272" t="str">
        <f xml:space="preserve"> IF(Table1[[#This Row],[Profit]]/Table1[[#This Row],[COGS]]*100&gt;20, "Achieved", "Not Achieved")</f>
        <v>Achieved</v>
      </c>
    </row>
    <row r="273" spans="1:17" ht="12.75">
      <c r="A273" s="1" t="s">
        <v>123</v>
      </c>
      <c r="B273" s="16">
        <v>1250</v>
      </c>
      <c r="C273" s="2">
        <v>260</v>
      </c>
      <c r="D273" s="2">
        <v>300</v>
      </c>
      <c r="E273" s="2">
        <v>375000</v>
      </c>
      <c r="F273" s="2">
        <v>18750</v>
      </c>
      <c r="G273" s="2">
        <v>356250</v>
      </c>
      <c r="H273" s="2">
        <v>312500</v>
      </c>
      <c r="I273" s="3">
        <v>41651</v>
      </c>
      <c r="J273" t="s">
        <v>399</v>
      </c>
      <c r="K273" t="s">
        <v>310</v>
      </c>
      <c r="L273" t="s">
        <v>403</v>
      </c>
      <c r="M273" t="str" cm="1">
        <f t="array" ref="M273" xml:space="preserve"> _xlfn.XLOOKUP(K273,Market!B:B,Market!C:C, NA,0,1)</f>
        <v>Europe</v>
      </c>
      <c r="N273" t="str">
        <f xml:space="preserve"> IF(Table1[[#This Row],[Discounts]]=0, "No Discount", IF(Table1[[#This Row],[Discounts]]&lt;1000, "Low Discount", IF(Table1[[#This Row],[Discounts]]&lt;10000, "Medium Discount", "High Discount")))</f>
        <v>High Discount</v>
      </c>
      <c r="O273" s="18">
        <f t="shared" si="8"/>
        <v>43750</v>
      </c>
      <c r="P273">
        <f t="shared" si="9"/>
        <v>0.12280701754385964</v>
      </c>
      <c r="Q273" t="str">
        <f xml:space="preserve"> IF(Table1[[#This Row],[Profit]]/Table1[[#This Row],[COGS]]*100&gt;20, "Achieved", "Not Achieved")</f>
        <v>Not Achieved</v>
      </c>
    </row>
    <row r="274" spans="1:17" ht="12.75">
      <c r="A274" s="1" t="s">
        <v>123</v>
      </c>
      <c r="B274" s="16">
        <v>3801</v>
      </c>
      <c r="C274" s="2">
        <v>10</v>
      </c>
      <c r="D274" s="2">
        <v>15</v>
      </c>
      <c r="E274" s="2">
        <v>57015</v>
      </c>
      <c r="F274" s="2">
        <v>3420.9</v>
      </c>
      <c r="G274" s="2">
        <v>53594.1</v>
      </c>
      <c r="H274" s="2">
        <v>38010</v>
      </c>
      <c r="I274" s="3">
        <v>41643</v>
      </c>
      <c r="J274" t="s">
        <v>395</v>
      </c>
      <c r="K274" t="s">
        <v>309</v>
      </c>
      <c r="L274" t="s">
        <v>400</v>
      </c>
      <c r="M274" t="str" cm="1">
        <f t="array" ref="M274" xml:space="preserve"> _xlfn.XLOOKUP(K274,Market!B:B,Market!C:C, NA,0,1)</f>
        <v>Europe</v>
      </c>
      <c r="N274" t="str">
        <f xml:space="preserve"> IF(Table1[[#This Row],[Discounts]]=0, "No Discount", IF(Table1[[#This Row],[Discounts]]&lt;1000, "Low Discount", IF(Table1[[#This Row],[Discounts]]&lt;10000, "Medium Discount", "High Discount")))</f>
        <v>Medium Discount</v>
      </c>
      <c r="O274" s="18">
        <f t="shared" si="8"/>
        <v>15584.099999999999</v>
      </c>
      <c r="P274">
        <f t="shared" si="9"/>
        <v>0.29078014184397161</v>
      </c>
      <c r="Q274" t="str">
        <f xml:space="preserve"> IF(Table1[[#This Row],[Profit]]/Table1[[#This Row],[COGS]]*100&gt;20, "Achieved", "Not Achieved")</f>
        <v>Achieved</v>
      </c>
    </row>
    <row r="275" spans="1:17" ht="12.75">
      <c r="A275" s="1" t="s">
        <v>123</v>
      </c>
      <c r="B275" s="16">
        <v>1117.5</v>
      </c>
      <c r="C275" s="2">
        <v>3</v>
      </c>
      <c r="D275" s="2">
        <v>20</v>
      </c>
      <c r="E275" s="2">
        <v>22350</v>
      </c>
      <c r="F275" s="2">
        <v>1341</v>
      </c>
      <c r="G275" s="2">
        <v>21009</v>
      </c>
      <c r="H275" s="2">
        <v>11175</v>
      </c>
      <c r="I275" s="3">
        <v>41640</v>
      </c>
      <c r="J275" t="s">
        <v>393</v>
      </c>
      <c r="K275" t="s">
        <v>364</v>
      </c>
      <c r="L275" t="s">
        <v>394</v>
      </c>
      <c r="M275" t="str" cm="1">
        <f t="array" ref="M275" xml:space="preserve"> _xlfn.XLOOKUP(K275,Market!B:B,Market!C:C, NA,0,1)</f>
        <v>North America</v>
      </c>
      <c r="N275" t="str">
        <f xml:space="preserve"> IF(Table1[[#This Row],[Discounts]]=0, "No Discount", IF(Table1[[#This Row],[Discounts]]&lt;1000, "Low Discount", IF(Table1[[#This Row],[Discounts]]&lt;10000, "Medium Discount", "High Discount")))</f>
        <v>Medium Discount</v>
      </c>
      <c r="O275" s="18">
        <f t="shared" si="8"/>
        <v>9834</v>
      </c>
      <c r="P275">
        <f t="shared" si="9"/>
        <v>0.46808510638297873</v>
      </c>
      <c r="Q275" t="str">
        <f xml:space="preserve"> IF(Table1[[#This Row],[Profit]]/Table1[[#This Row],[COGS]]*100&gt;20, "Achieved", "Not Achieved")</f>
        <v>Achieved</v>
      </c>
    </row>
    <row r="276" spans="1:17" ht="12.75">
      <c r="A276" s="1" t="s">
        <v>123</v>
      </c>
      <c r="B276" s="16">
        <v>2844</v>
      </c>
      <c r="C276" s="2">
        <v>3</v>
      </c>
      <c r="D276" s="2">
        <v>15</v>
      </c>
      <c r="E276" s="2">
        <v>42660</v>
      </c>
      <c r="F276" s="2">
        <v>2559.6</v>
      </c>
      <c r="G276" s="2">
        <v>40100.400000000001</v>
      </c>
      <c r="H276" s="2">
        <v>28440</v>
      </c>
      <c r="I276" s="3">
        <v>41645</v>
      </c>
      <c r="J276" t="s">
        <v>395</v>
      </c>
      <c r="K276" t="s">
        <v>346</v>
      </c>
      <c r="L276" t="s">
        <v>394</v>
      </c>
      <c r="M276" t="str" cm="1">
        <f t="array" ref="M276" xml:space="preserve"> _xlfn.XLOOKUP(K276,Market!B:B,Market!C:C, NA,0,1)</f>
        <v>North America</v>
      </c>
      <c r="N276" t="str">
        <f xml:space="preserve"> IF(Table1[[#This Row],[Discounts]]=0, "No Discount", IF(Table1[[#This Row],[Discounts]]&lt;1000, "Low Discount", IF(Table1[[#This Row],[Discounts]]&lt;10000, "Medium Discount", "High Discount")))</f>
        <v>Medium Discount</v>
      </c>
      <c r="O276" s="18">
        <f t="shared" si="8"/>
        <v>11660.400000000001</v>
      </c>
      <c r="P276">
        <f t="shared" si="9"/>
        <v>0.29078014184397166</v>
      </c>
      <c r="Q276" t="str">
        <f xml:space="preserve"> IF(Table1[[#This Row],[Profit]]/Table1[[#This Row],[COGS]]*100&gt;20, "Achieved", "Not Achieved")</f>
        <v>Achieved</v>
      </c>
    </row>
    <row r="277" spans="1:17" ht="12.75">
      <c r="A277" s="1" t="s">
        <v>123</v>
      </c>
      <c r="B277" s="16">
        <v>562</v>
      </c>
      <c r="C277" s="2">
        <v>3</v>
      </c>
      <c r="D277" s="2">
        <v>12</v>
      </c>
      <c r="E277" s="2">
        <v>6744</v>
      </c>
      <c r="F277" s="2">
        <v>404.64</v>
      </c>
      <c r="G277" s="2">
        <v>6339.36</v>
      </c>
      <c r="H277" s="2">
        <v>1686</v>
      </c>
      <c r="I277" s="3">
        <v>41648</v>
      </c>
      <c r="J277" t="s">
        <v>397</v>
      </c>
      <c r="K277" t="s">
        <v>357</v>
      </c>
      <c r="L277" t="s">
        <v>394</v>
      </c>
      <c r="M277" t="str" cm="1">
        <f t="array" ref="M277" xml:space="preserve"> _xlfn.XLOOKUP(K277,Market!B:B,Market!C:C, NA,0,1)</f>
        <v>North America</v>
      </c>
      <c r="N277" t="str">
        <f xml:space="preserve"> IF(Table1[[#This Row],[Discounts]]=0, "No Discount", IF(Table1[[#This Row],[Discounts]]&lt;1000, "Low Discount", IF(Table1[[#This Row],[Discounts]]&lt;10000, "Medium Discount", "High Discount")))</f>
        <v>Low Discount</v>
      </c>
      <c r="O277" s="18">
        <f t="shared" si="8"/>
        <v>4653.3599999999997</v>
      </c>
      <c r="P277">
        <f t="shared" si="9"/>
        <v>0.73404255319148937</v>
      </c>
      <c r="Q277" t="str">
        <f xml:space="preserve"> IF(Table1[[#This Row],[Profit]]/Table1[[#This Row],[COGS]]*100&gt;20, "Achieved", "Not Achieved")</f>
        <v>Achieved</v>
      </c>
    </row>
    <row r="278" spans="1:17" ht="12.75">
      <c r="A278" s="1" t="s">
        <v>123</v>
      </c>
      <c r="B278" s="16">
        <v>2299</v>
      </c>
      <c r="C278" s="2">
        <v>3</v>
      </c>
      <c r="D278" s="2">
        <v>12</v>
      </c>
      <c r="E278" s="2">
        <v>27588</v>
      </c>
      <c r="F278" s="2">
        <v>1655.28</v>
      </c>
      <c r="G278" s="2">
        <v>25932.720000000001</v>
      </c>
      <c r="H278" s="2">
        <v>6897</v>
      </c>
      <c r="I278" s="3">
        <v>41284</v>
      </c>
      <c r="J278" t="s">
        <v>397</v>
      </c>
      <c r="K278" t="s">
        <v>346</v>
      </c>
      <c r="L278" t="s">
        <v>394</v>
      </c>
      <c r="M278" t="str" cm="1">
        <f t="array" ref="M278" xml:space="preserve"> _xlfn.XLOOKUP(K278,Market!B:B,Market!C:C, NA,0,1)</f>
        <v>North America</v>
      </c>
      <c r="N278" t="str">
        <f xml:space="preserve"> IF(Table1[[#This Row],[Discounts]]=0, "No Discount", IF(Table1[[#This Row],[Discounts]]&lt;1000, "Low Discount", IF(Table1[[#This Row],[Discounts]]&lt;10000, "Medium Discount", "High Discount")))</f>
        <v>Medium Discount</v>
      </c>
      <c r="O278" s="18">
        <f t="shared" si="8"/>
        <v>19035.72</v>
      </c>
      <c r="P278">
        <f t="shared" si="9"/>
        <v>0.73404255319148937</v>
      </c>
      <c r="Q278" t="str">
        <f xml:space="preserve"> IF(Table1[[#This Row],[Profit]]/Table1[[#This Row],[COGS]]*100&gt;20, "Achieved", "Not Achieved")</f>
        <v>Achieved</v>
      </c>
    </row>
    <row r="279" spans="1:17" ht="12.75">
      <c r="A279" s="1" t="s">
        <v>123</v>
      </c>
      <c r="B279" s="16">
        <v>2030</v>
      </c>
      <c r="C279" s="2">
        <v>3</v>
      </c>
      <c r="D279" s="2">
        <v>15</v>
      </c>
      <c r="E279" s="2">
        <v>30450</v>
      </c>
      <c r="F279" s="2">
        <v>1827</v>
      </c>
      <c r="G279" s="2">
        <v>28623</v>
      </c>
      <c r="H279" s="2">
        <v>20300</v>
      </c>
      <c r="I279" s="3">
        <v>41650</v>
      </c>
      <c r="J279" t="s">
        <v>395</v>
      </c>
      <c r="K279" t="s">
        <v>364</v>
      </c>
      <c r="L279" t="s">
        <v>394</v>
      </c>
      <c r="M279" t="str" cm="1">
        <f t="array" ref="M279" xml:space="preserve"> _xlfn.XLOOKUP(K279,Market!B:B,Market!C:C, NA,0,1)</f>
        <v>North America</v>
      </c>
      <c r="N279" t="str">
        <f xml:space="preserve"> IF(Table1[[#This Row],[Discounts]]=0, "No Discount", IF(Table1[[#This Row],[Discounts]]&lt;1000, "Low Discount", IF(Table1[[#This Row],[Discounts]]&lt;10000, "Medium Discount", "High Discount")))</f>
        <v>Medium Discount</v>
      </c>
      <c r="O279" s="18">
        <f t="shared" si="8"/>
        <v>8323</v>
      </c>
      <c r="P279">
        <f t="shared" si="9"/>
        <v>0.29078014184397161</v>
      </c>
      <c r="Q279" t="str">
        <f xml:space="preserve"> IF(Table1[[#This Row],[Profit]]/Table1[[#This Row],[COGS]]*100&gt;20, "Achieved", "Not Achieved")</f>
        <v>Achieved</v>
      </c>
    </row>
    <row r="280" spans="1:17" ht="12.75">
      <c r="A280" s="1" t="s">
        <v>123</v>
      </c>
      <c r="B280" s="16">
        <v>263</v>
      </c>
      <c r="C280" s="2">
        <v>3</v>
      </c>
      <c r="D280" s="2">
        <v>7</v>
      </c>
      <c r="E280" s="2">
        <v>1841</v>
      </c>
      <c r="F280" s="2">
        <v>110.46</v>
      </c>
      <c r="G280" s="2">
        <v>1730.54</v>
      </c>
      <c r="H280" s="2">
        <v>1315</v>
      </c>
      <c r="I280" s="3">
        <v>41285</v>
      </c>
      <c r="J280" t="s">
        <v>393</v>
      </c>
      <c r="K280" t="s">
        <v>364</v>
      </c>
      <c r="L280" t="s">
        <v>394</v>
      </c>
      <c r="M280" t="str" cm="1">
        <f t="array" ref="M280" xml:space="preserve"> _xlfn.XLOOKUP(K280,Market!B:B,Market!C:C, NA,0,1)</f>
        <v>North America</v>
      </c>
      <c r="N280" t="str">
        <f xml:space="preserve"> IF(Table1[[#This Row],[Discounts]]=0, "No Discount", IF(Table1[[#This Row],[Discounts]]&lt;1000, "Low Discount", IF(Table1[[#This Row],[Discounts]]&lt;10000, "Medium Discount", "High Discount")))</f>
        <v>Low Discount</v>
      </c>
      <c r="O280" s="18">
        <f t="shared" si="8"/>
        <v>415.53999999999996</v>
      </c>
      <c r="P280">
        <f t="shared" si="9"/>
        <v>0.24012158054711244</v>
      </c>
      <c r="Q280" t="str">
        <f xml:space="preserve"> IF(Table1[[#This Row],[Profit]]/Table1[[#This Row],[COGS]]*100&gt;20, "Achieved", "Not Achieved")</f>
        <v>Achieved</v>
      </c>
    </row>
    <row r="281" spans="1:17" ht="12.75">
      <c r="A281" s="1" t="s">
        <v>123</v>
      </c>
      <c r="B281" s="16">
        <v>887</v>
      </c>
      <c r="C281" s="2">
        <v>3</v>
      </c>
      <c r="D281" s="2">
        <v>125</v>
      </c>
      <c r="E281" s="2">
        <v>110875</v>
      </c>
      <c r="F281" s="2">
        <v>6652.5</v>
      </c>
      <c r="G281" s="2">
        <v>104222.5</v>
      </c>
      <c r="H281" s="2">
        <v>106440</v>
      </c>
      <c r="I281" s="3">
        <v>41286</v>
      </c>
      <c r="J281" t="s">
        <v>398</v>
      </c>
      <c r="K281" t="s">
        <v>310</v>
      </c>
      <c r="L281" t="s">
        <v>394</v>
      </c>
      <c r="M281" t="str" cm="1">
        <f t="array" ref="M281" xml:space="preserve"> _xlfn.XLOOKUP(K281,Market!B:B,Market!C:C, NA,0,1)</f>
        <v>Europe</v>
      </c>
      <c r="N281" t="str">
        <f xml:space="preserve"> IF(Table1[[#This Row],[Discounts]]=0, "No Discount", IF(Table1[[#This Row],[Discounts]]&lt;1000, "Low Discount", IF(Table1[[#This Row],[Discounts]]&lt;10000, "Medium Discount", "High Discount")))</f>
        <v>Medium Discount</v>
      </c>
      <c r="O281" s="18">
        <f t="shared" si="8"/>
        <v>-2217.5</v>
      </c>
      <c r="P281">
        <f t="shared" si="9"/>
        <v>-2.1276595744680851E-2</v>
      </c>
      <c r="Q281" t="str">
        <f xml:space="preserve"> IF(Table1[[#This Row],[Profit]]/Table1[[#This Row],[COGS]]*100&gt;20, "Achieved", "Not Achieved")</f>
        <v>Not Achieved</v>
      </c>
    </row>
    <row r="282" spans="1:17" ht="12.75">
      <c r="A282" s="1" t="s">
        <v>123</v>
      </c>
      <c r="B282" s="16">
        <v>980</v>
      </c>
      <c r="C282" s="2">
        <v>5</v>
      </c>
      <c r="D282" s="2">
        <v>350</v>
      </c>
      <c r="E282" s="2">
        <v>343000</v>
      </c>
      <c r="F282" s="2">
        <v>20580</v>
      </c>
      <c r="G282" s="2">
        <v>322420</v>
      </c>
      <c r="H282" s="2">
        <v>254800</v>
      </c>
      <c r="I282" s="3">
        <v>41643</v>
      </c>
      <c r="J282" t="s">
        <v>393</v>
      </c>
      <c r="K282" t="s">
        <v>357</v>
      </c>
      <c r="L282" t="s">
        <v>396</v>
      </c>
      <c r="M282" t="str" cm="1">
        <f t="array" ref="M282" xml:space="preserve"> _xlfn.XLOOKUP(K282,Market!B:B,Market!C:C, NA,0,1)</f>
        <v>North America</v>
      </c>
      <c r="N282" t="str">
        <f xml:space="preserve"> IF(Table1[[#This Row],[Discounts]]=0, "No Discount", IF(Table1[[#This Row],[Discounts]]&lt;1000, "Low Discount", IF(Table1[[#This Row],[Discounts]]&lt;10000, "Medium Discount", "High Discount")))</f>
        <v>High Discount</v>
      </c>
      <c r="O282" s="18">
        <f t="shared" si="8"/>
        <v>67620</v>
      </c>
      <c r="P282">
        <f t="shared" si="9"/>
        <v>0.20972644376899696</v>
      </c>
      <c r="Q282" t="str">
        <f xml:space="preserve"> IF(Table1[[#This Row],[Profit]]/Table1[[#This Row],[COGS]]*100&gt;20, "Achieved", "Not Achieved")</f>
        <v>Achieved</v>
      </c>
    </row>
    <row r="283" spans="1:17" ht="12.75">
      <c r="A283" s="1" t="s">
        <v>123</v>
      </c>
      <c r="B283" s="16">
        <v>1460</v>
      </c>
      <c r="C283" s="2">
        <v>5</v>
      </c>
      <c r="D283" s="2">
        <v>350</v>
      </c>
      <c r="E283" s="2">
        <v>511000</v>
      </c>
      <c r="F283" s="2">
        <v>30660</v>
      </c>
      <c r="G283" s="2">
        <v>480340</v>
      </c>
      <c r="H283" s="2">
        <v>379600</v>
      </c>
      <c r="I283" s="3">
        <v>41644</v>
      </c>
      <c r="J283" t="s">
        <v>393</v>
      </c>
      <c r="K283" t="s">
        <v>310</v>
      </c>
      <c r="L283" t="s">
        <v>396</v>
      </c>
      <c r="M283" t="str" cm="1">
        <f t="array" ref="M283" xml:space="preserve"> _xlfn.XLOOKUP(K283,Market!B:B,Market!C:C, NA,0,1)</f>
        <v>Europe</v>
      </c>
      <c r="N283" t="str">
        <f xml:space="preserve"> IF(Table1[[#This Row],[Discounts]]=0, "No Discount", IF(Table1[[#This Row],[Discounts]]&lt;1000, "Low Discount", IF(Table1[[#This Row],[Discounts]]&lt;10000, "Medium Discount", "High Discount")))</f>
        <v>High Discount</v>
      </c>
      <c r="O283" s="18">
        <f t="shared" si="8"/>
        <v>100740</v>
      </c>
      <c r="P283">
        <f t="shared" si="9"/>
        <v>0.20972644376899696</v>
      </c>
      <c r="Q283" t="str">
        <f xml:space="preserve"> IF(Table1[[#This Row],[Profit]]/Table1[[#This Row],[COGS]]*100&gt;20, "Achieved", "Not Achieved")</f>
        <v>Achieved</v>
      </c>
    </row>
    <row r="284" spans="1:17" ht="12.75">
      <c r="A284" s="1" t="s">
        <v>123</v>
      </c>
      <c r="B284" s="16">
        <v>1403</v>
      </c>
      <c r="C284" s="2">
        <v>5</v>
      </c>
      <c r="D284" s="2">
        <v>7</v>
      </c>
      <c r="E284" s="2">
        <v>9821</v>
      </c>
      <c r="F284" s="2">
        <v>589.26</v>
      </c>
      <c r="G284" s="2">
        <v>9231.74</v>
      </c>
      <c r="H284" s="2">
        <v>7015</v>
      </c>
      <c r="I284" s="3">
        <v>41284</v>
      </c>
      <c r="J284" t="s">
        <v>393</v>
      </c>
      <c r="K284" t="s">
        <v>309</v>
      </c>
      <c r="L284" t="s">
        <v>396</v>
      </c>
      <c r="M284" t="str" cm="1">
        <f t="array" ref="M284" xml:space="preserve"> _xlfn.XLOOKUP(K284,Market!B:B,Market!C:C, NA,0,1)</f>
        <v>Europe</v>
      </c>
      <c r="N284" t="str">
        <f xml:space="preserve"> IF(Table1[[#This Row],[Discounts]]=0, "No Discount", IF(Table1[[#This Row],[Discounts]]&lt;1000, "Low Discount", IF(Table1[[#This Row],[Discounts]]&lt;10000, "Medium Discount", "High Discount")))</f>
        <v>Low Discount</v>
      </c>
      <c r="O284" s="18">
        <f t="shared" si="8"/>
        <v>2216.7399999999998</v>
      </c>
      <c r="P284">
        <f t="shared" si="9"/>
        <v>0.24012158054711244</v>
      </c>
      <c r="Q284" t="str">
        <f xml:space="preserve"> IF(Table1[[#This Row],[Profit]]/Table1[[#This Row],[COGS]]*100&gt;20, "Achieved", "Not Achieved")</f>
        <v>Achieved</v>
      </c>
    </row>
    <row r="285" spans="1:17" ht="12.75">
      <c r="A285" s="1" t="s">
        <v>123</v>
      </c>
      <c r="B285" s="16">
        <v>2723</v>
      </c>
      <c r="C285" s="2">
        <v>5</v>
      </c>
      <c r="D285" s="2">
        <v>12</v>
      </c>
      <c r="E285" s="2">
        <v>32676</v>
      </c>
      <c r="F285" s="2">
        <v>1960.56</v>
      </c>
      <c r="G285" s="2">
        <v>30715.439999999999</v>
      </c>
      <c r="H285" s="2">
        <v>8169</v>
      </c>
      <c r="I285" s="3">
        <v>41650</v>
      </c>
      <c r="J285" t="s">
        <v>397</v>
      </c>
      <c r="K285" t="s">
        <v>364</v>
      </c>
      <c r="L285" t="s">
        <v>396</v>
      </c>
      <c r="M285" t="str" cm="1">
        <f t="array" ref="M285" xml:space="preserve"> _xlfn.XLOOKUP(K285,Market!B:B,Market!C:C, NA,0,1)</f>
        <v>North America</v>
      </c>
      <c r="N285" t="str">
        <f xml:space="preserve"> IF(Table1[[#This Row],[Discounts]]=0, "No Discount", IF(Table1[[#This Row],[Discounts]]&lt;1000, "Low Discount", IF(Table1[[#This Row],[Discounts]]&lt;10000, "Medium Discount", "High Discount")))</f>
        <v>Medium Discount</v>
      </c>
      <c r="O285" s="18">
        <f t="shared" si="8"/>
        <v>22546.44</v>
      </c>
      <c r="P285">
        <f t="shared" si="9"/>
        <v>0.73404255319148937</v>
      </c>
      <c r="Q285" t="str">
        <f xml:space="preserve"> IF(Table1[[#This Row],[Profit]]/Table1[[#This Row],[COGS]]*100&gt;20, "Achieved", "Not Achieved")</f>
        <v>Achieved</v>
      </c>
    </row>
    <row r="286" spans="1:17" ht="12.75">
      <c r="A286" s="1" t="s">
        <v>123</v>
      </c>
      <c r="B286" s="16">
        <v>1496</v>
      </c>
      <c r="C286" s="2">
        <v>10</v>
      </c>
      <c r="D286" s="2">
        <v>350</v>
      </c>
      <c r="E286" s="2">
        <v>523600</v>
      </c>
      <c r="F286" s="2">
        <v>31416</v>
      </c>
      <c r="G286" s="2">
        <v>492184</v>
      </c>
      <c r="H286" s="2">
        <v>388960</v>
      </c>
      <c r="I286" s="3">
        <v>41645</v>
      </c>
      <c r="J286" t="s">
        <v>393</v>
      </c>
      <c r="K286" t="s">
        <v>309</v>
      </c>
      <c r="L286" t="s">
        <v>400</v>
      </c>
      <c r="M286" t="str" cm="1">
        <f t="array" ref="M286" xml:space="preserve"> _xlfn.XLOOKUP(K286,Market!B:B,Market!C:C, NA,0,1)</f>
        <v>Europe</v>
      </c>
      <c r="N286" t="str">
        <f xml:space="preserve"> IF(Table1[[#This Row],[Discounts]]=0, "No Discount", IF(Table1[[#This Row],[Discounts]]&lt;1000, "Low Discount", IF(Table1[[#This Row],[Discounts]]&lt;10000, "Medium Discount", "High Discount")))</f>
        <v>High Discount</v>
      </c>
      <c r="O286" s="18">
        <f t="shared" si="8"/>
        <v>103224</v>
      </c>
      <c r="P286">
        <f t="shared" si="9"/>
        <v>0.20972644376899696</v>
      </c>
      <c r="Q286" t="str">
        <f xml:space="preserve"> IF(Table1[[#This Row],[Profit]]/Table1[[#This Row],[COGS]]*100&gt;20, "Achieved", "Not Achieved")</f>
        <v>Achieved</v>
      </c>
    </row>
    <row r="287" spans="1:17" ht="12.75">
      <c r="A287" s="1" t="s">
        <v>123</v>
      </c>
      <c r="B287" s="16">
        <v>2299</v>
      </c>
      <c r="C287" s="2">
        <v>10</v>
      </c>
      <c r="D287" s="2">
        <v>12</v>
      </c>
      <c r="E287" s="2">
        <v>27588</v>
      </c>
      <c r="F287" s="2">
        <v>1655.28</v>
      </c>
      <c r="G287" s="2">
        <v>25932.720000000001</v>
      </c>
      <c r="H287" s="2">
        <v>6897</v>
      </c>
      <c r="I287" s="3">
        <v>41284</v>
      </c>
      <c r="J287" t="s">
        <v>397</v>
      </c>
      <c r="K287" t="s">
        <v>346</v>
      </c>
      <c r="L287" t="s">
        <v>400</v>
      </c>
      <c r="M287" t="str" cm="1">
        <f t="array" ref="M287" xml:space="preserve"> _xlfn.XLOOKUP(K287,Market!B:B,Market!C:C, NA,0,1)</f>
        <v>North America</v>
      </c>
      <c r="N287" t="str">
        <f xml:space="preserve"> IF(Table1[[#This Row],[Discounts]]=0, "No Discount", IF(Table1[[#This Row],[Discounts]]&lt;1000, "Low Discount", IF(Table1[[#This Row],[Discounts]]&lt;10000, "Medium Discount", "High Discount")))</f>
        <v>Medium Discount</v>
      </c>
      <c r="O287" s="18">
        <f t="shared" si="8"/>
        <v>19035.72</v>
      </c>
      <c r="P287">
        <f t="shared" si="9"/>
        <v>0.73404255319148937</v>
      </c>
      <c r="Q287" t="str">
        <f xml:space="preserve"> IF(Table1[[#This Row],[Profit]]/Table1[[#This Row],[COGS]]*100&gt;20, "Achieved", "Not Achieved")</f>
        <v>Achieved</v>
      </c>
    </row>
    <row r="288" spans="1:17" ht="12.75">
      <c r="A288" s="1" t="s">
        <v>123</v>
      </c>
      <c r="B288" s="16">
        <v>727</v>
      </c>
      <c r="C288" s="2">
        <v>10</v>
      </c>
      <c r="D288" s="2">
        <v>350</v>
      </c>
      <c r="E288" s="2">
        <v>254450</v>
      </c>
      <c r="F288" s="2">
        <v>15267</v>
      </c>
      <c r="G288" s="2">
        <v>239183</v>
      </c>
      <c r="H288" s="2">
        <v>189020</v>
      </c>
      <c r="I288" s="3">
        <v>41284</v>
      </c>
      <c r="J288" t="s">
        <v>393</v>
      </c>
      <c r="K288" t="s">
        <v>364</v>
      </c>
      <c r="L288" t="s">
        <v>400</v>
      </c>
      <c r="M288" t="str" cm="1">
        <f t="array" ref="M288" xml:space="preserve"> _xlfn.XLOOKUP(K288,Market!B:B,Market!C:C, NA,0,1)</f>
        <v>North America</v>
      </c>
      <c r="N288" t="str">
        <f xml:space="preserve"> IF(Table1[[#This Row],[Discounts]]=0, "No Discount", IF(Table1[[#This Row],[Discounts]]&lt;1000, "Low Discount", IF(Table1[[#This Row],[Discounts]]&lt;10000, "Medium Discount", "High Discount")))</f>
        <v>High Discount</v>
      </c>
      <c r="O288" s="18">
        <f t="shared" si="8"/>
        <v>50163</v>
      </c>
      <c r="P288">
        <f t="shared" si="9"/>
        <v>0.20972644376899696</v>
      </c>
      <c r="Q288" t="str">
        <f xml:space="preserve"> IF(Table1[[#This Row],[Profit]]/Table1[[#This Row],[COGS]]*100&gt;20, "Achieved", "Not Achieved")</f>
        <v>Achieved</v>
      </c>
    </row>
    <row r="289" spans="1:17" ht="12.75">
      <c r="A289" s="1" t="s">
        <v>123</v>
      </c>
      <c r="B289" s="16">
        <v>952</v>
      </c>
      <c r="C289" s="2">
        <v>120</v>
      </c>
      <c r="D289" s="2">
        <v>125</v>
      </c>
      <c r="E289" s="2">
        <v>119000</v>
      </c>
      <c r="F289" s="2">
        <v>7140</v>
      </c>
      <c r="G289" s="2">
        <v>111860</v>
      </c>
      <c r="H289" s="2">
        <v>114240</v>
      </c>
      <c r="I289" s="3">
        <v>41641</v>
      </c>
      <c r="J289" t="s">
        <v>398</v>
      </c>
      <c r="K289" t="s">
        <v>346</v>
      </c>
      <c r="L289" t="s">
        <v>401</v>
      </c>
      <c r="M289" t="str" cm="1">
        <f t="array" ref="M289" xml:space="preserve"> _xlfn.XLOOKUP(K289,Market!B:B,Market!C:C, NA,0,1)</f>
        <v>North America</v>
      </c>
      <c r="N289" t="str">
        <f xml:space="preserve"> IF(Table1[[#This Row],[Discounts]]=0, "No Discount", IF(Table1[[#This Row],[Discounts]]&lt;1000, "Low Discount", IF(Table1[[#This Row],[Discounts]]&lt;10000, "Medium Discount", "High Discount")))</f>
        <v>Medium Discount</v>
      </c>
      <c r="O289" s="18">
        <f t="shared" si="8"/>
        <v>-2380</v>
      </c>
      <c r="P289">
        <f t="shared" si="9"/>
        <v>-2.1276595744680851E-2</v>
      </c>
      <c r="Q289" t="str">
        <f xml:space="preserve"> IF(Table1[[#This Row],[Profit]]/Table1[[#This Row],[COGS]]*100&gt;20, "Achieved", "Not Achieved")</f>
        <v>Not Achieved</v>
      </c>
    </row>
    <row r="290" spans="1:17" ht="12.75">
      <c r="A290" s="1" t="s">
        <v>123</v>
      </c>
      <c r="B290" s="16">
        <v>2755</v>
      </c>
      <c r="C290" s="2">
        <v>120</v>
      </c>
      <c r="D290" s="2">
        <v>125</v>
      </c>
      <c r="E290" s="2">
        <v>344375</v>
      </c>
      <c r="F290" s="2">
        <v>20662.5</v>
      </c>
      <c r="G290" s="2">
        <v>323712.5</v>
      </c>
      <c r="H290" s="2">
        <v>330600</v>
      </c>
      <c r="I290" s="3">
        <v>41641</v>
      </c>
      <c r="J290" t="s">
        <v>398</v>
      </c>
      <c r="K290" t="s">
        <v>364</v>
      </c>
      <c r="L290" t="s">
        <v>401</v>
      </c>
      <c r="M290" t="str" cm="1">
        <f t="array" ref="M290" xml:space="preserve"> _xlfn.XLOOKUP(K290,Market!B:B,Market!C:C, NA,0,1)</f>
        <v>North America</v>
      </c>
      <c r="N290" t="str">
        <f xml:space="preserve"> IF(Table1[[#This Row],[Discounts]]=0, "No Discount", IF(Table1[[#This Row],[Discounts]]&lt;1000, "Low Discount", IF(Table1[[#This Row],[Discounts]]&lt;10000, "Medium Discount", "High Discount")))</f>
        <v>High Discount</v>
      </c>
      <c r="O290" s="18">
        <f t="shared" si="8"/>
        <v>-6887.5</v>
      </c>
      <c r="P290">
        <f t="shared" si="9"/>
        <v>-2.1276595744680851E-2</v>
      </c>
      <c r="Q290" t="str">
        <f xml:space="preserve"> IF(Table1[[#This Row],[Profit]]/Table1[[#This Row],[COGS]]*100&gt;20, "Achieved", "Not Achieved")</f>
        <v>Not Achieved</v>
      </c>
    </row>
    <row r="291" spans="1:17" ht="12.75">
      <c r="A291" s="1" t="s">
        <v>123</v>
      </c>
      <c r="B291" s="16">
        <v>1530</v>
      </c>
      <c r="C291" s="2">
        <v>120</v>
      </c>
      <c r="D291" s="2">
        <v>15</v>
      </c>
      <c r="E291" s="2">
        <v>22950</v>
      </c>
      <c r="F291" s="2">
        <v>1377</v>
      </c>
      <c r="G291" s="2">
        <v>21573</v>
      </c>
      <c r="H291" s="2">
        <v>15300</v>
      </c>
      <c r="I291" s="3">
        <v>41644</v>
      </c>
      <c r="J291" t="s">
        <v>395</v>
      </c>
      <c r="K291" t="s">
        <v>310</v>
      </c>
      <c r="L291" t="s">
        <v>401</v>
      </c>
      <c r="M291" t="str" cm="1">
        <f t="array" ref="M291" xml:space="preserve"> _xlfn.XLOOKUP(K291,Market!B:B,Market!C:C, NA,0,1)</f>
        <v>Europe</v>
      </c>
      <c r="N291" t="str">
        <f xml:space="preserve"> IF(Table1[[#This Row],[Discounts]]=0, "No Discount", IF(Table1[[#This Row],[Discounts]]&lt;1000, "Low Discount", IF(Table1[[#This Row],[Discounts]]&lt;10000, "Medium Discount", "High Discount")))</f>
        <v>Medium Discount</v>
      </c>
      <c r="O291" s="18">
        <f t="shared" si="8"/>
        <v>6273</v>
      </c>
      <c r="P291">
        <f t="shared" si="9"/>
        <v>0.29078014184397161</v>
      </c>
      <c r="Q291" t="str">
        <f xml:space="preserve"> IF(Table1[[#This Row],[Profit]]/Table1[[#This Row],[COGS]]*100&gt;20, "Achieved", "Not Achieved")</f>
        <v>Achieved</v>
      </c>
    </row>
    <row r="292" spans="1:17" ht="12.75">
      <c r="A292" s="1" t="s">
        <v>123</v>
      </c>
      <c r="B292" s="16">
        <v>1496</v>
      </c>
      <c r="C292" s="2">
        <v>120</v>
      </c>
      <c r="D292" s="2">
        <v>350</v>
      </c>
      <c r="E292" s="2">
        <v>523600</v>
      </c>
      <c r="F292" s="2">
        <v>31416</v>
      </c>
      <c r="G292" s="2">
        <v>492184</v>
      </c>
      <c r="H292" s="2">
        <v>388960</v>
      </c>
      <c r="I292" s="3">
        <v>41645</v>
      </c>
      <c r="J292" t="s">
        <v>393</v>
      </c>
      <c r="K292" t="s">
        <v>309</v>
      </c>
      <c r="L292" t="s">
        <v>401</v>
      </c>
      <c r="M292" t="str" cm="1">
        <f t="array" ref="M292" xml:space="preserve"> _xlfn.XLOOKUP(K292,Market!B:B,Market!C:C, NA,0,1)</f>
        <v>Europe</v>
      </c>
      <c r="N292" t="str">
        <f xml:space="preserve"> IF(Table1[[#This Row],[Discounts]]=0, "No Discount", IF(Table1[[#This Row],[Discounts]]&lt;1000, "Low Discount", IF(Table1[[#This Row],[Discounts]]&lt;10000, "Medium Discount", "High Discount")))</f>
        <v>High Discount</v>
      </c>
      <c r="O292" s="18">
        <f t="shared" si="8"/>
        <v>103224</v>
      </c>
      <c r="P292">
        <f t="shared" si="9"/>
        <v>0.20972644376899696</v>
      </c>
      <c r="Q292" t="str">
        <f xml:space="preserve"> IF(Table1[[#This Row],[Profit]]/Table1[[#This Row],[COGS]]*100&gt;20, "Achieved", "Not Achieved")</f>
        <v>Achieved</v>
      </c>
    </row>
    <row r="293" spans="1:17" ht="12.75">
      <c r="A293" s="1" t="s">
        <v>123</v>
      </c>
      <c r="B293" s="16">
        <v>1498</v>
      </c>
      <c r="C293" s="2">
        <v>120</v>
      </c>
      <c r="D293" s="2">
        <v>7</v>
      </c>
      <c r="E293" s="2">
        <v>10486</v>
      </c>
      <c r="F293" s="2">
        <v>629.16</v>
      </c>
      <c r="G293" s="2">
        <v>9856.84</v>
      </c>
      <c r="H293" s="2">
        <v>7490</v>
      </c>
      <c r="I293" s="3">
        <v>41645</v>
      </c>
      <c r="J293" t="s">
        <v>393</v>
      </c>
      <c r="K293" t="s">
        <v>357</v>
      </c>
      <c r="L293" t="s">
        <v>401</v>
      </c>
      <c r="M293" t="str" cm="1">
        <f t="array" ref="M293" xml:space="preserve"> _xlfn.XLOOKUP(K293,Market!B:B,Market!C:C, NA,0,1)</f>
        <v>North America</v>
      </c>
      <c r="N293" t="str">
        <f xml:space="preserve"> IF(Table1[[#This Row],[Discounts]]=0, "No Discount", IF(Table1[[#This Row],[Discounts]]&lt;1000, "Low Discount", IF(Table1[[#This Row],[Discounts]]&lt;10000, "Medium Discount", "High Discount")))</f>
        <v>Low Discount</v>
      </c>
      <c r="O293" s="18">
        <f t="shared" si="8"/>
        <v>2366.84</v>
      </c>
      <c r="P293">
        <f t="shared" si="9"/>
        <v>0.24012158054711247</v>
      </c>
      <c r="Q293" t="str">
        <f xml:space="preserve"> IF(Table1[[#This Row],[Profit]]/Table1[[#This Row],[COGS]]*100&gt;20, "Achieved", "Not Achieved")</f>
        <v>Achieved</v>
      </c>
    </row>
    <row r="294" spans="1:17" ht="12.75">
      <c r="A294" s="1" t="s">
        <v>123</v>
      </c>
      <c r="B294" s="16">
        <v>1221</v>
      </c>
      <c r="C294" s="2">
        <v>120</v>
      </c>
      <c r="D294" s="2">
        <v>300</v>
      </c>
      <c r="E294" s="2">
        <v>366300</v>
      </c>
      <c r="F294" s="2">
        <v>21978</v>
      </c>
      <c r="G294" s="2">
        <v>344322</v>
      </c>
      <c r="H294" s="2">
        <v>305250</v>
      </c>
      <c r="I294" s="3">
        <v>41284</v>
      </c>
      <c r="J294" t="s">
        <v>399</v>
      </c>
      <c r="K294" t="s">
        <v>309</v>
      </c>
      <c r="L294" t="s">
        <v>401</v>
      </c>
      <c r="M294" t="str" cm="1">
        <f t="array" ref="M294" xml:space="preserve"> _xlfn.XLOOKUP(K294,Market!B:B,Market!C:C, NA,0,1)</f>
        <v>Europe</v>
      </c>
      <c r="N294" t="str">
        <f xml:space="preserve"> IF(Table1[[#This Row],[Discounts]]=0, "No Discount", IF(Table1[[#This Row],[Discounts]]&lt;1000, "Low Discount", IF(Table1[[#This Row],[Discounts]]&lt;10000, "Medium Discount", "High Discount")))</f>
        <v>High Discount</v>
      </c>
      <c r="O294" s="18">
        <f t="shared" si="8"/>
        <v>39072</v>
      </c>
      <c r="P294">
        <f t="shared" si="9"/>
        <v>0.11347517730496454</v>
      </c>
      <c r="Q294" t="str">
        <f xml:space="preserve"> IF(Table1[[#This Row],[Profit]]/Table1[[#This Row],[COGS]]*100&gt;20, "Achieved", "Not Achieved")</f>
        <v>Not Achieved</v>
      </c>
    </row>
    <row r="295" spans="1:17" ht="12.75">
      <c r="A295" s="1" t="s">
        <v>123</v>
      </c>
      <c r="B295" s="16">
        <v>2076</v>
      </c>
      <c r="C295" s="2">
        <v>120</v>
      </c>
      <c r="D295" s="2">
        <v>350</v>
      </c>
      <c r="E295" s="2">
        <v>726600</v>
      </c>
      <c r="F295" s="2">
        <v>43596</v>
      </c>
      <c r="G295" s="2">
        <v>683004</v>
      </c>
      <c r="H295" s="2">
        <v>539760</v>
      </c>
      <c r="I295" s="3">
        <v>41284</v>
      </c>
      <c r="J295" t="s">
        <v>393</v>
      </c>
      <c r="K295" t="s">
        <v>309</v>
      </c>
      <c r="L295" t="s">
        <v>401</v>
      </c>
      <c r="M295" t="str" cm="1">
        <f t="array" ref="M295" xml:space="preserve"> _xlfn.XLOOKUP(K295,Market!B:B,Market!C:C, NA,0,1)</f>
        <v>Europe</v>
      </c>
      <c r="N295" t="str">
        <f xml:space="preserve"> IF(Table1[[#This Row],[Discounts]]=0, "No Discount", IF(Table1[[#This Row],[Discounts]]&lt;1000, "Low Discount", IF(Table1[[#This Row],[Discounts]]&lt;10000, "Medium Discount", "High Discount")))</f>
        <v>High Discount</v>
      </c>
      <c r="O295" s="18">
        <f t="shared" si="8"/>
        <v>143244</v>
      </c>
      <c r="P295">
        <f t="shared" si="9"/>
        <v>0.20972644376899696</v>
      </c>
      <c r="Q295" t="str">
        <f xml:space="preserve"> IF(Table1[[#This Row],[Profit]]/Table1[[#This Row],[COGS]]*100&gt;20, "Achieved", "Not Achieved")</f>
        <v>Achieved</v>
      </c>
    </row>
    <row r="296" spans="1:17" ht="12.75">
      <c r="A296" s="1" t="s">
        <v>123</v>
      </c>
      <c r="B296" s="16">
        <v>2844</v>
      </c>
      <c r="C296" s="2">
        <v>250</v>
      </c>
      <c r="D296" s="2">
        <v>15</v>
      </c>
      <c r="E296" s="2">
        <v>42660</v>
      </c>
      <c r="F296" s="2">
        <v>2559.6</v>
      </c>
      <c r="G296" s="2">
        <v>40100.400000000001</v>
      </c>
      <c r="H296" s="2">
        <v>28440</v>
      </c>
      <c r="I296" s="3">
        <v>41645</v>
      </c>
      <c r="J296" t="s">
        <v>395</v>
      </c>
      <c r="K296" t="s">
        <v>346</v>
      </c>
      <c r="L296" t="s">
        <v>402</v>
      </c>
      <c r="M296" t="str" cm="1">
        <f t="array" ref="M296" xml:space="preserve"> _xlfn.XLOOKUP(K296,Market!B:B,Market!C:C, NA,0,1)</f>
        <v>North America</v>
      </c>
      <c r="N296" t="str">
        <f xml:space="preserve"> IF(Table1[[#This Row],[Discounts]]=0, "No Discount", IF(Table1[[#This Row],[Discounts]]&lt;1000, "Low Discount", IF(Table1[[#This Row],[Discounts]]&lt;10000, "Medium Discount", "High Discount")))</f>
        <v>Medium Discount</v>
      </c>
      <c r="O296" s="18">
        <f t="shared" si="8"/>
        <v>11660.400000000001</v>
      </c>
      <c r="P296">
        <f t="shared" si="9"/>
        <v>0.29078014184397166</v>
      </c>
      <c r="Q296" t="str">
        <f xml:space="preserve"> IF(Table1[[#This Row],[Profit]]/Table1[[#This Row],[COGS]]*100&gt;20, "Achieved", "Not Achieved")</f>
        <v>Achieved</v>
      </c>
    </row>
    <row r="297" spans="1:17" ht="12.75">
      <c r="A297" s="1" t="s">
        <v>123</v>
      </c>
      <c r="B297" s="16">
        <v>1498</v>
      </c>
      <c r="C297" s="2">
        <v>250</v>
      </c>
      <c r="D297" s="2">
        <v>7</v>
      </c>
      <c r="E297" s="2">
        <v>10486</v>
      </c>
      <c r="F297" s="2">
        <v>629.16</v>
      </c>
      <c r="G297" s="2">
        <v>9856.84</v>
      </c>
      <c r="H297" s="2">
        <v>7490</v>
      </c>
      <c r="I297" s="3">
        <v>41645</v>
      </c>
      <c r="J297" t="s">
        <v>393</v>
      </c>
      <c r="K297" t="s">
        <v>357</v>
      </c>
      <c r="L297" t="s">
        <v>402</v>
      </c>
      <c r="M297" t="str" cm="1">
        <f t="array" ref="M297" xml:space="preserve"> _xlfn.XLOOKUP(K297,Market!B:B,Market!C:C, NA,0,1)</f>
        <v>North America</v>
      </c>
      <c r="N297" t="str">
        <f xml:space="preserve"> IF(Table1[[#This Row],[Discounts]]=0, "No Discount", IF(Table1[[#This Row],[Discounts]]&lt;1000, "Low Discount", IF(Table1[[#This Row],[Discounts]]&lt;10000, "Medium Discount", "High Discount")))</f>
        <v>Low Discount</v>
      </c>
      <c r="O297" s="18">
        <f t="shared" si="8"/>
        <v>2366.84</v>
      </c>
      <c r="P297">
        <f t="shared" si="9"/>
        <v>0.24012158054711247</v>
      </c>
      <c r="Q297" t="str">
        <f xml:space="preserve"> IF(Table1[[#This Row],[Profit]]/Table1[[#This Row],[COGS]]*100&gt;20, "Achieved", "Not Achieved")</f>
        <v>Achieved</v>
      </c>
    </row>
    <row r="298" spans="1:17" ht="12.75">
      <c r="A298" s="1" t="s">
        <v>123</v>
      </c>
      <c r="B298" s="16">
        <v>1221</v>
      </c>
      <c r="C298" s="2">
        <v>250</v>
      </c>
      <c r="D298" s="2">
        <v>300</v>
      </c>
      <c r="E298" s="2">
        <v>366300</v>
      </c>
      <c r="F298" s="2">
        <v>21978</v>
      </c>
      <c r="G298" s="2">
        <v>344322</v>
      </c>
      <c r="H298" s="2">
        <v>305250</v>
      </c>
      <c r="I298" s="3">
        <v>41284</v>
      </c>
      <c r="J298" t="s">
        <v>399</v>
      </c>
      <c r="K298" t="s">
        <v>309</v>
      </c>
      <c r="L298" t="s">
        <v>402</v>
      </c>
      <c r="M298" t="str" cm="1">
        <f t="array" ref="M298" xml:space="preserve"> _xlfn.XLOOKUP(K298,Market!B:B,Market!C:C, NA,0,1)</f>
        <v>Europe</v>
      </c>
      <c r="N298" t="str">
        <f xml:space="preserve"> IF(Table1[[#This Row],[Discounts]]=0, "No Discount", IF(Table1[[#This Row],[Discounts]]&lt;1000, "Low Discount", IF(Table1[[#This Row],[Discounts]]&lt;10000, "Medium Discount", "High Discount")))</f>
        <v>High Discount</v>
      </c>
      <c r="O298" s="18">
        <f t="shared" si="8"/>
        <v>39072</v>
      </c>
      <c r="P298">
        <f t="shared" si="9"/>
        <v>0.11347517730496454</v>
      </c>
      <c r="Q298" t="str">
        <f xml:space="preserve"> IF(Table1[[#This Row],[Profit]]/Table1[[#This Row],[COGS]]*100&gt;20, "Achieved", "Not Achieved")</f>
        <v>Not Achieved</v>
      </c>
    </row>
    <row r="299" spans="1:17" ht="12.75">
      <c r="A299" s="1" t="s">
        <v>123</v>
      </c>
      <c r="B299" s="16">
        <v>1123</v>
      </c>
      <c r="C299" s="2">
        <v>250</v>
      </c>
      <c r="D299" s="2">
        <v>20</v>
      </c>
      <c r="E299" s="2">
        <v>22460</v>
      </c>
      <c r="F299" s="2">
        <v>1347.6</v>
      </c>
      <c r="G299" s="2">
        <v>21112.400000000001</v>
      </c>
      <c r="H299" s="2">
        <v>11230</v>
      </c>
      <c r="I299" s="3">
        <v>41285</v>
      </c>
      <c r="J299" t="s">
        <v>393</v>
      </c>
      <c r="K299" t="s">
        <v>357</v>
      </c>
      <c r="L299" t="s">
        <v>402</v>
      </c>
      <c r="M299" t="str" cm="1">
        <f t="array" ref="M299" xml:space="preserve"> _xlfn.XLOOKUP(K299,Market!B:B,Market!C:C, NA,0,1)</f>
        <v>North America</v>
      </c>
      <c r="N299" t="str">
        <f xml:space="preserve"> IF(Table1[[#This Row],[Discounts]]=0, "No Discount", IF(Table1[[#This Row],[Discounts]]&lt;1000, "Low Discount", IF(Table1[[#This Row],[Discounts]]&lt;10000, "Medium Discount", "High Discount")))</f>
        <v>Medium Discount</v>
      </c>
      <c r="O299" s="18">
        <f t="shared" si="8"/>
        <v>9882.4000000000015</v>
      </c>
      <c r="P299">
        <f t="shared" si="9"/>
        <v>0.46808510638297873</v>
      </c>
      <c r="Q299" t="str">
        <f xml:space="preserve"> IF(Table1[[#This Row],[Profit]]/Table1[[#This Row],[COGS]]*100&gt;20, "Achieved", "Not Achieved")</f>
        <v>Achieved</v>
      </c>
    </row>
    <row r="300" spans="1:17" ht="12.75">
      <c r="A300" s="1" t="s">
        <v>123</v>
      </c>
      <c r="B300" s="16">
        <v>2436</v>
      </c>
      <c r="C300" s="2">
        <v>250</v>
      </c>
      <c r="D300" s="2">
        <v>300</v>
      </c>
      <c r="E300" s="2">
        <v>730800</v>
      </c>
      <c r="F300" s="2">
        <v>43848</v>
      </c>
      <c r="G300" s="2">
        <v>686952</v>
      </c>
      <c r="H300" s="2">
        <v>609000</v>
      </c>
      <c r="I300" s="3">
        <v>41286</v>
      </c>
      <c r="J300" t="s">
        <v>399</v>
      </c>
      <c r="K300" t="s">
        <v>346</v>
      </c>
      <c r="L300" t="s">
        <v>402</v>
      </c>
      <c r="M300" t="str" cm="1">
        <f t="array" ref="M300" xml:space="preserve"> _xlfn.XLOOKUP(K300,Market!B:B,Market!C:C, NA,0,1)</f>
        <v>North America</v>
      </c>
      <c r="N300" t="str">
        <f xml:space="preserve"> IF(Table1[[#This Row],[Discounts]]=0, "No Discount", IF(Table1[[#This Row],[Discounts]]&lt;1000, "Low Discount", IF(Table1[[#This Row],[Discounts]]&lt;10000, "Medium Discount", "High Discount")))</f>
        <v>High Discount</v>
      </c>
      <c r="O300" s="18">
        <f t="shared" si="8"/>
        <v>77952</v>
      </c>
      <c r="P300">
        <f t="shared" si="9"/>
        <v>0.11347517730496454</v>
      </c>
      <c r="Q300" t="str">
        <f xml:space="preserve"> IF(Table1[[#This Row],[Profit]]/Table1[[#This Row],[COGS]]*100&gt;20, "Achieved", "Not Achieved")</f>
        <v>Not Achieved</v>
      </c>
    </row>
    <row r="301" spans="1:17" ht="12.75">
      <c r="A301" s="1" t="s">
        <v>123</v>
      </c>
      <c r="B301" s="16">
        <v>1987.5</v>
      </c>
      <c r="C301" s="2">
        <v>260</v>
      </c>
      <c r="D301" s="2">
        <v>125</v>
      </c>
      <c r="E301" s="2">
        <v>248437.5</v>
      </c>
      <c r="F301" s="2">
        <v>14906.25</v>
      </c>
      <c r="G301" s="2">
        <v>233531.25</v>
      </c>
      <c r="H301" s="2">
        <v>238500</v>
      </c>
      <c r="I301" s="3">
        <v>41640</v>
      </c>
      <c r="J301" t="s">
        <v>398</v>
      </c>
      <c r="K301" t="s">
        <v>309</v>
      </c>
      <c r="L301" t="s">
        <v>403</v>
      </c>
      <c r="M301" t="str" cm="1">
        <f t="array" ref="M301" xml:space="preserve"> _xlfn.XLOOKUP(K301,Market!B:B,Market!C:C, NA,0,1)</f>
        <v>Europe</v>
      </c>
      <c r="N301" t="str">
        <f xml:space="preserve"> IF(Table1[[#This Row],[Discounts]]=0, "No Discount", IF(Table1[[#This Row],[Discounts]]&lt;1000, "Low Discount", IF(Table1[[#This Row],[Discounts]]&lt;10000, "Medium Discount", "High Discount")))</f>
        <v>High Discount</v>
      </c>
      <c r="O301" s="18">
        <f t="shared" si="8"/>
        <v>-4968.75</v>
      </c>
      <c r="P301">
        <f t="shared" si="9"/>
        <v>-2.1276595744680851E-2</v>
      </c>
      <c r="Q301" t="str">
        <f xml:space="preserve"> IF(Table1[[#This Row],[Profit]]/Table1[[#This Row],[COGS]]*100&gt;20, "Achieved", "Not Achieved")</f>
        <v>Not Achieved</v>
      </c>
    </row>
    <row r="302" spans="1:17" ht="12.75">
      <c r="A302" s="1" t="s">
        <v>123</v>
      </c>
      <c r="B302" s="16">
        <v>1679</v>
      </c>
      <c r="C302" s="2">
        <v>260</v>
      </c>
      <c r="D302" s="2">
        <v>350</v>
      </c>
      <c r="E302" s="2">
        <v>587650</v>
      </c>
      <c r="F302" s="2">
        <v>35259</v>
      </c>
      <c r="G302" s="2">
        <v>552391</v>
      </c>
      <c r="H302" s="2">
        <v>436540</v>
      </c>
      <c r="I302" s="3">
        <v>41648</v>
      </c>
      <c r="J302" t="s">
        <v>393</v>
      </c>
      <c r="K302" t="s">
        <v>357</v>
      </c>
      <c r="L302" t="s">
        <v>403</v>
      </c>
      <c r="M302" t="str" cm="1">
        <f t="array" ref="M302" xml:space="preserve"> _xlfn.XLOOKUP(K302,Market!B:B,Market!C:C, NA,0,1)</f>
        <v>North America</v>
      </c>
      <c r="N302" t="str">
        <f xml:space="preserve"> IF(Table1[[#This Row],[Discounts]]=0, "No Discount", IF(Table1[[#This Row],[Discounts]]&lt;1000, "Low Discount", IF(Table1[[#This Row],[Discounts]]&lt;10000, "Medium Discount", "High Discount")))</f>
        <v>High Discount</v>
      </c>
      <c r="O302" s="18">
        <f t="shared" si="8"/>
        <v>115851</v>
      </c>
      <c r="P302">
        <f t="shared" si="9"/>
        <v>0.20972644376899696</v>
      </c>
      <c r="Q302" t="str">
        <f xml:space="preserve"> IF(Table1[[#This Row],[Profit]]/Table1[[#This Row],[COGS]]*100&gt;20, "Achieved", "Not Achieved")</f>
        <v>Achieved</v>
      </c>
    </row>
    <row r="303" spans="1:17" ht="12.75">
      <c r="A303" s="1" t="s">
        <v>123</v>
      </c>
      <c r="B303" s="16">
        <v>727</v>
      </c>
      <c r="C303" s="2">
        <v>260</v>
      </c>
      <c r="D303" s="2">
        <v>350</v>
      </c>
      <c r="E303" s="2">
        <v>254450</v>
      </c>
      <c r="F303" s="2">
        <v>15267</v>
      </c>
      <c r="G303" s="2">
        <v>239183</v>
      </c>
      <c r="H303" s="2">
        <v>189020</v>
      </c>
      <c r="I303" s="3">
        <v>41284</v>
      </c>
      <c r="J303" t="s">
        <v>393</v>
      </c>
      <c r="K303" t="s">
        <v>364</v>
      </c>
      <c r="L303" t="s">
        <v>403</v>
      </c>
      <c r="M303" t="str" cm="1">
        <f t="array" ref="M303" xml:space="preserve"> _xlfn.XLOOKUP(K303,Market!B:B,Market!C:C, NA,0,1)</f>
        <v>North America</v>
      </c>
      <c r="N303" t="str">
        <f xml:space="preserve"> IF(Table1[[#This Row],[Discounts]]=0, "No Discount", IF(Table1[[#This Row],[Discounts]]&lt;1000, "Low Discount", IF(Table1[[#This Row],[Discounts]]&lt;10000, "Medium Discount", "High Discount")))</f>
        <v>High Discount</v>
      </c>
      <c r="O303" s="18">
        <f t="shared" si="8"/>
        <v>50163</v>
      </c>
      <c r="P303">
        <f t="shared" si="9"/>
        <v>0.20972644376899696</v>
      </c>
      <c r="Q303" t="str">
        <f xml:space="preserve"> IF(Table1[[#This Row],[Profit]]/Table1[[#This Row],[COGS]]*100&gt;20, "Achieved", "Not Achieved")</f>
        <v>Achieved</v>
      </c>
    </row>
    <row r="304" spans="1:17" ht="12.75">
      <c r="A304" s="1" t="s">
        <v>123</v>
      </c>
      <c r="B304" s="16">
        <v>1403</v>
      </c>
      <c r="C304" s="2">
        <v>260</v>
      </c>
      <c r="D304" s="2">
        <v>7</v>
      </c>
      <c r="E304" s="2">
        <v>9821</v>
      </c>
      <c r="F304" s="2">
        <v>589.26</v>
      </c>
      <c r="G304" s="2">
        <v>9231.74</v>
      </c>
      <c r="H304" s="2">
        <v>7015</v>
      </c>
      <c r="I304" s="3">
        <v>41284</v>
      </c>
      <c r="J304" t="s">
        <v>393</v>
      </c>
      <c r="K304" t="s">
        <v>309</v>
      </c>
      <c r="L304" t="s">
        <v>403</v>
      </c>
      <c r="M304" t="str" cm="1">
        <f t="array" ref="M304" xml:space="preserve"> _xlfn.XLOOKUP(K304,Market!B:B,Market!C:C, NA,0,1)</f>
        <v>Europe</v>
      </c>
      <c r="N304" t="str">
        <f xml:space="preserve"> IF(Table1[[#This Row],[Discounts]]=0, "No Discount", IF(Table1[[#This Row],[Discounts]]&lt;1000, "Low Discount", IF(Table1[[#This Row],[Discounts]]&lt;10000, "Medium Discount", "High Discount")))</f>
        <v>Low Discount</v>
      </c>
      <c r="O304" s="18">
        <f t="shared" si="8"/>
        <v>2216.7399999999998</v>
      </c>
      <c r="P304">
        <f t="shared" si="9"/>
        <v>0.24012158054711244</v>
      </c>
      <c r="Q304" t="str">
        <f xml:space="preserve"> IF(Table1[[#This Row],[Profit]]/Table1[[#This Row],[COGS]]*100&gt;20, "Achieved", "Not Achieved")</f>
        <v>Achieved</v>
      </c>
    </row>
    <row r="305" spans="1:17" ht="12.75">
      <c r="A305" s="1" t="s">
        <v>123</v>
      </c>
      <c r="B305" s="16">
        <v>2076</v>
      </c>
      <c r="C305" s="2">
        <v>260</v>
      </c>
      <c r="D305" s="2">
        <v>350</v>
      </c>
      <c r="E305" s="2">
        <v>726600</v>
      </c>
      <c r="F305" s="2">
        <v>43596</v>
      </c>
      <c r="G305" s="2">
        <v>683004</v>
      </c>
      <c r="H305" s="2">
        <v>539760</v>
      </c>
      <c r="I305" s="3">
        <v>41284</v>
      </c>
      <c r="J305" t="s">
        <v>393</v>
      </c>
      <c r="K305" t="s">
        <v>309</v>
      </c>
      <c r="L305" t="s">
        <v>403</v>
      </c>
      <c r="M305" t="str" cm="1">
        <f t="array" ref="M305" xml:space="preserve"> _xlfn.XLOOKUP(K305,Market!B:B,Market!C:C, NA,0,1)</f>
        <v>Europe</v>
      </c>
      <c r="N305" t="str">
        <f xml:space="preserve"> IF(Table1[[#This Row],[Discounts]]=0, "No Discount", IF(Table1[[#This Row],[Discounts]]&lt;1000, "Low Discount", IF(Table1[[#This Row],[Discounts]]&lt;10000, "Medium Discount", "High Discount")))</f>
        <v>High Discount</v>
      </c>
      <c r="O305" s="18">
        <f t="shared" si="8"/>
        <v>143244</v>
      </c>
      <c r="P305">
        <f t="shared" si="9"/>
        <v>0.20972644376899696</v>
      </c>
      <c r="Q305" t="str">
        <f xml:space="preserve"> IF(Table1[[#This Row],[Profit]]/Table1[[#This Row],[COGS]]*100&gt;20, "Achieved", "Not Achieved")</f>
        <v>Achieved</v>
      </c>
    </row>
    <row r="306" spans="1:17" ht="12.75">
      <c r="A306" s="1" t="s">
        <v>123</v>
      </c>
      <c r="B306" s="16">
        <v>1757</v>
      </c>
      <c r="C306" s="2">
        <v>5</v>
      </c>
      <c r="D306" s="2">
        <v>20</v>
      </c>
      <c r="E306" s="2">
        <v>35140</v>
      </c>
      <c r="F306" s="2">
        <v>2108.4</v>
      </c>
      <c r="G306" s="2">
        <v>33031.599999999999</v>
      </c>
      <c r="H306" s="2">
        <v>17570</v>
      </c>
      <c r="I306" s="3">
        <v>41284</v>
      </c>
      <c r="J306" t="s">
        <v>393</v>
      </c>
      <c r="K306" t="s">
        <v>309</v>
      </c>
      <c r="L306" t="s">
        <v>396</v>
      </c>
      <c r="M306" t="str" cm="1">
        <f t="array" ref="M306" xml:space="preserve"> _xlfn.XLOOKUP(K306,Market!B:B,Market!C:C, NA,0,1)</f>
        <v>Europe</v>
      </c>
      <c r="N306" t="str">
        <f xml:space="preserve"> IF(Table1[[#This Row],[Discounts]]=0, "No Discount", IF(Table1[[#This Row],[Discounts]]&lt;1000, "Low Discount", IF(Table1[[#This Row],[Discounts]]&lt;10000, "Medium Discount", "High Discount")))</f>
        <v>Medium Discount</v>
      </c>
      <c r="O306" s="18">
        <f t="shared" si="8"/>
        <v>15461.599999999999</v>
      </c>
      <c r="P306">
        <f t="shared" si="9"/>
        <v>0.46808510638297868</v>
      </c>
      <c r="Q306" t="str">
        <f xml:space="preserve"> IF(Table1[[#This Row],[Profit]]/Table1[[#This Row],[COGS]]*100&gt;20, "Achieved", "Not Achieved")</f>
        <v>Achieved</v>
      </c>
    </row>
    <row r="307" spans="1:17" ht="12.75">
      <c r="A307" s="1" t="s">
        <v>123</v>
      </c>
      <c r="B307" s="16">
        <v>2198</v>
      </c>
      <c r="C307" s="2">
        <v>10</v>
      </c>
      <c r="D307" s="2">
        <v>15</v>
      </c>
      <c r="E307" s="2">
        <v>32970</v>
      </c>
      <c r="F307" s="2">
        <v>1978.2</v>
      </c>
      <c r="G307" s="2">
        <v>30991.8</v>
      </c>
      <c r="H307" s="2">
        <v>21980</v>
      </c>
      <c r="I307" s="3">
        <v>41647</v>
      </c>
      <c r="J307" t="s">
        <v>395</v>
      </c>
      <c r="K307" t="s">
        <v>364</v>
      </c>
      <c r="L307" t="s">
        <v>400</v>
      </c>
      <c r="M307" t="str" cm="1">
        <f t="array" ref="M307" xml:space="preserve"> _xlfn.XLOOKUP(K307,Market!B:B,Market!C:C, NA,0,1)</f>
        <v>North America</v>
      </c>
      <c r="N307" t="str">
        <f xml:space="preserve"> IF(Table1[[#This Row],[Discounts]]=0, "No Discount", IF(Table1[[#This Row],[Discounts]]&lt;1000, "Low Discount", IF(Table1[[#This Row],[Discounts]]&lt;10000, "Medium Discount", "High Discount")))</f>
        <v>Medium Discount</v>
      </c>
      <c r="O307" s="18">
        <f t="shared" si="8"/>
        <v>9011.7999999999993</v>
      </c>
      <c r="P307">
        <f t="shared" si="9"/>
        <v>0.29078014184397161</v>
      </c>
      <c r="Q307" t="str">
        <f xml:space="preserve"> IF(Table1[[#This Row],[Profit]]/Table1[[#This Row],[COGS]]*100&gt;20, "Achieved", "Not Achieved")</f>
        <v>Achieved</v>
      </c>
    </row>
    <row r="308" spans="1:17" ht="12.75">
      <c r="A308" s="1" t="s">
        <v>123</v>
      </c>
      <c r="B308" s="16">
        <v>1743</v>
      </c>
      <c r="C308" s="2">
        <v>10</v>
      </c>
      <c r="D308" s="2">
        <v>15</v>
      </c>
      <c r="E308" s="2">
        <v>26145</v>
      </c>
      <c r="F308" s="2">
        <v>1568.7</v>
      </c>
      <c r="G308" s="2">
        <v>24576.3</v>
      </c>
      <c r="H308" s="2">
        <v>17430</v>
      </c>
      <c r="I308" s="3">
        <v>41647</v>
      </c>
      <c r="J308" t="s">
        <v>395</v>
      </c>
      <c r="K308" t="s">
        <v>310</v>
      </c>
      <c r="L308" t="s">
        <v>400</v>
      </c>
      <c r="M308" t="str" cm="1">
        <f t="array" ref="M308" xml:space="preserve"> _xlfn.XLOOKUP(K308,Market!B:B,Market!C:C, NA,0,1)</f>
        <v>Europe</v>
      </c>
      <c r="N308" t="str">
        <f xml:space="preserve"> IF(Table1[[#This Row],[Discounts]]=0, "No Discount", IF(Table1[[#This Row],[Discounts]]&lt;1000, "Low Discount", IF(Table1[[#This Row],[Discounts]]&lt;10000, "Medium Discount", "High Discount")))</f>
        <v>Medium Discount</v>
      </c>
      <c r="O308" s="18">
        <f t="shared" si="8"/>
        <v>7146.2999999999993</v>
      </c>
      <c r="P308">
        <f t="shared" si="9"/>
        <v>0.29078014184397161</v>
      </c>
      <c r="Q308" t="str">
        <f xml:space="preserve"> IF(Table1[[#This Row],[Profit]]/Table1[[#This Row],[COGS]]*100&gt;20, "Achieved", "Not Achieved")</f>
        <v>Achieved</v>
      </c>
    </row>
    <row r="309" spans="1:17" ht="12.75">
      <c r="A309" s="1" t="s">
        <v>123</v>
      </c>
      <c r="B309" s="16">
        <v>1153</v>
      </c>
      <c r="C309" s="2">
        <v>10</v>
      </c>
      <c r="D309" s="2">
        <v>15</v>
      </c>
      <c r="E309" s="2">
        <v>17295</v>
      </c>
      <c r="F309" s="2">
        <v>1037.7</v>
      </c>
      <c r="G309" s="2">
        <v>16257.3</v>
      </c>
      <c r="H309" s="2">
        <v>11530</v>
      </c>
      <c r="I309" s="3">
        <v>41649</v>
      </c>
      <c r="J309" t="s">
        <v>395</v>
      </c>
      <c r="K309" t="s">
        <v>364</v>
      </c>
      <c r="L309" t="s">
        <v>400</v>
      </c>
      <c r="M309" t="str" cm="1">
        <f t="array" ref="M309" xml:space="preserve"> _xlfn.XLOOKUP(K309,Market!B:B,Market!C:C, NA,0,1)</f>
        <v>North America</v>
      </c>
      <c r="N309" t="str">
        <f xml:space="preserve"> IF(Table1[[#This Row],[Discounts]]=0, "No Discount", IF(Table1[[#This Row],[Discounts]]&lt;1000, "Low Discount", IF(Table1[[#This Row],[Discounts]]&lt;10000, "Medium Discount", "High Discount")))</f>
        <v>Medium Discount</v>
      </c>
      <c r="O309" s="18">
        <f t="shared" si="8"/>
        <v>4727.2999999999993</v>
      </c>
      <c r="P309">
        <f t="shared" si="9"/>
        <v>0.29078014184397161</v>
      </c>
      <c r="Q309" t="str">
        <f xml:space="preserve"> IF(Table1[[#This Row],[Profit]]/Table1[[#This Row],[COGS]]*100&gt;20, "Achieved", "Not Achieved")</f>
        <v>Achieved</v>
      </c>
    </row>
    <row r="310" spans="1:17" ht="12.75">
      <c r="A310" s="1" t="s">
        <v>123</v>
      </c>
      <c r="B310" s="16">
        <v>1757</v>
      </c>
      <c r="C310" s="2">
        <v>10</v>
      </c>
      <c r="D310" s="2">
        <v>20</v>
      </c>
      <c r="E310" s="2">
        <v>35140</v>
      </c>
      <c r="F310" s="2">
        <v>2108.4</v>
      </c>
      <c r="G310" s="2">
        <v>33031.599999999999</v>
      </c>
      <c r="H310" s="2">
        <v>17570</v>
      </c>
      <c r="I310" s="3">
        <v>41284</v>
      </c>
      <c r="J310" t="s">
        <v>393</v>
      </c>
      <c r="K310" t="s">
        <v>309</v>
      </c>
      <c r="L310" t="s">
        <v>400</v>
      </c>
      <c r="M310" t="str" cm="1">
        <f t="array" ref="M310" xml:space="preserve"> _xlfn.XLOOKUP(K310,Market!B:B,Market!C:C, NA,0,1)</f>
        <v>Europe</v>
      </c>
      <c r="N310" t="str">
        <f xml:space="preserve"> IF(Table1[[#This Row],[Discounts]]=0, "No Discount", IF(Table1[[#This Row],[Discounts]]&lt;1000, "Low Discount", IF(Table1[[#This Row],[Discounts]]&lt;10000, "Medium Discount", "High Discount")))</f>
        <v>Medium Discount</v>
      </c>
      <c r="O310" s="18">
        <f t="shared" si="8"/>
        <v>15461.599999999999</v>
      </c>
      <c r="P310">
        <f t="shared" si="9"/>
        <v>0.46808510638297868</v>
      </c>
      <c r="Q310" t="str">
        <f xml:space="preserve"> IF(Table1[[#This Row],[Profit]]/Table1[[#This Row],[COGS]]*100&gt;20, "Achieved", "Not Achieved")</f>
        <v>Achieved</v>
      </c>
    </row>
    <row r="311" spans="1:17" ht="12.75">
      <c r="A311" s="1" t="s">
        <v>123</v>
      </c>
      <c r="B311" s="16">
        <v>1001</v>
      </c>
      <c r="C311" s="2">
        <v>120</v>
      </c>
      <c r="D311" s="2">
        <v>20</v>
      </c>
      <c r="E311" s="2">
        <v>20020</v>
      </c>
      <c r="F311" s="2">
        <v>1201.2</v>
      </c>
      <c r="G311" s="2">
        <v>18818.8</v>
      </c>
      <c r="H311" s="2">
        <v>10010</v>
      </c>
      <c r="I311" s="3">
        <v>41647</v>
      </c>
      <c r="J311" t="s">
        <v>393</v>
      </c>
      <c r="K311" t="s">
        <v>310</v>
      </c>
      <c r="L311" t="s">
        <v>401</v>
      </c>
      <c r="M311" t="str" cm="1">
        <f t="array" ref="M311" xml:space="preserve"> _xlfn.XLOOKUP(K311,Market!B:B,Market!C:C, NA,0,1)</f>
        <v>Europe</v>
      </c>
      <c r="N311" t="str">
        <f xml:space="preserve"> IF(Table1[[#This Row],[Discounts]]=0, "No Discount", IF(Table1[[#This Row],[Discounts]]&lt;1000, "Low Discount", IF(Table1[[#This Row],[Discounts]]&lt;10000, "Medium Discount", "High Discount")))</f>
        <v>Medium Discount</v>
      </c>
      <c r="O311" s="18">
        <f t="shared" si="8"/>
        <v>8808.7999999999993</v>
      </c>
      <c r="P311">
        <f t="shared" si="9"/>
        <v>0.46808510638297868</v>
      </c>
      <c r="Q311" t="str">
        <f xml:space="preserve"> IF(Table1[[#This Row],[Profit]]/Table1[[#This Row],[COGS]]*100&gt;20, "Achieved", "Not Achieved")</f>
        <v>Achieved</v>
      </c>
    </row>
    <row r="312" spans="1:17" ht="12.75">
      <c r="A312" s="1" t="s">
        <v>123</v>
      </c>
      <c r="B312" s="16">
        <v>1333</v>
      </c>
      <c r="C312" s="2">
        <v>120</v>
      </c>
      <c r="D312" s="2">
        <v>7</v>
      </c>
      <c r="E312" s="2">
        <v>9331</v>
      </c>
      <c r="F312" s="2">
        <v>559.86</v>
      </c>
      <c r="G312" s="2">
        <v>8771.14</v>
      </c>
      <c r="H312" s="2">
        <v>6665</v>
      </c>
      <c r="I312" s="3">
        <v>41650</v>
      </c>
      <c r="J312" t="s">
        <v>393</v>
      </c>
      <c r="K312" t="s">
        <v>357</v>
      </c>
      <c r="L312" t="s">
        <v>401</v>
      </c>
      <c r="M312" t="str" cm="1">
        <f t="array" ref="M312" xml:space="preserve"> _xlfn.XLOOKUP(K312,Market!B:B,Market!C:C, NA,0,1)</f>
        <v>North America</v>
      </c>
      <c r="N312" t="str">
        <f xml:space="preserve"> IF(Table1[[#This Row],[Discounts]]=0, "No Discount", IF(Table1[[#This Row],[Discounts]]&lt;1000, "Low Discount", IF(Table1[[#This Row],[Discounts]]&lt;10000, "Medium Discount", "High Discount")))</f>
        <v>Low Discount</v>
      </c>
      <c r="O312" s="18">
        <f t="shared" si="8"/>
        <v>2106.1399999999994</v>
      </c>
      <c r="P312">
        <f t="shared" si="9"/>
        <v>0.24012158054711241</v>
      </c>
      <c r="Q312" t="str">
        <f xml:space="preserve"> IF(Table1[[#This Row],[Profit]]/Table1[[#This Row],[COGS]]*100&gt;20, "Achieved", "Not Achieved")</f>
        <v>Achieved</v>
      </c>
    </row>
    <row r="313" spans="1:17" ht="12.75">
      <c r="A313" s="1" t="s">
        <v>123</v>
      </c>
      <c r="B313" s="16">
        <v>1153</v>
      </c>
      <c r="C313" s="2">
        <v>250</v>
      </c>
      <c r="D313" s="2">
        <v>15</v>
      </c>
      <c r="E313" s="2">
        <v>17295</v>
      </c>
      <c r="F313" s="2">
        <v>1037.7</v>
      </c>
      <c r="G313" s="2">
        <v>16257.3</v>
      </c>
      <c r="H313" s="2">
        <v>11530</v>
      </c>
      <c r="I313" s="3">
        <v>41649</v>
      </c>
      <c r="J313" t="s">
        <v>395</v>
      </c>
      <c r="K313" t="s">
        <v>364</v>
      </c>
      <c r="L313" t="s">
        <v>402</v>
      </c>
      <c r="M313" t="str" cm="1">
        <f t="array" ref="M313" xml:space="preserve"> _xlfn.XLOOKUP(K313,Market!B:B,Market!C:C, NA,0,1)</f>
        <v>North America</v>
      </c>
      <c r="N313" t="str">
        <f xml:space="preserve"> IF(Table1[[#This Row],[Discounts]]=0, "No Discount", IF(Table1[[#This Row],[Discounts]]&lt;1000, "Low Discount", IF(Table1[[#This Row],[Discounts]]&lt;10000, "Medium Discount", "High Discount")))</f>
        <v>Medium Discount</v>
      </c>
      <c r="O313" s="18">
        <f t="shared" si="8"/>
        <v>4727.2999999999993</v>
      </c>
      <c r="P313">
        <f t="shared" si="9"/>
        <v>0.29078014184397161</v>
      </c>
      <c r="Q313" t="str">
        <f xml:space="preserve"> IF(Table1[[#This Row],[Profit]]/Table1[[#This Row],[COGS]]*100&gt;20, "Achieved", "Not Achieved")</f>
        <v>Achieved</v>
      </c>
    </row>
    <row r="314" spans="1:17" ht="12.75">
      <c r="A314" s="1" t="s">
        <v>123</v>
      </c>
      <c r="B314" s="16">
        <v>727</v>
      </c>
      <c r="C314" s="2">
        <v>3</v>
      </c>
      <c r="D314" s="2">
        <v>12</v>
      </c>
      <c r="E314" s="2">
        <v>8724</v>
      </c>
      <c r="F314" s="2">
        <v>610.67999999999995</v>
      </c>
      <c r="G314" s="2">
        <v>8113.32</v>
      </c>
      <c r="H314" s="2">
        <v>2181</v>
      </c>
      <c r="I314" s="3">
        <v>41641</v>
      </c>
      <c r="J314" t="s">
        <v>397</v>
      </c>
      <c r="K314" t="s">
        <v>357</v>
      </c>
      <c r="L314" t="s">
        <v>394</v>
      </c>
      <c r="M314" t="str" cm="1">
        <f t="array" ref="M314" xml:space="preserve"> _xlfn.XLOOKUP(K314,Market!B:B,Market!C:C, NA,0,1)</f>
        <v>North America</v>
      </c>
      <c r="N314" t="str">
        <f xml:space="preserve"> IF(Table1[[#This Row],[Discounts]]=0, "No Discount", IF(Table1[[#This Row],[Discounts]]&lt;1000, "Low Discount", IF(Table1[[#This Row],[Discounts]]&lt;10000, "Medium Discount", "High Discount")))</f>
        <v>Low Discount</v>
      </c>
      <c r="O314" s="18">
        <f t="shared" si="8"/>
        <v>5932.32</v>
      </c>
      <c r="P314">
        <f t="shared" si="9"/>
        <v>0.73118279569892475</v>
      </c>
      <c r="Q314" t="str">
        <f xml:space="preserve"> IF(Table1[[#This Row],[Profit]]/Table1[[#This Row],[COGS]]*100&gt;20, "Achieved", "Not Achieved")</f>
        <v>Achieved</v>
      </c>
    </row>
    <row r="315" spans="1:17" ht="12.75">
      <c r="A315" s="1" t="s">
        <v>123</v>
      </c>
      <c r="B315" s="16">
        <v>1884</v>
      </c>
      <c r="C315" s="2">
        <v>3</v>
      </c>
      <c r="D315" s="2">
        <v>12</v>
      </c>
      <c r="E315" s="2">
        <v>22608</v>
      </c>
      <c r="F315" s="2">
        <v>1582.56</v>
      </c>
      <c r="G315" s="2">
        <v>21025.439999999999</v>
      </c>
      <c r="H315" s="2">
        <v>5652</v>
      </c>
      <c r="I315" s="3">
        <v>41647</v>
      </c>
      <c r="J315" t="s">
        <v>397</v>
      </c>
      <c r="K315" t="s">
        <v>346</v>
      </c>
      <c r="L315" t="s">
        <v>394</v>
      </c>
      <c r="M315" t="str" cm="1">
        <f t="array" ref="M315" xml:space="preserve"> _xlfn.XLOOKUP(K315,Market!B:B,Market!C:C, NA,0,1)</f>
        <v>North America</v>
      </c>
      <c r="N315" t="str">
        <f xml:space="preserve"> IF(Table1[[#This Row],[Discounts]]=0, "No Discount", IF(Table1[[#This Row],[Discounts]]&lt;1000, "Low Discount", IF(Table1[[#This Row],[Discounts]]&lt;10000, "Medium Discount", "High Discount")))</f>
        <v>Medium Discount</v>
      </c>
      <c r="O315" s="18">
        <f t="shared" si="8"/>
        <v>15373.439999999999</v>
      </c>
      <c r="P315">
        <f t="shared" si="9"/>
        <v>0.73118279569892475</v>
      </c>
      <c r="Q315" t="str">
        <f xml:space="preserve"> IF(Table1[[#This Row],[Profit]]/Table1[[#This Row],[COGS]]*100&gt;20, "Achieved", "Not Achieved")</f>
        <v>Achieved</v>
      </c>
    </row>
    <row r="316" spans="1:17" ht="12.75">
      <c r="A316" s="1" t="s">
        <v>123</v>
      </c>
      <c r="B316" s="16">
        <v>1834</v>
      </c>
      <c r="C316" s="2">
        <v>3</v>
      </c>
      <c r="D316" s="2">
        <v>20</v>
      </c>
      <c r="E316" s="2">
        <v>36680</v>
      </c>
      <c r="F316" s="2">
        <v>2567.6</v>
      </c>
      <c r="G316" s="2">
        <v>34112.400000000001</v>
      </c>
      <c r="H316" s="2">
        <v>18340</v>
      </c>
      <c r="I316" s="3">
        <v>41283</v>
      </c>
      <c r="J316" t="s">
        <v>393</v>
      </c>
      <c r="K316" t="s">
        <v>357</v>
      </c>
      <c r="L316" t="s">
        <v>394</v>
      </c>
      <c r="M316" t="str" cm="1">
        <f t="array" ref="M316" xml:space="preserve"> _xlfn.XLOOKUP(K316,Market!B:B,Market!C:C, NA,0,1)</f>
        <v>North America</v>
      </c>
      <c r="N316" t="str">
        <f xml:space="preserve"> IF(Table1[[#This Row],[Discounts]]=0, "No Discount", IF(Table1[[#This Row],[Discounts]]&lt;1000, "Low Discount", IF(Table1[[#This Row],[Discounts]]&lt;10000, "Medium Discount", "High Discount")))</f>
        <v>Medium Discount</v>
      </c>
      <c r="O316" s="18">
        <f t="shared" si="8"/>
        <v>15772.400000000001</v>
      </c>
      <c r="P316">
        <f t="shared" si="9"/>
        <v>0.4623655913978495</v>
      </c>
      <c r="Q316" t="str">
        <f xml:space="preserve"> IF(Table1[[#This Row],[Profit]]/Table1[[#This Row],[COGS]]*100&gt;20, "Achieved", "Not Achieved")</f>
        <v>Achieved</v>
      </c>
    </row>
    <row r="317" spans="1:17" ht="12.75">
      <c r="A317" s="1" t="s">
        <v>123</v>
      </c>
      <c r="B317" s="16">
        <v>2340</v>
      </c>
      <c r="C317" s="2">
        <v>5</v>
      </c>
      <c r="D317" s="2">
        <v>12</v>
      </c>
      <c r="E317" s="2">
        <v>28080</v>
      </c>
      <c r="F317" s="2">
        <v>1965.6</v>
      </c>
      <c r="G317" s="2">
        <v>26114.400000000001</v>
      </c>
      <c r="H317" s="2">
        <v>7020</v>
      </c>
      <c r="I317" s="3">
        <v>41640</v>
      </c>
      <c r="J317" t="s">
        <v>397</v>
      </c>
      <c r="K317" t="s">
        <v>357</v>
      </c>
      <c r="L317" t="s">
        <v>396</v>
      </c>
      <c r="M317" t="str" cm="1">
        <f t="array" ref="M317" xml:space="preserve"> _xlfn.XLOOKUP(K317,Market!B:B,Market!C:C, NA,0,1)</f>
        <v>North America</v>
      </c>
      <c r="N317" t="str">
        <f xml:space="preserve"> IF(Table1[[#This Row],[Discounts]]=0, "No Discount", IF(Table1[[#This Row],[Discounts]]&lt;1000, "Low Discount", IF(Table1[[#This Row],[Discounts]]&lt;10000, "Medium Discount", "High Discount")))</f>
        <v>Medium Discount</v>
      </c>
      <c r="O317" s="18">
        <f t="shared" si="8"/>
        <v>19094.400000000001</v>
      </c>
      <c r="P317">
        <f t="shared" si="9"/>
        <v>0.73118279569892475</v>
      </c>
      <c r="Q317" t="str">
        <f xml:space="preserve"> IF(Table1[[#This Row],[Profit]]/Table1[[#This Row],[COGS]]*100&gt;20, "Achieved", "Not Achieved")</f>
        <v>Achieved</v>
      </c>
    </row>
    <row r="318" spans="1:17" ht="12.75">
      <c r="A318" s="1" t="s">
        <v>123</v>
      </c>
      <c r="B318" s="16">
        <v>2342</v>
      </c>
      <c r="C318" s="2">
        <v>5</v>
      </c>
      <c r="D318" s="2">
        <v>12</v>
      </c>
      <c r="E318" s="2">
        <v>28104</v>
      </c>
      <c r="F318" s="2">
        <v>1967.28</v>
      </c>
      <c r="G318" s="2">
        <v>26136.720000000001</v>
      </c>
      <c r="H318" s="2">
        <v>7026</v>
      </c>
      <c r="I318" s="3">
        <v>41650</v>
      </c>
      <c r="J318" t="s">
        <v>397</v>
      </c>
      <c r="K318" t="s">
        <v>309</v>
      </c>
      <c r="L318" t="s">
        <v>396</v>
      </c>
      <c r="M318" t="str" cm="1">
        <f t="array" ref="M318" xml:space="preserve"> _xlfn.XLOOKUP(K318,Market!B:B,Market!C:C, NA,0,1)</f>
        <v>Europe</v>
      </c>
      <c r="N318" t="str">
        <f xml:space="preserve"> IF(Table1[[#This Row],[Discounts]]=0, "No Discount", IF(Table1[[#This Row],[Discounts]]&lt;1000, "Low Discount", IF(Table1[[#This Row],[Discounts]]&lt;10000, "Medium Discount", "High Discount")))</f>
        <v>Medium Discount</v>
      </c>
      <c r="O318" s="18">
        <f t="shared" si="8"/>
        <v>19110.72</v>
      </c>
      <c r="P318">
        <f t="shared" si="9"/>
        <v>0.73118279569892475</v>
      </c>
      <c r="Q318" t="str">
        <f xml:space="preserve"> IF(Table1[[#This Row],[Profit]]/Table1[[#This Row],[COGS]]*100&gt;20, "Achieved", "Not Achieved")</f>
        <v>Achieved</v>
      </c>
    </row>
    <row r="319" spans="1:17" ht="12.75">
      <c r="A319" s="1" t="s">
        <v>123</v>
      </c>
      <c r="B319" s="16">
        <v>1031</v>
      </c>
      <c r="C319" s="2">
        <v>10</v>
      </c>
      <c r="D319" s="2">
        <v>7</v>
      </c>
      <c r="E319" s="2">
        <v>7217</v>
      </c>
      <c r="F319" s="2">
        <v>505.19</v>
      </c>
      <c r="G319" s="2">
        <v>6711.81</v>
      </c>
      <c r="H319" s="2">
        <v>5155</v>
      </c>
      <c r="I319" s="3">
        <v>41283</v>
      </c>
      <c r="J319" t="s">
        <v>393</v>
      </c>
      <c r="K319" t="s">
        <v>309</v>
      </c>
      <c r="L319" t="s">
        <v>400</v>
      </c>
      <c r="M319" t="str" cm="1">
        <f t="array" ref="M319" xml:space="preserve"> _xlfn.XLOOKUP(K319,Market!B:B,Market!C:C, NA,0,1)</f>
        <v>Europe</v>
      </c>
      <c r="N319" t="str">
        <f xml:space="preserve"> IF(Table1[[#This Row],[Discounts]]=0, "No Discount", IF(Table1[[#This Row],[Discounts]]&lt;1000, "Low Discount", IF(Table1[[#This Row],[Discounts]]&lt;10000, "Medium Discount", "High Discount")))</f>
        <v>Low Discount</v>
      </c>
      <c r="O319" s="18">
        <f t="shared" si="8"/>
        <v>1556.8100000000004</v>
      </c>
      <c r="P319">
        <f t="shared" si="9"/>
        <v>0.23195084485407072</v>
      </c>
      <c r="Q319" t="str">
        <f xml:space="preserve"> IF(Table1[[#This Row],[Profit]]/Table1[[#This Row],[COGS]]*100&gt;20, "Achieved", "Not Achieved")</f>
        <v>Achieved</v>
      </c>
    </row>
    <row r="320" spans="1:17" ht="12.75">
      <c r="A320" s="1" t="s">
        <v>123</v>
      </c>
      <c r="B320" s="16">
        <v>1262</v>
      </c>
      <c r="C320" s="2">
        <v>120</v>
      </c>
      <c r="D320" s="2">
        <v>15</v>
      </c>
      <c r="E320" s="2">
        <v>18930</v>
      </c>
      <c r="F320" s="2">
        <v>1325.1</v>
      </c>
      <c r="G320" s="2">
        <v>17604.900000000001</v>
      </c>
      <c r="H320" s="2">
        <v>12620</v>
      </c>
      <c r="I320" s="3">
        <v>41644</v>
      </c>
      <c r="J320" t="s">
        <v>395</v>
      </c>
      <c r="K320" t="s">
        <v>346</v>
      </c>
      <c r="L320" t="s">
        <v>401</v>
      </c>
      <c r="M320" t="str" cm="1">
        <f t="array" ref="M320" xml:space="preserve"> _xlfn.XLOOKUP(K320,Market!B:B,Market!C:C, NA,0,1)</f>
        <v>North America</v>
      </c>
      <c r="N320" t="str">
        <f xml:space="preserve"> IF(Table1[[#This Row],[Discounts]]=0, "No Discount", IF(Table1[[#This Row],[Discounts]]&lt;1000, "Low Discount", IF(Table1[[#This Row],[Discounts]]&lt;10000, "Medium Discount", "High Discount")))</f>
        <v>Medium Discount</v>
      </c>
      <c r="O320" s="18">
        <f t="shared" si="8"/>
        <v>4984.9000000000015</v>
      </c>
      <c r="P320">
        <f t="shared" si="9"/>
        <v>0.28315412186379935</v>
      </c>
      <c r="Q320" t="str">
        <f xml:space="preserve"> IF(Table1[[#This Row],[Profit]]/Table1[[#This Row],[COGS]]*100&gt;20, "Achieved", "Not Achieved")</f>
        <v>Achieved</v>
      </c>
    </row>
    <row r="321" spans="1:17" ht="12.75">
      <c r="A321" s="1" t="s">
        <v>123</v>
      </c>
      <c r="B321" s="16">
        <v>1135</v>
      </c>
      <c r="C321" s="2">
        <v>120</v>
      </c>
      <c r="D321" s="2">
        <v>7</v>
      </c>
      <c r="E321" s="2">
        <v>7945</v>
      </c>
      <c r="F321" s="2">
        <v>556.15</v>
      </c>
      <c r="G321" s="2">
        <v>7388.85</v>
      </c>
      <c r="H321" s="2">
        <v>5675</v>
      </c>
      <c r="I321" s="3">
        <v>41645</v>
      </c>
      <c r="J321" t="s">
        <v>393</v>
      </c>
      <c r="K321" t="s">
        <v>346</v>
      </c>
      <c r="L321" t="s">
        <v>401</v>
      </c>
      <c r="M321" t="str" cm="1">
        <f t="array" ref="M321" xml:space="preserve"> _xlfn.XLOOKUP(K321,Market!B:B,Market!C:C, NA,0,1)</f>
        <v>North America</v>
      </c>
      <c r="N321" t="str">
        <f xml:space="preserve"> IF(Table1[[#This Row],[Discounts]]=0, "No Discount", IF(Table1[[#This Row],[Discounts]]&lt;1000, "Low Discount", IF(Table1[[#This Row],[Discounts]]&lt;10000, "Medium Discount", "High Discount")))</f>
        <v>Low Discount</v>
      </c>
      <c r="O321" s="18">
        <f t="shared" si="8"/>
        <v>1713.8500000000004</v>
      </c>
      <c r="P321">
        <f t="shared" si="9"/>
        <v>0.23195084485407069</v>
      </c>
      <c r="Q321" t="str">
        <f xml:space="preserve"> IF(Table1[[#This Row],[Profit]]/Table1[[#This Row],[COGS]]*100&gt;20, "Achieved", "Not Achieved")</f>
        <v>Achieved</v>
      </c>
    </row>
    <row r="322" spans="1:17" ht="12.75">
      <c r="A322" s="1" t="s">
        <v>123</v>
      </c>
      <c r="B322" s="16">
        <v>547</v>
      </c>
      <c r="C322" s="2">
        <v>120</v>
      </c>
      <c r="D322" s="2">
        <v>7</v>
      </c>
      <c r="E322" s="2">
        <v>3829</v>
      </c>
      <c r="F322" s="2">
        <v>268.02999999999997</v>
      </c>
      <c r="G322" s="2">
        <v>3560.97</v>
      </c>
      <c r="H322" s="2">
        <v>2735</v>
      </c>
      <c r="I322" s="3">
        <v>41650</v>
      </c>
      <c r="J322" t="s">
        <v>393</v>
      </c>
      <c r="K322" t="s">
        <v>364</v>
      </c>
      <c r="L322" t="s">
        <v>401</v>
      </c>
      <c r="M322" t="str" cm="1">
        <f t="array" ref="M322" xml:space="preserve"> _xlfn.XLOOKUP(K322,Market!B:B,Market!C:C, NA,0,1)</f>
        <v>North America</v>
      </c>
      <c r="N322" t="str">
        <f xml:space="preserve"> IF(Table1[[#This Row],[Discounts]]=0, "No Discount", IF(Table1[[#This Row],[Discounts]]&lt;1000, "Low Discount", IF(Table1[[#This Row],[Discounts]]&lt;10000, "Medium Discount", "High Discount")))</f>
        <v>Low Discount</v>
      </c>
      <c r="O322" s="18">
        <f t="shared" ref="O322:O385" si="10" xml:space="preserve"> G322-H322</f>
        <v>825.9699999999998</v>
      </c>
      <c r="P322">
        <f t="shared" ref="P322:P385" si="11">(O322/G322)</f>
        <v>0.23195084485407061</v>
      </c>
      <c r="Q322" t="str">
        <f xml:space="preserve"> IF(Table1[[#This Row],[Profit]]/Table1[[#This Row],[COGS]]*100&gt;20, "Achieved", "Not Achieved")</f>
        <v>Achieved</v>
      </c>
    </row>
    <row r="323" spans="1:17" ht="12.75">
      <c r="A323" s="1" t="s">
        <v>123</v>
      </c>
      <c r="B323" s="16">
        <v>1582</v>
      </c>
      <c r="C323" s="2">
        <v>120</v>
      </c>
      <c r="D323" s="2">
        <v>7</v>
      </c>
      <c r="E323" s="2">
        <v>11074</v>
      </c>
      <c r="F323" s="2">
        <v>775.18</v>
      </c>
      <c r="G323" s="2">
        <v>10298.82</v>
      </c>
      <c r="H323" s="2">
        <v>7910</v>
      </c>
      <c r="I323" s="3">
        <v>41651</v>
      </c>
      <c r="J323" t="s">
        <v>393</v>
      </c>
      <c r="K323" t="s">
        <v>346</v>
      </c>
      <c r="L323" t="s">
        <v>401</v>
      </c>
      <c r="M323" t="str" cm="1">
        <f t="array" ref="M323" xml:space="preserve"> _xlfn.XLOOKUP(K323,Market!B:B,Market!C:C, NA,0,1)</f>
        <v>North America</v>
      </c>
      <c r="N323" t="str">
        <f xml:space="preserve"> IF(Table1[[#This Row],[Discounts]]=0, "No Discount", IF(Table1[[#This Row],[Discounts]]&lt;1000, "Low Discount", IF(Table1[[#This Row],[Discounts]]&lt;10000, "Medium Discount", "High Discount")))</f>
        <v>Low Discount</v>
      </c>
      <c r="O323" s="18">
        <f t="shared" si="10"/>
        <v>2388.8199999999997</v>
      </c>
      <c r="P323">
        <f t="shared" si="11"/>
        <v>0.23195084485407064</v>
      </c>
      <c r="Q323" t="str">
        <f xml:space="preserve"> IF(Table1[[#This Row],[Profit]]/Table1[[#This Row],[COGS]]*100&gt;20, "Achieved", "Not Achieved")</f>
        <v>Achieved</v>
      </c>
    </row>
    <row r="324" spans="1:17" ht="12.75">
      <c r="A324" s="1" t="s">
        <v>123</v>
      </c>
      <c r="B324" s="16">
        <v>1738.5</v>
      </c>
      <c r="C324" s="2">
        <v>250</v>
      </c>
      <c r="D324" s="2">
        <v>12</v>
      </c>
      <c r="E324" s="2">
        <v>20862</v>
      </c>
      <c r="F324" s="2">
        <v>1460.34</v>
      </c>
      <c r="G324" s="2">
        <v>19401.66</v>
      </c>
      <c r="H324" s="2">
        <v>5215.5</v>
      </c>
      <c r="I324" s="3">
        <v>41643</v>
      </c>
      <c r="J324" t="s">
        <v>397</v>
      </c>
      <c r="K324" t="s">
        <v>309</v>
      </c>
      <c r="L324" t="s">
        <v>402</v>
      </c>
      <c r="M324" t="str" cm="1">
        <f t="array" ref="M324" xml:space="preserve"> _xlfn.XLOOKUP(K324,Market!B:B,Market!C:C, NA,0,1)</f>
        <v>Europe</v>
      </c>
      <c r="N324" t="str">
        <f xml:space="preserve"> IF(Table1[[#This Row],[Discounts]]=0, "No Discount", IF(Table1[[#This Row],[Discounts]]&lt;1000, "Low Discount", IF(Table1[[#This Row],[Discounts]]&lt;10000, "Medium Discount", "High Discount")))</f>
        <v>Medium Discount</v>
      </c>
      <c r="O324" s="18">
        <f t="shared" si="10"/>
        <v>14186.16</v>
      </c>
      <c r="P324">
        <f t="shared" si="11"/>
        <v>0.73118279569892475</v>
      </c>
      <c r="Q324" t="str">
        <f xml:space="preserve"> IF(Table1[[#This Row],[Profit]]/Table1[[#This Row],[COGS]]*100&gt;20, "Achieved", "Not Achieved")</f>
        <v>Achieved</v>
      </c>
    </row>
    <row r="325" spans="1:17" ht="12.75">
      <c r="A325" s="1" t="s">
        <v>123</v>
      </c>
      <c r="B325" s="16">
        <v>2215</v>
      </c>
      <c r="C325" s="2">
        <v>250</v>
      </c>
      <c r="D325" s="2">
        <v>12</v>
      </c>
      <c r="E325" s="2">
        <v>26580</v>
      </c>
      <c r="F325" s="2">
        <v>1860.6</v>
      </c>
      <c r="G325" s="2">
        <v>24719.4</v>
      </c>
      <c r="H325" s="2">
        <v>6645</v>
      </c>
      <c r="I325" s="3">
        <v>41283</v>
      </c>
      <c r="J325" t="s">
        <v>397</v>
      </c>
      <c r="K325" t="s">
        <v>310</v>
      </c>
      <c r="L325" t="s">
        <v>402</v>
      </c>
      <c r="M325" t="str" cm="1">
        <f t="array" ref="M325" xml:space="preserve"> _xlfn.XLOOKUP(K325,Market!B:B,Market!C:C, NA,0,1)</f>
        <v>Europe</v>
      </c>
      <c r="N325" t="str">
        <f xml:space="preserve"> IF(Table1[[#This Row],[Discounts]]=0, "No Discount", IF(Table1[[#This Row],[Discounts]]&lt;1000, "Low Discount", IF(Table1[[#This Row],[Discounts]]&lt;10000, "Medium Discount", "High Discount")))</f>
        <v>Medium Discount</v>
      </c>
      <c r="O325" s="18">
        <f t="shared" si="10"/>
        <v>18074.400000000001</v>
      </c>
      <c r="P325">
        <f t="shared" si="11"/>
        <v>0.73118279569892475</v>
      </c>
      <c r="Q325" t="str">
        <f xml:space="preserve"> IF(Table1[[#This Row],[Profit]]/Table1[[#This Row],[COGS]]*100&gt;20, "Achieved", "Not Achieved")</f>
        <v>Achieved</v>
      </c>
    </row>
    <row r="326" spans="1:17" ht="12.75">
      <c r="A326" s="1" t="s">
        <v>123</v>
      </c>
      <c r="B326" s="16">
        <v>1582</v>
      </c>
      <c r="C326" s="2">
        <v>250</v>
      </c>
      <c r="D326" s="2">
        <v>7</v>
      </c>
      <c r="E326" s="2">
        <v>11074</v>
      </c>
      <c r="F326" s="2">
        <v>775.18</v>
      </c>
      <c r="G326" s="2">
        <v>10298.82</v>
      </c>
      <c r="H326" s="2">
        <v>7910</v>
      </c>
      <c r="I326" s="3">
        <v>41651</v>
      </c>
      <c r="J326" t="s">
        <v>393</v>
      </c>
      <c r="K326" t="s">
        <v>346</v>
      </c>
      <c r="L326" t="s">
        <v>402</v>
      </c>
      <c r="M326" t="str" cm="1">
        <f t="array" ref="M326" xml:space="preserve"> _xlfn.XLOOKUP(K326,Market!B:B,Market!C:C, NA,0,1)</f>
        <v>North America</v>
      </c>
      <c r="N326" t="str">
        <f xml:space="preserve"> IF(Table1[[#This Row],[Discounts]]=0, "No Discount", IF(Table1[[#This Row],[Discounts]]&lt;1000, "Low Discount", IF(Table1[[#This Row],[Discounts]]&lt;10000, "Medium Discount", "High Discount")))</f>
        <v>Low Discount</v>
      </c>
      <c r="O326" s="18">
        <f t="shared" si="10"/>
        <v>2388.8199999999997</v>
      </c>
      <c r="P326">
        <f t="shared" si="11"/>
        <v>0.23195084485407064</v>
      </c>
      <c r="Q326" t="str">
        <f xml:space="preserve"> IF(Table1[[#This Row],[Profit]]/Table1[[#This Row],[COGS]]*100&gt;20, "Achieved", "Not Achieved")</f>
        <v>Achieved</v>
      </c>
    </row>
    <row r="327" spans="1:17" ht="12.75">
      <c r="A327" s="1" t="s">
        <v>123</v>
      </c>
      <c r="B327" s="16">
        <v>1135</v>
      </c>
      <c r="C327" s="2">
        <v>260</v>
      </c>
      <c r="D327" s="2">
        <v>7</v>
      </c>
      <c r="E327" s="2">
        <v>7945</v>
      </c>
      <c r="F327" s="2">
        <v>556.15</v>
      </c>
      <c r="G327" s="2">
        <v>7388.85</v>
      </c>
      <c r="H327" s="2">
        <v>5675</v>
      </c>
      <c r="I327" s="3">
        <v>41645</v>
      </c>
      <c r="J327" t="s">
        <v>393</v>
      </c>
      <c r="K327" t="s">
        <v>346</v>
      </c>
      <c r="L327" t="s">
        <v>403</v>
      </c>
      <c r="M327" t="str" cm="1">
        <f t="array" ref="M327" xml:space="preserve"> _xlfn.XLOOKUP(K327,Market!B:B,Market!C:C, NA,0,1)</f>
        <v>North America</v>
      </c>
      <c r="N327" t="str">
        <f xml:space="preserve"> IF(Table1[[#This Row],[Discounts]]=0, "No Discount", IF(Table1[[#This Row],[Discounts]]&lt;1000, "Low Discount", IF(Table1[[#This Row],[Discounts]]&lt;10000, "Medium Discount", "High Discount")))</f>
        <v>Low Discount</v>
      </c>
      <c r="O327" s="18">
        <f t="shared" si="10"/>
        <v>1713.8500000000004</v>
      </c>
      <c r="P327">
        <f t="shared" si="11"/>
        <v>0.23195084485407069</v>
      </c>
      <c r="Q327" t="str">
        <f xml:space="preserve"> IF(Table1[[#This Row],[Profit]]/Table1[[#This Row],[COGS]]*100&gt;20, "Achieved", "Not Achieved")</f>
        <v>Achieved</v>
      </c>
    </row>
    <row r="328" spans="1:17" ht="12.75">
      <c r="A328" s="1" t="s">
        <v>123</v>
      </c>
      <c r="B328" s="16">
        <v>1761</v>
      </c>
      <c r="C328" s="2">
        <v>3</v>
      </c>
      <c r="D328" s="2">
        <v>350</v>
      </c>
      <c r="E328" s="2">
        <v>616350</v>
      </c>
      <c r="F328" s="2">
        <v>43144.5</v>
      </c>
      <c r="G328" s="2">
        <v>573205.5</v>
      </c>
      <c r="H328" s="2">
        <v>457860</v>
      </c>
      <c r="I328" s="3">
        <v>41642</v>
      </c>
      <c r="J328" t="s">
        <v>393</v>
      </c>
      <c r="K328" t="s">
        <v>364</v>
      </c>
      <c r="L328" t="s">
        <v>394</v>
      </c>
      <c r="M328" t="str" cm="1">
        <f t="array" ref="M328" xml:space="preserve"> _xlfn.XLOOKUP(K328,Market!B:B,Market!C:C, NA,0,1)</f>
        <v>North America</v>
      </c>
      <c r="N328" t="str">
        <f xml:space="preserve"> IF(Table1[[#This Row],[Discounts]]=0, "No Discount", IF(Table1[[#This Row],[Discounts]]&lt;1000, "Low Discount", IF(Table1[[#This Row],[Discounts]]&lt;10000, "Medium Discount", "High Discount")))</f>
        <v>High Discount</v>
      </c>
      <c r="O328" s="18">
        <f t="shared" si="10"/>
        <v>115345.5</v>
      </c>
      <c r="P328">
        <f t="shared" si="11"/>
        <v>0.20122887864823349</v>
      </c>
      <c r="Q328" t="str">
        <f xml:space="preserve"> IF(Table1[[#This Row],[Profit]]/Table1[[#This Row],[COGS]]*100&gt;20, "Achieved", "Not Achieved")</f>
        <v>Achieved</v>
      </c>
    </row>
    <row r="329" spans="1:17" ht="12.75">
      <c r="A329" s="1" t="s">
        <v>123</v>
      </c>
      <c r="B329" s="16">
        <v>448</v>
      </c>
      <c r="C329" s="2">
        <v>3</v>
      </c>
      <c r="D329" s="2">
        <v>300</v>
      </c>
      <c r="E329" s="2">
        <v>134400</v>
      </c>
      <c r="F329" s="2">
        <v>9408</v>
      </c>
      <c r="G329" s="2">
        <v>124992</v>
      </c>
      <c r="H329" s="2">
        <v>112000</v>
      </c>
      <c r="I329" s="3">
        <v>41645</v>
      </c>
      <c r="J329" t="s">
        <v>399</v>
      </c>
      <c r="K329" t="s">
        <v>309</v>
      </c>
      <c r="L329" t="s">
        <v>394</v>
      </c>
      <c r="M329" t="str" cm="1">
        <f t="array" ref="M329" xml:space="preserve"> _xlfn.XLOOKUP(K329,Market!B:B,Market!C:C, NA,0,1)</f>
        <v>Europe</v>
      </c>
      <c r="N329" t="str">
        <f xml:space="preserve"> IF(Table1[[#This Row],[Discounts]]=0, "No Discount", IF(Table1[[#This Row],[Discounts]]&lt;1000, "Low Discount", IF(Table1[[#This Row],[Discounts]]&lt;10000, "Medium Discount", "High Discount")))</f>
        <v>Medium Discount</v>
      </c>
      <c r="O329" s="18">
        <f t="shared" si="10"/>
        <v>12992</v>
      </c>
      <c r="P329">
        <f t="shared" si="11"/>
        <v>0.1039426523297491</v>
      </c>
      <c r="Q329" t="str">
        <f xml:space="preserve"> IF(Table1[[#This Row],[Profit]]/Table1[[#This Row],[COGS]]*100&gt;20, "Achieved", "Not Achieved")</f>
        <v>Not Achieved</v>
      </c>
    </row>
    <row r="330" spans="1:17" ht="12.75">
      <c r="A330" s="1" t="s">
        <v>123</v>
      </c>
      <c r="B330" s="16">
        <v>2181</v>
      </c>
      <c r="C330" s="2">
        <v>3</v>
      </c>
      <c r="D330" s="2">
        <v>300</v>
      </c>
      <c r="E330" s="2">
        <v>654300</v>
      </c>
      <c r="F330" s="2">
        <v>45801</v>
      </c>
      <c r="G330" s="2">
        <v>608499</v>
      </c>
      <c r="H330" s="2">
        <v>545250</v>
      </c>
      <c r="I330" s="3">
        <v>41649</v>
      </c>
      <c r="J330" t="s">
        <v>399</v>
      </c>
      <c r="K330" t="s">
        <v>309</v>
      </c>
      <c r="L330" t="s">
        <v>394</v>
      </c>
      <c r="M330" t="str" cm="1">
        <f t="array" ref="M330" xml:space="preserve"> _xlfn.XLOOKUP(K330,Market!B:B,Market!C:C, NA,0,1)</f>
        <v>Europe</v>
      </c>
      <c r="N330" t="str">
        <f xml:space="preserve"> IF(Table1[[#This Row],[Discounts]]=0, "No Discount", IF(Table1[[#This Row],[Discounts]]&lt;1000, "Low Discount", IF(Table1[[#This Row],[Discounts]]&lt;10000, "Medium Discount", "High Discount")))</f>
        <v>High Discount</v>
      </c>
      <c r="O330" s="18">
        <f t="shared" si="10"/>
        <v>63249</v>
      </c>
      <c r="P330">
        <f t="shared" si="11"/>
        <v>0.1039426523297491</v>
      </c>
      <c r="Q330" t="str">
        <f xml:space="preserve"> IF(Table1[[#This Row],[Profit]]/Table1[[#This Row],[COGS]]*100&gt;20, "Achieved", "Not Achieved")</f>
        <v>Not Achieved</v>
      </c>
    </row>
    <row r="331" spans="1:17" ht="12.75">
      <c r="A331" s="1" t="s">
        <v>123</v>
      </c>
      <c r="B331" s="16">
        <v>1976</v>
      </c>
      <c r="C331" s="2">
        <v>5</v>
      </c>
      <c r="D331" s="2">
        <v>20</v>
      </c>
      <c r="E331" s="2">
        <v>39520</v>
      </c>
      <c r="F331" s="2">
        <v>2766.4</v>
      </c>
      <c r="G331" s="2">
        <v>36753.599999999999</v>
      </c>
      <c r="H331" s="2">
        <v>19760</v>
      </c>
      <c r="I331" s="3">
        <v>41649</v>
      </c>
      <c r="J331" t="s">
        <v>393</v>
      </c>
      <c r="K331" t="s">
        <v>309</v>
      </c>
      <c r="L331" t="s">
        <v>396</v>
      </c>
      <c r="M331" t="str" cm="1">
        <f t="array" ref="M331" xml:space="preserve"> _xlfn.XLOOKUP(K331,Market!B:B,Market!C:C, NA,0,1)</f>
        <v>Europe</v>
      </c>
      <c r="N331" t="str">
        <f xml:space="preserve"> IF(Table1[[#This Row],[Discounts]]=0, "No Discount", IF(Table1[[#This Row],[Discounts]]&lt;1000, "Low Discount", IF(Table1[[#This Row],[Discounts]]&lt;10000, "Medium Discount", "High Discount")))</f>
        <v>Medium Discount</v>
      </c>
      <c r="O331" s="18">
        <f t="shared" si="10"/>
        <v>16993.599999999999</v>
      </c>
      <c r="P331">
        <f t="shared" si="11"/>
        <v>0.46236559139784944</v>
      </c>
      <c r="Q331" t="str">
        <f xml:space="preserve"> IF(Table1[[#This Row],[Profit]]/Table1[[#This Row],[COGS]]*100&gt;20, "Achieved", "Not Achieved")</f>
        <v>Achieved</v>
      </c>
    </row>
    <row r="332" spans="1:17" ht="12.75">
      <c r="A332" s="1" t="s">
        <v>123</v>
      </c>
      <c r="B332" s="16">
        <v>2181</v>
      </c>
      <c r="C332" s="2">
        <v>5</v>
      </c>
      <c r="D332" s="2">
        <v>300</v>
      </c>
      <c r="E332" s="2">
        <v>654300</v>
      </c>
      <c r="F332" s="2">
        <v>45801</v>
      </c>
      <c r="G332" s="2">
        <v>608499</v>
      </c>
      <c r="H332" s="2">
        <v>545250</v>
      </c>
      <c r="I332" s="3">
        <v>41649</v>
      </c>
      <c r="J332" t="s">
        <v>399</v>
      </c>
      <c r="K332" t="s">
        <v>309</v>
      </c>
      <c r="L332" t="s">
        <v>396</v>
      </c>
      <c r="M332" t="str" cm="1">
        <f t="array" ref="M332" xml:space="preserve"> _xlfn.XLOOKUP(K332,Market!B:B,Market!C:C, NA,0,1)</f>
        <v>Europe</v>
      </c>
      <c r="N332" t="str">
        <f xml:space="preserve"> IF(Table1[[#This Row],[Discounts]]=0, "No Discount", IF(Table1[[#This Row],[Discounts]]&lt;1000, "Low Discount", IF(Table1[[#This Row],[Discounts]]&lt;10000, "Medium Discount", "High Discount")))</f>
        <v>High Discount</v>
      </c>
      <c r="O332" s="18">
        <f t="shared" si="10"/>
        <v>63249</v>
      </c>
      <c r="P332">
        <f t="shared" si="11"/>
        <v>0.1039426523297491</v>
      </c>
      <c r="Q332" t="str">
        <f xml:space="preserve"> IF(Table1[[#This Row],[Profit]]/Table1[[#This Row],[COGS]]*100&gt;20, "Achieved", "Not Achieved")</f>
        <v>Not Achieved</v>
      </c>
    </row>
    <row r="333" spans="1:17" ht="12.75">
      <c r="A333" s="1" t="s">
        <v>123</v>
      </c>
      <c r="B333" s="16">
        <v>2500</v>
      </c>
      <c r="C333" s="2">
        <v>5</v>
      </c>
      <c r="D333" s="2">
        <v>125</v>
      </c>
      <c r="E333" s="2">
        <v>312500</v>
      </c>
      <c r="F333" s="2">
        <v>21875</v>
      </c>
      <c r="G333" s="2">
        <v>290625</v>
      </c>
      <c r="H333" s="2">
        <v>300000</v>
      </c>
      <c r="I333" s="3">
        <v>41285</v>
      </c>
      <c r="J333" t="s">
        <v>398</v>
      </c>
      <c r="K333" t="s">
        <v>310</v>
      </c>
      <c r="L333" t="s">
        <v>396</v>
      </c>
      <c r="M333" t="str" cm="1">
        <f t="array" ref="M333" xml:space="preserve"> _xlfn.XLOOKUP(K333,Market!B:B,Market!C:C, NA,0,1)</f>
        <v>Europe</v>
      </c>
      <c r="N333" t="str">
        <f xml:space="preserve"> IF(Table1[[#This Row],[Discounts]]=0, "No Discount", IF(Table1[[#This Row],[Discounts]]&lt;1000, "Low Discount", IF(Table1[[#This Row],[Discounts]]&lt;10000, "Medium Discount", "High Discount")))</f>
        <v>High Discount</v>
      </c>
      <c r="O333" s="18">
        <f t="shared" si="10"/>
        <v>-9375</v>
      </c>
      <c r="P333">
        <f t="shared" si="11"/>
        <v>-3.2258064516129031E-2</v>
      </c>
      <c r="Q333" t="str">
        <f xml:space="preserve"> IF(Table1[[#This Row],[Profit]]/Table1[[#This Row],[COGS]]*100&gt;20, "Achieved", "Not Achieved")</f>
        <v>Not Achieved</v>
      </c>
    </row>
    <row r="334" spans="1:17" ht="12.75">
      <c r="A334" s="1" t="s">
        <v>123</v>
      </c>
      <c r="B334" s="16">
        <v>1702</v>
      </c>
      <c r="C334" s="2">
        <v>10</v>
      </c>
      <c r="D334" s="2">
        <v>300</v>
      </c>
      <c r="E334" s="2">
        <v>510600</v>
      </c>
      <c r="F334" s="2">
        <v>35742</v>
      </c>
      <c r="G334" s="2">
        <v>474858</v>
      </c>
      <c r="H334" s="2">
        <v>425500</v>
      </c>
      <c r="I334" s="3">
        <v>41644</v>
      </c>
      <c r="J334" t="s">
        <v>399</v>
      </c>
      <c r="K334" t="s">
        <v>346</v>
      </c>
      <c r="L334" t="s">
        <v>400</v>
      </c>
      <c r="M334" t="str" cm="1">
        <f t="array" ref="M334" xml:space="preserve"> _xlfn.XLOOKUP(K334,Market!B:B,Market!C:C, NA,0,1)</f>
        <v>North America</v>
      </c>
      <c r="N334" t="str">
        <f xml:space="preserve"> IF(Table1[[#This Row],[Discounts]]=0, "No Discount", IF(Table1[[#This Row],[Discounts]]&lt;1000, "Low Discount", IF(Table1[[#This Row],[Discounts]]&lt;10000, "Medium Discount", "High Discount")))</f>
        <v>High Discount</v>
      </c>
      <c r="O334" s="18">
        <f t="shared" si="10"/>
        <v>49358</v>
      </c>
      <c r="P334">
        <f t="shared" si="11"/>
        <v>0.1039426523297491</v>
      </c>
      <c r="Q334" t="str">
        <f xml:space="preserve"> IF(Table1[[#This Row],[Profit]]/Table1[[#This Row],[COGS]]*100&gt;20, "Achieved", "Not Achieved")</f>
        <v>Not Achieved</v>
      </c>
    </row>
    <row r="335" spans="1:17" ht="12.75">
      <c r="A335" s="1" t="s">
        <v>123</v>
      </c>
      <c r="B335" s="16">
        <v>448</v>
      </c>
      <c r="C335" s="2">
        <v>10</v>
      </c>
      <c r="D335" s="2">
        <v>300</v>
      </c>
      <c r="E335" s="2">
        <v>134400</v>
      </c>
      <c r="F335" s="2">
        <v>9408</v>
      </c>
      <c r="G335" s="2">
        <v>124992</v>
      </c>
      <c r="H335" s="2">
        <v>112000</v>
      </c>
      <c r="I335" s="3">
        <v>41645</v>
      </c>
      <c r="J335" t="s">
        <v>399</v>
      </c>
      <c r="K335" t="s">
        <v>309</v>
      </c>
      <c r="L335" t="s">
        <v>400</v>
      </c>
      <c r="M335" t="str" cm="1">
        <f t="array" ref="M335" xml:space="preserve"> _xlfn.XLOOKUP(K335,Market!B:B,Market!C:C, NA,0,1)</f>
        <v>Europe</v>
      </c>
      <c r="N335" t="str">
        <f xml:space="preserve"> IF(Table1[[#This Row],[Discounts]]=0, "No Discount", IF(Table1[[#This Row],[Discounts]]&lt;1000, "Low Discount", IF(Table1[[#This Row],[Discounts]]&lt;10000, "Medium Discount", "High Discount")))</f>
        <v>Medium Discount</v>
      </c>
      <c r="O335" s="18">
        <f t="shared" si="10"/>
        <v>12992</v>
      </c>
      <c r="P335">
        <f t="shared" si="11"/>
        <v>0.1039426523297491</v>
      </c>
      <c r="Q335" t="str">
        <f xml:space="preserve"> IF(Table1[[#This Row],[Profit]]/Table1[[#This Row],[COGS]]*100&gt;20, "Achieved", "Not Achieved")</f>
        <v>Not Achieved</v>
      </c>
    </row>
    <row r="336" spans="1:17" ht="12.75">
      <c r="A336" s="1" t="s">
        <v>123</v>
      </c>
      <c r="B336" s="16">
        <v>3513</v>
      </c>
      <c r="C336" s="2">
        <v>10</v>
      </c>
      <c r="D336" s="2">
        <v>125</v>
      </c>
      <c r="E336" s="2">
        <v>439125</v>
      </c>
      <c r="F336" s="2">
        <v>30738.75</v>
      </c>
      <c r="G336" s="2">
        <v>408386.25</v>
      </c>
      <c r="H336" s="2">
        <v>421560</v>
      </c>
      <c r="I336" s="3">
        <v>41646</v>
      </c>
      <c r="J336" t="s">
        <v>398</v>
      </c>
      <c r="K336" t="s">
        <v>310</v>
      </c>
      <c r="L336" t="s">
        <v>400</v>
      </c>
      <c r="M336" t="str" cm="1">
        <f t="array" ref="M336" xml:space="preserve"> _xlfn.XLOOKUP(K336,Market!B:B,Market!C:C, NA,0,1)</f>
        <v>Europe</v>
      </c>
      <c r="N336" t="str">
        <f xml:space="preserve"> IF(Table1[[#This Row],[Discounts]]=0, "No Discount", IF(Table1[[#This Row],[Discounts]]&lt;1000, "Low Discount", IF(Table1[[#This Row],[Discounts]]&lt;10000, "Medium Discount", "High Discount")))</f>
        <v>High Discount</v>
      </c>
      <c r="O336" s="18">
        <f t="shared" si="10"/>
        <v>-13173.75</v>
      </c>
      <c r="P336">
        <f t="shared" si="11"/>
        <v>-3.2258064516129031E-2</v>
      </c>
      <c r="Q336" t="str">
        <f xml:space="preserve"> IF(Table1[[#This Row],[Profit]]/Table1[[#This Row],[COGS]]*100&gt;20, "Achieved", "Not Achieved")</f>
        <v>Not Achieved</v>
      </c>
    </row>
    <row r="337" spans="1:17" ht="12.75">
      <c r="A337" s="1" t="s">
        <v>123</v>
      </c>
      <c r="B337" s="16">
        <v>2101</v>
      </c>
      <c r="C337" s="2">
        <v>10</v>
      </c>
      <c r="D337" s="2">
        <v>15</v>
      </c>
      <c r="E337" s="2">
        <v>31515</v>
      </c>
      <c r="F337" s="2">
        <v>2206.0500000000002</v>
      </c>
      <c r="G337" s="2">
        <v>29308.95</v>
      </c>
      <c r="H337" s="2">
        <v>21010</v>
      </c>
      <c r="I337" s="3">
        <v>41647</v>
      </c>
      <c r="J337" t="s">
        <v>395</v>
      </c>
      <c r="K337" t="s">
        <v>309</v>
      </c>
      <c r="L337" t="s">
        <v>400</v>
      </c>
      <c r="M337" t="str" cm="1">
        <f t="array" ref="M337" xml:space="preserve"> _xlfn.XLOOKUP(K337,Market!B:B,Market!C:C, NA,0,1)</f>
        <v>Europe</v>
      </c>
      <c r="N337" t="str">
        <f xml:space="preserve"> IF(Table1[[#This Row],[Discounts]]=0, "No Discount", IF(Table1[[#This Row],[Discounts]]&lt;1000, "Low Discount", IF(Table1[[#This Row],[Discounts]]&lt;10000, "Medium Discount", "High Discount")))</f>
        <v>Medium Discount</v>
      </c>
      <c r="O337" s="18">
        <f t="shared" si="10"/>
        <v>8298.9500000000007</v>
      </c>
      <c r="P337">
        <f t="shared" si="11"/>
        <v>0.28315412186379929</v>
      </c>
      <c r="Q337" t="str">
        <f xml:space="preserve"> IF(Table1[[#This Row],[Profit]]/Table1[[#This Row],[COGS]]*100&gt;20, "Achieved", "Not Achieved")</f>
        <v>Achieved</v>
      </c>
    </row>
    <row r="338" spans="1:17" ht="12.75">
      <c r="A338" s="1" t="s">
        <v>123</v>
      </c>
      <c r="B338" s="16">
        <v>2931</v>
      </c>
      <c r="C338" s="2">
        <v>10</v>
      </c>
      <c r="D338" s="2">
        <v>15</v>
      </c>
      <c r="E338" s="2">
        <v>43965</v>
      </c>
      <c r="F338" s="2">
        <v>3077.55</v>
      </c>
      <c r="G338" s="2">
        <v>40887.449999999997</v>
      </c>
      <c r="H338" s="2">
        <v>29310</v>
      </c>
      <c r="I338" s="3">
        <v>41283</v>
      </c>
      <c r="J338" t="s">
        <v>395</v>
      </c>
      <c r="K338" t="s">
        <v>364</v>
      </c>
      <c r="L338" t="s">
        <v>400</v>
      </c>
      <c r="M338" t="str" cm="1">
        <f t="array" ref="M338" xml:space="preserve"> _xlfn.XLOOKUP(K338,Market!B:B,Market!C:C, NA,0,1)</f>
        <v>North America</v>
      </c>
      <c r="N338" t="str">
        <f xml:space="preserve"> IF(Table1[[#This Row],[Discounts]]=0, "No Discount", IF(Table1[[#This Row],[Discounts]]&lt;1000, "Low Discount", IF(Table1[[#This Row],[Discounts]]&lt;10000, "Medium Discount", "High Discount")))</f>
        <v>Medium Discount</v>
      </c>
      <c r="O338" s="18">
        <f t="shared" si="10"/>
        <v>11577.449999999997</v>
      </c>
      <c r="P338">
        <f t="shared" si="11"/>
        <v>0.28315412186379924</v>
      </c>
      <c r="Q338" t="str">
        <f xml:space="preserve"> IF(Table1[[#This Row],[Profit]]/Table1[[#This Row],[COGS]]*100&gt;20, "Achieved", "Not Achieved")</f>
        <v>Achieved</v>
      </c>
    </row>
    <row r="339" spans="1:17" ht="12.75">
      <c r="A339" s="1" t="s">
        <v>123</v>
      </c>
      <c r="B339" s="16">
        <v>1535</v>
      </c>
      <c r="C339" s="2">
        <v>10</v>
      </c>
      <c r="D339" s="2">
        <v>20</v>
      </c>
      <c r="E339" s="2">
        <v>30700</v>
      </c>
      <c r="F339" s="2">
        <v>2149</v>
      </c>
      <c r="G339" s="2">
        <v>28551</v>
      </c>
      <c r="H339" s="2">
        <v>15350</v>
      </c>
      <c r="I339" s="3">
        <v>41648</v>
      </c>
      <c r="J339" t="s">
        <v>393</v>
      </c>
      <c r="K339" t="s">
        <v>309</v>
      </c>
      <c r="L339" t="s">
        <v>400</v>
      </c>
      <c r="M339" t="str" cm="1">
        <f t="array" ref="M339" xml:space="preserve"> _xlfn.XLOOKUP(K339,Market!B:B,Market!C:C, NA,0,1)</f>
        <v>Europe</v>
      </c>
      <c r="N339" t="str">
        <f xml:space="preserve"> IF(Table1[[#This Row],[Discounts]]=0, "No Discount", IF(Table1[[#This Row],[Discounts]]&lt;1000, "Low Discount", IF(Table1[[#This Row],[Discounts]]&lt;10000, "Medium Discount", "High Discount")))</f>
        <v>Medium Discount</v>
      </c>
      <c r="O339" s="18">
        <f t="shared" si="10"/>
        <v>13201</v>
      </c>
      <c r="P339">
        <f t="shared" si="11"/>
        <v>0.46236559139784944</v>
      </c>
      <c r="Q339" t="str">
        <f xml:space="preserve"> IF(Table1[[#This Row],[Profit]]/Table1[[#This Row],[COGS]]*100&gt;20, "Achieved", "Not Achieved")</f>
        <v>Achieved</v>
      </c>
    </row>
    <row r="340" spans="1:17" ht="12.75">
      <c r="A340" s="1" t="s">
        <v>123</v>
      </c>
      <c r="B340" s="16">
        <v>1123</v>
      </c>
      <c r="C340" s="2">
        <v>10</v>
      </c>
      <c r="D340" s="2">
        <v>300</v>
      </c>
      <c r="E340" s="2">
        <v>336900</v>
      </c>
      <c r="F340" s="2">
        <v>23583</v>
      </c>
      <c r="G340" s="2">
        <v>313317</v>
      </c>
      <c r="H340" s="2">
        <v>280750</v>
      </c>
      <c r="I340" s="3">
        <v>41283</v>
      </c>
      <c r="J340" t="s">
        <v>399</v>
      </c>
      <c r="K340" t="s">
        <v>310</v>
      </c>
      <c r="L340" t="s">
        <v>400</v>
      </c>
      <c r="M340" t="str" cm="1">
        <f t="array" ref="M340" xml:space="preserve"> _xlfn.XLOOKUP(K340,Market!B:B,Market!C:C, NA,0,1)</f>
        <v>Europe</v>
      </c>
      <c r="N340" t="str">
        <f xml:space="preserve"> IF(Table1[[#This Row],[Discounts]]=0, "No Discount", IF(Table1[[#This Row],[Discounts]]&lt;1000, "Low Discount", IF(Table1[[#This Row],[Discounts]]&lt;10000, "Medium Discount", "High Discount")))</f>
        <v>High Discount</v>
      </c>
      <c r="O340" s="18">
        <f t="shared" si="10"/>
        <v>32567</v>
      </c>
      <c r="P340">
        <f t="shared" si="11"/>
        <v>0.1039426523297491</v>
      </c>
      <c r="Q340" t="str">
        <f xml:space="preserve"> IF(Table1[[#This Row],[Profit]]/Table1[[#This Row],[COGS]]*100&gt;20, "Achieved", "Not Achieved")</f>
        <v>Not Achieved</v>
      </c>
    </row>
    <row r="341" spans="1:17" ht="12.75">
      <c r="A341" s="1" t="s">
        <v>123</v>
      </c>
      <c r="B341" s="16">
        <v>1404</v>
      </c>
      <c r="C341" s="2">
        <v>10</v>
      </c>
      <c r="D341" s="2">
        <v>300</v>
      </c>
      <c r="E341" s="2">
        <v>421200</v>
      </c>
      <c r="F341" s="2">
        <v>29484</v>
      </c>
      <c r="G341" s="2">
        <v>391716</v>
      </c>
      <c r="H341" s="2">
        <v>351000</v>
      </c>
      <c r="I341" s="3">
        <v>41285</v>
      </c>
      <c r="J341" t="s">
        <v>399</v>
      </c>
      <c r="K341" t="s">
        <v>346</v>
      </c>
      <c r="L341" t="s">
        <v>400</v>
      </c>
      <c r="M341" t="str" cm="1">
        <f t="array" ref="M341" xml:space="preserve"> _xlfn.XLOOKUP(K341,Market!B:B,Market!C:C, NA,0,1)</f>
        <v>North America</v>
      </c>
      <c r="N341" t="str">
        <f xml:space="preserve"> IF(Table1[[#This Row],[Discounts]]=0, "No Discount", IF(Table1[[#This Row],[Discounts]]&lt;1000, "Low Discount", IF(Table1[[#This Row],[Discounts]]&lt;10000, "Medium Discount", "High Discount")))</f>
        <v>High Discount</v>
      </c>
      <c r="O341" s="18">
        <f t="shared" si="10"/>
        <v>40716</v>
      </c>
      <c r="P341">
        <f t="shared" si="11"/>
        <v>0.1039426523297491</v>
      </c>
      <c r="Q341" t="str">
        <f xml:space="preserve"> IF(Table1[[#This Row],[Profit]]/Table1[[#This Row],[COGS]]*100&gt;20, "Achieved", "Not Achieved")</f>
        <v>Not Achieved</v>
      </c>
    </row>
    <row r="342" spans="1:17" ht="12.75">
      <c r="A342" s="1" t="s">
        <v>123</v>
      </c>
      <c r="B342" s="16">
        <v>2763</v>
      </c>
      <c r="C342" s="2">
        <v>10</v>
      </c>
      <c r="D342" s="2">
        <v>12</v>
      </c>
      <c r="E342" s="2">
        <v>33156</v>
      </c>
      <c r="F342" s="2">
        <v>2320.92</v>
      </c>
      <c r="G342" s="2">
        <v>30835.08</v>
      </c>
      <c r="H342" s="2">
        <v>8289</v>
      </c>
      <c r="I342" s="3">
        <v>41285</v>
      </c>
      <c r="J342" t="s">
        <v>397</v>
      </c>
      <c r="K342" t="s">
        <v>357</v>
      </c>
      <c r="L342" t="s">
        <v>400</v>
      </c>
      <c r="M342" t="str" cm="1">
        <f t="array" ref="M342" xml:space="preserve"> _xlfn.XLOOKUP(K342,Market!B:B,Market!C:C, NA,0,1)</f>
        <v>North America</v>
      </c>
      <c r="N342" t="str">
        <f xml:space="preserve"> IF(Table1[[#This Row],[Discounts]]=0, "No Discount", IF(Table1[[#This Row],[Discounts]]&lt;1000, "Low Discount", IF(Table1[[#This Row],[Discounts]]&lt;10000, "Medium Discount", "High Discount")))</f>
        <v>Medium Discount</v>
      </c>
      <c r="O342" s="18">
        <f t="shared" si="10"/>
        <v>22546.080000000002</v>
      </c>
      <c r="P342">
        <f t="shared" si="11"/>
        <v>0.73118279569892475</v>
      </c>
      <c r="Q342" t="str">
        <f xml:space="preserve"> IF(Table1[[#This Row],[Profit]]/Table1[[#This Row],[COGS]]*100&gt;20, "Achieved", "Not Achieved")</f>
        <v>Achieved</v>
      </c>
    </row>
    <row r="343" spans="1:17" ht="12.75">
      <c r="A343" s="1" t="s">
        <v>123</v>
      </c>
      <c r="B343" s="16">
        <v>2125</v>
      </c>
      <c r="C343" s="2">
        <v>10</v>
      </c>
      <c r="D343" s="2">
        <v>7</v>
      </c>
      <c r="E343" s="2">
        <v>14875</v>
      </c>
      <c r="F343" s="2">
        <v>1041.25</v>
      </c>
      <c r="G343" s="2">
        <v>13833.75</v>
      </c>
      <c r="H343" s="2">
        <v>10625</v>
      </c>
      <c r="I343" s="3">
        <v>41286</v>
      </c>
      <c r="J343" t="s">
        <v>393</v>
      </c>
      <c r="K343" t="s">
        <v>310</v>
      </c>
      <c r="L343" t="s">
        <v>400</v>
      </c>
      <c r="M343" t="str" cm="1">
        <f t="array" ref="M343" xml:space="preserve"> _xlfn.XLOOKUP(K343,Market!B:B,Market!C:C, NA,0,1)</f>
        <v>Europe</v>
      </c>
      <c r="N343" t="str">
        <f xml:space="preserve"> IF(Table1[[#This Row],[Discounts]]=0, "No Discount", IF(Table1[[#This Row],[Discounts]]&lt;1000, "Low Discount", IF(Table1[[#This Row],[Discounts]]&lt;10000, "Medium Discount", "High Discount")))</f>
        <v>Medium Discount</v>
      </c>
      <c r="O343" s="18">
        <f t="shared" si="10"/>
        <v>3208.75</v>
      </c>
      <c r="P343">
        <f t="shared" si="11"/>
        <v>0.23195084485407066</v>
      </c>
      <c r="Q343" t="str">
        <f xml:space="preserve"> IF(Table1[[#This Row],[Profit]]/Table1[[#This Row],[COGS]]*100&gt;20, "Achieved", "Not Achieved")</f>
        <v>Achieved</v>
      </c>
    </row>
    <row r="344" spans="1:17" ht="12.75">
      <c r="A344" s="1" t="s">
        <v>123</v>
      </c>
      <c r="B344" s="16">
        <v>1659</v>
      </c>
      <c r="C344" s="2">
        <v>120</v>
      </c>
      <c r="D344" s="2">
        <v>300</v>
      </c>
      <c r="E344" s="2">
        <v>497700</v>
      </c>
      <c r="F344" s="2">
        <v>34839</v>
      </c>
      <c r="G344" s="2">
        <v>462861</v>
      </c>
      <c r="H344" s="2">
        <v>414750</v>
      </c>
      <c r="I344" s="3">
        <v>41646</v>
      </c>
      <c r="J344" t="s">
        <v>399</v>
      </c>
      <c r="K344" t="s">
        <v>309</v>
      </c>
      <c r="L344" t="s">
        <v>401</v>
      </c>
      <c r="M344" t="str" cm="1">
        <f t="array" ref="M344" xml:space="preserve"> _xlfn.XLOOKUP(K344,Market!B:B,Market!C:C, NA,0,1)</f>
        <v>Europe</v>
      </c>
      <c r="N344" t="str">
        <f xml:space="preserve"> IF(Table1[[#This Row],[Discounts]]=0, "No Discount", IF(Table1[[#This Row],[Discounts]]&lt;1000, "Low Discount", IF(Table1[[#This Row],[Discounts]]&lt;10000, "Medium Discount", "High Discount")))</f>
        <v>High Discount</v>
      </c>
      <c r="O344" s="18">
        <f t="shared" si="10"/>
        <v>48111</v>
      </c>
      <c r="P344">
        <f t="shared" si="11"/>
        <v>0.1039426523297491</v>
      </c>
      <c r="Q344" t="str">
        <f xml:space="preserve"> IF(Table1[[#This Row],[Profit]]/Table1[[#This Row],[COGS]]*100&gt;20, "Achieved", "Not Achieved")</f>
        <v>Not Achieved</v>
      </c>
    </row>
    <row r="345" spans="1:17" ht="12.75">
      <c r="A345" s="1" t="s">
        <v>123</v>
      </c>
      <c r="B345" s="16">
        <v>609</v>
      </c>
      <c r="C345" s="2">
        <v>120</v>
      </c>
      <c r="D345" s="2">
        <v>20</v>
      </c>
      <c r="E345" s="2">
        <v>12180</v>
      </c>
      <c r="F345" s="2">
        <v>852.6</v>
      </c>
      <c r="G345" s="2">
        <v>11327.4</v>
      </c>
      <c r="H345" s="2">
        <v>6090</v>
      </c>
      <c r="I345" s="3">
        <v>41647</v>
      </c>
      <c r="J345" t="s">
        <v>393</v>
      </c>
      <c r="K345" t="s">
        <v>357</v>
      </c>
      <c r="L345" t="s">
        <v>401</v>
      </c>
      <c r="M345" t="str" cm="1">
        <f t="array" ref="M345" xml:space="preserve"> _xlfn.XLOOKUP(K345,Market!B:B,Market!C:C, NA,0,1)</f>
        <v>North America</v>
      </c>
      <c r="N345" t="str">
        <f xml:space="preserve"> IF(Table1[[#This Row],[Discounts]]=0, "No Discount", IF(Table1[[#This Row],[Discounts]]&lt;1000, "Low Discount", IF(Table1[[#This Row],[Discounts]]&lt;10000, "Medium Discount", "High Discount")))</f>
        <v>Low Discount</v>
      </c>
      <c r="O345" s="18">
        <f t="shared" si="10"/>
        <v>5237.3999999999996</v>
      </c>
      <c r="P345">
        <f t="shared" si="11"/>
        <v>0.46236559139784944</v>
      </c>
      <c r="Q345" t="str">
        <f xml:space="preserve"> IF(Table1[[#This Row],[Profit]]/Table1[[#This Row],[COGS]]*100&gt;20, "Achieved", "Not Achieved")</f>
        <v>Achieved</v>
      </c>
    </row>
    <row r="346" spans="1:17" ht="12.75">
      <c r="A346" s="1" t="s">
        <v>123</v>
      </c>
      <c r="B346" s="16">
        <v>2087</v>
      </c>
      <c r="C346" s="2">
        <v>120</v>
      </c>
      <c r="D346" s="2">
        <v>125</v>
      </c>
      <c r="E346" s="2">
        <v>260875</v>
      </c>
      <c r="F346" s="2">
        <v>18261.25</v>
      </c>
      <c r="G346" s="2">
        <v>242613.75</v>
      </c>
      <c r="H346" s="2">
        <v>250440</v>
      </c>
      <c r="I346" s="3">
        <v>41648</v>
      </c>
      <c r="J346" t="s">
        <v>398</v>
      </c>
      <c r="K346" t="s">
        <v>310</v>
      </c>
      <c r="L346" t="s">
        <v>401</v>
      </c>
      <c r="M346" t="str" cm="1">
        <f t="array" ref="M346" xml:space="preserve"> _xlfn.XLOOKUP(K346,Market!B:B,Market!C:C, NA,0,1)</f>
        <v>Europe</v>
      </c>
      <c r="N346" t="str">
        <f xml:space="preserve"> IF(Table1[[#This Row],[Discounts]]=0, "No Discount", IF(Table1[[#This Row],[Discounts]]&lt;1000, "Low Discount", IF(Table1[[#This Row],[Discounts]]&lt;10000, "Medium Discount", "High Discount")))</f>
        <v>High Discount</v>
      </c>
      <c r="O346" s="18">
        <f t="shared" si="10"/>
        <v>-7826.25</v>
      </c>
      <c r="P346">
        <f t="shared" si="11"/>
        <v>-3.2258064516129031E-2</v>
      </c>
      <c r="Q346" t="str">
        <f xml:space="preserve"> IF(Table1[[#This Row],[Profit]]/Table1[[#This Row],[COGS]]*100&gt;20, "Achieved", "Not Achieved")</f>
        <v>Not Achieved</v>
      </c>
    </row>
    <row r="347" spans="1:17" ht="12.75">
      <c r="A347" s="1" t="s">
        <v>123</v>
      </c>
      <c r="B347" s="16">
        <v>1976</v>
      </c>
      <c r="C347" s="2">
        <v>120</v>
      </c>
      <c r="D347" s="2">
        <v>20</v>
      </c>
      <c r="E347" s="2">
        <v>39520</v>
      </c>
      <c r="F347" s="2">
        <v>2766.4</v>
      </c>
      <c r="G347" s="2">
        <v>36753.599999999999</v>
      </c>
      <c r="H347" s="2">
        <v>19760</v>
      </c>
      <c r="I347" s="3">
        <v>41649</v>
      </c>
      <c r="J347" t="s">
        <v>393</v>
      </c>
      <c r="K347" t="s">
        <v>309</v>
      </c>
      <c r="L347" t="s">
        <v>401</v>
      </c>
      <c r="M347" t="str" cm="1">
        <f t="array" ref="M347" xml:space="preserve"> _xlfn.XLOOKUP(K347,Market!B:B,Market!C:C, NA,0,1)</f>
        <v>Europe</v>
      </c>
      <c r="N347" t="str">
        <f xml:space="preserve"> IF(Table1[[#This Row],[Discounts]]=0, "No Discount", IF(Table1[[#This Row],[Discounts]]&lt;1000, "Low Discount", IF(Table1[[#This Row],[Discounts]]&lt;10000, "Medium Discount", "High Discount")))</f>
        <v>Medium Discount</v>
      </c>
      <c r="O347" s="18">
        <f t="shared" si="10"/>
        <v>16993.599999999999</v>
      </c>
      <c r="P347">
        <f t="shared" si="11"/>
        <v>0.46236559139784944</v>
      </c>
      <c r="Q347" t="str">
        <f xml:space="preserve"> IF(Table1[[#This Row],[Profit]]/Table1[[#This Row],[COGS]]*100&gt;20, "Achieved", "Not Achieved")</f>
        <v>Achieved</v>
      </c>
    </row>
    <row r="348" spans="1:17" ht="12.75">
      <c r="A348" s="1" t="s">
        <v>123</v>
      </c>
      <c r="B348" s="16">
        <v>1421</v>
      </c>
      <c r="C348" s="2">
        <v>120</v>
      </c>
      <c r="D348" s="2">
        <v>20</v>
      </c>
      <c r="E348" s="2">
        <v>28420</v>
      </c>
      <c r="F348" s="2">
        <v>1989.4</v>
      </c>
      <c r="G348" s="2">
        <v>26430.6</v>
      </c>
      <c r="H348" s="2">
        <v>14210</v>
      </c>
      <c r="I348" s="3">
        <v>41286</v>
      </c>
      <c r="J348" t="s">
        <v>393</v>
      </c>
      <c r="K348" t="s">
        <v>364</v>
      </c>
      <c r="L348" t="s">
        <v>401</v>
      </c>
      <c r="M348" t="str" cm="1">
        <f t="array" ref="M348" xml:space="preserve"> _xlfn.XLOOKUP(K348,Market!B:B,Market!C:C, NA,0,1)</f>
        <v>North America</v>
      </c>
      <c r="N348" t="str">
        <f xml:space="preserve"> IF(Table1[[#This Row],[Discounts]]=0, "No Discount", IF(Table1[[#This Row],[Discounts]]&lt;1000, "Low Discount", IF(Table1[[#This Row],[Discounts]]&lt;10000, "Medium Discount", "High Discount")))</f>
        <v>Medium Discount</v>
      </c>
      <c r="O348" s="18">
        <f t="shared" si="10"/>
        <v>12220.599999999999</v>
      </c>
      <c r="P348">
        <f t="shared" si="11"/>
        <v>0.46236559139784944</v>
      </c>
      <c r="Q348" t="str">
        <f xml:space="preserve"> IF(Table1[[#This Row],[Profit]]/Table1[[#This Row],[COGS]]*100&gt;20, "Achieved", "Not Achieved")</f>
        <v>Achieved</v>
      </c>
    </row>
    <row r="349" spans="1:17" ht="12.75">
      <c r="A349" s="1" t="s">
        <v>123</v>
      </c>
      <c r="B349" s="16">
        <v>1372</v>
      </c>
      <c r="C349" s="2">
        <v>120</v>
      </c>
      <c r="D349" s="2">
        <v>300</v>
      </c>
      <c r="E349" s="2">
        <v>411600</v>
      </c>
      <c r="F349" s="2">
        <v>28812</v>
      </c>
      <c r="G349" s="2">
        <v>382788</v>
      </c>
      <c r="H349" s="2">
        <v>343000</v>
      </c>
      <c r="I349" s="3">
        <v>41651</v>
      </c>
      <c r="J349" t="s">
        <v>399</v>
      </c>
      <c r="K349" t="s">
        <v>364</v>
      </c>
      <c r="L349" t="s">
        <v>401</v>
      </c>
      <c r="M349" t="str" cm="1">
        <f t="array" ref="M349" xml:space="preserve"> _xlfn.XLOOKUP(K349,Market!B:B,Market!C:C, NA,0,1)</f>
        <v>North America</v>
      </c>
      <c r="N349" t="str">
        <f xml:space="preserve"> IF(Table1[[#This Row],[Discounts]]=0, "No Discount", IF(Table1[[#This Row],[Discounts]]&lt;1000, "Low Discount", IF(Table1[[#This Row],[Discounts]]&lt;10000, "Medium Discount", "High Discount")))</f>
        <v>High Discount</v>
      </c>
      <c r="O349" s="18">
        <f t="shared" si="10"/>
        <v>39788</v>
      </c>
      <c r="P349">
        <f t="shared" si="11"/>
        <v>0.1039426523297491</v>
      </c>
      <c r="Q349" t="str">
        <f xml:space="preserve"> IF(Table1[[#This Row],[Profit]]/Table1[[#This Row],[COGS]]*100&gt;20, "Achieved", "Not Achieved")</f>
        <v>Not Achieved</v>
      </c>
    </row>
    <row r="350" spans="1:17" ht="12.75">
      <c r="A350" s="1" t="s">
        <v>123</v>
      </c>
      <c r="B350" s="16">
        <v>588</v>
      </c>
      <c r="C350" s="2">
        <v>120</v>
      </c>
      <c r="D350" s="2">
        <v>20</v>
      </c>
      <c r="E350" s="2">
        <v>11760</v>
      </c>
      <c r="F350" s="2">
        <v>823.2</v>
      </c>
      <c r="G350" s="2">
        <v>10936.8</v>
      </c>
      <c r="H350" s="2">
        <v>5880</v>
      </c>
      <c r="I350" s="3">
        <v>41286</v>
      </c>
      <c r="J350" t="s">
        <v>393</v>
      </c>
      <c r="K350" t="s">
        <v>310</v>
      </c>
      <c r="L350" t="s">
        <v>401</v>
      </c>
      <c r="M350" t="str" cm="1">
        <f t="array" ref="M350" xml:space="preserve"> _xlfn.XLOOKUP(K350,Market!B:B,Market!C:C, NA,0,1)</f>
        <v>Europe</v>
      </c>
      <c r="N350" t="str">
        <f xml:space="preserve"> IF(Table1[[#This Row],[Discounts]]=0, "No Discount", IF(Table1[[#This Row],[Discounts]]&lt;1000, "Low Discount", IF(Table1[[#This Row],[Discounts]]&lt;10000, "Medium Discount", "High Discount")))</f>
        <v>Low Discount</v>
      </c>
      <c r="O350" s="18">
        <f t="shared" si="10"/>
        <v>5056.7999999999993</v>
      </c>
      <c r="P350">
        <f t="shared" si="11"/>
        <v>0.46236559139784944</v>
      </c>
      <c r="Q350" t="str">
        <f xml:space="preserve"> IF(Table1[[#This Row],[Profit]]/Table1[[#This Row],[COGS]]*100&gt;20, "Achieved", "Not Achieved")</f>
        <v>Achieved</v>
      </c>
    </row>
    <row r="351" spans="1:17" ht="12.75">
      <c r="A351" s="1" t="s">
        <v>123</v>
      </c>
      <c r="B351" s="16">
        <v>3244.5</v>
      </c>
      <c r="C351" s="2">
        <v>250</v>
      </c>
      <c r="D351" s="2">
        <v>12</v>
      </c>
      <c r="E351" s="2">
        <v>38934</v>
      </c>
      <c r="F351" s="2">
        <v>2725.38</v>
      </c>
      <c r="G351" s="2">
        <v>36208.620000000003</v>
      </c>
      <c r="H351" s="2">
        <v>9733.5</v>
      </c>
      <c r="I351" s="3">
        <v>41640</v>
      </c>
      <c r="J351" t="s">
        <v>397</v>
      </c>
      <c r="K351" t="s">
        <v>346</v>
      </c>
      <c r="L351" t="s">
        <v>402</v>
      </c>
      <c r="M351" t="str" cm="1">
        <f t="array" ref="M351" xml:space="preserve"> _xlfn.XLOOKUP(K351,Market!B:B,Market!C:C, NA,0,1)</f>
        <v>North America</v>
      </c>
      <c r="N351" t="str">
        <f xml:space="preserve"> IF(Table1[[#This Row],[Discounts]]=0, "No Discount", IF(Table1[[#This Row],[Discounts]]&lt;1000, "Low Discount", IF(Table1[[#This Row],[Discounts]]&lt;10000, "Medium Discount", "High Discount")))</f>
        <v>Medium Discount</v>
      </c>
      <c r="O351" s="18">
        <f t="shared" si="10"/>
        <v>26475.120000000003</v>
      </c>
      <c r="P351">
        <f t="shared" si="11"/>
        <v>0.73118279569892475</v>
      </c>
      <c r="Q351" t="str">
        <f xml:space="preserve"> IF(Table1[[#This Row],[Profit]]/Table1[[#This Row],[COGS]]*100&gt;20, "Achieved", "Not Achieved")</f>
        <v>Achieved</v>
      </c>
    </row>
    <row r="352" spans="1:17" ht="12.75">
      <c r="A352" s="1" t="s">
        <v>123</v>
      </c>
      <c r="B352" s="16">
        <v>959</v>
      </c>
      <c r="C352" s="2">
        <v>250</v>
      </c>
      <c r="D352" s="2">
        <v>300</v>
      </c>
      <c r="E352" s="2">
        <v>287700</v>
      </c>
      <c r="F352" s="2">
        <v>20139</v>
      </c>
      <c r="G352" s="2">
        <v>267561</v>
      </c>
      <c r="H352" s="2">
        <v>239750</v>
      </c>
      <c r="I352" s="3">
        <v>41641</v>
      </c>
      <c r="J352" t="s">
        <v>399</v>
      </c>
      <c r="K352" t="s">
        <v>309</v>
      </c>
      <c r="L352" t="s">
        <v>402</v>
      </c>
      <c r="M352" t="str" cm="1">
        <f t="array" ref="M352" xml:space="preserve"> _xlfn.XLOOKUP(K352,Market!B:B,Market!C:C, NA,0,1)</f>
        <v>Europe</v>
      </c>
      <c r="N352" t="str">
        <f xml:space="preserve"> IF(Table1[[#This Row],[Discounts]]=0, "No Discount", IF(Table1[[#This Row],[Discounts]]&lt;1000, "Low Discount", IF(Table1[[#This Row],[Discounts]]&lt;10000, "Medium Discount", "High Discount")))</f>
        <v>High Discount</v>
      </c>
      <c r="O352" s="18">
        <f t="shared" si="10"/>
        <v>27811</v>
      </c>
      <c r="P352">
        <f t="shared" si="11"/>
        <v>0.1039426523297491</v>
      </c>
      <c r="Q352" t="str">
        <f xml:space="preserve"> IF(Table1[[#This Row],[Profit]]/Table1[[#This Row],[COGS]]*100&gt;20, "Achieved", "Not Achieved")</f>
        <v>Not Achieved</v>
      </c>
    </row>
    <row r="353" spans="1:17" ht="12.75">
      <c r="A353" s="1" t="s">
        <v>123</v>
      </c>
      <c r="B353" s="16">
        <v>2747</v>
      </c>
      <c r="C353" s="2">
        <v>250</v>
      </c>
      <c r="D353" s="2">
        <v>300</v>
      </c>
      <c r="E353" s="2">
        <v>824100</v>
      </c>
      <c r="F353" s="2">
        <v>57687</v>
      </c>
      <c r="G353" s="2">
        <v>766413</v>
      </c>
      <c r="H353" s="2">
        <v>686750</v>
      </c>
      <c r="I353" s="3">
        <v>41641</v>
      </c>
      <c r="J353" t="s">
        <v>399</v>
      </c>
      <c r="K353" t="s">
        <v>357</v>
      </c>
      <c r="L353" t="s">
        <v>402</v>
      </c>
      <c r="M353" t="str" cm="1">
        <f t="array" ref="M353" xml:space="preserve"> _xlfn.XLOOKUP(K353,Market!B:B,Market!C:C, NA,0,1)</f>
        <v>North America</v>
      </c>
      <c r="N353" t="str">
        <f xml:space="preserve"> IF(Table1[[#This Row],[Discounts]]=0, "No Discount", IF(Table1[[#This Row],[Discounts]]&lt;1000, "Low Discount", IF(Table1[[#This Row],[Discounts]]&lt;10000, "Medium Discount", "High Discount")))</f>
        <v>High Discount</v>
      </c>
      <c r="O353" s="18">
        <f t="shared" si="10"/>
        <v>79663</v>
      </c>
      <c r="P353">
        <f t="shared" si="11"/>
        <v>0.1039426523297491</v>
      </c>
      <c r="Q353" t="str">
        <f xml:space="preserve"> IF(Table1[[#This Row],[Profit]]/Table1[[#This Row],[COGS]]*100&gt;20, "Achieved", "Not Achieved")</f>
        <v>Not Achieved</v>
      </c>
    </row>
    <row r="354" spans="1:17" ht="12.75">
      <c r="A354" s="1" t="s">
        <v>123</v>
      </c>
      <c r="B354" s="16">
        <v>1645</v>
      </c>
      <c r="C354" s="2">
        <v>260</v>
      </c>
      <c r="D354" s="2">
        <v>125</v>
      </c>
      <c r="E354" s="2">
        <v>205625</v>
      </c>
      <c r="F354" s="2">
        <v>14393.75</v>
      </c>
      <c r="G354" s="2">
        <v>191231.25</v>
      </c>
      <c r="H354" s="2">
        <v>197400</v>
      </c>
      <c r="I354" s="3">
        <v>41644</v>
      </c>
      <c r="J354" t="s">
        <v>398</v>
      </c>
      <c r="K354" t="s">
        <v>346</v>
      </c>
      <c r="L354" t="s">
        <v>403</v>
      </c>
      <c r="M354" t="str" cm="1">
        <f t="array" ref="M354" xml:space="preserve"> _xlfn.XLOOKUP(K354,Market!B:B,Market!C:C, NA,0,1)</f>
        <v>North America</v>
      </c>
      <c r="N354" t="str">
        <f xml:space="preserve"> IF(Table1[[#This Row],[Discounts]]=0, "No Discount", IF(Table1[[#This Row],[Discounts]]&lt;1000, "Low Discount", IF(Table1[[#This Row],[Discounts]]&lt;10000, "Medium Discount", "High Discount")))</f>
        <v>High Discount</v>
      </c>
      <c r="O354" s="18">
        <f t="shared" si="10"/>
        <v>-6168.75</v>
      </c>
      <c r="P354">
        <f t="shared" si="11"/>
        <v>-3.2258064516129031E-2</v>
      </c>
      <c r="Q354" t="str">
        <f xml:space="preserve"> IF(Table1[[#This Row],[Profit]]/Table1[[#This Row],[COGS]]*100&gt;20, "Achieved", "Not Achieved")</f>
        <v>Not Achieved</v>
      </c>
    </row>
    <row r="355" spans="1:17" ht="12.75">
      <c r="A355" s="1" t="s">
        <v>123</v>
      </c>
      <c r="B355" s="16">
        <v>2876</v>
      </c>
      <c r="C355" s="2">
        <v>260</v>
      </c>
      <c r="D355" s="2">
        <v>350</v>
      </c>
      <c r="E355" s="2">
        <v>1006600</v>
      </c>
      <c r="F355" s="2">
        <v>70462</v>
      </c>
      <c r="G355" s="2">
        <v>936138</v>
      </c>
      <c r="H355" s="2">
        <v>747760</v>
      </c>
      <c r="I355" s="3">
        <v>41648</v>
      </c>
      <c r="J355" t="s">
        <v>393</v>
      </c>
      <c r="K355" t="s">
        <v>309</v>
      </c>
      <c r="L355" t="s">
        <v>403</v>
      </c>
      <c r="M355" t="str" cm="1">
        <f t="array" ref="M355" xml:space="preserve"> _xlfn.XLOOKUP(K355,Market!B:B,Market!C:C, NA,0,1)</f>
        <v>Europe</v>
      </c>
      <c r="N355" t="str">
        <f xml:space="preserve"> IF(Table1[[#This Row],[Discounts]]=0, "No Discount", IF(Table1[[#This Row],[Discounts]]&lt;1000, "Low Discount", IF(Table1[[#This Row],[Discounts]]&lt;10000, "Medium Discount", "High Discount")))</f>
        <v>High Discount</v>
      </c>
      <c r="O355" s="18">
        <f t="shared" si="10"/>
        <v>188378</v>
      </c>
      <c r="P355">
        <f t="shared" si="11"/>
        <v>0.20122887864823349</v>
      </c>
      <c r="Q355" t="str">
        <f xml:space="preserve"> IF(Table1[[#This Row],[Profit]]/Table1[[#This Row],[COGS]]*100&gt;20, "Achieved", "Not Achieved")</f>
        <v>Achieved</v>
      </c>
    </row>
    <row r="356" spans="1:17" ht="12.75">
      <c r="A356" s="1" t="s">
        <v>123</v>
      </c>
      <c r="B356" s="16">
        <v>994</v>
      </c>
      <c r="C356" s="2">
        <v>260</v>
      </c>
      <c r="D356" s="2">
        <v>125</v>
      </c>
      <c r="E356" s="2">
        <v>124250</v>
      </c>
      <c r="F356" s="2">
        <v>8697.5</v>
      </c>
      <c r="G356" s="2">
        <v>115552.5</v>
      </c>
      <c r="H356" s="2">
        <v>119280</v>
      </c>
      <c r="I356" s="3">
        <v>41283</v>
      </c>
      <c r="J356" t="s">
        <v>398</v>
      </c>
      <c r="K356" t="s">
        <v>310</v>
      </c>
      <c r="L356" t="s">
        <v>403</v>
      </c>
      <c r="M356" t="str" cm="1">
        <f t="array" ref="M356" xml:space="preserve"> _xlfn.XLOOKUP(K356,Market!B:B,Market!C:C, NA,0,1)</f>
        <v>Europe</v>
      </c>
      <c r="N356" t="str">
        <f xml:space="preserve"> IF(Table1[[#This Row],[Discounts]]=0, "No Discount", IF(Table1[[#This Row],[Discounts]]&lt;1000, "Low Discount", IF(Table1[[#This Row],[Discounts]]&lt;10000, "Medium Discount", "High Discount")))</f>
        <v>Medium Discount</v>
      </c>
      <c r="O356" s="18">
        <f t="shared" si="10"/>
        <v>-3727.5</v>
      </c>
      <c r="P356">
        <f t="shared" si="11"/>
        <v>-3.2258064516129031E-2</v>
      </c>
      <c r="Q356" t="str">
        <f xml:space="preserve"> IF(Table1[[#This Row],[Profit]]/Table1[[#This Row],[COGS]]*100&gt;20, "Achieved", "Not Achieved")</f>
        <v>Not Achieved</v>
      </c>
    </row>
    <row r="357" spans="1:17" ht="12.75">
      <c r="A357" s="1" t="s">
        <v>123</v>
      </c>
      <c r="B357" s="16">
        <v>1118</v>
      </c>
      <c r="C357" s="2">
        <v>260</v>
      </c>
      <c r="D357" s="2">
        <v>20</v>
      </c>
      <c r="E357" s="2">
        <v>22360</v>
      </c>
      <c r="F357" s="2">
        <v>1565.2</v>
      </c>
      <c r="G357" s="2">
        <v>20794.8</v>
      </c>
      <c r="H357" s="2">
        <v>11180</v>
      </c>
      <c r="I357" s="3">
        <v>41650</v>
      </c>
      <c r="J357" t="s">
        <v>393</v>
      </c>
      <c r="K357" t="s">
        <v>346</v>
      </c>
      <c r="L357" t="s">
        <v>403</v>
      </c>
      <c r="M357" t="str" cm="1">
        <f t="array" ref="M357" xml:space="preserve"> _xlfn.XLOOKUP(K357,Market!B:B,Market!C:C, NA,0,1)</f>
        <v>North America</v>
      </c>
      <c r="N357" t="str">
        <f xml:space="preserve"> IF(Table1[[#This Row],[Discounts]]=0, "No Discount", IF(Table1[[#This Row],[Discounts]]&lt;1000, "Low Discount", IF(Table1[[#This Row],[Discounts]]&lt;10000, "Medium Discount", "High Discount")))</f>
        <v>Medium Discount</v>
      </c>
      <c r="O357" s="18">
        <f t="shared" si="10"/>
        <v>9614.7999999999993</v>
      </c>
      <c r="P357">
        <f t="shared" si="11"/>
        <v>0.46236559139784944</v>
      </c>
      <c r="Q357" t="str">
        <f xml:space="preserve"> IF(Table1[[#This Row],[Profit]]/Table1[[#This Row],[COGS]]*100&gt;20, "Achieved", "Not Achieved")</f>
        <v>Achieved</v>
      </c>
    </row>
    <row r="358" spans="1:17" ht="12.75">
      <c r="A358" s="1" t="s">
        <v>123</v>
      </c>
      <c r="B358" s="16">
        <v>1372</v>
      </c>
      <c r="C358" s="2">
        <v>260</v>
      </c>
      <c r="D358" s="2">
        <v>300</v>
      </c>
      <c r="E358" s="2">
        <v>411600</v>
      </c>
      <c r="F358" s="2">
        <v>28812</v>
      </c>
      <c r="G358" s="2">
        <v>382788</v>
      </c>
      <c r="H358" s="2">
        <v>343000</v>
      </c>
      <c r="I358" s="3">
        <v>41651</v>
      </c>
      <c r="J358" t="s">
        <v>399</v>
      </c>
      <c r="K358" t="s">
        <v>364</v>
      </c>
      <c r="L358" t="s">
        <v>403</v>
      </c>
      <c r="M358" t="str" cm="1">
        <f t="array" ref="M358" xml:space="preserve"> _xlfn.XLOOKUP(K358,Market!B:B,Market!C:C, NA,0,1)</f>
        <v>North America</v>
      </c>
      <c r="N358" t="str">
        <f xml:space="preserve"> IF(Table1[[#This Row],[Discounts]]=0, "No Discount", IF(Table1[[#This Row],[Discounts]]&lt;1000, "Low Discount", IF(Table1[[#This Row],[Discounts]]&lt;10000, "Medium Discount", "High Discount")))</f>
        <v>High Discount</v>
      </c>
      <c r="O358" s="18">
        <f t="shared" si="10"/>
        <v>39788</v>
      </c>
      <c r="P358">
        <f t="shared" si="11"/>
        <v>0.1039426523297491</v>
      </c>
      <c r="Q358" t="str">
        <f xml:space="preserve"> IF(Table1[[#This Row],[Profit]]/Table1[[#This Row],[COGS]]*100&gt;20, "Achieved", "Not Achieved")</f>
        <v>Not Achieved</v>
      </c>
    </row>
    <row r="359" spans="1:17" ht="12.75">
      <c r="A359" s="1" t="s">
        <v>123</v>
      </c>
      <c r="B359" s="16">
        <v>488</v>
      </c>
      <c r="C359" s="2">
        <v>5</v>
      </c>
      <c r="D359" s="2">
        <v>7</v>
      </c>
      <c r="E359" s="2">
        <v>3416</v>
      </c>
      <c r="F359" s="2">
        <v>273.27999999999997</v>
      </c>
      <c r="G359" s="2">
        <v>3142.72</v>
      </c>
      <c r="H359" s="2">
        <v>2440</v>
      </c>
      <c r="I359" s="3">
        <v>41641</v>
      </c>
      <c r="J359" t="s">
        <v>393</v>
      </c>
      <c r="K359" t="s">
        <v>346</v>
      </c>
      <c r="L359" t="s">
        <v>396</v>
      </c>
      <c r="M359" t="str" cm="1">
        <f t="array" ref="M359" xml:space="preserve"> _xlfn.XLOOKUP(K359,Market!B:B,Market!C:C, NA,0,1)</f>
        <v>North America</v>
      </c>
      <c r="N359" t="str">
        <f xml:space="preserve"> IF(Table1[[#This Row],[Discounts]]=0, "No Discount", IF(Table1[[#This Row],[Discounts]]&lt;1000, "Low Discount", IF(Table1[[#This Row],[Discounts]]&lt;10000, "Medium Discount", "High Discount")))</f>
        <v>Low Discount</v>
      </c>
      <c r="O359" s="18">
        <f t="shared" si="10"/>
        <v>702.7199999999998</v>
      </c>
      <c r="P359">
        <f t="shared" si="11"/>
        <v>0.22360248447204964</v>
      </c>
      <c r="Q359" t="str">
        <f xml:space="preserve"> IF(Table1[[#This Row],[Profit]]/Table1[[#This Row],[COGS]]*100&gt;20, "Achieved", "Not Achieved")</f>
        <v>Achieved</v>
      </c>
    </row>
    <row r="360" spans="1:17" ht="12.75">
      <c r="A360" s="1" t="s">
        <v>123</v>
      </c>
      <c r="B360" s="16">
        <v>1282</v>
      </c>
      <c r="C360" s="2">
        <v>5</v>
      </c>
      <c r="D360" s="2">
        <v>20</v>
      </c>
      <c r="E360" s="2">
        <v>25640</v>
      </c>
      <c r="F360" s="2">
        <v>2051.1999999999998</v>
      </c>
      <c r="G360" s="2">
        <v>23588.799999999999</v>
      </c>
      <c r="H360" s="2">
        <v>12820</v>
      </c>
      <c r="I360" s="3">
        <v>41645</v>
      </c>
      <c r="J360" t="s">
        <v>393</v>
      </c>
      <c r="K360" t="s">
        <v>364</v>
      </c>
      <c r="L360" t="s">
        <v>396</v>
      </c>
      <c r="M360" t="str" cm="1">
        <f t="array" ref="M360" xml:space="preserve"> _xlfn.XLOOKUP(K360,Market!B:B,Market!C:C, NA,0,1)</f>
        <v>North America</v>
      </c>
      <c r="N360" t="str">
        <f xml:space="preserve"> IF(Table1[[#This Row],[Discounts]]=0, "No Discount", IF(Table1[[#This Row],[Discounts]]&lt;1000, "Low Discount", IF(Table1[[#This Row],[Discounts]]&lt;10000, "Medium Discount", "High Discount")))</f>
        <v>Medium Discount</v>
      </c>
      <c r="O360" s="18">
        <f t="shared" si="10"/>
        <v>10768.8</v>
      </c>
      <c r="P360">
        <f t="shared" si="11"/>
        <v>0.45652173913043476</v>
      </c>
      <c r="Q360" t="str">
        <f xml:space="preserve"> IF(Table1[[#This Row],[Profit]]/Table1[[#This Row],[COGS]]*100&gt;20, "Achieved", "Not Achieved")</f>
        <v>Achieved</v>
      </c>
    </row>
    <row r="361" spans="1:17" ht="12.75">
      <c r="A361" s="1" t="s">
        <v>123</v>
      </c>
      <c r="B361" s="16">
        <v>257</v>
      </c>
      <c r="C361" s="2">
        <v>10</v>
      </c>
      <c r="D361" s="2">
        <v>7</v>
      </c>
      <c r="E361" s="2">
        <v>1799</v>
      </c>
      <c r="F361" s="2">
        <v>143.91999999999999</v>
      </c>
      <c r="G361" s="2">
        <v>1655.08</v>
      </c>
      <c r="H361" s="2">
        <v>1285</v>
      </c>
      <c r="I361" s="3">
        <v>41644</v>
      </c>
      <c r="J361" t="s">
        <v>393</v>
      </c>
      <c r="K361" t="s">
        <v>346</v>
      </c>
      <c r="L361" t="s">
        <v>400</v>
      </c>
      <c r="M361" t="str" cm="1">
        <f t="array" ref="M361" xml:space="preserve"> _xlfn.XLOOKUP(K361,Market!B:B,Market!C:C, NA,0,1)</f>
        <v>North America</v>
      </c>
      <c r="N361" t="str">
        <f xml:space="preserve"> IF(Table1[[#This Row],[Discounts]]=0, "No Discount", IF(Table1[[#This Row],[Discounts]]&lt;1000, "Low Discount", IF(Table1[[#This Row],[Discounts]]&lt;10000, "Medium Discount", "High Discount")))</f>
        <v>Low Discount</v>
      </c>
      <c r="O361" s="18">
        <f t="shared" si="10"/>
        <v>370.07999999999993</v>
      </c>
      <c r="P361">
        <f t="shared" si="11"/>
        <v>0.22360248447204967</v>
      </c>
      <c r="Q361" t="str">
        <f xml:space="preserve"> IF(Table1[[#This Row],[Profit]]/Table1[[#This Row],[COGS]]*100&gt;20, "Achieved", "Not Achieved")</f>
        <v>Achieved</v>
      </c>
    </row>
    <row r="362" spans="1:17" ht="12.75">
      <c r="A362" s="1" t="s">
        <v>123</v>
      </c>
      <c r="B362" s="16">
        <v>1282</v>
      </c>
      <c r="C362" s="2">
        <v>260</v>
      </c>
      <c r="D362" s="2">
        <v>20</v>
      </c>
      <c r="E362" s="2">
        <v>25640</v>
      </c>
      <c r="F362" s="2">
        <v>2051.1999999999998</v>
      </c>
      <c r="G362" s="2">
        <v>23588.799999999999</v>
      </c>
      <c r="H362" s="2">
        <v>12820</v>
      </c>
      <c r="I362" s="3">
        <v>41645</v>
      </c>
      <c r="J362" t="s">
        <v>393</v>
      </c>
      <c r="K362" t="s">
        <v>364</v>
      </c>
      <c r="L362" t="s">
        <v>403</v>
      </c>
      <c r="M362" t="str" cm="1">
        <f t="array" ref="M362" xml:space="preserve"> _xlfn.XLOOKUP(K362,Market!B:B,Market!C:C, NA,0,1)</f>
        <v>North America</v>
      </c>
      <c r="N362" t="str">
        <f xml:space="preserve"> IF(Table1[[#This Row],[Discounts]]=0, "No Discount", IF(Table1[[#This Row],[Discounts]]&lt;1000, "Low Discount", IF(Table1[[#This Row],[Discounts]]&lt;10000, "Medium Discount", "High Discount")))</f>
        <v>Medium Discount</v>
      </c>
      <c r="O362" s="18">
        <f t="shared" si="10"/>
        <v>10768.8</v>
      </c>
      <c r="P362">
        <f t="shared" si="11"/>
        <v>0.45652173913043476</v>
      </c>
      <c r="Q362" t="str">
        <f xml:space="preserve"> IF(Table1[[#This Row],[Profit]]/Table1[[#This Row],[COGS]]*100&gt;20, "Achieved", "Not Achieved")</f>
        <v>Achieved</v>
      </c>
    </row>
    <row r="363" spans="1:17" ht="12.75">
      <c r="A363" s="1" t="s">
        <v>123</v>
      </c>
      <c r="B363" s="16">
        <v>1540</v>
      </c>
      <c r="C363" s="2">
        <v>3</v>
      </c>
      <c r="D363" s="2">
        <v>125</v>
      </c>
      <c r="E363" s="2">
        <v>192500</v>
      </c>
      <c r="F363" s="2">
        <v>15400</v>
      </c>
      <c r="G363" s="2">
        <v>177100</v>
      </c>
      <c r="H363" s="2">
        <v>184800</v>
      </c>
      <c r="I363" s="3">
        <v>41647</v>
      </c>
      <c r="J363" t="s">
        <v>398</v>
      </c>
      <c r="K363" t="s">
        <v>357</v>
      </c>
      <c r="L363" t="s">
        <v>394</v>
      </c>
      <c r="M363" t="str" cm="1">
        <f t="array" ref="M363" xml:space="preserve"> _xlfn.XLOOKUP(K363,Market!B:B,Market!C:C, NA,0,1)</f>
        <v>North America</v>
      </c>
      <c r="N363" t="str">
        <f xml:space="preserve"> IF(Table1[[#This Row],[Discounts]]=0, "No Discount", IF(Table1[[#This Row],[Discounts]]&lt;1000, "Low Discount", IF(Table1[[#This Row],[Discounts]]&lt;10000, "Medium Discount", "High Discount")))</f>
        <v>High Discount</v>
      </c>
      <c r="O363" s="18">
        <f t="shared" si="10"/>
        <v>-7700</v>
      </c>
      <c r="P363">
        <f t="shared" si="11"/>
        <v>-4.3478260869565216E-2</v>
      </c>
      <c r="Q363" t="str">
        <f xml:space="preserve"> IF(Table1[[#This Row],[Profit]]/Table1[[#This Row],[COGS]]*100&gt;20, "Achieved", "Not Achieved")</f>
        <v>Not Achieved</v>
      </c>
    </row>
    <row r="364" spans="1:17" ht="12.75">
      <c r="A364" s="1" t="s">
        <v>123</v>
      </c>
      <c r="B364" s="16">
        <v>490</v>
      </c>
      <c r="C364" s="2">
        <v>3</v>
      </c>
      <c r="D364" s="2">
        <v>15</v>
      </c>
      <c r="E364" s="2">
        <v>7350</v>
      </c>
      <c r="F364" s="2">
        <v>588</v>
      </c>
      <c r="G364" s="2">
        <v>6762</v>
      </c>
      <c r="H364" s="2">
        <v>4900</v>
      </c>
      <c r="I364" s="3">
        <v>41650</v>
      </c>
      <c r="J364" t="s">
        <v>395</v>
      </c>
      <c r="K364" t="s">
        <v>309</v>
      </c>
      <c r="L364" t="s">
        <v>394</v>
      </c>
      <c r="M364" t="str" cm="1">
        <f t="array" ref="M364" xml:space="preserve"> _xlfn.XLOOKUP(K364,Market!B:B,Market!C:C, NA,0,1)</f>
        <v>Europe</v>
      </c>
      <c r="N364" t="str">
        <f xml:space="preserve"> IF(Table1[[#This Row],[Discounts]]=0, "No Discount", IF(Table1[[#This Row],[Discounts]]&lt;1000, "Low Discount", IF(Table1[[#This Row],[Discounts]]&lt;10000, "Medium Discount", "High Discount")))</f>
        <v>Low Discount</v>
      </c>
      <c r="O364" s="18">
        <f t="shared" si="10"/>
        <v>1862</v>
      </c>
      <c r="P364">
        <f t="shared" si="11"/>
        <v>0.27536231884057971</v>
      </c>
      <c r="Q364" t="str">
        <f xml:space="preserve"> IF(Table1[[#This Row],[Profit]]/Table1[[#This Row],[COGS]]*100&gt;20, "Achieved", "Not Achieved")</f>
        <v>Achieved</v>
      </c>
    </row>
    <row r="365" spans="1:17" ht="12.75">
      <c r="A365" s="1" t="s">
        <v>123</v>
      </c>
      <c r="B365" s="16">
        <v>1362</v>
      </c>
      <c r="C365" s="2">
        <v>3</v>
      </c>
      <c r="D365" s="2">
        <v>350</v>
      </c>
      <c r="E365" s="2">
        <v>476700</v>
      </c>
      <c r="F365" s="2">
        <v>38136</v>
      </c>
      <c r="G365" s="2">
        <v>438564</v>
      </c>
      <c r="H365" s="2">
        <v>354120</v>
      </c>
      <c r="I365" s="3">
        <v>41651</v>
      </c>
      <c r="J365" t="s">
        <v>393</v>
      </c>
      <c r="K365" t="s">
        <v>357</v>
      </c>
      <c r="L365" t="s">
        <v>394</v>
      </c>
      <c r="M365" t="str" cm="1">
        <f t="array" ref="M365" xml:space="preserve"> _xlfn.XLOOKUP(K365,Market!B:B,Market!C:C, NA,0,1)</f>
        <v>North America</v>
      </c>
      <c r="N365" t="str">
        <f xml:space="preserve"> IF(Table1[[#This Row],[Discounts]]=0, "No Discount", IF(Table1[[#This Row],[Discounts]]&lt;1000, "Low Discount", IF(Table1[[#This Row],[Discounts]]&lt;10000, "Medium Discount", "High Discount")))</f>
        <v>High Discount</v>
      </c>
      <c r="O365" s="18">
        <f t="shared" si="10"/>
        <v>84444</v>
      </c>
      <c r="P365">
        <f t="shared" si="11"/>
        <v>0.19254658385093168</v>
      </c>
      <c r="Q365" t="str">
        <f xml:space="preserve"> IF(Table1[[#This Row],[Profit]]/Table1[[#This Row],[COGS]]*100&gt;20, "Achieved", "Not Achieved")</f>
        <v>Achieved</v>
      </c>
    </row>
    <row r="366" spans="1:17" ht="12.75">
      <c r="A366" s="1" t="s">
        <v>123</v>
      </c>
      <c r="B366" s="16">
        <v>2501</v>
      </c>
      <c r="C366" s="2">
        <v>5</v>
      </c>
      <c r="D366" s="2">
        <v>15</v>
      </c>
      <c r="E366" s="2">
        <v>37515</v>
      </c>
      <c r="F366" s="2">
        <v>3001.2</v>
      </c>
      <c r="G366" s="2">
        <v>34513.800000000003</v>
      </c>
      <c r="H366" s="2">
        <v>25010</v>
      </c>
      <c r="I366" s="3">
        <v>41642</v>
      </c>
      <c r="J366" t="s">
        <v>395</v>
      </c>
      <c r="K366" t="s">
        <v>309</v>
      </c>
      <c r="L366" t="s">
        <v>396</v>
      </c>
      <c r="M366" t="str" cm="1">
        <f t="array" ref="M366" xml:space="preserve"> _xlfn.XLOOKUP(K366,Market!B:B,Market!C:C, NA,0,1)</f>
        <v>Europe</v>
      </c>
      <c r="N366" t="str">
        <f xml:space="preserve"> IF(Table1[[#This Row],[Discounts]]=0, "No Discount", IF(Table1[[#This Row],[Discounts]]&lt;1000, "Low Discount", IF(Table1[[#This Row],[Discounts]]&lt;10000, "Medium Discount", "High Discount")))</f>
        <v>Medium Discount</v>
      </c>
      <c r="O366" s="18">
        <f t="shared" si="10"/>
        <v>9503.8000000000029</v>
      </c>
      <c r="P366">
        <f t="shared" si="11"/>
        <v>0.27536231884057977</v>
      </c>
      <c r="Q366" t="str">
        <f xml:space="preserve"> IF(Table1[[#This Row],[Profit]]/Table1[[#This Row],[COGS]]*100&gt;20, "Achieved", "Not Achieved")</f>
        <v>Achieved</v>
      </c>
    </row>
    <row r="367" spans="1:17" ht="12.75">
      <c r="A367" s="1" t="s">
        <v>123</v>
      </c>
      <c r="B367" s="16">
        <v>708</v>
      </c>
      <c r="C367" s="2">
        <v>5</v>
      </c>
      <c r="D367" s="2">
        <v>20</v>
      </c>
      <c r="E367" s="2">
        <v>14160</v>
      </c>
      <c r="F367" s="2">
        <v>1132.8</v>
      </c>
      <c r="G367" s="2">
        <v>13027.2</v>
      </c>
      <c r="H367" s="2">
        <v>7080</v>
      </c>
      <c r="I367" s="3">
        <v>41645</v>
      </c>
      <c r="J367" t="s">
        <v>393</v>
      </c>
      <c r="K367" t="s">
        <v>346</v>
      </c>
      <c r="L367" t="s">
        <v>396</v>
      </c>
      <c r="M367" t="str" cm="1">
        <f t="array" ref="M367" xml:space="preserve"> _xlfn.XLOOKUP(K367,Market!B:B,Market!C:C, NA,0,1)</f>
        <v>North America</v>
      </c>
      <c r="N367" t="str">
        <f xml:space="preserve"> IF(Table1[[#This Row],[Discounts]]=0, "No Discount", IF(Table1[[#This Row],[Discounts]]&lt;1000, "Low Discount", IF(Table1[[#This Row],[Discounts]]&lt;10000, "Medium Discount", "High Discount")))</f>
        <v>Medium Discount</v>
      </c>
      <c r="O367" s="18">
        <f t="shared" si="10"/>
        <v>5947.2000000000007</v>
      </c>
      <c r="P367">
        <f t="shared" si="11"/>
        <v>0.45652173913043481</v>
      </c>
      <c r="Q367" t="str">
        <f xml:space="preserve"> IF(Table1[[#This Row],[Profit]]/Table1[[#This Row],[COGS]]*100&gt;20, "Achieved", "Not Achieved")</f>
        <v>Achieved</v>
      </c>
    </row>
    <row r="368" spans="1:17" ht="12.75">
      <c r="A368" s="1" t="s">
        <v>123</v>
      </c>
      <c r="B368" s="16">
        <v>645</v>
      </c>
      <c r="C368" s="2">
        <v>5</v>
      </c>
      <c r="D368" s="2">
        <v>20</v>
      </c>
      <c r="E368" s="2">
        <v>12900</v>
      </c>
      <c r="F368" s="2">
        <v>1032</v>
      </c>
      <c r="G368" s="2">
        <v>11868</v>
      </c>
      <c r="H368" s="2">
        <v>6450</v>
      </c>
      <c r="I368" s="3">
        <v>41646</v>
      </c>
      <c r="J368" t="s">
        <v>393</v>
      </c>
      <c r="K368" t="s">
        <v>310</v>
      </c>
      <c r="L368" t="s">
        <v>396</v>
      </c>
      <c r="M368" t="str" cm="1">
        <f t="array" ref="M368" xml:space="preserve"> _xlfn.XLOOKUP(K368,Market!B:B,Market!C:C, NA,0,1)</f>
        <v>Europe</v>
      </c>
      <c r="N368" t="str">
        <f xml:space="preserve"> IF(Table1[[#This Row],[Discounts]]=0, "No Discount", IF(Table1[[#This Row],[Discounts]]&lt;1000, "Low Discount", IF(Table1[[#This Row],[Discounts]]&lt;10000, "Medium Discount", "High Discount")))</f>
        <v>Medium Discount</v>
      </c>
      <c r="O368" s="18">
        <f t="shared" si="10"/>
        <v>5418</v>
      </c>
      <c r="P368">
        <f t="shared" si="11"/>
        <v>0.45652173913043476</v>
      </c>
      <c r="Q368" t="str">
        <f xml:space="preserve"> IF(Table1[[#This Row],[Profit]]/Table1[[#This Row],[COGS]]*100&gt;20, "Achieved", "Not Achieved")</f>
        <v>Achieved</v>
      </c>
    </row>
    <row r="369" spans="1:17" ht="12.75">
      <c r="A369" s="1" t="s">
        <v>123</v>
      </c>
      <c r="B369" s="16">
        <v>1562</v>
      </c>
      <c r="C369" s="2">
        <v>5</v>
      </c>
      <c r="D369" s="2">
        <v>300</v>
      </c>
      <c r="E369" s="2">
        <v>468600</v>
      </c>
      <c r="F369" s="2">
        <v>37488</v>
      </c>
      <c r="G369" s="2">
        <v>431112</v>
      </c>
      <c r="H369" s="2">
        <v>390500</v>
      </c>
      <c r="I369" s="3">
        <v>41647</v>
      </c>
      <c r="J369" t="s">
        <v>399</v>
      </c>
      <c r="K369" t="s">
        <v>309</v>
      </c>
      <c r="L369" t="s">
        <v>396</v>
      </c>
      <c r="M369" t="str" cm="1">
        <f t="array" ref="M369" xml:space="preserve"> _xlfn.XLOOKUP(K369,Market!B:B,Market!C:C, NA,0,1)</f>
        <v>Europe</v>
      </c>
      <c r="N369" t="str">
        <f xml:space="preserve"> IF(Table1[[#This Row],[Discounts]]=0, "No Discount", IF(Table1[[#This Row],[Discounts]]&lt;1000, "Low Discount", IF(Table1[[#This Row],[Discounts]]&lt;10000, "Medium Discount", "High Discount")))</f>
        <v>High Discount</v>
      </c>
      <c r="O369" s="18">
        <f t="shared" si="10"/>
        <v>40612</v>
      </c>
      <c r="P369">
        <f t="shared" si="11"/>
        <v>9.420289855072464E-2</v>
      </c>
      <c r="Q369" t="str">
        <f xml:space="preserve"> IF(Table1[[#This Row],[Profit]]/Table1[[#This Row],[COGS]]*100&gt;20, "Achieved", "Not Achieved")</f>
        <v>Not Achieved</v>
      </c>
    </row>
    <row r="370" spans="1:17" ht="12.75">
      <c r="A370" s="1" t="s">
        <v>123</v>
      </c>
      <c r="B370" s="16">
        <v>1283</v>
      </c>
      <c r="C370" s="2">
        <v>5</v>
      </c>
      <c r="D370" s="2">
        <v>300</v>
      </c>
      <c r="E370" s="2">
        <v>384900</v>
      </c>
      <c r="F370" s="2">
        <v>30792</v>
      </c>
      <c r="G370" s="2">
        <v>354108</v>
      </c>
      <c r="H370" s="2">
        <v>320750</v>
      </c>
      <c r="I370" s="3">
        <v>41283</v>
      </c>
      <c r="J370" t="s">
        <v>399</v>
      </c>
      <c r="K370" t="s">
        <v>346</v>
      </c>
      <c r="L370" t="s">
        <v>396</v>
      </c>
      <c r="M370" t="str" cm="1">
        <f t="array" ref="M370" xml:space="preserve"> _xlfn.XLOOKUP(K370,Market!B:B,Market!C:C, NA,0,1)</f>
        <v>North America</v>
      </c>
      <c r="N370" t="str">
        <f xml:space="preserve"> IF(Table1[[#This Row],[Discounts]]=0, "No Discount", IF(Table1[[#This Row],[Discounts]]&lt;1000, "Low Discount", IF(Table1[[#This Row],[Discounts]]&lt;10000, "Medium Discount", "High Discount")))</f>
        <v>High Discount</v>
      </c>
      <c r="O370" s="18">
        <f t="shared" si="10"/>
        <v>33358</v>
      </c>
      <c r="P370">
        <f t="shared" si="11"/>
        <v>9.420289855072464E-2</v>
      </c>
      <c r="Q370" t="str">
        <f xml:space="preserve"> IF(Table1[[#This Row],[Profit]]/Table1[[#This Row],[COGS]]*100&gt;20, "Achieved", "Not Achieved")</f>
        <v>Not Achieved</v>
      </c>
    </row>
    <row r="371" spans="1:17" ht="12.75">
      <c r="A371" s="1" t="s">
        <v>123</v>
      </c>
      <c r="B371" s="16">
        <v>711</v>
      </c>
      <c r="C371" s="2">
        <v>5</v>
      </c>
      <c r="D371" s="2">
        <v>15</v>
      </c>
      <c r="E371" s="2">
        <v>10665</v>
      </c>
      <c r="F371" s="2">
        <v>853.2</v>
      </c>
      <c r="G371" s="2">
        <v>9811.7999999999993</v>
      </c>
      <c r="H371" s="2">
        <v>7110</v>
      </c>
      <c r="I371" s="3">
        <v>41651</v>
      </c>
      <c r="J371" t="s">
        <v>395</v>
      </c>
      <c r="K371" t="s">
        <v>310</v>
      </c>
      <c r="L371" t="s">
        <v>396</v>
      </c>
      <c r="M371" t="str" cm="1">
        <f t="array" ref="M371" xml:space="preserve"> _xlfn.XLOOKUP(K371,Market!B:B,Market!C:C, NA,0,1)</f>
        <v>Europe</v>
      </c>
      <c r="N371" t="str">
        <f xml:space="preserve"> IF(Table1[[#This Row],[Discounts]]=0, "No Discount", IF(Table1[[#This Row],[Discounts]]&lt;1000, "Low Discount", IF(Table1[[#This Row],[Discounts]]&lt;10000, "Medium Discount", "High Discount")))</f>
        <v>Low Discount</v>
      </c>
      <c r="O371" s="18">
        <f t="shared" si="10"/>
        <v>2701.7999999999993</v>
      </c>
      <c r="P371">
        <f t="shared" si="11"/>
        <v>0.27536231884057966</v>
      </c>
      <c r="Q371" t="str">
        <f xml:space="preserve"> IF(Table1[[#This Row],[Profit]]/Table1[[#This Row],[COGS]]*100&gt;20, "Achieved", "Not Achieved")</f>
        <v>Achieved</v>
      </c>
    </row>
    <row r="372" spans="1:17" ht="12.75">
      <c r="A372" s="1" t="s">
        <v>123</v>
      </c>
      <c r="B372" s="16">
        <v>1114</v>
      </c>
      <c r="C372" s="2">
        <v>10</v>
      </c>
      <c r="D372" s="2">
        <v>125</v>
      </c>
      <c r="E372" s="2">
        <v>139250</v>
      </c>
      <c r="F372" s="2">
        <v>11140</v>
      </c>
      <c r="G372" s="2">
        <v>128110</v>
      </c>
      <c r="H372" s="2">
        <v>133680</v>
      </c>
      <c r="I372" s="3">
        <v>41642</v>
      </c>
      <c r="J372" t="s">
        <v>398</v>
      </c>
      <c r="K372" t="s">
        <v>357</v>
      </c>
      <c r="L372" t="s">
        <v>400</v>
      </c>
      <c r="M372" t="str" cm="1">
        <f t="array" ref="M372" xml:space="preserve"> _xlfn.XLOOKUP(K372,Market!B:B,Market!C:C, NA,0,1)</f>
        <v>North America</v>
      </c>
      <c r="N372" t="str">
        <f xml:space="preserve"> IF(Table1[[#This Row],[Discounts]]=0, "No Discount", IF(Table1[[#This Row],[Discounts]]&lt;1000, "Low Discount", IF(Table1[[#This Row],[Discounts]]&lt;10000, "Medium Discount", "High Discount")))</f>
        <v>High Discount</v>
      </c>
      <c r="O372" s="18">
        <f t="shared" si="10"/>
        <v>-5570</v>
      </c>
      <c r="P372">
        <f t="shared" si="11"/>
        <v>-4.3478260869565216E-2</v>
      </c>
      <c r="Q372" t="str">
        <f xml:space="preserve"> IF(Table1[[#This Row],[Profit]]/Table1[[#This Row],[COGS]]*100&gt;20, "Achieved", "Not Achieved")</f>
        <v>Not Achieved</v>
      </c>
    </row>
    <row r="373" spans="1:17" ht="12.75">
      <c r="A373" s="1" t="s">
        <v>123</v>
      </c>
      <c r="B373" s="16">
        <v>1259</v>
      </c>
      <c r="C373" s="2">
        <v>10</v>
      </c>
      <c r="D373" s="2">
        <v>7</v>
      </c>
      <c r="E373" s="2">
        <v>8813</v>
      </c>
      <c r="F373" s="2">
        <v>705.04</v>
      </c>
      <c r="G373" s="2">
        <v>8107.96</v>
      </c>
      <c r="H373" s="2">
        <v>6295</v>
      </c>
      <c r="I373" s="3">
        <v>41643</v>
      </c>
      <c r="J373" t="s">
        <v>393</v>
      </c>
      <c r="K373" t="s">
        <v>310</v>
      </c>
      <c r="L373" t="s">
        <v>400</v>
      </c>
      <c r="M373" t="str" cm="1">
        <f t="array" ref="M373" xml:space="preserve"> _xlfn.XLOOKUP(K373,Market!B:B,Market!C:C, NA,0,1)</f>
        <v>Europe</v>
      </c>
      <c r="N373" t="str">
        <f xml:space="preserve"> IF(Table1[[#This Row],[Discounts]]=0, "No Discount", IF(Table1[[#This Row],[Discounts]]&lt;1000, "Low Discount", IF(Table1[[#This Row],[Discounts]]&lt;10000, "Medium Discount", "High Discount")))</f>
        <v>Low Discount</v>
      </c>
      <c r="O373" s="18">
        <f t="shared" si="10"/>
        <v>1812.96</v>
      </c>
      <c r="P373">
        <f t="shared" si="11"/>
        <v>0.2236024844720497</v>
      </c>
      <c r="Q373" t="str">
        <f xml:space="preserve"> IF(Table1[[#This Row],[Profit]]/Table1[[#This Row],[COGS]]*100&gt;20, "Achieved", "Not Achieved")</f>
        <v>Achieved</v>
      </c>
    </row>
    <row r="374" spans="1:17" ht="12.75">
      <c r="A374" s="1" t="s">
        <v>123</v>
      </c>
      <c r="B374" s="16">
        <v>1095</v>
      </c>
      <c r="C374" s="2">
        <v>10</v>
      </c>
      <c r="D374" s="2">
        <v>7</v>
      </c>
      <c r="E374" s="2">
        <v>7665</v>
      </c>
      <c r="F374" s="2">
        <v>613.20000000000005</v>
      </c>
      <c r="G374" s="2">
        <v>7051.8</v>
      </c>
      <c r="H374" s="2">
        <v>5475</v>
      </c>
      <c r="I374" s="3">
        <v>41644</v>
      </c>
      <c r="J374" t="s">
        <v>393</v>
      </c>
      <c r="K374" t="s">
        <v>310</v>
      </c>
      <c r="L374" t="s">
        <v>400</v>
      </c>
      <c r="M374" t="str" cm="1">
        <f t="array" ref="M374" xml:space="preserve"> _xlfn.XLOOKUP(K374,Market!B:B,Market!C:C, NA,0,1)</f>
        <v>Europe</v>
      </c>
      <c r="N374" t="str">
        <f xml:space="preserve"> IF(Table1[[#This Row],[Discounts]]=0, "No Discount", IF(Table1[[#This Row],[Discounts]]&lt;1000, "Low Discount", IF(Table1[[#This Row],[Discounts]]&lt;10000, "Medium Discount", "High Discount")))</f>
        <v>Low Discount</v>
      </c>
      <c r="O374" s="18">
        <f t="shared" si="10"/>
        <v>1576.8000000000002</v>
      </c>
      <c r="P374">
        <f t="shared" si="11"/>
        <v>0.22360248447204972</v>
      </c>
      <c r="Q374" t="str">
        <f xml:space="preserve"> IF(Table1[[#This Row],[Profit]]/Table1[[#This Row],[COGS]]*100&gt;20, "Achieved", "Not Achieved")</f>
        <v>Achieved</v>
      </c>
    </row>
    <row r="375" spans="1:17" ht="12.75">
      <c r="A375" s="1" t="s">
        <v>123</v>
      </c>
      <c r="B375" s="16">
        <v>1366</v>
      </c>
      <c r="C375" s="2">
        <v>10</v>
      </c>
      <c r="D375" s="2">
        <v>20</v>
      </c>
      <c r="E375" s="2">
        <v>27320</v>
      </c>
      <c r="F375" s="2">
        <v>2185.6</v>
      </c>
      <c r="G375" s="2">
        <v>25134.400000000001</v>
      </c>
      <c r="H375" s="2">
        <v>13660</v>
      </c>
      <c r="I375" s="3">
        <v>41645</v>
      </c>
      <c r="J375" t="s">
        <v>393</v>
      </c>
      <c r="K375" t="s">
        <v>310</v>
      </c>
      <c r="L375" t="s">
        <v>400</v>
      </c>
      <c r="M375" t="str" cm="1">
        <f t="array" ref="M375" xml:space="preserve"> _xlfn.XLOOKUP(K375,Market!B:B,Market!C:C, NA,0,1)</f>
        <v>Europe</v>
      </c>
      <c r="N375" t="str">
        <f xml:space="preserve"> IF(Table1[[#This Row],[Discounts]]=0, "No Discount", IF(Table1[[#This Row],[Discounts]]&lt;1000, "Low Discount", IF(Table1[[#This Row],[Discounts]]&lt;10000, "Medium Discount", "High Discount")))</f>
        <v>Medium Discount</v>
      </c>
      <c r="O375" s="18">
        <f t="shared" si="10"/>
        <v>11474.400000000001</v>
      </c>
      <c r="P375">
        <f t="shared" si="11"/>
        <v>0.45652173913043481</v>
      </c>
      <c r="Q375" t="str">
        <f xml:space="preserve"> IF(Table1[[#This Row],[Profit]]/Table1[[#This Row],[COGS]]*100&gt;20, "Achieved", "Not Achieved")</f>
        <v>Achieved</v>
      </c>
    </row>
    <row r="376" spans="1:17" ht="12.75">
      <c r="A376" s="1" t="s">
        <v>123</v>
      </c>
      <c r="B376" s="16">
        <v>2460</v>
      </c>
      <c r="C376" s="2">
        <v>10</v>
      </c>
      <c r="D376" s="2">
        <v>300</v>
      </c>
      <c r="E376" s="2">
        <v>738000</v>
      </c>
      <c r="F376" s="2">
        <v>59040</v>
      </c>
      <c r="G376" s="2">
        <v>678960</v>
      </c>
      <c r="H376" s="2">
        <v>615000</v>
      </c>
      <c r="I376" s="3">
        <v>41645</v>
      </c>
      <c r="J376" t="s">
        <v>399</v>
      </c>
      <c r="K376" t="s">
        <v>357</v>
      </c>
      <c r="L376" t="s">
        <v>400</v>
      </c>
      <c r="M376" t="str" cm="1">
        <f t="array" ref="M376" xml:space="preserve"> _xlfn.XLOOKUP(K376,Market!B:B,Market!C:C, NA,0,1)</f>
        <v>North America</v>
      </c>
      <c r="N376" t="str">
        <f xml:space="preserve"> IF(Table1[[#This Row],[Discounts]]=0, "No Discount", IF(Table1[[#This Row],[Discounts]]&lt;1000, "Low Discount", IF(Table1[[#This Row],[Discounts]]&lt;10000, "Medium Discount", "High Discount")))</f>
        <v>High Discount</v>
      </c>
      <c r="O376" s="18">
        <f t="shared" si="10"/>
        <v>63960</v>
      </c>
      <c r="P376">
        <f t="shared" si="11"/>
        <v>9.420289855072464E-2</v>
      </c>
      <c r="Q376" t="str">
        <f xml:space="preserve"> IF(Table1[[#This Row],[Profit]]/Table1[[#This Row],[COGS]]*100&gt;20, "Achieved", "Not Achieved")</f>
        <v>Not Achieved</v>
      </c>
    </row>
    <row r="377" spans="1:17" ht="12.75">
      <c r="A377" s="1" t="s">
        <v>123</v>
      </c>
      <c r="B377" s="16">
        <v>678</v>
      </c>
      <c r="C377" s="2">
        <v>10</v>
      </c>
      <c r="D377" s="2">
        <v>7</v>
      </c>
      <c r="E377" s="2">
        <v>4746</v>
      </c>
      <c r="F377" s="2">
        <v>379.68</v>
      </c>
      <c r="G377" s="2">
        <v>4366.32</v>
      </c>
      <c r="H377" s="2">
        <v>3390</v>
      </c>
      <c r="I377" s="3">
        <v>41647</v>
      </c>
      <c r="J377" t="s">
        <v>393</v>
      </c>
      <c r="K377" t="s">
        <v>364</v>
      </c>
      <c r="L377" t="s">
        <v>400</v>
      </c>
      <c r="M377" t="str" cm="1">
        <f t="array" ref="M377" xml:space="preserve"> _xlfn.XLOOKUP(K377,Market!B:B,Market!C:C, NA,0,1)</f>
        <v>North America</v>
      </c>
      <c r="N377" t="str">
        <f xml:space="preserve"> IF(Table1[[#This Row],[Discounts]]=0, "No Discount", IF(Table1[[#This Row],[Discounts]]&lt;1000, "Low Discount", IF(Table1[[#This Row],[Discounts]]&lt;10000, "Medium Discount", "High Discount")))</f>
        <v>Low Discount</v>
      </c>
      <c r="O377" s="18">
        <f t="shared" si="10"/>
        <v>976.31999999999971</v>
      </c>
      <c r="P377">
        <f t="shared" si="11"/>
        <v>0.22360248447204964</v>
      </c>
      <c r="Q377" t="str">
        <f xml:space="preserve"> IF(Table1[[#This Row],[Profit]]/Table1[[#This Row],[COGS]]*100&gt;20, "Achieved", "Not Achieved")</f>
        <v>Achieved</v>
      </c>
    </row>
    <row r="378" spans="1:17" ht="12.75">
      <c r="A378" s="1" t="s">
        <v>123</v>
      </c>
      <c r="B378" s="16">
        <v>1598</v>
      </c>
      <c r="C378" s="2">
        <v>10</v>
      </c>
      <c r="D378" s="2">
        <v>7</v>
      </c>
      <c r="E378" s="2">
        <v>11186</v>
      </c>
      <c r="F378" s="2">
        <v>894.88</v>
      </c>
      <c r="G378" s="2">
        <v>10291.120000000001</v>
      </c>
      <c r="H378" s="2">
        <v>7990</v>
      </c>
      <c r="I378" s="3">
        <v>41647</v>
      </c>
      <c r="J378" t="s">
        <v>393</v>
      </c>
      <c r="K378" t="s">
        <v>310</v>
      </c>
      <c r="L378" t="s">
        <v>400</v>
      </c>
      <c r="M378" t="str" cm="1">
        <f t="array" ref="M378" xml:space="preserve"> _xlfn.XLOOKUP(K378,Market!B:B,Market!C:C, NA,0,1)</f>
        <v>Europe</v>
      </c>
      <c r="N378" t="str">
        <f xml:space="preserve"> IF(Table1[[#This Row],[Discounts]]=0, "No Discount", IF(Table1[[#This Row],[Discounts]]&lt;1000, "Low Discount", IF(Table1[[#This Row],[Discounts]]&lt;10000, "Medium Discount", "High Discount")))</f>
        <v>Low Discount</v>
      </c>
      <c r="O378" s="18">
        <f t="shared" si="10"/>
        <v>2301.1200000000008</v>
      </c>
      <c r="P378">
        <f t="shared" si="11"/>
        <v>0.22360248447204975</v>
      </c>
      <c r="Q378" t="str">
        <f xml:space="preserve"> IF(Table1[[#This Row],[Profit]]/Table1[[#This Row],[COGS]]*100&gt;20, "Achieved", "Not Achieved")</f>
        <v>Achieved</v>
      </c>
    </row>
    <row r="379" spans="1:17" ht="12.75">
      <c r="A379" s="1" t="s">
        <v>123</v>
      </c>
      <c r="B379" s="16">
        <v>2409</v>
      </c>
      <c r="C379" s="2">
        <v>10</v>
      </c>
      <c r="D379" s="2">
        <v>7</v>
      </c>
      <c r="E379" s="2">
        <v>16863</v>
      </c>
      <c r="F379" s="2">
        <v>1349.04</v>
      </c>
      <c r="G379" s="2">
        <v>15513.96</v>
      </c>
      <c r="H379" s="2">
        <v>12045</v>
      </c>
      <c r="I379" s="3">
        <v>41283</v>
      </c>
      <c r="J379" t="s">
        <v>393</v>
      </c>
      <c r="K379" t="s">
        <v>310</v>
      </c>
      <c r="L379" t="s">
        <v>400</v>
      </c>
      <c r="M379" t="str" cm="1">
        <f t="array" ref="M379" xml:space="preserve"> _xlfn.XLOOKUP(K379,Market!B:B,Market!C:C, NA,0,1)</f>
        <v>Europe</v>
      </c>
      <c r="N379" t="str">
        <f xml:space="preserve"> IF(Table1[[#This Row],[Discounts]]=0, "No Discount", IF(Table1[[#This Row],[Discounts]]&lt;1000, "Low Discount", IF(Table1[[#This Row],[Discounts]]&lt;10000, "Medium Discount", "High Discount")))</f>
        <v>Medium Discount</v>
      </c>
      <c r="O379" s="18">
        <f t="shared" si="10"/>
        <v>3468.9599999999991</v>
      </c>
      <c r="P379">
        <f t="shared" si="11"/>
        <v>0.22360248447204964</v>
      </c>
      <c r="Q379" t="str">
        <f xml:space="preserve"> IF(Table1[[#This Row],[Profit]]/Table1[[#This Row],[COGS]]*100&gt;20, "Achieved", "Not Achieved")</f>
        <v>Achieved</v>
      </c>
    </row>
    <row r="380" spans="1:17" ht="12.75">
      <c r="A380" s="1" t="s">
        <v>123</v>
      </c>
      <c r="B380" s="16">
        <v>1934</v>
      </c>
      <c r="C380" s="2">
        <v>10</v>
      </c>
      <c r="D380" s="2">
        <v>20</v>
      </c>
      <c r="E380" s="2">
        <v>38680</v>
      </c>
      <c r="F380" s="2">
        <v>3094.4</v>
      </c>
      <c r="G380" s="2">
        <v>35585.599999999999</v>
      </c>
      <c r="H380" s="2">
        <v>19340</v>
      </c>
      <c r="I380" s="3">
        <v>41648</v>
      </c>
      <c r="J380" t="s">
        <v>393</v>
      </c>
      <c r="K380" t="s">
        <v>310</v>
      </c>
      <c r="L380" t="s">
        <v>400</v>
      </c>
      <c r="M380" t="str" cm="1">
        <f t="array" ref="M380" xml:space="preserve"> _xlfn.XLOOKUP(K380,Market!B:B,Market!C:C, NA,0,1)</f>
        <v>Europe</v>
      </c>
      <c r="N380" t="str">
        <f xml:space="preserve"> IF(Table1[[#This Row],[Discounts]]=0, "No Discount", IF(Table1[[#This Row],[Discounts]]&lt;1000, "Low Discount", IF(Table1[[#This Row],[Discounts]]&lt;10000, "Medium Discount", "High Discount")))</f>
        <v>Medium Discount</v>
      </c>
      <c r="O380" s="18">
        <f t="shared" si="10"/>
        <v>16245.599999999999</v>
      </c>
      <c r="P380">
        <f t="shared" si="11"/>
        <v>0.45652173913043476</v>
      </c>
      <c r="Q380" t="str">
        <f xml:space="preserve"> IF(Table1[[#This Row],[Profit]]/Table1[[#This Row],[COGS]]*100&gt;20, "Achieved", "Not Achieved")</f>
        <v>Achieved</v>
      </c>
    </row>
    <row r="381" spans="1:17" ht="12.75">
      <c r="A381" s="1" t="s">
        <v>123</v>
      </c>
      <c r="B381" s="16">
        <v>2993</v>
      </c>
      <c r="C381" s="2">
        <v>10</v>
      </c>
      <c r="D381" s="2">
        <v>20</v>
      </c>
      <c r="E381" s="2">
        <v>59860</v>
      </c>
      <c r="F381" s="2">
        <v>4788.8</v>
      </c>
      <c r="G381" s="2">
        <v>55071.199999999997</v>
      </c>
      <c r="H381" s="2">
        <v>29930</v>
      </c>
      <c r="I381" s="3">
        <v>41648</v>
      </c>
      <c r="J381" t="s">
        <v>393</v>
      </c>
      <c r="K381" t="s">
        <v>357</v>
      </c>
      <c r="L381" t="s">
        <v>400</v>
      </c>
      <c r="M381" t="str" cm="1">
        <f t="array" ref="M381" xml:space="preserve"> _xlfn.XLOOKUP(K381,Market!B:B,Market!C:C, NA,0,1)</f>
        <v>North America</v>
      </c>
      <c r="N381" t="str">
        <f xml:space="preserve"> IF(Table1[[#This Row],[Discounts]]=0, "No Discount", IF(Table1[[#This Row],[Discounts]]&lt;1000, "Low Discount", IF(Table1[[#This Row],[Discounts]]&lt;10000, "Medium Discount", "High Discount")))</f>
        <v>Medium Discount</v>
      </c>
      <c r="O381" s="18">
        <f t="shared" si="10"/>
        <v>25141.199999999997</v>
      </c>
      <c r="P381">
        <f t="shared" si="11"/>
        <v>0.45652173913043476</v>
      </c>
      <c r="Q381" t="str">
        <f xml:space="preserve"> IF(Table1[[#This Row],[Profit]]/Table1[[#This Row],[COGS]]*100&gt;20, "Achieved", "Not Achieved")</f>
        <v>Achieved</v>
      </c>
    </row>
    <row r="382" spans="1:17" ht="12.75">
      <c r="A382" s="1" t="s">
        <v>123</v>
      </c>
      <c r="B382" s="16">
        <v>2146</v>
      </c>
      <c r="C382" s="2">
        <v>10</v>
      </c>
      <c r="D382" s="2">
        <v>350</v>
      </c>
      <c r="E382" s="2">
        <v>751100</v>
      </c>
      <c r="F382" s="2">
        <v>60088</v>
      </c>
      <c r="G382" s="2">
        <v>691012</v>
      </c>
      <c r="H382" s="2">
        <v>557960</v>
      </c>
      <c r="I382" s="3">
        <v>41285</v>
      </c>
      <c r="J382" t="s">
        <v>393</v>
      </c>
      <c r="K382" t="s">
        <v>310</v>
      </c>
      <c r="L382" t="s">
        <v>400</v>
      </c>
      <c r="M382" t="str" cm="1">
        <f t="array" ref="M382" xml:space="preserve"> _xlfn.XLOOKUP(K382,Market!B:B,Market!C:C, NA,0,1)</f>
        <v>Europe</v>
      </c>
      <c r="N382" t="str">
        <f xml:space="preserve"> IF(Table1[[#This Row],[Discounts]]=0, "No Discount", IF(Table1[[#This Row],[Discounts]]&lt;1000, "Low Discount", IF(Table1[[#This Row],[Discounts]]&lt;10000, "Medium Discount", "High Discount")))</f>
        <v>High Discount</v>
      </c>
      <c r="O382" s="18">
        <f t="shared" si="10"/>
        <v>133052</v>
      </c>
      <c r="P382">
        <f t="shared" si="11"/>
        <v>0.19254658385093168</v>
      </c>
      <c r="Q382" t="str">
        <f xml:space="preserve"> IF(Table1[[#This Row],[Profit]]/Table1[[#This Row],[COGS]]*100&gt;20, "Achieved", "Not Achieved")</f>
        <v>Achieved</v>
      </c>
    </row>
    <row r="383" spans="1:17" ht="12.75">
      <c r="A383" s="1" t="s">
        <v>123</v>
      </c>
      <c r="B383" s="16">
        <v>1946</v>
      </c>
      <c r="C383" s="2">
        <v>10</v>
      </c>
      <c r="D383" s="2">
        <v>7</v>
      </c>
      <c r="E383" s="2">
        <v>13622</v>
      </c>
      <c r="F383" s="2">
        <v>1089.76</v>
      </c>
      <c r="G383" s="2">
        <v>12532.24</v>
      </c>
      <c r="H383" s="2">
        <v>9730</v>
      </c>
      <c r="I383" s="3">
        <v>41286</v>
      </c>
      <c r="J383" t="s">
        <v>393</v>
      </c>
      <c r="K383" t="s">
        <v>357</v>
      </c>
      <c r="L383" t="s">
        <v>400</v>
      </c>
      <c r="M383" t="str" cm="1">
        <f t="array" ref="M383" xml:space="preserve"> _xlfn.XLOOKUP(K383,Market!B:B,Market!C:C, NA,0,1)</f>
        <v>North America</v>
      </c>
      <c r="N383" t="str">
        <f xml:space="preserve"> IF(Table1[[#This Row],[Discounts]]=0, "No Discount", IF(Table1[[#This Row],[Discounts]]&lt;1000, "Low Discount", IF(Table1[[#This Row],[Discounts]]&lt;10000, "Medium Discount", "High Discount")))</f>
        <v>Medium Discount</v>
      </c>
      <c r="O383" s="18">
        <f t="shared" si="10"/>
        <v>2802.24</v>
      </c>
      <c r="P383">
        <f t="shared" si="11"/>
        <v>0.22360248447204967</v>
      </c>
      <c r="Q383" t="str">
        <f xml:space="preserve"> IF(Table1[[#This Row],[Profit]]/Table1[[#This Row],[COGS]]*100&gt;20, "Achieved", "Not Achieved")</f>
        <v>Achieved</v>
      </c>
    </row>
    <row r="384" spans="1:17" ht="12.75">
      <c r="A384" s="1" t="s">
        <v>123</v>
      </c>
      <c r="B384" s="16">
        <v>1362</v>
      </c>
      <c r="C384" s="2">
        <v>10</v>
      </c>
      <c r="D384" s="2">
        <v>350</v>
      </c>
      <c r="E384" s="2">
        <v>476700</v>
      </c>
      <c r="F384" s="2">
        <v>38136</v>
      </c>
      <c r="G384" s="2">
        <v>438564</v>
      </c>
      <c r="H384" s="2">
        <v>354120</v>
      </c>
      <c r="I384" s="3">
        <v>41651</v>
      </c>
      <c r="J384" t="s">
        <v>393</v>
      </c>
      <c r="K384" t="s">
        <v>357</v>
      </c>
      <c r="L384" t="s">
        <v>400</v>
      </c>
      <c r="M384" t="str" cm="1">
        <f t="array" ref="M384" xml:space="preserve"> _xlfn.XLOOKUP(K384,Market!B:B,Market!C:C, NA,0,1)</f>
        <v>North America</v>
      </c>
      <c r="N384" t="str">
        <f xml:space="preserve"> IF(Table1[[#This Row],[Discounts]]=0, "No Discount", IF(Table1[[#This Row],[Discounts]]&lt;1000, "Low Discount", IF(Table1[[#This Row],[Discounts]]&lt;10000, "Medium Discount", "High Discount")))</f>
        <v>High Discount</v>
      </c>
      <c r="O384" s="18">
        <f t="shared" si="10"/>
        <v>84444</v>
      </c>
      <c r="P384">
        <f t="shared" si="11"/>
        <v>0.19254658385093168</v>
      </c>
      <c r="Q384" t="str">
        <f xml:space="preserve"> IF(Table1[[#This Row],[Profit]]/Table1[[#This Row],[COGS]]*100&gt;20, "Achieved", "Not Achieved")</f>
        <v>Achieved</v>
      </c>
    </row>
    <row r="385" spans="1:17" ht="12.75">
      <c r="A385" s="1" t="s">
        <v>123</v>
      </c>
      <c r="B385" s="16">
        <v>598</v>
      </c>
      <c r="C385" s="2">
        <v>120</v>
      </c>
      <c r="D385" s="2">
        <v>12</v>
      </c>
      <c r="E385" s="2">
        <v>7176</v>
      </c>
      <c r="F385" s="2">
        <v>574.08000000000004</v>
      </c>
      <c r="G385" s="2">
        <v>6601.92</v>
      </c>
      <c r="H385" s="2">
        <v>1794</v>
      </c>
      <c r="I385" s="3">
        <v>41642</v>
      </c>
      <c r="J385" t="s">
        <v>397</v>
      </c>
      <c r="K385" t="s">
        <v>346</v>
      </c>
      <c r="L385" t="s">
        <v>401</v>
      </c>
      <c r="M385" t="str" cm="1">
        <f t="array" ref="M385" xml:space="preserve"> _xlfn.XLOOKUP(K385,Market!B:B,Market!C:C, NA,0,1)</f>
        <v>North America</v>
      </c>
      <c r="N385" t="str">
        <f xml:space="preserve"> IF(Table1[[#This Row],[Discounts]]=0, "No Discount", IF(Table1[[#This Row],[Discounts]]&lt;1000, "Low Discount", IF(Table1[[#This Row],[Discounts]]&lt;10000, "Medium Discount", "High Discount")))</f>
        <v>Low Discount</v>
      </c>
      <c r="O385" s="18">
        <f t="shared" si="10"/>
        <v>4807.92</v>
      </c>
      <c r="P385">
        <f t="shared" si="11"/>
        <v>0.72826086956521741</v>
      </c>
      <c r="Q385" t="str">
        <f xml:space="preserve"> IF(Table1[[#This Row],[Profit]]/Table1[[#This Row],[COGS]]*100&gt;20, "Achieved", "Not Achieved")</f>
        <v>Achieved</v>
      </c>
    </row>
    <row r="386" spans="1:17" ht="12.75">
      <c r="A386" s="1" t="s">
        <v>123</v>
      </c>
      <c r="B386" s="16">
        <v>2907</v>
      </c>
      <c r="C386" s="2">
        <v>120</v>
      </c>
      <c r="D386" s="2">
        <v>7</v>
      </c>
      <c r="E386" s="2">
        <v>20349</v>
      </c>
      <c r="F386" s="2">
        <v>1627.92</v>
      </c>
      <c r="G386" s="2">
        <v>18721.080000000002</v>
      </c>
      <c r="H386" s="2">
        <v>14535</v>
      </c>
      <c r="I386" s="3">
        <v>41645</v>
      </c>
      <c r="J386" t="s">
        <v>393</v>
      </c>
      <c r="K386" t="s">
        <v>364</v>
      </c>
      <c r="L386" t="s">
        <v>401</v>
      </c>
      <c r="M386" t="str" cm="1">
        <f t="array" ref="M386" xml:space="preserve"> _xlfn.XLOOKUP(K386,Market!B:B,Market!C:C, NA,0,1)</f>
        <v>North America</v>
      </c>
      <c r="N386" t="str">
        <f xml:space="preserve"> IF(Table1[[#This Row],[Discounts]]=0, "No Discount", IF(Table1[[#This Row],[Discounts]]&lt;1000, "Low Discount", IF(Table1[[#This Row],[Discounts]]&lt;10000, "Medium Discount", "High Discount")))</f>
        <v>Medium Discount</v>
      </c>
      <c r="O386" s="18">
        <f t="shared" ref="O386:O449" si="12" xml:space="preserve"> G386-H386</f>
        <v>4186.0800000000017</v>
      </c>
      <c r="P386">
        <f t="shared" ref="P386:P449" si="13">(O386/G386)</f>
        <v>0.22360248447204975</v>
      </c>
      <c r="Q386" t="str">
        <f xml:space="preserve"> IF(Table1[[#This Row],[Profit]]/Table1[[#This Row],[COGS]]*100&gt;20, "Achieved", "Not Achieved")</f>
        <v>Achieved</v>
      </c>
    </row>
    <row r="387" spans="1:17" ht="12.75">
      <c r="A387" s="1" t="s">
        <v>123</v>
      </c>
      <c r="B387" s="16">
        <v>2338</v>
      </c>
      <c r="C387" s="2">
        <v>120</v>
      </c>
      <c r="D387" s="2">
        <v>7</v>
      </c>
      <c r="E387" s="2">
        <v>16366</v>
      </c>
      <c r="F387" s="2">
        <v>1309.28</v>
      </c>
      <c r="G387" s="2">
        <v>15056.72</v>
      </c>
      <c r="H387" s="2">
        <v>11690</v>
      </c>
      <c r="I387" s="3">
        <v>41645</v>
      </c>
      <c r="J387" t="s">
        <v>393</v>
      </c>
      <c r="K387" t="s">
        <v>310</v>
      </c>
      <c r="L387" t="s">
        <v>401</v>
      </c>
      <c r="M387" t="str" cm="1">
        <f t="array" ref="M387" xml:space="preserve"> _xlfn.XLOOKUP(K387,Market!B:B,Market!C:C, NA,0,1)</f>
        <v>Europe</v>
      </c>
      <c r="N387" t="str">
        <f xml:space="preserve"> IF(Table1[[#This Row],[Discounts]]=0, "No Discount", IF(Table1[[#This Row],[Discounts]]&lt;1000, "Low Discount", IF(Table1[[#This Row],[Discounts]]&lt;10000, "Medium Discount", "High Discount")))</f>
        <v>Medium Discount</v>
      </c>
      <c r="O387" s="18">
        <f t="shared" si="12"/>
        <v>3366.7199999999993</v>
      </c>
      <c r="P387">
        <f t="shared" si="13"/>
        <v>0.22360248447204967</v>
      </c>
      <c r="Q387" t="str">
        <f xml:space="preserve"> IF(Table1[[#This Row],[Profit]]/Table1[[#This Row],[COGS]]*100&gt;20, "Achieved", "Not Achieved")</f>
        <v>Achieved</v>
      </c>
    </row>
    <row r="388" spans="1:17" ht="12.75">
      <c r="A388" s="1" t="s">
        <v>123</v>
      </c>
      <c r="B388" s="16">
        <v>386</v>
      </c>
      <c r="C388" s="2">
        <v>120</v>
      </c>
      <c r="D388" s="2">
        <v>300</v>
      </c>
      <c r="E388" s="2">
        <v>115800</v>
      </c>
      <c r="F388" s="2">
        <v>9264</v>
      </c>
      <c r="G388" s="2">
        <v>106536</v>
      </c>
      <c r="H388" s="2">
        <v>96500</v>
      </c>
      <c r="I388" s="3">
        <v>41285</v>
      </c>
      <c r="J388" t="s">
        <v>399</v>
      </c>
      <c r="K388" t="s">
        <v>309</v>
      </c>
      <c r="L388" t="s">
        <v>401</v>
      </c>
      <c r="M388" t="str" cm="1">
        <f t="array" ref="M388" xml:space="preserve"> _xlfn.XLOOKUP(K388,Market!B:B,Market!C:C, NA,0,1)</f>
        <v>Europe</v>
      </c>
      <c r="N388" t="str">
        <f xml:space="preserve"> IF(Table1[[#This Row],[Discounts]]=0, "No Discount", IF(Table1[[#This Row],[Discounts]]&lt;1000, "Low Discount", IF(Table1[[#This Row],[Discounts]]&lt;10000, "Medium Discount", "High Discount")))</f>
        <v>Medium Discount</v>
      </c>
      <c r="O388" s="18">
        <f t="shared" si="12"/>
        <v>10036</v>
      </c>
      <c r="P388">
        <f t="shared" si="13"/>
        <v>9.420289855072464E-2</v>
      </c>
      <c r="Q388" t="str">
        <f xml:space="preserve"> IF(Table1[[#This Row],[Profit]]/Table1[[#This Row],[COGS]]*100&gt;20, "Achieved", "Not Achieved")</f>
        <v>Not Achieved</v>
      </c>
    </row>
    <row r="389" spans="1:17" ht="12.75">
      <c r="A389" s="1" t="s">
        <v>123</v>
      </c>
      <c r="B389" s="16">
        <v>635</v>
      </c>
      <c r="C389" s="2">
        <v>120</v>
      </c>
      <c r="D389" s="2">
        <v>300</v>
      </c>
      <c r="E389" s="2">
        <v>190500</v>
      </c>
      <c r="F389" s="2">
        <v>15240</v>
      </c>
      <c r="G389" s="2">
        <v>175260</v>
      </c>
      <c r="H389" s="2">
        <v>158750</v>
      </c>
      <c r="I389" s="3">
        <v>41651</v>
      </c>
      <c r="J389" t="s">
        <v>399</v>
      </c>
      <c r="K389" t="s">
        <v>357</v>
      </c>
      <c r="L389" t="s">
        <v>401</v>
      </c>
      <c r="M389" t="str" cm="1">
        <f t="array" ref="M389" xml:space="preserve"> _xlfn.XLOOKUP(K389,Market!B:B,Market!C:C, NA,0,1)</f>
        <v>North America</v>
      </c>
      <c r="N389" t="str">
        <f xml:space="preserve"> IF(Table1[[#This Row],[Discounts]]=0, "No Discount", IF(Table1[[#This Row],[Discounts]]&lt;1000, "Low Discount", IF(Table1[[#This Row],[Discounts]]&lt;10000, "Medium Discount", "High Discount")))</f>
        <v>High Discount</v>
      </c>
      <c r="O389" s="18">
        <f t="shared" si="12"/>
        <v>16510</v>
      </c>
      <c r="P389">
        <f t="shared" si="13"/>
        <v>9.420289855072464E-2</v>
      </c>
      <c r="Q389" t="str">
        <f xml:space="preserve"> IF(Table1[[#This Row],[Profit]]/Table1[[#This Row],[COGS]]*100&gt;20, "Achieved", "Not Achieved")</f>
        <v>Not Achieved</v>
      </c>
    </row>
    <row r="390" spans="1:17" ht="12.75">
      <c r="A390" s="1" t="s">
        <v>123</v>
      </c>
      <c r="B390" s="16">
        <v>574.5</v>
      </c>
      <c r="C390" s="2">
        <v>250</v>
      </c>
      <c r="D390" s="2">
        <v>350</v>
      </c>
      <c r="E390" s="2">
        <v>201075</v>
      </c>
      <c r="F390" s="2">
        <v>16086</v>
      </c>
      <c r="G390" s="2">
        <v>184989</v>
      </c>
      <c r="H390" s="2">
        <v>149370</v>
      </c>
      <c r="I390" s="3">
        <v>41643</v>
      </c>
      <c r="J390" t="s">
        <v>393</v>
      </c>
      <c r="K390" t="s">
        <v>309</v>
      </c>
      <c r="L390" t="s">
        <v>402</v>
      </c>
      <c r="M390" t="str" cm="1">
        <f t="array" ref="M390" xml:space="preserve"> _xlfn.XLOOKUP(K390,Market!B:B,Market!C:C, NA,0,1)</f>
        <v>Europe</v>
      </c>
      <c r="N390" t="str">
        <f xml:space="preserve"> IF(Table1[[#This Row],[Discounts]]=0, "No Discount", IF(Table1[[#This Row],[Discounts]]&lt;1000, "Low Discount", IF(Table1[[#This Row],[Discounts]]&lt;10000, "Medium Discount", "High Discount")))</f>
        <v>High Discount</v>
      </c>
      <c r="O390" s="18">
        <f t="shared" si="12"/>
        <v>35619</v>
      </c>
      <c r="P390">
        <f t="shared" si="13"/>
        <v>0.19254658385093168</v>
      </c>
      <c r="Q390" t="str">
        <f xml:space="preserve"> IF(Table1[[#This Row],[Profit]]/Table1[[#This Row],[COGS]]*100&gt;20, "Achieved", "Not Achieved")</f>
        <v>Achieved</v>
      </c>
    </row>
    <row r="391" spans="1:17" ht="12.75">
      <c r="A391" s="1" t="s">
        <v>123</v>
      </c>
      <c r="B391" s="16">
        <v>2338</v>
      </c>
      <c r="C391" s="2">
        <v>250</v>
      </c>
      <c r="D391" s="2">
        <v>7</v>
      </c>
      <c r="E391" s="2">
        <v>16366</v>
      </c>
      <c r="F391" s="2">
        <v>1309.28</v>
      </c>
      <c r="G391" s="2">
        <v>15056.72</v>
      </c>
      <c r="H391" s="2">
        <v>11690</v>
      </c>
      <c r="I391" s="3">
        <v>41645</v>
      </c>
      <c r="J391" t="s">
        <v>393</v>
      </c>
      <c r="K391" t="s">
        <v>310</v>
      </c>
      <c r="L391" t="s">
        <v>402</v>
      </c>
      <c r="M391" t="str" cm="1">
        <f t="array" ref="M391" xml:space="preserve"> _xlfn.XLOOKUP(K391,Market!B:B,Market!C:C, NA,0,1)</f>
        <v>Europe</v>
      </c>
      <c r="N391" t="str">
        <f xml:space="preserve"> IF(Table1[[#This Row],[Discounts]]=0, "No Discount", IF(Table1[[#This Row],[Discounts]]&lt;1000, "Low Discount", IF(Table1[[#This Row],[Discounts]]&lt;10000, "Medium Discount", "High Discount")))</f>
        <v>Medium Discount</v>
      </c>
      <c r="O391" s="18">
        <f t="shared" si="12"/>
        <v>3366.7199999999993</v>
      </c>
      <c r="P391">
        <f t="shared" si="13"/>
        <v>0.22360248447204967</v>
      </c>
      <c r="Q391" t="str">
        <f xml:space="preserve"> IF(Table1[[#This Row],[Profit]]/Table1[[#This Row],[COGS]]*100&gt;20, "Achieved", "Not Achieved")</f>
        <v>Achieved</v>
      </c>
    </row>
    <row r="392" spans="1:17" ht="12.75">
      <c r="A392" s="1" t="s">
        <v>123</v>
      </c>
      <c r="B392" s="16">
        <v>381</v>
      </c>
      <c r="C392" s="2">
        <v>250</v>
      </c>
      <c r="D392" s="2">
        <v>350</v>
      </c>
      <c r="E392" s="2">
        <v>133350</v>
      </c>
      <c r="F392" s="2">
        <v>10668</v>
      </c>
      <c r="G392" s="2">
        <v>122682</v>
      </c>
      <c r="H392" s="2">
        <v>99060</v>
      </c>
      <c r="I392" s="3">
        <v>41647</v>
      </c>
      <c r="J392" t="s">
        <v>393</v>
      </c>
      <c r="K392" t="s">
        <v>309</v>
      </c>
      <c r="L392" t="s">
        <v>402</v>
      </c>
      <c r="M392" t="str" cm="1">
        <f t="array" ref="M392" xml:space="preserve"> _xlfn.XLOOKUP(K392,Market!B:B,Market!C:C, NA,0,1)</f>
        <v>Europe</v>
      </c>
      <c r="N392" t="str">
        <f xml:space="preserve"> IF(Table1[[#This Row],[Discounts]]=0, "No Discount", IF(Table1[[#This Row],[Discounts]]&lt;1000, "Low Discount", IF(Table1[[#This Row],[Discounts]]&lt;10000, "Medium Discount", "High Discount")))</f>
        <v>High Discount</v>
      </c>
      <c r="O392" s="18">
        <f t="shared" si="12"/>
        <v>23622</v>
      </c>
      <c r="P392">
        <f t="shared" si="13"/>
        <v>0.19254658385093168</v>
      </c>
      <c r="Q392" t="str">
        <f xml:space="preserve"> IF(Table1[[#This Row],[Profit]]/Table1[[#This Row],[COGS]]*100&gt;20, "Achieved", "Not Achieved")</f>
        <v>Achieved</v>
      </c>
    </row>
    <row r="393" spans="1:17" ht="12.75">
      <c r="A393" s="1" t="s">
        <v>123</v>
      </c>
      <c r="B393" s="16">
        <v>422</v>
      </c>
      <c r="C393" s="2">
        <v>250</v>
      </c>
      <c r="D393" s="2">
        <v>350</v>
      </c>
      <c r="E393" s="2">
        <v>147700</v>
      </c>
      <c r="F393" s="2">
        <v>11816</v>
      </c>
      <c r="G393" s="2">
        <v>135884</v>
      </c>
      <c r="H393" s="2">
        <v>109720</v>
      </c>
      <c r="I393" s="3">
        <v>41647</v>
      </c>
      <c r="J393" t="s">
        <v>393</v>
      </c>
      <c r="K393" t="s">
        <v>310</v>
      </c>
      <c r="L393" t="s">
        <v>402</v>
      </c>
      <c r="M393" t="str" cm="1">
        <f t="array" ref="M393" xml:space="preserve"> _xlfn.XLOOKUP(K393,Market!B:B,Market!C:C, NA,0,1)</f>
        <v>Europe</v>
      </c>
      <c r="N393" t="str">
        <f xml:space="preserve"> IF(Table1[[#This Row],[Discounts]]=0, "No Discount", IF(Table1[[#This Row],[Discounts]]&lt;1000, "Low Discount", IF(Table1[[#This Row],[Discounts]]&lt;10000, "Medium Discount", "High Discount")))</f>
        <v>High Discount</v>
      </c>
      <c r="O393" s="18">
        <f t="shared" si="12"/>
        <v>26164</v>
      </c>
      <c r="P393">
        <f t="shared" si="13"/>
        <v>0.19254658385093168</v>
      </c>
      <c r="Q393" t="str">
        <f xml:space="preserve"> IF(Table1[[#This Row],[Profit]]/Table1[[#This Row],[COGS]]*100&gt;20, "Achieved", "Not Achieved")</f>
        <v>Achieved</v>
      </c>
    </row>
    <row r="394" spans="1:17" ht="12.75">
      <c r="A394" s="1" t="s">
        <v>123</v>
      </c>
      <c r="B394" s="16">
        <v>2134</v>
      </c>
      <c r="C394" s="2">
        <v>250</v>
      </c>
      <c r="D394" s="2">
        <v>300</v>
      </c>
      <c r="E394" s="2">
        <v>640200</v>
      </c>
      <c r="F394" s="2">
        <v>51216</v>
      </c>
      <c r="G394" s="2">
        <v>588984</v>
      </c>
      <c r="H394" s="2">
        <v>533500</v>
      </c>
      <c r="I394" s="3">
        <v>41648</v>
      </c>
      <c r="J394" t="s">
        <v>399</v>
      </c>
      <c r="K394" t="s">
        <v>346</v>
      </c>
      <c r="L394" t="s">
        <v>402</v>
      </c>
      <c r="M394" t="str" cm="1">
        <f t="array" ref="M394" xml:space="preserve"> _xlfn.XLOOKUP(K394,Market!B:B,Market!C:C, NA,0,1)</f>
        <v>North America</v>
      </c>
      <c r="N394" t="str">
        <f xml:space="preserve"> IF(Table1[[#This Row],[Discounts]]=0, "No Discount", IF(Table1[[#This Row],[Discounts]]&lt;1000, "Low Discount", IF(Table1[[#This Row],[Discounts]]&lt;10000, "Medium Discount", "High Discount")))</f>
        <v>High Discount</v>
      </c>
      <c r="O394" s="18">
        <f t="shared" si="12"/>
        <v>55484</v>
      </c>
      <c r="P394">
        <f t="shared" si="13"/>
        <v>9.420289855072464E-2</v>
      </c>
      <c r="Q394" t="str">
        <f xml:space="preserve"> IF(Table1[[#This Row],[Profit]]/Table1[[#This Row],[COGS]]*100&gt;20, "Achieved", "Not Achieved")</f>
        <v>Not Achieved</v>
      </c>
    </row>
    <row r="395" spans="1:17" ht="12.75">
      <c r="A395" s="1" t="s">
        <v>123</v>
      </c>
      <c r="B395" s="16">
        <v>808</v>
      </c>
      <c r="C395" s="2">
        <v>250</v>
      </c>
      <c r="D395" s="2">
        <v>300</v>
      </c>
      <c r="E395" s="2">
        <v>242400</v>
      </c>
      <c r="F395" s="2">
        <v>19392</v>
      </c>
      <c r="G395" s="2">
        <v>223008</v>
      </c>
      <c r="H395" s="2">
        <v>202000</v>
      </c>
      <c r="I395" s="3">
        <v>41286</v>
      </c>
      <c r="J395" t="s">
        <v>399</v>
      </c>
      <c r="K395" t="s">
        <v>364</v>
      </c>
      <c r="L395" t="s">
        <v>402</v>
      </c>
      <c r="M395" t="str" cm="1">
        <f t="array" ref="M395" xml:space="preserve"> _xlfn.XLOOKUP(K395,Market!B:B,Market!C:C, NA,0,1)</f>
        <v>North America</v>
      </c>
      <c r="N395" t="str">
        <f xml:space="preserve"> IF(Table1[[#This Row],[Discounts]]=0, "No Discount", IF(Table1[[#This Row],[Discounts]]&lt;1000, "Low Discount", IF(Table1[[#This Row],[Discounts]]&lt;10000, "Medium Discount", "High Discount")))</f>
        <v>High Discount</v>
      </c>
      <c r="O395" s="18">
        <f t="shared" si="12"/>
        <v>21008</v>
      </c>
      <c r="P395">
        <f t="shared" si="13"/>
        <v>9.420289855072464E-2</v>
      </c>
      <c r="Q395" t="str">
        <f xml:space="preserve"> IF(Table1[[#This Row],[Profit]]/Table1[[#This Row],[COGS]]*100&gt;20, "Achieved", "Not Achieved")</f>
        <v>Not Achieved</v>
      </c>
    </row>
    <row r="396" spans="1:17" ht="12.75">
      <c r="A396" s="1" t="s">
        <v>123</v>
      </c>
      <c r="B396" s="16">
        <v>708</v>
      </c>
      <c r="C396" s="2">
        <v>260</v>
      </c>
      <c r="D396" s="2">
        <v>20</v>
      </c>
      <c r="E396" s="2">
        <v>14160</v>
      </c>
      <c r="F396" s="2">
        <v>1132.8</v>
      </c>
      <c r="G396" s="2">
        <v>13027.2</v>
      </c>
      <c r="H396" s="2">
        <v>7080</v>
      </c>
      <c r="I396" s="3">
        <v>41645</v>
      </c>
      <c r="J396" t="s">
        <v>393</v>
      </c>
      <c r="K396" t="s">
        <v>346</v>
      </c>
      <c r="L396" t="s">
        <v>403</v>
      </c>
      <c r="M396" t="str" cm="1">
        <f t="array" ref="M396" xml:space="preserve"> _xlfn.XLOOKUP(K396,Market!B:B,Market!C:C, NA,0,1)</f>
        <v>North America</v>
      </c>
      <c r="N396" t="str">
        <f xml:space="preserve"> IF(Table1[[#This Row],[Discounts]]=0, "No Discount", IF(Table1[[#This Row],[Discounts]]&lt;1000, "Low Discount", IF(Table1[[#This Row],[Discounts]]&lt;10000, "Medium Discount", "High Discount")))</f>
        <v>Medium Discount</v>
      </c>
      <c r="O396" s="18">
        <f t="shared" si="12"/>
        <v>5947.2000000000007</v>
      </c>
      <c r="P396">
        <f t="shared" si="13"/>
        <v>0.45652173913043481</v>
      </c>
      <c r="Q396" t="str">
        <f xml:space="preserve"> IF(Table1[[#This Row],[Profit]]/Table1[[#This Row],[COGS]]*100&gt;20, "Achieved", "Not Achieved")</f>
        <v>Achieved</v>
      </c>
    </row>
    <row r="397" spans="1:17" ht="12.75">
      <c r="A397" s="1" t="s">
        <v>123</v>
      </c>
      <c r="B397" s="16">
        <v>2907</v>
      </c>
      <c r="C397" s="2">
        <v>260</v>
      </c>
      <c r="D397" s="2">
        <v>7</v>
      </c>
      <c r="E397" s="2">
        <v>20349</v>
      </c>
      <c r="F397" s="2">
        <v>1627.92</v>
      </c>
      <c r="G397" s="2">
        <v>18721.080000000002</v>
      </c>
      <c r="H397" s="2">
        <v>14535</v>
      </c>
      <c r="I397" s="3">
        <v>41645</v>
      </c>
      <c r="J397" t="s">
        <v>393</v>
      </c>
      <c r="K397" t="s">
        <v>364</v>
      </c>
      <c r="L397" t="s">
        <v>403</v>
      </c>
      <c r="M397" t="str" cm="1">
        <f t="array" ref="M397" xml:space="preserve"> _xlfn.XLOOKUP(K397,Market!B:B,Market!C:C, NA,0,1)</f>
        <v>North America</v>
      </c>
      <c r="N397" t="str">
        <f xml:space="preserve"> IF(Table1[[#This Row],[Discounts]]=0, "No Discount", IF(Table1[[#This Row],[Discounts]]&lt;1000, "Low Discount", IF(Table1[[#This Row],[Discounts]]&lt;10000, "Medium Discount", "High Discount")))</f>
        <v>Medium Discount</v>
      </c>
      <c r="O397" s="18">
        <f t="shared" si="12"/>
        <v>4186.0800000000017</v>
      </c>
      <c r="P397">
        <f t="shared" si="13"/>
        <v>0.22360248447204975</v>
      </c>
      <c r="Q397" t="str">
        <f xml:space="preserve"> IF(Table1[[#This Row],[Profit]]/Table1[[#This Row],[COGS]]*100&gt;20, "Achieved", "Not Achieved")</f>
        <v>Achieved</v>
      </c>
    </row>
    <row r="398" spans="1:17" ht="12.75">
      <c r="A398" s="1" t="s">
        <v>123</v>
      </c>
      <c r="B398" s="16">
        <v>1366</v>
      </c>
      <c r="C398" s="2">
        <v>260</v>
      </c>
      <c r="D398" s="2">
        <v>20</v>
      </c>
      <c r="E398" s="2">
        <v>27320</v>
      </c>
      <c r="F398" s="2">
        <v>2185.6</v>
      </c>
      <c r="G398" s="2">
        <v>25134.400000000001</v>
      </c>
      <c r="H398" s="2">
        <v>13660</v>
      </c>
      <c r="I398" s="3">
        <v>41645</v>
      </c>
      <c r="J398" t="s">
        <v>393</v>
      </c>
      <c r="K398" t="s">
        <v>310</v>
      </c>
      <c r="L398" t="s">
        <v>403</v>
      </c>
      <c r="M398" t="str" cm="1">
        <f t="array" ref="M398" xml:space="preserve"> _xlfn.XLOOKUP(K398,Market!B:B,Market!C:C, NA,0,1)</f>
        <v>Europe</v>
      </c>
      <c r="N398" t="str">
        <f xml:space="preserve"> IF(Table1[[#This Row],[Discounts]]=0, "No Discount", IF(Table1[[#This Row],[Discounts]]&lt;1000, "Low Discount", IF(Table1[[#This Row],[Discounts]]&lt;10000, "Medium Discount", "High Discount")))</f>
        <v>Medium Discount</v>
      </c>
      <c r="O398" s="18">
        <f t="shared" si="12"/>
        <v>11474.400000000001</v>
      </c>
      <c r="P398">
        <f t="shared" si="13"/>
        <v>0.45652173913043481</v>
      </c>
      <c r="Q398" t="str">
        <f xml:space="preserve"> IF(Table1[[#This Row],[Profit]]/Table1[[#This Row],[COGS]]*100&gt;20, "Achieved", "Not Achieved")</f>
        <v>Achieved</v>
      </c>
    </row>
    <row r="399" spans="1:17" ht="12.75">
      <c r="A399" s="1" t="s">
        <v>123</v>
      </c>
      <c r="B399" s="16">
        <v>2460</v>
      </c>
      <c r="C399" s="2">
        <v>260</v>
      </c>
      <c r="D399" s="2">
        <v>300</v>
      </c>
      <c r="E399" s="2">
        <v>738000</v>
      </c>
      <c r="F399" s="2">
        <v>59040</v>
      </c>
      <c r="G399" s="2">
        <v>678960</v>
      </c>
      <c r="H399" s="2">
        <v>615000</v>
      </c>
      <c r="I399" s="3">
        <v>41645</v>
      </c>
      <c r="J399" t="s">
        <v>399</v>
      </c>
      <c r="K399" t="s">
        <v>357</v>
      </c>
      <c r="L399" t="s">
        <v>403</v>
      </c>
      <c r="M399" t="str" cm="1">
        <f t="array" ref="M399" xml:space="preserve"> _xlfn.XLOOKUP(K399,Market!B:B,Market!C:C, NA,0,1)</f>
        <v>North America</v>
      </c>
      <c r="N399" t="str">
        <f xml:space="preserve"> IF(Table1[[#This Row],[Discounts]]=0, "No Discount", IF(Table1[[#This Row],[Discounts]]&lt;1000, "Low Discount", IF(Table1[[#This Row],[Discounts]]&lt;10000, "Medium Discount", "High Discount")))</f>
        <v>High Discount</v>
      </c>
      <c r="O399" s="18">
        <f t="shared" si="12"/>
        <v>63960</v>
      </c>
      <c r="P399">
        <f t="shared" si="13"/>
        <v>9.420289855072464E-2</v>
      </c>
      <c r="Q399" t="str">
        <f xml:space="preserve"> IF(Table1[[#This Row],[Profit]]/Table1[[#This Row],[COGS]]*100&gt;20, "Achieved", "Not Achieved")</f>
        <v>Not Achieved</v>
      </c>
    </row>
    <row r="400" spans="1:17" ht="12.75">
      <c r="A400" s="1" t="s">
        <v>123</v>
      </c>
      <c r="B400" s="16">
        <v>1520</v>
      </c>
      <c r="C400" s="2">
        <v>260</v>
      </c>
      <c r="D400" s="2">
        <v>20</v>
      </c>
      <c r="E400" s="2">
        <v>30400</v>
      </c>
      <c r="F400" s="2">
        <v>2432</v>
      </c>
      <c r="G400" s="2">
        <v>27968</v>
      </c>
      <c r="H400" s="2">
        <v>15200</v>
      </c>
      <c r="I400" s="3">
        <v>41650</v>
      </c>
      <c r="J400" t="s">
        <v>393</v>
      </c>
      <c r="K400" t="s">
        <v>310</v>
      </c>
      <c r="L400" t="s">
        <v>403</v>
      </c>
      <c r="M400" t="str" cm="1">
        <f t="array" ref="M400" xml:space="preserve"> _xlfn.XLOOKUP(K400,Market!B:B,Market!C:C, NA,0,1)</f>
        <v>Europe</v>
      </c>
      <c r="N400" t="str">
        <f xml:space="preserve"> IF(Table1[[#This Row],[Discounts]]=0, "No Discount", IF(Table1[[#This Row],[Discounts]]&lt;1000, "Low Discount", IF(Table1[[#This Row],[Discounts]]&lt;10000, "Medium Discount", "High Discount")))</f>
        <v>Medium Discount</v>
      </c>
      <c r="O400" s="18">
        <f t="shared" si="12"/>
        <v>12768</v>
      </c>
      <c r="P400">
        <f t="shared" si="13"/>
        <v>0.45652173913043476</v>
      </c>
      <c r="Q400" t="str">
        <f xml:space="preserve"> IF(Table1[[#This Row],[Profit]]/Table1[[#This Row],[COGS]]*100&gt;20, "Achieved", "Not Achieved")</f>
        <v>Achieved</v>
      </c>
    </row>
    <row r="401" spans="1:17" ht="12.75">
      <c r="A401" s="1" t="s">
        <v>123</v>
      </c>
      <c r="B401" s="16">
        <v>711</v>
      </c>
      <c r="C401" s="2">
        <v>260</v>
      </c>
      <c r="D401" s="2">
        <v>15</v>
      </c>
      <c r="E401" s="2">
        <v>10665</v>
      </c>
      <c r="F401" s="2">
        <v>853.2</v>
      </c>
      <c r="G401" s="2">
        <v>9811.7999999999993</v>
      </c>
      <c r="H401" s="2">
        <v>7110</v>
      </c>
      <c r="I401" s="3">
        <v>41651</v>
      </c>
      <c r="J401" t="s">
        <v>395</v>
      </c>
      <c r="K401" t="s">
        <v>310</v>
      </c>
      <c r="L401" t="s">
        <v>403</v>
      </c>
      <c r="M401" t="str" cm="1">
        <f t="array" ref="M401" xml:space="preserve"> _xlfn.XLOOKUP(K401,Market!B:B,Market!C:C, NA,0,1)</f>
        <v>Europe</v>
      </c>
      <c r="N401" t="str">
        <f xml:space="preserve"> IF(Table1[[#This Row],[Discounts]]=0, "No Discount", IF(Table1[[#This Row],[Discounts]]&lt;1000, "Low Discount", IF(Table1[[#This Row],[Discounts]]&lt;10000, "Medium Discount", "High Discount")))</f>
        <v>Low Discount</v>
      </c>
      <c r="O401" s="18">
        <f t="shared" si="12"/>
        <v>2701.7999999999993</v>
      </c>
      <c r="P401">
        <f t="shared" si="13"/>
        <v>0.27536231884057966</v>
      </c>
      <c r="Q401" t="str">
        <f xml:space="preserve"> IF(Table1[[#This Row],[Profit]]/Table1[[#This Row],[COGS]]*100&gt;20, "Achieved", "Not Achieved")</f>
        <v>Achieved</v>
      </c>
    </row>
    <row r="402" spans="1:17" ht="12.75">
      <c r="A402" s="1" t="s">
        <v>123</v>
      </c>
      <c r="B402" s="16">
        <v>1375</v>
      </c>
      <c r="C402" s="2">
        <v>260</v>
      </c>
      <c r="D402" s="2">
        <v>12</v>
      </c>
      <c r="E402" s="2">
        <v>16500</v>
      </c>
      <c r="F402" s="2">
        <v>1320</v>
      </c>
      <c r="G402" s="2">
        <v>15180</v>
      </c>
      <c r="H402" s="2">
        <v>4125</v>
      </c>
      <c r="I402" s="3">
        <v>41286</v>
      </c>
      <c r="J402" t="s">
        <v>397</v>
      </c>
      <c r="K402" t="s">
        <v>357</v>
      </c>
      <c r="L402" t="s">
        <v>403</v>
      </c>
      <c r="M402" t="str" cm="1">
        <f t="array" ref="M402" xml:space="preserve"> _xlfn.XLOOKUP(K402,Market!B:B,Market!C:C, NA,0,1)</f>
        <v>North America</v>
      </c>
      <c r="N402" t="str">
        <f xml:space="preserve"> IF(Table1[[#This Row],[Discounts]]=0, "No Discount", IF(Table1[[#This Row],[Discounts]]&lt;1000, "Low Discount", IF(Table1[[#This Row],[Discounts]]&lt;10000, "Medium Discount", "High Discount")))</f>
        <v>Medium Discount</v>
      </c>
      <c r="O402" s="18">
        <f t="shared" si="12"/>
        <v>11055</v>
      </c>
      <c r="P402">
        <f t="shared" si="13"/>
        <v>0.72826086956521741</v>
      </c>
      <c r="Q402" t="str">
        <f xml:space="preserve"> IF(Table1[[#This Row],[Profit]]/Table1[[#This Row],[COGS]]*100&gt;20, "Achieved", "Not Achieved")</f>
        <v>Achieved</v>
      </c>
    </row>
    <row r="403" spans="1:17" ht="12.75">
      <c r="A403" s="1" t="s">
        <v>123</v>
      </c>
      <c r="B403" s="16">
        <v>635</v>
      </c>
      <c r="C403" s="2">
        <v>260</v>
      </c>
      <c r="D403" s="2">
        <v>300</v>
      </c>
      <c r="E403" s="2">
        <v>190500</v>
      </c>
      <c r="F403" s="2">
        <v>15240</v>
      </c>
      <c r="G403" s="2">
        <v>175260</v>
      </c>
      <c r="H403" s="2">
        <v>158750</v>
      </c>
      <c r="I403" s="3">
        <v>41651</v>
      </c>
      <c r="J403" t="s">
        <v>399</v>
      </c>
      <c r="K403" t="s">
        <v>357</v>
      </c>
      <c r="L403" t="s">
        <v>403</v>
      </c>
      <c r="M403" t="str" cm="1">
        <f t="array" ref="M403" xml:space="preserve"> _xlfn.XLOOKUP(K403,Market!B:B,Market!C:C, NA,0,1)</f>
        <v>North America</v>
      </c>
      <c r="N403" t="str">
        <f xml:space="preserve"> IF(Table1[[#This Row],[Discounts]]=0, "No Discount", IF(Table1[[#This Row],[Discounts]]&lt;1000, "Low Discount", IF(Table1[[#This Row],[Discounts]]&lt;10000, "Medium Discount", "High Discount")))</f>
        <v>High Discount</v>
      </c>
      <c r="O403" s="18">
        <f t="shared" si="12"/>
        <v>16510</v>
      </c>
      <c r="P403">
        <f t="shared" si="13"/>
        <v>9.420289855072464E-2</v>
      </c>
      <c r="Q403" t="str">
        <f xml:space="preserve"> IF(Table1[[#This Row],[Profit]]/Table1[[#This Row],[COGS]]*100&gt;20, "Achieved", "Not Achieved")</f>
        <v>Not Achieved</v>
      </c>
    </row>
    <row r="404" spans="1:17" ht="12.75">
      <c r="A404" s="1" t="s">
        <v>123</v>
      </c>
      <c r="B404" s="16">
        <v>436.5</v>
      </c>
      <c r="C404" s="2">
        <v>250</v>
      </c>
      <c r="D404" s="2">
        <v>20</v>
      </c>
      <c r="E404" s="2">
        <v>8730</v>
      </c>
      <c r="F404" s="2">
        <v>698.4</v>
      </c>
      <c r="G404" s="2">
        <v>8031.6</v>
      </c>
      <c r="H404" s="2">
        <v>4365</v>
      </c>
      <c r="I404" s="3">
        <v>41646</v>
      </c>
      <c r="J404" t="s">
        <v>393</v>
      </c>
      <c r="K404" t="s">
        <v>364</v>
      </c>
      <c r="L404" t="s">
        <v>402</v>
      </c>
      <c r="M404" t="str" cm="1">
        <f t="array" ref="M404" xml:space="preserve"> _xlfn.XLOOKUP(K404,Market!B:B,Market!C:C, NA,0,1)</f>
        <v>North America</v>
      </c>
      <c r="N404" t="str">
        <f xml:space="preserve"> IF(Table1[[#This Row],[Discounts]]=0, "No Discount", IF(Table1[[#This Row],[Discounts]]&lt;1000, "Low Discount", IF(Table1[[#This Row],[Discounts]]&lt;10000, "Medium Discount", "High Discount")))</f>
        <v>Low Discount</v>
      </c>
      <c r="O404" s="18">
        <f t="shared" si="12"/>
        <v>3666.6000000000004</v>
      </c>
      <c r="P404">
        <f t="shared" si="13"/>
        <v>0.45652173913043481</v>
      </c>
      <c r="Q404" t="str">
        <f xml:space="preserve"> IF(Table1[[#This Row],[Profit]]/Table1[[#This Row],[COGS]]*100&gt;20, "Achieved", "Not Achieved")</f>
        <v>Achieved</v>
      </c>
    </row>
    <row r="405" spans="1:17" ht="12.75">
      <c r="A405" s="1" t="s">
        <v>123</v>
      </c>
      <c r="B405" s="16">
        <v>1094</v>
      </c>
      <c r="C405" s="2">
        <v>3</v>
      </c>
      <c r="D405" s="2">
        <v>300</v>
      </c>
      <c r="E405" s="2">
        <v>328200</v>
      </c>
      <c r="F405" s="2">
        <v>29538</v>
      </c>
      <c r="G405" s="2">
        <v>298662</v>
      </c>
      <c r="H405" s="2">
        <v>273500</v>
      </c>
      <c r="I405" s="3">
        <v>41645</v>
      </c>
      <c r="J405" t="s">
        <v>399</v>
      </c>
      <c r="K405" t="s">
        <v>346</v>
      </c>
      <c r="L405" t="s">
        <v>394</v>
      </c>
      <c r="M405" t="str" cm="1">
        <f t="array" ref="M405" xml:space="preserve"> _xlfn.XLOOKUP(K405,Market!B:B,Market!C:C, NA,0,1)</f>
        <v>North America</v>
      </c>
      <c r="N405" t="str">
        <f xml:space="preserve"> IF(Table1[[#This Row],[Discounts]]=0, "No Discount", IF(Table1[[#This Row],[Discounts]]&lt;1000, "Low Discount", IF(Table1[[#This Row],[Discounts]]&lt;10000, "Medium Discount", "High Discount")))</f>
        <v>High Discount</v>
      </c>
      <c r="O405" s="18">
        <f t="shared" si="12"/>
        <v>25162</v>
      </c>
      <c r="P405">
        <f t="shared" si="13"/>
        <v>8.4249084249084255E-2</v>
      </c>
      <c r="Q405" t="str">
        <f xml:space="preserve"> IF(Table1[[#This Row],[Profit]]/Table1[[#This Row],[COGS]]*100&gt;20, "Achieved", "Not Achieved")</f>
        <v>Not Achieved</v>
      </c>
    </row>
    <row r="406" spans="1:17" ht="12.75">
      <c r="A406" s="1" t="s">
        <v>123</v>
      </c>
      <c r="B406" s="16">
        <v>367</v>
      </c>
      <c r="C406" s="2">
        <v>3</v>
      </c>
      <c r="D406" s="2">
        <v>12</v>
      </c>
      <c r="E406" s="2">
        <v>4404</v>
      </c>
      <c r="F406" s="2">
        <v>396.36</v>
      </c>
      <c r="G406" s="2">
        <v>4007.64</v>
      </c>
      <c r="H406" s="2">
        <v>1101</v>
      </c>
      <c r="I406" s="3">
        <v>41284</v>
      </c>
      <c r="J406" t="s">
        <v>397</v>
      </c>
      <c r="K406" t="s">
        <v>357</v>
      </c>
      <c r="L406" t="s">
        <v>394</v>
      </c>
      <c r="M406" t="str" cm="1">
        <f t="array" ref="M406" xml:space="preserve"> _xlfn.XLOOKUP(K406,Market!B:B,Market!C:C, NA,0,1)</f>
        <v>North America</v>
      </c>
      <c r="N406" t="str">
        <f xml:space="preserve"> IF(Table1[[#This Row],[Discounts]]=0, "No Discount", IF(Table1[[#This Row],[Discounts]]&lt;1000, "Low Discount", IF(Table1[[#This Row],[Discounts]]&lt;10000, "Medium Discount", "High Discount")))</f>
        <v>Low Discount</v>
      </c>
      <c r="O406" s="18">
        <f t="shared" si="12"/>
        <v>2906.64</v>
      </c>
      <c r="P406">
        <f t="shared" si="13"/>
        <v>0.72527472527472525</v>
      </c>
      <c r="Q406" t="str">
        <f xml:space="preserve"> IF(Table1[[#This Row],[Profit]]/Table1[[#This Row],[COGS]]*100&gt;20, "Achieved", "Not Achieved")</f>
        <v>Achieved</v>
      </c>
    </row>
    <row r="407" spans="1:17" ht="12.75">
      <c r="A407" s="1" t="s">
        <v>123</v>
      </c>
      <c r="B407" s="16">
        <v>3802.5</v>
      </c>
      <c r="C407" s="2">
        <v>5</v>
      </c>
      <c r="D407" s="2">
        <v>300</v>
      </c>
      <c r="E407" s="2">
        <v>1140750</v>
      </c>
      <c r="F407" s="2">
        <v>102667.5</v>
      </c>
      <c r="G407" s="2">
        <v>1038082.5</v>
      </c>
      <c r="H407" s="2">
        <v>950625</v>
      </c>
      <c r="I407" s="3">
        <v>41643</v>
      </c>
      <c r="J407" t="s">
        <v>399</v>
      </c>
      <c r="K407" t="s">
        <v>346</v>
      </c>
      <c r="L407" t="s">
        <v>396</v>
      </c>
      <c r="M407" t="str" cm="1">
        <f t="array" ref="M407" xml:space="preserve"> _xlfn.XLOOKUP(K407,Market!B:B,Market!C:C, NA,0,1)</f>
        <v>North America</v>
      </c>
      <c r="N407" t="str">
        <f xml:space="preserve"> IF(Table1[[#This Row],[Discounts]]=0, "No Discount", IF(Table1[[#This Row],[Discounts]]&lt;1000, "Low Discount", IF(Table1[[#This Row],[Discounts]]&lt;10000, "Medium Discount", "High Discount")))</f>
        <v>High Discount</v>
      </c>
      <c r="O407" s="18">
        <f t="shared" si="12"/>
        <v>87457.5</v>
      </c>
      <c r="P407">
        <f t="shared" si="13"/>
        <v>8.4249084249084255E-2</v>
      </c>
      <c r="Q407" t="str">
        <f xml:space="preserve"> IF(Table1[[#This Row],[Profit]]/Table1[[#This Row],[COGS]]*100&gt;20, "Achieved", "Not Achieved")</f>
        <v>Not Achieved</v>
      </c>
    </row>
    <row r="408" spans="1:17" ht="12.75">
      <c r="A408" s="1" t="s">
        <v>123</v>
      </c>
      <c r="B408" s="16">
        <v>1666</v>
      </c>
      <c r="C408" s="2">
        <v>5</v>
      </c>
      <c r="D408" s="2">
        <v>350</v>
      </c>
      <c r="E408" s="2">
        <v>583100</v>
      </c>
      <c r="F408" s="2">
        <v>52479</v>
      </c>
      <c r="G408" s="2">
        <v>530621</v>
      </c>
      <c r="H408" s="2">
        <v>433160</v>
      </c>
      <c r="I408" s="3">
        <v>41644</v>
      </c>
      <c r="J408" t="s">
        <v>393</v>
      </c>
      <c r="K408" t="s">
        <v>309</v>
      </c>
      <c r="L408" t="s">
        <v>396</v>
      </c>
      <c r="M408" t="str" cm="1">
        <f t="array" ref="M408" xml:space="preserve"> _xlfn.XLOOKUP(K408,Market!B:B,Market!C:C, NA,0,1)</f>
        <v>Europe</v>
      </c>
      <c r="N408" t="str">
        <f xml:space="preserve"> IF(Table1[[#This Row],[Discounts]]=0, "No Discount", IF(Table1[[#This Row],[Discounts]]&lt;1000, "Low Discount", IF(Table1[[#This Row],[Discounts]]&lt;10000, "Medium Discount", "High Discount")))</f>
        <v>High Discount</v>
      </c>
      <c r="O408" s="18">
        <f t="shared" si="12"/>
        <v>97461</v>
      </c>
      <c r="P408">
        <f t="shared" si="13"/>
        <v>0.18367346938775511</v>
      </c>
      <c r="Q408" t="str">
        <f xml:space="preserve"> IF(Table1[[#This Row],[Profit]]/Table1[[#This Row],[COGS]]*100&gt;20, "Achieved", "Not Achieved")</f>
        <v>Achieved</v>
      </c>
    </row>
    <row r="409" spans="1:17" ht="12.75">
      <c r="A409" s="1" t="s">
        <v>123</v>
      </c>
      <c r="B409" s="16">
        <v>322</v>
      </c>
      <c r="C409" s="2">
        <v>5</v>
      </c>
      <c r="D409" s="2">
        <v>300</v>
      </c>
      <c r="E409" s="2">
        <v>96600</v>
      </c>
      <c r="F409" s="2">
        <v>8694</v>
      </c>
      <c r="G409" s="2">
        <v>87906</v>
      </c>
      <c r="H409" s="2">
        <v>80500</v>
      </c>
      <c r="I409" s="3">
        <v>41283</v>
      </c>
      <c r="J409" t="s">
        <v>399</v>
      </c>
      <c r="K409" t="s">
        <v>309</v>
      </c>
      <c r="L409" t="s">
        <v>396</v>
      </c>
      <c r="M409" t="str" cm="1">
        <f t="array" ref="M409" xml:space="preserve"> _xlfn.XLOOKUP(K409,Market!B:B,Market!C:C, NA,0,1)</f>
        <v>Europe</v>
      </c>
      <c r="N409" t="str">
        <f xml:space="preserve"> IF(Table1[[#This Row],[Discounts]]=0, "No Discount", IF(Table1[[#This Row],[Discounts]]&lt;1000, "Low Discount", IF(Table1[[#This Row],[Discounts]]&lt;10000, "Medium Discount", "High Discount")))</f>
        <v>Medium Discount</v>
      </c>
      <c r="O409" s="18">
        <f t="shared" si="12"/>
        <v>7406</v>
      </c>
      <c r="P409">
        <f t="shared" si="13"/>
        <v>8.4249084249084255E-2</v>
      </c>
      <c r="Q409" t="str">
        <f xml:space="preserve"> IF(Table1[[#This Row],[Profit]]/Table1[[#This Row],[COGS]]*100&gt;20, "Achieved", "Not Achieved")</f>
        <v>Not Achieved</v>
      </c>
    </row>
    <row r="410" spans="1:17" ht="12.75">
      <c r="A410" s="1" t="s">
        <v>123</v>
      </c>
      <c r="B410" s="16">
        <v>2321</v>
      </c>
      <c r="C410" s="2">
        <v>5</v>
      </c>
      <c r="D410" s="2">
        <v>12</v>
      </c>
      <c r="E410" s="2">
        <v>27852</v>
      </c>
      <c r="F410" s="2">
        <v>2506.6799999999998</v>
      </c>
      <c r="G410" s="2">
        <v>25345.32</v>
      </c>
      <c r="H410" s="2">
        <v>6963</v>
      </c>
      <c r="I410" s="3">
        <v>41650</v>
      </c>
      <c r="J410" t="s">
        <v>397</v>
      </c>
      <c r="K410" t="s">
        <v>346</v>
      </c>
      <c r="L410" t="s">
        <v>396</v>
      </c>
      <c r="M410" t="str" cm="1">
        <f t="array" ref="M410" xml:space="preserve"> _xlfn.XLOOKUP(K410,Market!B:B,Market!C:C, NA,0,1)</f>
        <v>North America</v>
      </c>
      <c r="N410" t="str">
        <f xml:space="preserve"> IF(Table1[[#This Row],[Discounts]]=0, "No Discount", IF(Table1[[#This Row],[Discounts]]&lt;1000, "Low Discount", IF(Table1[[#This Row],[Discounts]]&lt;10000, "Medium Discount", "High Discount")))</f>
        <v>Medium Discount</v>
      </c>
      <c r="O410" s="18">
        <f t="shared" si="12"/>
        <v>18382.32</v>
      </c>
      <c r="P410">
        <f t="shared" si="13"/>
        <v>0.72527472527472525</v>
      </c>
      <c r="Q410" t="str">
        <f xml:space="preserve"> IF(Table1[[#This Row],[Profit]]/Table1[[#This Row],[COGS]]*100&gt;20, "Achieved", "Not Achieved")</f>
        <v>Achieved</v>
      </c>
    </row>
    <row r="411" spans="1:17" ht="12.75">
      <c r="A411" s="1" t="s">
        <v>123</v>
      </c>
      <c r="B411" s="16">
        <v>1857</v>
      </c>
      <c r="C411" s="2">
        <v>5</v>
      </c>
      <c r="D411" s="2">
        <v>125</v>
      </c>
      <c r="E411" s="2">
        <v>232125</v>
      </c>
      <c r="F411" s="2">
        <v>20891.25</v>
      </c>
      <c r="G411" s="2">
        <v>211233.75</v>
      </c>
      <c r="H411" s="2">
        <v>222840</v>
      </c>
      <c r="I411" s="3">
        <v>41285</v>
      </c>
      <c r="J411" t="s">
        <v>398</v>
      </c>
      <c r="K411" t="s">
        <v>309</v>
      </c>
      <c r="L411" t="s">
        <v>396</v>
      </c>
      <c r="M411" t="str" cm="1">
        <f t="array" ref="M411" xml:space="preserve"> _xlfn.XLOOKUP(K411,Market!B:B,Market!C:C, NA,0,1)</f>
        <v>Europe</v>
      </c>
      <c r="N411" t="str">
        <f xml:space="preserve"> IF(Table1[[#This Row],[Discounts]]=0, "No Discount", IF(Table1[[#This Row],[Discounts]]&lt;1000, "Low Discount", IF(Table1[[#This Row],[Discounts]]&lt;10000, "Medium Discount", "High Discount")))</f>
        <v>High Discount</v>
      </c>
      <c r="O411" s="18">
        <f t="shared" si="12"/>
        <v>-11606.25</v>
      </c>
      <c r="P411">
        <f t="shared" si="13"/>
        <v>-5.4945054945054944E-2</v>
      </c>
      <c r="Q411" t="str">
        <f xml:space="preserve"> IF(Table1[[#This Row],[Profit]]/Table1[[#This Row],[COGS]]*100&gt;20, "Achieved", "Not Achieved")</f>
        <v>Not Achieved</v>
      </c>
    </row>
    <row r="412" spans="1:17" ht="12.75">
      <c r="A412" s="1" t="s">
        <v>123</v>
      </c>
      <c r="B412" s="16">
        <v>1611</v>
      </c>
      <c r="C412" s="2">
        <v>5</v>
      </c>
      <c r="D412" s="2">
        <v>7</v>
      </c>
      <c r="E412" s="2">
        <v>11277</v>
      </c>
      <c r="F412" s="2">
        <v>1014.93</v>
      </c>
      <c r="G412" s="2">
        <v>10262.07</v>
      </c>
      <c r="H412" s="2">
        <v>8055</v>
      </c>
      <c r="I412" s="3">
        <v>41286</v>
      </c>
      <c r="J412" t="s">
        <v>393</v>
      </c>
      <c r="K412" t="s">
        <v>346</v>
      </c>
      <c r="L412" t="s">
        <v>396</v>
      </c>
      <c r="M412" t="str" cm="1">
        <f t="array" ref="M412" xml:space="preserve"> _xlfn.XLOOKUP(K412,Market!B:B,Market!C:C, NA,0,1)</f>
        <v>North America</v>
      </c>
      <c r="N412" t="str">
        <f xml:space="preserve"> IF(Table1[[#This Row],[Discounts]]=0, "No Discount", IF(Table1[[#This Row],[Discounts]]&lt;1000, "Low Discount", IF(Table1[[#This Row],[Discounts]]&lt;10000, "Medium Discount", "High Discount")))</f>
        <v>Medium Discount</v>
      </c>
      <c r="O412" s="18">
        <f t="shared" si="12"/>
        <v>2207.0699999999997</v>
      </c>
      <c r="P412">
        <f t="shared" si="13"/>
        <v>0.21507064364207218</v>
      </c>
      <c r="Q412" t="str">
        <f xml:space="preserve"> IF(Table1[[#This Row],[Profit]]/Table1[[#This Row],[COGS]]*100&gt;20, "Achieved", "Not Achieved")</f>
        <v>Achieved</v>
      </c>
    </row>
    <row r="413" spans="1:17" ht="12.75">
      <c r="A413" s="1" t="s">
        <v>123</v>
      </c>
      <c r="B413" s="16">
        <v>2797</v>
      </c>
      <c r="C413" s="2">
        <v>5</v>
      </c>
      <c r="D413" s="2">
        <v>125</v>
      </c>
      <c r="E413" s="2">
        <v>349625</v>
      </c>
      <c r="F413" s="2">
        <v>31466.25</v>
      </c>
      <c r="G413" s="2">
        <v>318158.75</v>
      </c>
      <c r="H413" s="2">
        <v>335640</v>
      </c>
      <c r="I413" s="3">
        <v>41651</v>
      </c>
      <c r="J413" t="s">
        <v>398</v>
      </c>
      <c r="K413" t="s">
        <v>364</v>
      </c>
      <c r="L413" t="s">
        <v>396</v>
      </c>
      <c r="M413" t="str" cm="1">
        <f t="array" ref="M413" xml:space="preserve"> _xlfn.XLOOKUP(K413,Market!B:B,Market!C:C, NA,0,1)</f>
        <v>North America</v>
      </c>
      <c r="N413" t="str">
        <f xml:space="preserve"> IF(Table1[[#This Row],[Discounts]]=0, "No Discount", IF(Table1[[#This Row],[Discounts]]&lt;1000, "Low Discount", IF(Table1[[#This Row],[Discounts]]&lt;10000, "Medium Discount", "High Discount")))</f>
        <v>High Discount</v>
      </c>
      <c r="O413" s="18">
        <f t="shared" si="12"/>
        <v>-17481.25</v>
      </c>
      <c r="P413">
        <f t="shared" si="13"/>
        <v>-5.4945054945054944E-2</v>
      </c>
      <c r="Q413" t="str">
        <f xml:space="preserve"> IF(Table1[[#This Row],[Profit]]/Table1[[#This Row],[COGS]]*100&gt;20, "Achieved", "Not Achieved")</f>
        <v>Not Achieved</v>
      </c>
    </row>
    <row r="414" spans="1:17" ht="12.75">
      <c r="A414" s="1" t="s">
        <v>123</v>
      </c>
      <c r="B414" s="16">
        <v>334</v>
      </c>
      <c r="C414" s="2">
        <v>5</v>
      </c>
      <c r="D414" s="2">
        <v>300</v>
      </c>
      <c r="E414" s="2">
        <v>100200</v>
      </c>
      <c r="F414" s="2">
        <v>9018</v>
      </c>
      <c r="G414" s="2">
        <v>91182</v>
      </c>
      <c r="H414" s="2">
        <v>83500</v>
      </c>
      <c r="I414" s="3">
        <v>41286</v>
      </c>
      <c r="J414" t="s">
        <v>399</v>
      </c>
      <c r="K414" t="s">
        <v>310</v>
      </c>
      <c r="L414" t="s">
        <v>396</v>
      </c>
      <c r="M414" t="str" cm="1">
        <f t="array" ref="M414" xml:space="preserve"> _xlfn.XLOOKUP(K414,Market!B:B,Market!C:C, NA,0,1)</f>
        <v>Europe</v>
      </c>
      <c r="N414" t="str">
        <f xml:space="preserve"> IF(Table1[[#This Row],[Discounts]]=0, "No Discount", IF(Table1[[#This Row],[Discounts]]&lt;1000, "Low Discount", IF(Table1[[#This Row],[Discounts]]&lt;10000, "Medium Discount", "High Discount")))</f>
        <v>Medium Discount</v>
      </c>
      <c r="O414" s="18">
        <f t="shared" si="12"/>
        <v>7682</v>
      </c>
      <c r="P414">
        <f t="shared" si="13"/>
        <v>8.4249084249084255E-2</v>
      </c>
      <c r="Q414" t="str">
        <f xml:space="preserve"> IF(Table1[[#This Row],[Profit]]/Table1[[#This Row],[COGS]]*100&gt;20, "Achieved", "Not Achieved")</f>
        <v>Not Achieved</v>
      </c>
    </row>
    <row r="415" spans="1:17" ht="12.75">
      <c r="A415" s="1" t="s">
        <v>123</v>
      </c>
      <c r="B415" s="16">
        <v>2565</v>
      </c>
      <c r="C415" s="2">
        <v>10</v>
      </c>
      <c r="D415" s="2">
        <v>300</v>
      </c>
      <c r="E415" s="2">
        <v>769500</v>
      </c>
      <c r="F415" s="2">
        <v>69255</v>
      </c>
      <c r="G415" s="2">
        <v>700245</v>
      </c>
      <c r="H415" s="2">
        <v>641250</v>
      </c>
      <c r="I415" s="3">
        <v>41640</v>
      </c>
      <c r="J415" t="s">
        <v>399</v>
      </c>
      <c r="K415" t="s">
        <v>357</v>
      </c>
      <c r="L415" t="s">
        <v>400</v>
      </c>
      <c r="M415" t="str" cm="1">
        <f t="array" ref="M415" xml:space="preserve"> _xlfn.XLOOKUP(K415,Market!B:B,Market!C:C, NA,0,1)</f>
        <v>North America</v>
      </c>
      <c r="N415" t="str">
        <f xml:space="preserve"> IF(Table1[[#This Row],[Discounts]]=0, "No Discount", IF(Table1[[#This Row],[Discounts]]&lt;1000, "Low Discount", IF(Table1[[#This Row],[Discounts]]&lt;10000, "Medium Discount", "High Discount")))</f>
        <v>High Discount</v>
      </c>
      <c r="O415" s="18">
        <f t="shared" si="12"/>
        <v>58995</v>
      </c>
      <c r="P415">
        <f t="shared" si="13"/>
        <v>8.4249084249084255E-2</v>
      </c>
      <c r="Q415" t="str">
        <f xml:space="preserve"> IF(Table1[[#This Row],[Profit]]/Table1[[#This Row],[COGS]]*100&gt;20, "Achieved", "Not Achieved")</f>
        <v>Not Achieved</v>
      </c>
    </row>
    <row r="416" spans="1:17" ht="12.75">
      <c r="A416" s="1" t="s">
        <v>123</v>
      </c>
      <c r="B416" s="16">
        <v>2417</v>
      </c>
      <c r="C416" s="2">
        <v>10</v>
      </c>
      <c r="D416" s="2">
        <v>350</v>
      </c>
      <c r="E416" s="2">
        <v>845950</v>
      </c>
      <c r="F416" s="2">
        <v>76135.5</v>
      </c>
      <c r="G416" s="2">
        <v>769814.5</v>
      </c>
      <c r="H416" s="2">
        <v>628420</v>
      </c>
      <c r="I416" s="3">
        <v>41640</v>
      </c>
      <c r="J416" t="s">
        <v>393</v>
      </c>
      <c r="K416" t="s">
        <v>357</v>
      </c>
      <c r="L416" t="s">
        <v>400</v>
      </c>
      <c r="M416" t="str" cm="1">
        <f t="array" ref="M416" xml:space="preserve"> _xlfn.XLOOKUP(K416,Market!B:B,Market!C:C, NA,0,1)</f>
        <v>North America</v>
      </c>
      <c r="N416" t="str">
        <f xml:space="preserve"> IF(Table1[[#This Row],[Discounts]]=0, "No Discount", IF(Table1[[#This Row],[Discounts]]&lt;1000, "Low Discount", IF(Table1[[#This Row],[Discounts]]&lt;10000, "Medium Discount", "High Discount")))</f>
        <v>High Discount</v>
      </c>
      <c r="O416" s="18">
        <f t="shared" si="12"/>
        <v>141394.5</v>
      </c>
      <c r="P416">
        <f t="shared" si="13"/>
        <v>0.18367346938775511</v>
      </c>
      <c r="Q416" t="str">
        <f xml:space="preserve"> IF(Table1[[#This Row],[Profit]]/Table1[[#This Row],[COGS]]*100&gt;20, "Achieved", "Not Achieved")</f>
        <v>Achieved</v>
      </c>
    </row>
    <row r="417" spans="1:17" ht="12.75">
      <c r="A417" s="1" t="s">
        <v>123</v>
      </c>
      <c r="B417" s="16">
        <v>3675</v>
      </c>
      <c r="C417" s="2">
        <v>10</v>
      </c>
      <c r="D417" s="2">
        <v>15</v>
      </c>
      <c r="E417" s="2">
        <v>55125</v>
      </c>
      <c r="F417" s="2">
        <v>4961.25</v>
      </c>
      <c r="G417" s="2">
        <v>50163.75</v>
      </c>
      <c r="H417" s="2">
        <v>36750</v>
      </c>
      <c r="I417" s="3">
        <v>41643</v>
      </c>
      <c r="J417" t="s">
        <v>395</v>
      </c>
      <c r="K417" t="s">
        <v>364</v>
      </c>
      <c r="L417" t="s">
        <v>400</v>
      </c>
      <c r="M417" t="str" cm="1">
        <f t="array" ref="M417" xml:space="preserve"> _xlfn.XLOOKUP(K417,Market!B:B,Market!C:C, NA,0,1)</f>
        <v>North America</v>
      </c>
      <c r="N417" t="str">
        <f xml:space="preserve"> IF(Table1[[#This Row],[Discounts]]=0, "No Discount", IF(Table1[[#This Row],[Discounts]]&lt;1000, "Low Discount", IF(Table1[[#This Row],[Discounts]]&lt;10000, "Medium Discount", "High Discount")))</f>
        <v>Medium Discount</v>
      </c>
      <c r="O417" s="18">
        <f t="shared" si="12"/>
        <v>13413.75</v>
      </c>
      <c r="P417">
        <f t="shared" si="13"/>
        <v>0.26739926739926739</v>
      </c>
      <c r="Q417" t="str">
        <f xml:space="preserve"> IF(Table1[[#This Row],[Profit]]/Table1[[#This Row],[COGS]]*100&gt;20, "Achieved", "Not Achieved")</f>
        <v>Achieved</v>
      </c>
    </row>
    <row r="418" spans="1:17" ht="12.75">
      <c r="A418" s="1" t="s">
        <v>123</v>
      </c>
      <c r="B418" s="16">
        <v>1094</v>
      </c>
      <c r="C418" s="2">
        <v>10</v>
      </c>
      <c r="D418" s="2">
        <v>300</v>
      </c>
      <c r="E418" s="2">
        <v>328200</v>
      </c>
      <c r="F418" s="2">
        <v>29538</v>
      </c>
      <c r="G418" s="2">
        <v>298662</v>
      </c>
      <c r="H418" s="2">
        <v>273500</v>
      </c>
      <c r="I418" s="3">
        <v>41645</v>
      </c>
      <c r="J418" t="s">
        <v>399</v>
      </c>
      <c r="K418" t="s">
        <v>346</v>
      </c>
      <c r="L418" t="s">
        <v>400</v>
      </c>
      <c r="M418" t="str" cm="1">
        <f t="array" ref="M418" xml:space="preserve"> _xlfn.XLOOKUP(K418,Market!B:B,Market!C:C, NA,0,1)</f>
        <v>North America</v>
      </c>
      <c r="N418" t="str">
        <f xml:space="preserve"> IF(Table1[[#This Row],[Discounts]]=0, "No Discount", IF(Table1[[#This Row],[Discounts]]&lt;1000, "Low Discount", IF(Table1[[#This Row],[Discounts]]&lt;10000, "Medium Discount", "High Discount")))</f>
        <v>High Discount</v>
      </c>
      <c r="O418" s="18">
        <f t="shared" si="12"/>
        <v>25162</v>
      </c>
      <c r="P418">
        <f t="shared" si="13"/>
        <v>8.4249084249084255E-2</v>
      </c>
      <c r="Q418" t="str">
        <f xml:space="preserve"> IF(Table1[[#This Row],[Profit]]/Table1[[#This Row],[COGS]]*100&gt;20, "Achieved", "Not Achieved")</f>
        <v>Not Achieved</v>
      </c>
    </row>
    <row r="419" spans="1:17" ht="12.75">
      <c r="A419" s="1" t="s">
        <v>123</v>
      </c>
      <c r="B419" s="16">
        <v>1227</v>
      </c>
      <c r="C419" s="2">
        <v>10</v>
      </c>
      <c r="D419" s="2">
        <v>15</v>
      </c>
      <c r="E419" s="2">
        <v>18405</v>
      </c>
      <c r="F419" s="2">
        <v>1656.45</v>
      </c>
      <c r="G419" s="2">
        <v>16748.55</v>
      </c>
      <c r="H419" s="2">
        <v>12270</v>
      </c>
      <c r="I419" s="3">
        <v>41649</v>
      </c>
      <c r="J419" t="s">
        <v>395</v>
      </c>
      <c r="K419" t="s">
        <v>309</v>
      </c>
      <c r="L419" t="s">
        <v>400</v>
      </c>
      <c r="M419" t="str" cm="1">
        <f t="array" ref="M419" xml:space="preserve"> _xlfn.XLOOKUP(K419,Market!B:B,Market!C:C, NA,0,1)</f>
        <v>Europe</v>
      </c>
      <c r="N419" t="str">
        <f xml:space="preserve"> IF(Table1[[#This Row],[Discounts]]=0, "No Discount", IF(Table1[[#This Row],[Discounts]]&lt;1000, "Low Discount", IF(Table1[[#This Row],[Discounts]]&lt;10000, "Medium Discount", "High Discount")))</f>
        <v>Medium Discount</v>
      </c>
      <c r="O419" s="18">
        <f t="shared" si="12"/>
        <v>4478.5499999999993</v>
      </c>
      <c r="P419">
        <f t="shared" si="13"/>
        <v>0.26739926739926739</v>
      </c>
      <c r="Q419" t="str">
        <f xml:space="preserve"> IF(Table1[[#This Row],[Profit]]/Table1[[#This Row],[COGS]]*100&gt;20, "Achieved", "Not Achieved")</f>
        <v>Achieved</v>
      </c>
    </row>
    <row r="420" spans="1:17" ht="12.75">
      <c r="A420" s="1" t="s">
        <v>123</v>
      </c>
      <c r="B420" s="16">
        <v>367</v>
      </c>
      <c r="C420" s="2">
        <v>10</v>
      </c>
      <c r="D420" s="2">
        <v>12</v>
      </c>
      <c r="E420" s="2">
        <v>4404</v>
      </c>
      <c r="F420" s="2">
        <v>396.36</v>
      </c>
      <c r="G420" s="2">
        <v>4007.64</v>
      </c>
      <c r="H420" s="2">
        <v>1101</v>
      </c>
      <c r="I420" s="3">
        <v>41284</v>
      </c>
      <c r="J420" t="s">
        <v>397</v>
      </c>
      <c r="K420" t="s">
        <v>357</v>
      </c>
      <c r="L420" t="s">
        <v>400</v>
      </c>
      <c r="M420" t="str" cm="1">
        <f t="array" ref="M420" xml:space="preserve"> _xlfn.XLOOKUP(K420,Market!B:B,Market!C:C, NA,0,1)</f>
        <v>North America</v>
      </c>
      <c r="N420" t="str">
        <f xml:space="preserve"> IF(Table1[[#This Row],[Discounts]]=0, "No Discount", IF(Table1[[#This Row],[Discounts]]&lt;1000, "Low Discount", IF(Table1[[#This Row],[Discounts]]&lt;10000, "Medium Discount", "High Discount")))</f>
        <v>Low Discount</v>
      </c>
      <c r="O420" s="18">
        <f t="shared" si="12"/>
        <v>2906.64</v>
      </c>
      <c r="P420">
        <f t="shared" si="13"/>
        <v>0.72527472527472525</v>
      </c>
      <c r="Q420" t="str">
        <f xml:space="preserve"> IF(Table1[[#This Row],[Profit]]/Table1[[#This Row],[COGS]]*100&gt;20, "Achieved", "Not Achieved")</f>
        <v>Achieved</v>
      </c>
    </row>
    <row r="421" spans="1:17" ht="12.75">
      <c r="A421" s="1" t="s">
        <v>123</v>
      </c>
      <c r="B421" s="16">
        <v>1324</v>
      </c>
      <c r="C421" s="2">
        <v>10</v>
      </c>
      <c r="D421" s="2">
        <v>300</v>
      </c>
      <c r="E421" s="2">
        <v>397200</v>
      </c>
      <c r="F421" s="2">
        <v>35748</v>
      </c>
      <c r="G421" s="2">
        <v>361452</v>
      </c>
      <c r="H421" s="2">
        <v>331000</v>
      </c>
      <c r="I421" s="3">
        <v>41650</v>
      </c>
      <c r="J421" t="s">
        <v>399</v>
      </c>
      <c r="K421" t="s">
        <v>309</v>
      </c>
      <c r="L421" t="s">
        <v>400</v>
      </c>
      <c r="M421" t="str" cm="1">
        <f t="array" ref="M421" xml:space="preserve"> _xlfn.XLOOKUP(K421,Market!B:B,Market!C:C, NA,0,1)</f>
        <v>Europe</v>
      </c>
      <c r="N421" t="str">
        <f xml:space="preserve"> IF(Table1[[#This Row],[Discounts]]=0, "No Discount", IF(Table1[[#This Row],[Discounts]]&lt;1000, "Low Discount", IF(Table1[[#This Row],[Discounts]]&lt;10000, "Medium Discount", "High Discount")))</f>
        <v>High Discount</v>
      </c>
      <c r="O421" s="18">
        <f t="shared" si="12"/>
        <v>30452</v>
      </c>
      <c r="P421">
        <f t="shared" si="13"/>
        <v>8.4249084249084255E-2</v>
      </c>
      <c r="Q421" t="str">
        <f xml:space="preserve"> IF(Table1[[#This Row],[Profit]]/Table1[[#This Row],[COGS]]*100&gt;20, "Achieved", "Not Achieved")</f>
        <v>Not Achieved</v>
      </c>
    </row>
    <row r="422" spans="1:17" ht="12.75">
      <c r="A422" s="1" t="s">
        <v>123</v>
      </c>
      <c r="B422" s="16">
        <v>1775</v>
      </c>
      <c r="C422" s="2">
        <v>10</v>
      </c>
      <c r="D422" s="2">
        <v>12</v>
      </c>
      <c r="E422" s="2">
        <v>21300</v>
      </c>
      <c r="F422" s="2">
        <v>1917</v>
      </c>
      <c r="G422" s="2">
        <v>19383</v>
      </c>
      <c r="H422" s="2">
        <v>5325</v>
      </c>
      <c r="I422" s="3">
        <v>41285</v>
      </c>
      <c r="J422" t="s">
        <v>397</v>
      </c>
      <c r="K422" t="s">
        <v>310</v>
      </c>
      <c r="L422" t="s">
        <v>400</v>
      </c>
      <c r="M422" t="str" cm="1">
        <f t="array" ref="M422" xml:space="preserve"> _xlfn.XLOOKUP(K422,Market!B:B,Market!C:C, NA,0,1)</f>
        <v>Europe</v>
      </c>
      <c r="N422" t="str">
        <f xml:space="preserve"> IF(Table1[[#This Row],[Discounts]]=0, "No Discount", IF(Table1[[#This Row],[Discounts]]&lt;1000, "Low Discount", IF(Table1[[#This Row],[Discounts]]&lt;10000, "Medium Discount", "High Discount")))</f>
        <v>Medium Discount</v>
      </c>
      <c r="O422" s="18">
        <f t="shared" si="12"/>
        <v>14058</v>
      </c>
      <c r="P422">
        <f t="shared" si="13"/>
        <v>0.72527472527472525</v>
      </c>
      <c r="Q422" t="str">
        <f xml:space="preserve"> IF(Table1[[#This Row],[Profit]]/Table1[[#This Row],[COGS]]*100&gt;20, "Achieved", "Not Achieved")</f>
        <v>Achieved</v>
      </c>
    </row>
    <row r="423" spans="1:17" ht="12.75">
      <c r="A423" s="1" t="s">
        <v>123</v>
      </c>
      <c r="B423" s="16">
        <v>2797</v>
      </c>
      <c r="C423" s="2">
        <v>10</v>
      </c>
      <c r="D423" s="2">
        <v>125</v>
      </c>
      <c r="E423" s="2">
        <v>349625</v>
      </c>
      <c r="F423" s="2">
        <v>31466.25</v>
      </c>
      <c r="G423" s="2">
        <v>318158.75</v>
      </c>
      <c r="H423" s="2">
        <v>335640</v>
      </c>
      <c r="I423" s="3">
        <v>41651</v>
      </c>
      <c r="J423" t="s">
        <v>398</v>
      </c>
      <c r="K423" t="s">
        <v>364</v>
      </c>
      <c r="L423" t="s">
        <v>400</v>
      </c>
      <c r="M423" t="str" cm="1">
        <f t="array" ref="M423" xml:space="preserve"> _xlfn.XLOOKUP(K423,Market!B:B,Market!C:C, NA,0,1)</f>
        <v>North America</v>
      </c>
      <c r="N423" t="str">
        <f xml:space="preserve"> IF(Table1[[#This Row],[Discounts]]=0, "No Discount", IF(Table1[[#This Row],[Discounts]]&lt;1000, "Low Discount", IF(Table1[[#This Row],[Discounts]]&lt;10000, "Medium Discount", "High Discount")))</f>
        <v>High Discount</v>
      </c>
      <c r="O423" s="18">
        <f t="shared" si="12"/>
        <v>-17481.25</v>
      </c>
      <c r="P423">
        <f t="shared" si="13"/>
        <v>-5.4945054945054944E-2</v>
      </c>
      <c r="Q423" t="str">
        <f xml:space="preserve"> IF(Table1[[#This Row],[Profit]]/Table1[[#This Row],[COGS]]*100&gt;20, "Achieved", "Not Achieved")</f>
        <v>Not Achieved</v>
      </c>
    </row>
    <row r="424" spans="1:17" ht="12.75">
      <c r="A424" s="1" t="s">
        <v>123</v>
      </c>
      <c r="B424" s="16">
        <v>245</v>
      </c>
      <c r="C424" s="2">
        <v>120</v>
      </c>
      <c r="D424" s="2">
        <v>15</v>
      </c>
      <c r="E424" s="2">
        <v>3675</v>
      </c>
      <c r="F424" s="2">
        <v>330.75</v>
      </c>
      <c r="G424" s="2">
        <v>3344.25</v>
      </c>
      <c r="H424" s="2">
        <v>2450</v>
      </c>
      <c r="I424" s="3">
        <v>41644</v>
      </c>
      <c r="J424" t="s">
        <v>395</v>
      </c>
      <c r="K424" t="s">
        <v>357</v>
      </c>
      <c r="L424" t="s">
        <v>401</v>
      </c>
      <c r="M424" t="str" cm="1">
        <f t="array" ref="M424" xml:space="preserve"> _xlfn.XLOOKUP(K424,Market!B:B,Market!C:C, NA,0,1)</f>
        <v>North America</v>
      </c>
      <c r="N424" t="str">
        <f xml:space="preserve"> IF(Table1[[#This Row],[Discounts]]=0, "No Discount", IF(Table1[[#This Row],[Discounts]]&lt;1000, "Low Discount", IF(Table1[[#This Row],[Discounts]]&lt;10000, "Medium Discount", "High Discount")))</f>
        <v>Low Discount</v>
      </c>
      <c r="O424" s="18">
        <f t="shared" si="12"/>
        <v>894.25</v>
      </c>
      <c r="P424">
        <f t="shared" si="13"/>
        <v>0.26739926739926739</v>
      </c>
      <c r="Q424" t="str">
        <f xml:space="preserve"> IF(Table1[[#This Row],[Profit]]/Table1[[#This Row],[COGS]]*100&gt;20, "Achieved", "Not Achieved")</f>
        <v>Achieved</v>
      </c>
    </row>
    <row r="425" spans="1:17" ht="12.75">
      <c r="A425" s="1" t="s">
        <v>123</v>
      </c>
      <c r="B425" s="16">
        <v>3793.5</v>
      </c>
      <c r="C425" s="2">
        <v>120</v>
      </c>
      <c r="D425" s="2">
        <v>300</v>
      </c>
      <c r="E425" s="2">
        <v>1138050</v>
      </c>
      <c r="F425" s="2">
        <v>102424.5</v>
      </c>
      <c r="G425" s="2">
        <v>1035625.5</v>
      </c>
      <c r="H425" s="2">
        <v>948375</v>
      </c>
      <c r="I425" s="3">
        <v>41646</v>
      </c>
      <c r="J425" t="s">
        <v>399</v>
      </c>
      <c r="K425" t="s">
        <v>346</v>
      </c>
      <c r="L425" t="s">
        <v>401</v>
      </c>
      <c r="M425" t="str" cm="1">
        <f t="array" ref="M425" xml:space="preserve"> _xlfn.XLOOKUP(K425,Market!B:B,Market!C:C, NA,0,1)</f>
        <v>North America</v>
      </c>
      <c r="N425" t="str">
        <f xml:space="preserve"> IF(Table1[[#This Row],[Discounts]]=0, "No Discount", IF(Table1[[#This Row],[Discounts]]&lt;1000, "Low Discount", IF(Table1[[#This Row],[Discounts]]&lt;10000, "Medium Discount", "High Discount")))</f>
        <v>High Discount</v>
      </c>
      <c r="O425" s="18">
        <f t="shared" si="12"/>
        <v>87250.5</v>
      </c>
      <c r="P425">
        <f t="shared" si="13"/>
        <v>8.4249084249084255E-2</v>
      </c>
      <c r="Q425" t="str">
        <f xml:space="preserve"> IF(Table1[[#This Row],[Profit]]/Table1[[#This Row],[COGS]]*100&gt;20, "Achieved", "Not Achieved")</f>
        <v>Not Achieved</v>
      </c>
    </row>
    <row r="426" spans="1:17" ht="12.75">
      <c r="A426" s="1" t="s">
        <v>123</v>
      </c>
      <c r="B426" s="16">
        <v>1307</v>
      </c>
      <c r="C426" s="2">
        <v>120</v>
      </c>
      <c r="D426" s="2">
        <v>350</v>
      </c>
      <c r="E426" s="2">
        <v>457450</v>
      </c>
      <c r="F426" s="2">
        <v>41170.5</v>
      </c>
      <c r="G426" s="2">
        <v>416279.5</v>
      </c>
      <c r="H426" s="2">
        <v>339820</v>
      </c>
      <c r="I426" s="3">
        <v>41646</v>
      </c>
      <c r="J426" t="s">
        <v>393</v>
      </c>
      <c r="K426" t="s">
        <v>310</v>
      </c>
      <c r="L426" t="s">
        <v>401</v>
      </c>
      <c r="M426" t="str" cm="1">
        <f t="array" ref="M426" xml:space="preserve"> _xlfn.XLOOKUP(K426,Market!B:B,Market!C:C, NA,0,1)</f>
        <v>Europe</v>
      </c>
      <c r="N426" t="str">
        <f xml:space="preserve"> IF(Table1[[#This Row],[Discounts]]=0, "No Discount", IF(Table1[[#This Row],[Discounts]]&lt;1000, "Low Discount", IF(Table1[[#This Row],[Discounts]]&lt;10000, "Medium Discount", "High Discount")))</f>
        <v>High Discount</v>
      </c>
      <c r="O426" s="18">
        <f t="shared" si="12"/>
        <v>76459.5</v>
      </c>
      <c r="P426">
        <f t="shared" si="13"/>
        <v>0.18367346938775511</v>
      </c>
      <c r="Q426" t="str">
        <f xml:space="preserve"> IF(Table1[[#This Row],[Profit]]/Table1[[#This Row],[COGS]]*100&gt;20, "Achieved", "Not Achieved")</f>
        <v>Achieved</v>
      </c>
    </row>
    <row r="427" spans="1:17" ht="12.75">
      <c r="A427" s="1" t="s">
        <v>123</v>
      </c>
      <c r="B427" s="16">
        <v>567</v>
      </c>
      <c r="C427" s="2">
        <v>120</v>
      </c>
      <c r="D427" s="2">
        <v>125</v>
      </c>
      <c r="E427" s="2">
        <v>70875</v>
      </c>
      <c r="F427" s="2">
        <v>6378.75</v>
      </c>
      <c r="G427" s="2">
        <v>64496.25</v>
      </c>
      <c r="H427" s="2">
        <v>68040</v>
      </c>
      <c r="I427" s="3">
        <v>41648</v>
      </c>
      <c r="J427" t="s">
        <v>398</v>
      </c>
      <c r="K427" t="s">
        <v>346</v>
      </c>
      <c r="L427" t="s">
        <v>401</v>
      </c>
      <c r="M427" t="str" cm="1">
        <f t="array" ref="M427" xml:space="preserve"> _xlfn.XLOOKUP(K427,Market!B:B,Market!C:C, NA,0,1)</f>
        <v>North America</v>
      </c>
      <c r="N427" t="str">
        <f xml:space="preserve"> IF(Table1[[#This Row],[Discounts]]=0, "No Discount", IF(Table1[[#This Row],[Discounts]]&lt;1000, "Low Discount", IF(Table1[[#This Row],[Discounts]]&lt;10000, "Medium Discount", "High Discount")))</f>
        <v>Medium Discount</v>
      </c>
      <c r="O427" s="18">
        <f t="shared" si="12"/>
        <v>-3543.75</v>
      </c>
      <c r="P427">
        <f t="shared" si="13"/>
        <v>-5.4945054945054944E-2</v>
      </c>
      <c r="Q427" t="str">
        <f xml:space="preserve"> IF(Table1[[#This Row],[Profit]]/Table1[[#This Row],[COGS]]*100&gt;20, "Achieved", "Not Achieved")</f>
        <v>Not Achieved</v>
      </c>
    </row>
    <row r="428" spans="1:17" ht="12.75">
      <c r="A428" s="1" t="s">
        <v>123</v>
      </c>
      <c r="B428" s="16">
        <v>2110</v>
      </c>
      <c r="C428" s="2">
        <v>120</v>
      </c>
      <c r="D428" s="2">
        <v>125</v>
      </c>
      <c r="E428" s="2">
        <v>263750</v>
      </c>
      <c r="F428" s="2">
        <v>23737.5</v>
      </c>
      <c r="G428" s="2">
        <v>240012.5</v>
      </c>
      <c r="H428" s="2">
        <v>253200</v>
      </c>
      <c r="I428" s="3">
        <v>41648</v>
      </c>
      <c r="J428" t="s">
        <v>398</v>
      </c>
      <c r="K428" t="s">
        <v>357</v>
      </c>
      <c r="L428" t="s">
        <v>401</v>
      </c>
      <c r="M428" t="str" cm="1">
        <f t="array" ref="M428" xml:space="preserve"> _xlfn.XLOOKUP(K428,Market!B:B,Market!C:C, NA,0,1)</f>
        <v>North America</v>
      </c>
      <c r="N428" t="str">
        <f xml:space="preserve"> IF(Table1[[#This Row],[Discounts]]=0, "No Discount", IF(Table1[[#This Row],[Discounts]]&lt;1000, "Low Discount", IF(Table1[[#This Row],[Discounts]]&lt;10000, "Medium Discount", "High Discount")))</f>
        <v>High Discount</v>
      </c>
      <c r="O428" s="18">
        <f t="shared" si="12"/>
        <v>-13187.5</v>
      </c>
      <c r="P428">
        <f t="shared" si="13"/>
        <v>-5.4945054945054944E-2</v>
      </c>
      <c r="Q428" t="str">
        <f xml:space="preserve"> IF(Table1[[#This Row],[Profit]]/Table1[[#This Row],[COGS]]*100&gt;20, "Achieved", "Not Achieved")</f>
        <v>Not Achieved</v>
      </c>
    </row>
    <row r="429" spans="1:17" ht="12.75">
      <c r="A429" s="1" t="s">
        <v>123</v>
      </c>
      <c r="B429" s="16">
        <v>1269</v>
      </c>
      <c r="C429" s="2">
        <v>120</v>
      </c>
      <c r="D429" s="2">
        <v>350</v>
      </c>
      <c r="E429" s="2">
        <v>444150</v>
      </c>
      <c r="F429" s="2">
        <v>39973.5</v>
      </c>
      <c r="G429" s="2">
        <v>404176.5</v>
      </c>
      <c r="H429" s="2">
        <v>329940</v>
      </c>
      <c r="I429" s="3">
        <v>41649</v>
      </c>
      <c r="J429" t="s">
        <v>393</v>
      </c>
      <c r="K429" t="s">
        <v>346</v>
      </c>
      <c r="L429" t="s">
        <v>401</v>
      </c>
      <c r="M429" t="str" cm="1">
        <f t="array" ref="M429" xml:space="preserve"> _xlfn.XLOOKUP(K429,Market!B:B,Market!C:C, NA,0,1)</f>
        <v>North America</v>
      </c>
      <c r="N429" t="str">
        <f xml:space="preserve"> IF(Table1[[#This Row],[Discounts]]=0, "No Discount", IF(Table1[[#This Row],[Discounts]]&lt;1000, "Low Discount", IF(Table1[[#This Row],[Discounts]]&lt;10000, "Medium Discount", "High Discount")))</f>
        <v>High Discount</v>
      </c>
      <c r="O429" s="18">
        <f t="shared" si="12"/>
        <v>74236.5</v>
      </c>
      <c r="P429">
        <f t="shared" si="13"/>
        <v>0.18367346938775511</v>
      </c>
      <c r="Q429" t="str">
        <f xml:space="preserve"> IF(Table1[[#This Row],[Profit]]/Table1[[#This Row],[COGS]]*100&gt;20, "Achieved", "Not Achieved")</f>
        <v>Achieved</v>
      </c>
    </row>
    <row r="430" spans="1:17" ht="12.75">
      <c r="A430" s="1" t="s">
        <v>123</v>
      </c>
      <c r="B430" s="16">
        <v>1956</v>
      </c>
      <c r="C430" s="2">
        <v>250</v>
      </c>
      <c r="D430" s="2">
        <v>12</v>
      </c>
      <c r="E430" s="2">
        <v>23472</v>
      </c>
      <c r="F430" s="2">
        <v>2112.48</v>
      </c>
      <c r="G430" s="2">
        <v>21359.52</v>
      </c>
      <c r="H430" s="2">
        <v>5868</v>
      </c>
      <c r="I430" s="3">
        <v>41640</v>
      </c>
      <c r="J430" t="s">
        <v>397</v>
      </c>
      <c r="K430" t="s">
        <v>364</v>
      </c>
      <c r="L430" t="s">
        <v>402</v>
      </c>
      <c r="M430" t="str" cm="1">
        <f t="array" ref="M430" xml:space="preserve"> _xlfn.XLOOKUP(K430,Market!B:B,Market!C:C, NA,0,1)</f>
        <v>North America</v>
      </c>
      <c r="N430" t="str">
        <f xml:space="preserve"> IF(Table1[[#This Row],[Discounts]]=0, "No Discount", IF(Table1[[#This Row],[Discounts]]&lt;1000, "Low Discount", IF(Table1[[#This Row],[Discounts]]&lt;10000, "Medium Discount", "High Discount")))</f>
        <v>Medium Discount</v>
      </c>
      <c r="O430" s="18">
        <f t="shared" si="12"/>
        <v>15491.52</v>
      </c>
      <c r="P430">
        <f t="shared" si="13"/>
        <v>0.72527472527472525</v>
      </c>
      <c r="Q430" t="str">
        <f xml:space="preserve"> IF(Table1[[#This Row],[Profit]]/Table1[[#This Row],[COGS]]*100&gt;20, "Achieved", "Not Achieved")</f>
        <v>Achieved</v>
      </c>
    </row>
    <row r="431" spans="1:17" ht="12.75">
      <c r="A431" s="1" t="s">
        <v>123</v>
      </c>
      <c r="B431" s="16">
        <v>2659</v>
      </c>
      <c r="C431" s="2">
        <v>250</v>
      </c>
      <c r="D431" s="2">
        <v>300</v>
      </c>
      <c r="E431" s="2">
        <v>797700</v>
      </c>
      <c r="F431" s="2">
        <v>71793</v>
      </c>
      <c r="G431" s="2">
        <v>725907</v>
      </c>
      <c r="H431" s="2">
        <v>664750</v>
      </c>
      <c r="I431" s="3">
        <v>41641</v>
      </c>
      <c r="J431" t="s">
        <v>399</v>
      </c>
      <c r="K431" t="s">
        <v>310</v>
      </c>
      <c r="L431" t="s">
        <v>402</v>
      </c>
      <c r="M431" t="str" cm="1">
        <f t="array" ref="M431" xml:space="preserve"> _xlfn.XLOOKUP(K431,Market!B:B,Market!C:C, NA,0,1)</f>
        <v>Europe</v>
      </c>
      <c r="N431" t="str">
        <f xml:space="preserve"> IF(Table1[[#This Row],[Discounts]]=0, "No Discount", IF(Table1[[#This Row],[Discounts]]&lt;1000, "Low Discount", IF(Table1[[#This Row],[Discounts]]&lt;10000, "Medium Discount", "High Discount")))</f>
        <v>High Discount</v>
      </c>
      <c r="O431" s="18">
        <f t="shared" si="12"/>
        <v>61157</v>
      </c>
      <c r="P431">
        <f t="shared" si="13"/>
        <v>8.4249084249084255E-2</v>
      </c>
      <c r="Q431" t="str">
        <f xml:space="preserve"> IF(Table1[[#This Row],[Profit]]/Table1[[#This Row],[COGS]]*100&gt;20, "Achieved", "Not Achieved")</f>
        <v>Not Achieved</v>
      </c>
    </row>
    <row r="432" spans="1:17" ht="12.75">
      <c r="A432" s="1" t="s">
        <v>123</v>
      </c>
      <c r="B432" s="16">
        <v>1351.5</v>
      </c>
      <c r="C432" s="2">
        <v>250</v>
      </c>
      <c r="D432" s="2">
        <v>350</v>
      </c>
      <c r="E432" s="2">
        <v>473025</v>
      </c>
      <c r="F432" s="2">
        <v>42572.25</v>
      </c>
      <c r="G432" s="2">
        <v>430452.75</v>
      </c>
      <c r="H432" s="2">
        <v>351390</v>
      </c>
      <c r="I432" s="3">
        <v>41643</v>
      </c>
      <c r="J432" t="s">
        <v>393</v>
      </c>
      <c r="K432" t="s">
        <v>364</v>
      </c>
      <c r="L432" t="s">
        <v>402</v>
      </c>
      <c r="M432" t="str" cm="1">
        <f t="array" ref="M432" xml:space="preserve"> _xlfn.XLOOKUP(K432,Market!B:B,Market!C:C, NA,0,1)</f>
        <v>North America</v>
      </c>
      <c r="N432" t="str">
        <f xml:space="preserve"> IF(Table1[[#This Row],[Discounts]]=0, "No Discount", IF(Table1[[#This Row],[Discounts]]&lt;1000, "Low Discount", IF(Table1[[#This Row],[Discounts]]&lt;10000, "Medium Discount", "High Discount")))</f>
        <v>High Discount</v>
      </c>
      <c r="O432" s="18">
        <f t="shared" si="12"/>
        <v>79062.75</v>
      </c>
      <c r="P432">
        <f t="shared" si="13"/>
        <v>0.18367346938775511</v>
      </c>
      <c r="Q432" t="str">
        <f xml:space="preserve"> IF(Table1[[#This Row],[Profit]]/Table1[[#This Row],[COGS]]*100&gt;20, "Achieved", "Not Achieved")</f>
        <v>Achieved</v>
      </c>
    </row>
    <row r="433" spans="1:17" ht="12.75">
      <c r="A433" s="1" t="s">
        <v>123</v>
      </c>
      <c r="B433" s="16">
        <v>880</v>
      </c>
      <c r="C433" s="2">
        <v>250</v>
      </c>
      <c r="D433" s="2">
        <v>12</v>
      </c>
      <c r="E433" s="2">
        <v>10560</v>
      </c>
      <c r="F433" s="2">
        <v>950.4</v>
      </c>
      <c r="G433" s="2">
        <v>9609.6</v>
      </c>
      <c r="H433" s="2">
        <v>2640</v>
      </c>
      <c r="I433" s="3">
        <v>41644</v>
      </c>
      <c r="J433" t="s">
        <v>397</v>
      </c>
      <c r="K433" t="s">
        <v>310</v>
      </c>
      <c r="L433" t="s">
        <v>402</v>
      </c>
      <c r="M433" t="str" cm="1">
        <f t="array" ref="M433" xml:space="preserve"> _xlfn.XLOOKUP(K433,Market!B:B,Market!C:C, NA,0,1)</f>
        <v>Europe</v>
      </c>
      <c r="N433" t="str">
        <f xml:space="preserve"> IF(Table1[[#This Row],[Discounts]]=0, "No Discount", IF(Table1[[#This Row],[Discounts]]&lt;1000, "Low Discount", IF(Table1[[#This Row],[Discounts]]&lt;10000, "Medium Discount", "High Discount")))</f>
        <v>Low Discount</v>
      </c>
      <c r="O433" s="18">
        <f t="shared" si="12"/>
        <v>6969.6</v>
      </c>
      <c r="P433">
        <f t="shared" si="13"/>
        <v>0.72527472527472525</v>
      </c>
      <c r="Q433" t="str">
        <f xml:space="preserve"> IF(Table1[[#This Row],[Profit]]/Table1[[#This Row],[COGS]]*100&gt;20, "Achieved", "Not Achieved")</f>
        <v>Achieved</v>
      </c>
    </row>
    <row r="434" spans="1:17" ht="12.75">
      <c r="A434" s="1" t="s">
        <v>123</v>
      </c>
      <c r="B434" s="16">
        <v>1867</v>
      </c>
      <c r="C434" s="2">
        <v>250</v>
      </c>
      <c r="D434" s="2">
        <v>300</v>
      </c>
      <c r="E434" s="2">
        <v>560100</v>
      </c>
      <c r="F434" s="2">
        <v>50409</v>
      </c>
      <c r="G434" s="2">
        <v>509691</v>
      </c>
      <c r="H434" s="2">
        <v>466750</v>
      </c>
      <c r="I434" s="3">
        <v>41648</v>
      </c>
      <c r="J434" t="s">
        <v>399</v>
      </c>
      <c r="K434" t="s">
        <v>364</v>
      </c>
      <c r="L434" t="s">
        <v>402</v>
      </c>
      <c r="M434" t="str" cm="1">
        <f t="array" ref="M434" xml:space="preserve"> _xlfn.XLOOKUP(K434,Market!B:B,Market!C:C, NA,0,1)</f>
        <v>North America</v>
      </c>
      <c r="N434" t="str">
        <f xml:space="preserve"> IF(Table1[[#This Row],[Discounts]]=0, "No Discount", IF(Table1[[#This Row],[Discounts]]&lt;1000, "Low Discount", IF(Table1[[#This Row],[Discounts]]&lt;10000, "Medium Discount", "High Discount")))</f>
        <v>High Discount</v>
      </c>
      <c r="O434" s="18">
        <f t="shared" si="12"/>
        <v>42941</v>
      </c>
      <c r="P434">
        <f t="shared" si="13"/>
        <v>8.4249084249084255E-2</v>
      </c>
      <c r="Q434" t="str">
        <f xml:space="preserve"> IF(Table1[[#This Row],[Profit]]/Table1[[#This Row],[COGS]]*100&gt;20, "Achieved", "Not Achieved")</f>
        <v>Not Achieved</v>
      </c>
    </row>
    <row r="435" spans="1:17" ht="12.75">
      <c r="A435" s="1" t="s">
        <v>123</v>
      </c>
      <c r="B435" s="16">
        <v>2234</v>
      </c>
      <c r="C435" s="2">
        <v>250</v>
      </c>
      <c r="D435" s="2">
        <v>12</v>
      </c>
      <c r="E435" s="2">
        <v>26808</v>
      </c>
      <c r="F435" s="2">
        <v>2412.7199999999998</v>
      </c>
      <c r="G435" s="2">
        <v>24395.279999999999</v>
      </c>
      <c r="H435" s="2">
        <v>6702</v>
      </c>
      <c r="I435" s="3">
        <v>41283</v>
      </c>
      <c r="J435" t="s">
        <v>397</v>
      </c>
      <c r="K435" t="s">
        <v>309</v>
      </c>
      <c r="L435" t="s">
        <v>402</v>
      </c>
      <c r="M435" t="str" cm="1">
        <f t="array" ref="M435" xml:space="preserve"> _xlfn.XLOOKUP(K435,Market!B:B,Market!C:C, NA,0,1)</f>
        <v>Europe</v>
      </c>
      <c r="N435" t="str">
        <f xml:space="preserve"> IF(Table1[[#This Row],[Discounts]]=0, "No Discount", IF(Table1[[#This Row],[Discounts]]&lt;1000, "Low Discount", IF(Table1[[#This Row],[Discounts]]&lt;10000, "Medium Discount", "High Discount")))</f>
        <v>Medium Discount</v>
      </c>
      <c r="O435" s="18">
        <f t="shared" si="12"/>
        <v>17693.28</v>
      </c>
      <c r="P435">
        <f t="shared" si="13"/>
        <v>0.72527472527472525</v>
      </c>
      <c r="Q435" t="str">
        <f xml:space="preserve"> IF(Table1[[#This Row],[Profit]]/Table1[[#This Row],[COGS]]*100&gt;20, "Achieved", "Not Achieved")</f>
        <v>Achieved</v>
      </c>
    </row>
    <row r="436" spans="1:17" ht="12.75">
      <c r="A436" s="1" t="s">
        <v>123</v>
      </c>
      <c r="B436" s="16">
        <v>1227</v>
      </c>
      <c r="C436" s="2">
        <v>250</v>
      </c>
      <c r="D436" s="2">
        <v>15</v>
      </c>
      <c r="E436" s="2">
        <v>18405</v>
      </c>
      <c r="F436" s="2">
        <v>1656.45</v>
      </c>
      <c r="G436" s="2">
        <v>16748.55</v>
      </c>
      <c r="H436" s="2">
        <v>12270</v>
      </c>
      <c r="I436" s="3">
        <v>41649</v>
      </c>
      <c r="J436" t="s">
        <v>395</v>
      </c>
      <c r="K436" t="s">
        <v>309</v>
      </c>
      <c r="L436" t="s">
        <v>402</v>
      </c>
      <c r="M436" t="str" cm="1">
        <f t="array" ref="M436" xml:space="preserve"> _xlfn.XLOOKUP(K436,Market!B:B,Market!C:C, NA,0,1)</f>
        <v>Europe</v>
      </c>
      <c r="N436" t="str">
        <f xml:space="preserve"> IF(Table1[[#This Row],[Discounts]]=0, "No Discount", IF(Table1[[#This Row],[Discounts]]&lt;1000, "Low Discount", IF(Table1[[#This Row],[Discounts]]&lt;10000, "Medium Discount", "High Discount")))</f>
        <v>Medium Discount</v>
      </c>
      <c r="O436" s="18">
        <f t="shared" si="12"/>
        <v>4478.5499999999993</v>
      </c>
      <c r="P436">
        <f t="shared" si="13"/>
        <v>0.26739926739926739</v>
      </c>
      <c r="Q436" t="str">
        <f xml:space="preserve"> IF(Table1[[#This Row],[Profit]]/Table1[[#This Row],[COGS]]*100&gt;20, "Achieved", "Not Achieved")</f>
        <v>Achieved</v>
      </c>
    </row>
    <row r="437" spans="1:17" ht="12.75">
      <c r="A437" s="1" t="s">
        <v>123</v>
      </c>
      <c r="B437" s="16">
        <v>877</v>
      </c>
      <c r="C437" s="2">
        <v>250</v>
      </c>
      <c r="D437" s="2">
        <v>125</v>
      </c>
      <c r="E437" s="2">
        <v>109625</v>
      </c>
      <c r="F437" s="2">
        <v>9866.25</v>
      </c>
      <c r="G437" s="2">
        <v>99758.75</v>
      </c>
      <c r="H437" s="2">
        <v>105240</v>
      </c>
      <c r="I437" s="3">
        <v>41650</v>
      </c>
      <c r="J437" t="s">
        <v>398</v>
      </c>
      <c r="K437" t="s">
        <v>357</v>
      </c>
      <c r="L437" t="s">
        <v>402</v>
      </c>
      <c r="M437" t="str" cm="1">
        <f t="array" ref="M437" xml:space="preserve"> _xlfn.XLOOKUP(K437,Market!B:B,Market!C:C, NA,0,1)</f>
        <v>North America</v>
      </c>
      <c r="N437" t="str">
        <f xml:space="preserve"> IF(Table1[[#This Row],[Discounts]]=0, "No Discount", IF(Table1[[#This Row],[Discounts]]&lt;1000, "Low Discount", IF(Table1[[#This Row],[Discounts]]&lt;10000, "Medium Discount", "High Discount")))</f>
        <v>Medium Discount</v>
      </c>
      <c r="O437" s="18">
        <f t="shared" si="12"/>
        <v>-5481.25</v>
      </c>
      <c r="P437">
        <f t="shared" si="13"/>
        <v>-5.4945054945054944E-2</v>
      </c>
      <c r="Q437" t="str">
        <f xml:space="preserve"> IF(Table1[[#This Row],[Profit]]/Table1[[#This Row],[COGS]]*100&gt;20, "Achieved", "Not Achieved")</f>
        <v>Not Achieved</v>
      </c>
    </row>
    <row r="438" spans="1:17" ht="12.75">
      <c r="A438" s="1" t="s">
        <v>123</v>
      </c>
      <c r="B438" s="16">
        <v>2071</v>
      </c>
      <c r="C438" s="2">
        <v>260</v>
      </c>
      <c r="D438" s="2">
        <v>350</v>
      </c>
      <c r="E438" s="2">
        <v>724850</v>
      </c>
      <c r="F438" s="2">
        <v>65236.5</v>
      </c>
      <c r="G438" s="2">
        <v>659613.5</v>
      </c>
      <c r="H438" s="2">
        <v>538460</v>
      </c>
      <c r="I438" s="3">
        <v>41648</v>
      </c>
      <c r="J438" t="s">
        <v>393</v>
      </c>
      <c r="K438" t="s">
        <v>364</v>
      </c>
      <c r="L438" t="s">
        <v>403</v>
      </c>
      <c r="M438" t="str" cm="1">
        <f t="array" ref="M438" xml:space="preserve"> _xlfn.XLOOKUP(K438,Market!B:B,Market!C:C, NA,0,1)</f>
        <v>North America</v>
      </c>
      <c r="N438" t="str">
        <f xml:space="preserve"> IF(Table1[[#This Row],[Discounts]]=0, "No Discount", IF(Table1[[#This Row],[Discounts]]&lt;1000, "Low Discount", IF(Table1[[#This Row],[Discounts]]&lt;10000, "Medium Discount", "High Discount")))</f>
        <v>High Discount</v>
      </c>
      <c r="O438" s="18">
        <f t="shared" si="12"/>
        <v>121153.5</v>
      </c>
      <c r="P438">
        <f t="shared" si="13"/>
        <v>0.18367346938775511</v>
      </c>
      <c r="Q438" t="str">
        <f xml:space="preserve"> IF(Table1[[#This Row],[Profit]]/Table1[[#This Row],[COGS]]*100&gt;20, "Achieved", "Not Achieved")</f>
        <v>Achieved</v>
      </c>
    </row>
    <row r="439" spans="1:17" ht="12.75">
      <c r="A439" s="1" t="s">
        <v>123</v>
      </c>
      <c r="B439" s="16">
        <v>1269</v>
      </c>
      <c r="C439" s="2">
        <v>260</v>
      </c>
      <c r="D439" s="2">
        <v>350</v>
      </c>
      <c r="E439" s="2">
        <v>444150</v>
      </c>
      <c r="F439" s="2">
        <v>39973.5</v>
      </c>
      <c r="G439" s="2">
        <v>404176.5</v>
      </c>
      <c r="H439" s="2">
        <v>329940</v>
      </c>
      <c r="I439" s="3">
        <v>41649</v>
      </c>
      <c r="J439" t="s">
        <v>393</v>
      </c>
      <c r="K439" t="s">
        <v>346</v>
      </c>
      <c r="L439" t="s">
        <v>403</v>
      </c>
      <c r="M439" t="str" cm="1">
        <f t="array" ref="M439" xml:space="preserve"> _xlfn.XLOOKUP(K439,Market!B:B,Market!C:C, NA,0,1)</f>
        <v>North America</v>
      </c>
      <c r="N439" t="str">
        <f xml:space="preserve"> IF(Table1[[#This Row],[Discounts]]=0, "No Discount", IF(Table1[[#This Row],[Discounts]]&lt;1000, "Low Discount", IF(Table1[[#This Row],[Discounts]]&lt;10000, "Medium Discount", "High Discount")))</f>
        <v>High Discount</v>
      </c>
      <c r="O439" s="18">
        <f t="shared" si="12"/>
        <v>74236.5</v>
      </c>
      <c r="P439">
        <f t="shared" si="13"/>
        <v>0.18367346938775511</v>
      </c>
      <c r="Q439" t="str">
        <f xml:space="preserve"> IF(Table1[[#This Row],[Profit]]/Table1[[#This Row],[COGS]]*100&gt;20, "Achieved", "Not Achieved")</f>
        <v>Achieved</v>
      </c>
    </row>
    <row r="440" spans="1:17" ht="12.75">
      <c r="A440" s="1" t="s">
        <v>123</v>
      </c>
      <c r="B440" s="16">
        <v>970</v>
      </c>
      <c r="C440" s="2">
        <v>260</v>
      </c>
      <c r="D440" s="2">
        <v>15</v>
      </c>
      <c r="E440" s="2">
        <v>14550</v>
      </c>
      <c r="F440" s="2">
        <v>1309.5</v>
      </c>
      <c r="G440" s="2">
        <v>13240.5</v>
      </c>
      <c r="H440" s="2">
        <v>9700</v>
      </c>
      <c r="I440" s="3">
        <v>41285</v>
      </c>
      <c r="J440" t="s">
        <v>395</v>
      </c>
      <c r="K440" t="s">
        <v>310</v>
      </c>
      <c r="L440" t="s">
        <v>403</v>
      </c>
      <c r="M440" t="str" cm="1">
        <f t="array" ref="M440" xml:space="preserve"> _xlfn.XLOOKUP(K440,Market!B:B,Market!C:C, NA,0,1)</f>
        <v>Europe</v>
      </c>
      <c r="N440" t="str">
        <f xml:space="preserve"> IF(Table1[[#This Row],[Discounts]]=0, "No Discount", IF(Table1[[#This Row],[Discounts]]&lt;1000, "Low Discount", IF(Table1[[#This Row],[Discounts]]&lt;10000, "Medium Discount", "High Discount")))</f>
        <v>Medium Discount</v>
      </c>
      <c r="O440" s="18">
        <f t="shared" si="12"/>
        <v>3540.5</v>
      </c>
      <c r="P440">
        <f t="shared" si="13"/>
        <v>0.26739926739926739</v>
      </c>
      <c r="Q440" t="str">
        <f xml:space="preserve"> IF(Table1[[#This Row],[Profit]]/Table1[[#This Row],[COGS]]*100&gt;20, "Achieved", "Not Achieved")</f>
        <v>Achieved</v>
      </c>
    </row>
    <row r="441" spans="1:17" ht="12.75">
      <c r="A441" s="1" t="s">
        <v>123</v>
      </c>
      <c r="B441" s="16">
        <v>1694</v>
      </c>
      <c r="C441" s="2">
        <v>260</v>
      </c>
      <c r="D441" s="2">
        <v>20</v>
      </c>
      <c r="E441" s="2">
        <v>33880</v>
      </c>
      <c r="F441" s="2">
        <v>3049.2</v>
      </c>
      <c r="G441" s="2">
        <v>30830.799999999999</v>
      </c>
      <c r="H441" s="2">
        <v>16940</v>
      </c>
      <c r="I441" s="3">
        <v>41650</v>
      </c>
      <c r="J441" t="s">
        <v>393</v>
      </c>
      <c r="K441" t="s">
        <v>357</v>
      </c>
      <c r="L441" t="s">
        <v>403</v>
      </c>
      <c r="M441" t="str" cm="1">
        <f t="array" ref="M441" xml:space="preserve"> _xlfn.XLOOKUP(K441,Market!B:B,Market!C:C, NA,0,1)</f>
        <v>North America</v>
      </c>
      <c r="N441" t="str">
        <f xml:space="preserve"> IF(Table1[[#This Row],[Discounts]]=0, "No Discount", IF(Table1[[#This Row],[Discounts]]&lt;1000, "Low Discount", IF(Table1[[#This Row],[Discounts]]&lt;10000, "Medium Discount", "High Discount")))</f>
        <v>Medium Discount</v>
      </c>
      <c r="O441" s="18">
        <f t="shared" si="12"/>
        <v>13890.8</v>
      </c>
      <c r="P441">
        <f t="shared" si="13"/>
        <v>0.45054945054945056</v>
      </c>
      <c r="Q441" t="str">
        <f xml:space="preserve"> IF(Table1[[#This Row],[Profit]]/Table1[[#This Row],[COGS]]*100&gt;20, "Achieved", "Not Achieved")</f>
        <v>Achieved</v>
      </c>
    </row>
    <row r="442" spans="1:17" ht="12.75">
      <c r="A442" s="1" t="s">
        <v>123</v>
      </c>
      <c r="B442" s="16">
        <v>663</v>
      </c>
      <c r="C442" s="2">
        <v>3</v>
      </c>
      <c r="D442" s="2">
        <v>20</v>
      </c>
      <c r="E442" s="2">
        <v>13260</v>
      </c>
      <c r="F442" s="2">
        <v>1193.4000000000001</v>
      </c>
      <c r="G442" s="2">
        <v>12066.6</v>
      </c>
      <c r="H442" s="2">
        <v>6630</v>
      </c>
      <c r="I442" s="3">
        <v>41644</v>
      </c>
      <c r="J442" t="s">
        <v>393</v>
      </c>
      <c r="K442" t="s">
        <v>310</v>
      </c>
      <c r="L442" t="s">
        <v>394</v>
      </c>
      <c r="M442" t="str" cm="1">
        <f t="array" ref="M442" xml:space="preserve"> _xlfn.XLOOKUP(K442,Market!B:B,Market!C:C, NA,0,1)</f>
        <v>Europe</v>
      </c>
      <c r="N442" t="str">
        <f xml:space="preserve"> IF(Table1[[#This Row],[Discounts]]=0, "No Discount", IF(Table1[[#This Row],[Discounts]]&lt;1000, "Low Discount", IF(Table1[[#This Row],[Discounts]]&lt;10000, "Medium Discount", "High Discount")))</f>
        <v>Medium Discount</v>
      </c>
      <c r="O442" s="18">
        <f t="shared" si="12"/>
        <v>5436.6</v>
      </c>
      <c r="P442">
        <f t="shared" si="13"/>
        <v>0.45054945054945056</v>
      </c>
      <c r="Q442" t="str">
        <f xml:space="preserve"> IF(Table1[[#This Row],[Profit]]/Table1[[#This Row],[COGS]]*100&gt;20, "Achieved", "Not Achieved")</f>
        <v>Achieved</v>
      </c>
    </row>
    <row r="443" spans="1:17" ht="12.75">
      <c r="A443" s="1" t="s">
        <v>123</v>
      </c>
      <c r="B443" s="16">
        <v>819</v>
      </c>
      <c r="C443" s="2">
        <v>3</v>
      </c>
      <c r="D443" s="2">
        <v>7</v>
      </c>
      <c r="E443" s="2">
        <v>5733</v>
      </c>
      <c r="F443" s="2">
        <v>515.97</v>
      </c>
      <c r="G443" s="2">
        <v>5217.03</v>
      </c>
      <c r="H443" s="2">
        <v>4095</v>
      </c>
      <c r="I443" s="3">
        <v>41646</v>
      </c>
      <c r="J443" t="s">
        <v>393</v>
      </c>
      <c r="K443" t="s">
        <v>346</v>
      </c>
      <c r="L443" t="s">
        <v>394</v>
      </c>
      <c r="M443" t="str" cm="1">
        <f t="array" ref="M443" xml:space="preserve"> _xlfn.XLOOKUP(K443,Market!B:B,Market!C:C, NA,0,1)</f>
        <v>North America</v>
      </c>
      <c r="N443" t="str">
        <f xml:space="preserve"> IF(Table1[[#This Row],[Discounts]]=0, "No Discount", IF(Table1[[#This Row],[Discounts]]&lt;1000, "Low Discount", IF(Table1[[#This Row],[Discounts]]&lt;10000, "Medium Discount", "High Discount")))</f>
        <v>Low Discount</v>
      </c>
      <c r="O443" s="18">
        <f t="shared" si="12"/>
        <v>1122.0299999999997</v>
      </c>
      <c r="P443">
        <f t="shared" si="13"/>
        <v>0.21507064364207218</v>
      </c>
      <c r="Q443" t="str">
        <f xml:space="preserve"> IF(Table1[[#This Row],[Profit]]/Table1[[#This Row],[COGS]]*100&gt;20, "Achieved", "Not Achieved")</f>
        <v>Achieved</v>
      </c>
    </row>
    <row r="444" spans="1:17" ht="12.75">
      <c r="A444" s="1" t="s">
        <v>123</v>
      </c>
      <c r="B444" s="16">
        <v>1580</v>
      </c>
      <c r="C444" s="2">
        <v>3</v>
      </c>
      <c r="D444" s="2">
        <v>12</v>
      </c>
      <c r="E444" s="2">
        <v>18960</v>
      </c>
      <c r="F444" s="2">
        <v>1706.4</v>
      </c>
      <c r="G444" s="2">
        <v>17253.599999999999</v>
      </c>
      <c r="H444" s="2">
        <v>4740</v>
      </c>
      <c r="I444" s="3">
        <v>41648</v>
      </c>
      <c r="J444" t="s">
        <v>397</v>
      </c>
      <c r="K444" t="s">
        <v>310</v>
      </c>
      <c r="L444" t="s">
        <v>394</v>
      </c>
      <c r="M444" t="str" cm="1">
        <f t="array" ref="M444" xml:space="preserve"> _xlfn.XLOOKUP(K444,Market!B:B,Market!C:C, NA,0,1)</f>
        <v>Europe</v>
      </c>
      <c r="N444" t="str">
        <f xml:space="preserve"> IF(Table1[[#This Row],[Discounts]]=0, "No Discount", IF(Table1[[#This Row],[Discounts]]&lt;1000, "Low Discount", IF(Table1[[#This Row],[Discounts]]&lt;10000, "Medium Discount", "High Discount")))</f>
        <v>Medium Discount</v>
      </c>
      <c r="O444" s="18">
        <f t="shared" si="12"/>
        <v>12513.599999999999</v>
      </c>
      <c r="P444">
        <f t="shared" si="13"/>
        <v>0.72527472527472525</v>
      </c>
      <c r="Q444" t="str">
        <f xml:space="preserve"> IF(Table1[[#This Row],[Profit]]/Table1[[#This Row],[COGS]]*100&gt;20, "Achieved", "Not Achieved")</f>
        <v>Achieved</v>
      </c>
    </row>
    <row r="445" spans="1:17" ht="12.75">
      <c r="A445" s="1" t="s">
        <v>123</v>
      </c>
      <c r="B445" s="16">
        <v>521</v>
      </c>
      <c r="C445" s="2">
        <v>3</v>
      </c>
      <c r="D445" s="2">
        <v>7</v>
      </c>
      <c r="E445" s="2">
        <v>3647</v>
      </c>
      <c r="F445" s="2">
        <v>328.23</v>
      </c>
      <c r="G445" s="2">
        <v>3318.77</v>
      </c>
      <c r="H445" s="2">
        <v>2605</v>
      </c>
      <c r="I445" s="3">
        <v>41651</v>
      </c>
      <c r="J445" t="s">
        <v>393</v>
      </c>
      <c r="K445" t="s">
        <v>357</v>
      </c>
      <c r="L445" t="s">
        <v>394</v>
      </c>
      <c r="M445" t="str" cm="1">
        <f t="array" ref="M445" xml:space="preserve"> _xlfn.XLOOKUP(K445,Market!B:B,Market!C:C, NA,0,1)</f>
        <v>North America</v>
      </c>
      <c r="N445" t="str">
        <f xml:space="preserve"> IF(Table1[[#This Row],[Discounts]]=0, "No Discount", IF(Table1[[#This Row],[Discounts]]&lt;1000, "Low Discount", IF(Table1[[#This Row],[Discounts]]&lt;10000, "Medium Discount", "High Discount")))</f>
        <v>Low Discount</v>
      </c>
      <c r="O445" s="18">
        <f t="shared" si="12"/>
        <v>713.77</v>
      </c>
      <c r="P445">
        <f t="shared" si="13"/>
        <v>0.21507064364207221</v>
      </c>
      <c r="Q445" t="str">
        <f xml:space="preserve"> IF(Table1[[#This Row],[Profit]]/Table1[[#This Row],[COGS]]*100&gt;20, "Achieved", "Not Achieved")</f>
        <v>Achieved</v>
      </c>
    </row>
    <row r="446" spans="1:17" ht="12.75">
      <c r="A446" s="1" t="s">
        <v>123</v>
      </c>
      <c r="B446" s="16">
        <v>973</v>
      </c>
      <c r="C446" s="2">
        <v>10</v>
      </c>
      <c r="D446" s="2">
        <v>20</v>
      </c>
      <c r="E446" s="2">
        <v>19460</v>
      </c>
      <c r="F446" s="2">
        <v>1751.4</v>
      </c>
      <c r="G446" s="2">
        <v>17708.599999999999</v>
      </c>
      <c r="H446" s="2">
        <v>9730</v>
      </c>
      <c r="I446" s="3">
        <v>41642</v>
      </c>
      <c r="J446" t="s">
        <v>393</v>
      </c>
      <c r="K446" t="s">
        <v>364</v>
      </c>
      <c r="L446" t="s">
        <v>400</v>
      </c>
      <c r="M446" t="str" cm="1">
        <f t="array" ref="M446" xml:space="preserve"> _xlfn.XLOOKUP(K446,Market!B:B,Market!C:C, NA,0,1)</f>
        <v>North America</v>
      </c>
      <c r="N446" t="str">
        <f xml:space="preserve"> IF(Table1[[#This Row],[Discounts]]=0, "No Discount", IF(Table1[[#This Row],[Discounts]]&lt;1000, "Low Discount", IF(Table1[[#This Row],[Discounts]]&lt;10000, "Medium Discount", "High Discount")))</f>
        <v>Medium Discount</v>
      </c>
      <c r="O446" s="18">
        <f t="shared" si="12"/>
        <v>7978.5999999999985</v>
      </c>
      <c r="P446">
        <f t="shared" si="13"/>
        <v>0.4505494505494505</v>
      </c>
      <c r="Q446" t="str">
        <f xml:space="preserve"> IF(Table1[[#This Row],[Profit]]/Table1[[#This Row],[COGS]]*100&gt;20, "Achieved", "Not Achieved")</f>
        <v>Achieved</v>
      </c>
    </row>
    <row r="447" spans="1:17" ht="12.75">
      <c r="A447" s="1" t="s">
        <v>123</v>
      </c>
      <c r="B447" s="16">
        <v>1038</v>
      </c>
      <c r="C447" s="2">
        <v>10</v>
      </c>
      <c r="D447" s="2">
        <v>20</v>
      </c>
      <c r="E447" s="2">
        <v>20760</v>
      </c>
      <c r="F447" s="2">
        <v>1868.4</v>
      </c>
      <c r="G447" s="2">
        <v>18891.599999999999</v>
      </c>
      <c r="H447" s="2">
        <v>10380</v>
      </c>
      <c r="I447" s="3">
        <v>41645</v>
      </c>
      <c r="J447" t="s">
        <v>393</v>
      </c>
      <c r="K447" t="s">
        <v>357</v>
      </c>
      <c r="L447" t="s">
        <v>400</v>
      </c>
      <c r="M447" t="str" cm="1">
        <f t="array" ref="M447" xml:space="preserve"> _xlfn.XLOOKUP(K447,Market!B:B,Market!C:C, NA,0,1)</f>
        <v>North America</v>
      </c>
      <c r="N447" t="str">
        <f xml:space="preserve"> IF(Table1[[#This Row],[Discounts]]=0, "No Discount", IF(Table1[[#This Row],[Discounts]]&lt;1000, "Low Discount", IF(Table1[[#This Row],[Discounts]]&lt;10000, "Medium Discount", "High Discount")))</f>
        <v>Medium Discount</v>
      </c>
      <c r="O447" s="18">
        <f t="shared" si="12"/>
        <v>8511.5999999999985</v>
      </c>
      <c r="P447">
        <f t="shared" si="13"/>
        <v>0.4505494505494505</v>
      </c>
      <c r="Q447" t="str">
        <f xml:space="preserve"> IF(Table1[[#This Row],[Profit]]/Table1[[#This Row],[COGS]]*100&gt;20, "Achieved", "Not Achieved")</f>
        <v>Achieved</v>
      </c>
    </row>
    <row r="448" spans="1:17" ht="12.75">
      <c r="A448" s="1" t="s">
        <v>123</v>
      </c>
      <c r="B448" s="16">
        <v>360</v>
      </c>
      <c r="C448" s="2">
        <v>10</v>
      </c>
      <c r="D448" s="2">
        <v>7</v>
      </c>
      <c r="E448" s="2">
        <v>2520</v>
      </c>
      <c r="F448" s="2">
        <v>226.8</v>
      </c>
      <c r="G448" s="2">
        <v>2293.1999999999998</v>
      </c>
      <c r="H448" s="2">
        <v>1800</v>
      </c>
      <c r="I448" s="3">
        <v>41649</v>
      </c>
      <c r="J448" t="s">
        <v>393</v>
      </c>
      <c r="K448" t="s">
        <v>310</v>
      </c>
      <c r="L448" t="s">
        <v>400</v>
      </c>
      <c r="M448" t="str" cm="1">
        <f t="array" ref="M448" xml:space="preserve"> _xlfn.XLOOKUP(K448,Market!B:B,Market!C:C, NA,0,1)</f>
        <v>Europe</v>
      </c>
      <c r="N448" t="str">
        <f xml:space="preserve"> IF(Table1[[#This Row],[Discounts]]=0, "No Discount", IF(Table1[[#This Row],[Discounts]]&lt;1000, "Low Discount", IF(Table1[[#This Row],[Discounts]]&lt;10000, "Medium Discount", "High Discount")))</f>
        <v>Low Discount</v>
      </c>
      <c r="O448" s="18">
        <f t="shared" si="12"/>
        <v>493.19999999999982</v>
      </c>
      <c r="P448">
        <f t="shared" si="13"/>
        <v>0.21507064364207215</v>
      </c>
      <c r="Q448" t="str">
        <f xml:space="preserve"> IF(Table1[[#This Row],[Profit]]/Table1[[#This Row],[COGS]]*100&gt;20, "Achieved", "Not Achieved")</f>
        <v>Achieved</v>
      </c>
    </row>
    <row r="449" spans="1:17" ht="12.75">
      <c r="A449" s="1" t="s">
        <v>123</v>
      </c>
      <c r="B449" s="16">
        <v>1967</v>
      </c>
      <c r="C449" s="2">
        <v>120</v>
      </c>
      <c r="D449" s="2">
        <v>12</v>
      </c>
      <c r="E449" s="2">
        <v>23604</v>
      </c>
      <c r="F449" s="2">
        <v>2124.36</v>
      </c>
      <c r="G449" s="2">
        <v>21479.64</v>
      </c>
      <c r="H449" s="2">
        <v>5901</v>
      </c>
      <c r="I449" s="3">
        <v>41642</v>
      </c>
      <c r="J449" t="s">
        <v>397</v>
      </c>
      <c r="K449" t="s">
        <v>309</v>
      </c>
      <c r="L449" t="s">
        <v>401</v>
      </c>
      <c r="M449" t="str" cm="1">
        <f t="array" ref="M449" xml:space="preserve"> _xlfn.XLOOKUP(K449,Market!B:B,Market!C:C, NA,0,1)</f>
        <v>Europe</v>
      </c>
      <c r="N449" t="str">
        <f xml:space="preserve"> IF(Table1[[#This Row],[Discounts]]=0, "No Discount", IF(Table1[[#This Row],[Discounts]]&lt;1000, "Low Discount", IF(Table1[[#This Row],[Discounts]]&lt;10000, "Medium Discount", "High Discount")))</f>
        <v>Medium Discount</v>
      </c>
      <c r="O449" s="18">
        <f t="shared" si="12"/>
        <v>15578.64</v>
      </c>
      <c r="P449">
        <f t="shared" si="13"/>
        <v>0.72527472527472525</v>
      </c>
      <c r="Q449" t="str">
        <f xml:space="preserve"> IF(Table1[[#This Row],[Profit]]/Table1[[#This Row],[COGS]]*100&gt;20, "Achieved", "Not Achieved")</f>
        <v>Achieved</v>
      </c>
    </row>
    <row r="450" spans="1:17" ht="12.75">
      <c r="A450" s="1" t="s">
        <v>123</v>
      </c>
      <c r="B450" s="16">
        <v>2628</v>
      </c>
      <c r="C450" s="2">
        <v>120</v>
      </c>
      <c r="D450" s="2">
        <v>15</v>
      </c>
      <c r="E450" s="2">
        <v>39420</v>
      </c>
      <c r="F450" s="2">
        <v>3547.8</v>
      </c>
      <c r="G450" s="2">
        <v>35872.199999999997</v>
      </c>
      <c r="H450" s="2">
        <v>26280</v>
      </c>
      <c r="I450" s="3">
        <v>41643</v>
      </c>
      <c r="J450" t="s">
        <v>395</v>
      </c>
      <c r="K450" t="s">
        <v>357</v>
      </c>
      <c r="L450" t="s">
        <v>401</v>
      </c>
      <c r="M450" t="str" cm="1">
        <f t="array" ref="M450" xml:space="preserve"> _xlfn.XLOOKUP(K450,Market!B:B,Market!C:C, NA,0,1)</f>
        <v>North America</v>
      </c>
      <c r="N450" t="str">
        <f xml:space="preserve"> IF(Table1[[#This Row],[Discounts]]=0, "No Discount", IF(Table1[[#This Row],[Discounts]]&lt;1000, "Low Discount", IF(Table1[[#This Row],[Discounts]]&lt;10000, "Medium Discount", "High Discount")))</f>
        <v>Medium Discount</v>
      </c>
      <c r="O450" s="18">
        <f t="shared" ref="O450:O513" si="14" xml:space="preserve"> G450-H450</f>
        <v>9592.1999999999971</v>
      </c>
      <c r="P450">
        <f t="shared" ref="P450:P513" si="15">(O450/G450)</f>
        <v>0.26739926739926734</v>
      </c>
      <c r="Q450" t="str">
        <f xml:space="preserve"> IF(Table1[[#This Row],[Profit]]/Table1[[#This Row],[COGS]]*100&gt;20, "Achieved", "Not Achieved")</f>
        <v>Achieved</v>
      </c>
    </row>
    <row r="451" spans="1:17" ht="12.75">
      <c r="A451" s="1" t="s">
        <v>123</v>
      </c>
      <c r="B451" s="16">
        <v>360</v>
      </c>
      <c r="C451" s="2">
        <v>250</v>
      </c>
      <c r="D451" s="2">
        <v>7</v>
      </c>
      <c r="E451" s="2">
        <v>2520</v>
      </c>
      <c r="F451" s="2">
        <v>226.8</v>
      </c>
      <c r="G451" s="2">
        <v>2293.1999999999998</v>
      </c>
      <c r="H451" s="2">
        <v>1800</v>
      </c>
      <c r="I451" s="3">
        <v>41649</v>
      </c>
      <c r="J451" t="s">
        <v>393</v>
      </c>
      <c r="K451" t="s">
        <v>310</v>
      </c>
      <c r="L451" t="s">
        <v>402</v>
      </c>
      <c r="M451" t="str" cm="1">
        <f t="array" ref="M451" xml:space="preserve"> _xlfn.XLOOKUP(K451,Market!B:B,Market!C:C, NA,0,1)</f>
        <v>Europe</v>
      </c>
      <c r="N451" t="str">
        <f xml:space="preserve"> IF(Table1[[#This Row],[Discounts]]=0, "No Discount", IF(Table1[[#This Row],[Discounts]]&lt;1000, "Low Discount", IF(Table1[[#This Row],[Discounts]]&lt;10000, "Medium Discount", "High Discount")))</f>
        <v>Low Discount</v>
      </c>
      <c r="O451" s="18">
        <f t="shared" si="14"/>
        <v>493.19999999999982</v>
      </c>
      <c r="P451">
        <f t="shared" si="15"/>
        <v>0.21507064364207215</v>
      </c>
      <c r="Q451" t="str">
        <f xml:space="preserve"> IF(Table1[[#This Row],[Profit]]/Table1[[#This Row],[COGS]]*100&gt;20, "Achieved", "Not Achieved")</f>
        <v>Achieved</v>
      </c>
    </row>
    <row r="452" spans="1:17" ht="12.75">
      <c r="A452" s="1" t="s">
        <v>123</v>
      </c>
      <c r="B452" s="16">
        <v>2682</v>
      </c>
      <c r="C452" s="2">
        <v>250</v>
      </c>
      <c r="D452" s="2">
        <v>20</v>
      </c>
      <c r="E452" s="2">
        <v>53640</v>
      </c>
      <c r="F452" s="2">
        <v>4827.6000000000004</v>
      </c>
      <c r="G452" s="2">
        <v>48812.4</v>
      </c>
      <c r="H452" s="2">
        <v>26820</v>
      </c>
      <c r="I452" s="3">
        <v>41285</v>
      </c>
      <c r="J452" t="s">
        <v>393</v>
      </c>
      <c r="K452" t="s">
        <v>309</v>
      </c>
      <c r="L452" t="s">
        <v>402</v>
      </c>
      <c r="M452" t="str" cm="1">
        <f t="array" ref="M452" xml:space="preserve"> _xlfn.XLOOKUP(K452,Market!B:B,Market!C:C, NA,0,1)</f>
        <v>Europe</v>
      </c>
      <c r="N452" t="str">
        <f xml:space="preserve"> IF(Table1[[#This Row],[Discounts]]=0, "No Discount", IF(Table1[[#This Row],[Discounts]]&lt;1000, "Low Discount", IF(Table1[[#This Row],[Discounts]]&lt;10000, "Medium Discount", "High Discount")))</f>
        <v>Medium Discount</v>
      </c>
      <c r="O452" s="18">
        <f t="shared" si="14"/>
        <v>21992.400000000001</v>
      </c>
      <c r="P452">
        <f t="shared" si="15"/>
        <v>0.45054945054945056</v>
      </c>
      <c r="Q452" t="str">
        <f xml:space="preserve"> IF(Table1[[#This Row],[Profit]]/Table1[[#This Row],[COGS]]*100&gt;20, "Achieved", "Not Achieved")</f>
        <v>Achieved</v>
      </c>
    </row>
    <row r="453" spans="1:17" ht="12.75">
      <c r="A453" s="1" t="s">
        <v>123</v>
      </c>
      <c r="B453" s="16">
        <v>521</v>
      </c>
      <c r="C453" s="2">
        <v>250</v>
      </c>
      <c r="D453" s="2">
        <v>7</v>
      </c>
      <c r="E453" s="2">
        <v>3647</v>
      </c>
      <c r="F453" s="2">
        <v>328.23</v>
      </c>
      <c r="G453" s="2">
        <v>3318.77</v>
      </c>
      <c r="H453" s="2">
        <v>2605</v>
      </c>
      <c r="I453" s="3">
        <v>41651</v>
      </c>
      <c r="J453" t="s">
        <v>393</v>
      </c>
      <c r="K453" t="s">
        <v>357</v>
      </c>
      <c r="L453" t="s">
        <v>402</v>
      </c>
      <c r="M453" t="str" cm="1">
        <f t="array" ref="M453" xml:space="preserve"> _xlfn.XLOOKUP(K453,Market!B:B,Market!C:C, NA,0,1)</f>
        <v>North America</v>
      </c>
      <c r="N453" t="str">
        <f xml:space="preserve"> IF(Table1[[#This Row],[Discounts]]=0, "No Discount", IF(Table1[[#This Row],[Discounts]]&lt;1000, "Low Discount", IF(Table1[[#This Row],[Discounts]]&lt;10000, "Medium Discount", "High Discount")))</f>
        <v>Low Discount</v>
      </c>
      <c r="O453" s="18">
        <f t="shared" si="14"/>
        <v>713.77</v>
      </c>
      <c r="P453">
        <f t="shared" si="15"/>
        <v>0.21507064364207221</v>
      </c>
      <c r="Q453" t="str">
        <f xml:space="preserve"> IF(Table1[[#This Row],[Profit]]/Table1[[#This Row],[COGS]]*100&gt;20, "Achieved", "Not Achieved")</f>
        <v>Achieved</v>
      </c>
    </row>
    <row r="454" spans="1:17" ht="12.75">
      <c r="A454" s="1" t="s">
        <v>123</v>
      </c>
      <c r="B454" s="16">
        <v>1038</v>
      </c>
      <c r="C454" s="2">
        <v>260</v>
      </c>
      <c r="D454" s="2">
        <v>20</v>
      </c>
      <c r="E454" s="2">
        <v>20760</v>
      </c>
      <c r="F454" s="2">
        <v>1868.4</v>
      </c>
      <c r="G454" s="2">
        <v>18891.599999999999</v>
      </c>
      <c r="H454" s="2">
        <v>10380</v>
      </c>
      <c r="I454" s="3">
        <v>41645</v>
      </c>
      <c r="J454" t="s">
        <v>393</v>
      </c>
      <c r="K454" t="s">
        <v>357</v>
      </c>
      <c r="L454" t="s">
        <v>403</v>
      </c>
      <c r="M454" t="str" cm="1">
        <f t="array" ref="M454" xml:space="preserve"> _xlfn.XLOOKUP(K454,Market!B:B,Market!C:C, NA,0,1)</f>
        <v>North America</v>
      </c>
      <c r="N454" t="str">
        <f xml:space="preserve"> IF(Table1[[#This Row],[Discounts]]=0, "No Discount", IF(Table1[[#This Row],[Discounts]]&lt;1000, "Low Discount", IF(Table1[[#This Row],[Discounts]]&lt;10000, "Medium Discount", "High Discount")))</f>
        <v>Medium Discount</v>
      </c>
      <c r="O454" s="18">
        <f t="shared" si="14"/>
        <v>8511.5999999999985</v>
      </c>
      <c r="P454">
        <f t="shared" si="15"/>
        <v>0.4505494505494505</v>
      </c>
      <c r="Q454" t="str">
        <f xml:space="preserve"> IF(Table1[[#This Row],[Profit]]/Table1[[#This Row],[COGS]]*100&gt;20, "Achieved", "Not Achieved")</f>
        <v>Achieved</v>
      </c>
    </row>
    <row r="455" spans="1:17" ht="12.75">
      <c r="A455" s="1" t="s">
        <v>123</v>
      </c>
      <c r="B455" s="16">
        <v>1630.5</v>
      </c>
      <c r="C455" s="2">
        <v>260</v>
      </c>
      <c r="D455" s="2">
        <v>15</v>
      </c>
      <c r="E455" s="2">
        <v>24457.5</v>
      </c>
      <c r="F455" s="2">
        <v>2201.1799999999998</v>
      </c>
      <c r="G455" s="2">
        <v>22256.33</v>
      </c>
      <c r="H455" s="2">
        <v>16305</v>
      </c>
      <c r="I455" s="3">
        <v>41646</v>
      </c>
      <c r="J455" t="s">
        <v>395</v>
      </c>
      <c r="K455" t="s">
        <v>346</v>
      </c>
      <c r="L455" t="s">
        <v>403</v>
      </c>
      <c r="M455" t="str" cm="1">
        <f t="array" ref="M455" xml:space="preserve"> _xlfn.XLOOKUP(K455,Market!B:B,Market!C:C, NA,0,1)</f>
        <v>North America</v>
      </c>
      <c r="N455" t="str">
        <f xml:space="preserve"> IF(Table1[[#This Row],[Discounts]]=0, "No Discount", IF(Table1[[#This Row],[Discounts]]&lt;1000, "Low Discount", IF(Table1[[#This Row],[Discounts]]&lt;10000, "Medium Discount", "High Discount")))</f>
        <v>Medium Discount</v>
      </c>
      <c r="O455" s="18">
        <f t="shared" si="14"/>
        <v>5951.3300000000017</v>
      </c>
      <c r="P455">
        <f t="shared" si="15"/>
        <v>0.26739943198182275</v>
      </c>
      <c r="Q455" t="str">
        <f xml:space="preserve"> IF(Table1[[#This Row],[Profit]]/Table1[[#This Row],[COGS]]*100&gt;20, "Achieved", "Not Achieved")</f>
        <v>Achieved</v>
      </c>
    </row>
    <row r="456" spans="1:17" ht="12.75">
      <c r="A456" s="1" t="s">
        <v>123</v>
      </c>
      <c r="B456" s="16">
        <v>306</v>
      </c>
      <c r="C456" s="2">
        <v>260</v>
      </c>
      <c r="D456" s="2">
        <v>12</v>
      </c>
      <c r="E456" s="2">
        <v>3672</v>
      </c>
      <c r="F456" s="2">
        <v>330.48</v>
      </c>
      <c r="G456" s="2">
        <v>3341.52</v>
      </c>
      <c r="H456" s="2">
        <v>918</v>
      </c>
      <c r="I456" s="3">
        <v>41286</v>
      </c>
      <c r="J456" t="s">
        <v>397</v>
      </c>
      <c r="K456" t="s">
        <v>309</v>
      </c>
      <c r="L456" t="s">
        <v>403</v>
      </c>
      <c r="M456" t="str" cm="1">
        <f t="array" ref="M456" xml:space="preserve"> _xlfn.XLOOKUP(K456,Market!B:B,Market!C:C, NA,0,1)</f>
        <v>Europe</v>
      </c>
      <c r="N456" t="str">
        <f xml:space="preserve"> IF(Table1[[#This Row],[Discounts]]=0, "No Discount", IF(Table1[[#This Row],[Discounts]]&lt;1000, "Low Discount", IF(Table1[[#This Row],[Discounts]]&lt;10000, "Medium Discount", "High Discount")))</f>
        <v>Low Discount</v>
      </c>
      <c r="O456" s="18">
        <f t="shared" si="14"/>
        <v>2423.52</v>
      </c>
      <c r="P456">
        <f t="shared" si="15"/>
        <v>0.72527472527472525</v>
      </c>
      <c r="Q456" t="str">
        <f xml:space="preserve"> IF(Table1[[#This Row],[Profit]]/Table1[[#This Row],[COGS]]*100&gt;20, "Achieved", "Not Achieved")</f>
        <v>Achieved</v>
      </c>
    </row>
    <row r="457" spans="1:17" ht="12.75">
      <c r="A457" s="1" t="s">
        <v>157</v>
      </c>
      <c r="B457" s="16">
        <v>386</v>
      </c>
      <c r="C457" s="2">
        <v>3</v>
      </c>
      <c r="D457" s="2">
        <v>12</v>
      </c>
      <c r="E457" s="2">
        <v>4632</v>
      </c>
      <c r="F457" s="2">
        <v>463.2</v>
      </c>
      <c r="G457" s="2">
        <v>4168.8</v>
      </c>
      <c r="H457" s="2">
        <v>1158</v>
      </c>
      <c r="I457" s="3">
        <v>41284</v>
      </c>
      <c r="J457" t="s">
        <v>397</v>
      </c>
      <c r="K457" t="s">
        <v>364</v>
      </c>
      <c r="L457" t="s">
        <v>394</v>
      </c>
      <c r="M457" t="str" cm="1">
        <f t="array" ref="M457" xml:space="preserve"> _xlfn.XLOOKUP(K457,Market!B:B,Market!C:C, NA,0,1)</f>
        <v>North America</v>
      </c>
      <c r="N457" t="str">
        <f xml:space="preserve"> IF(Table1[[#This Row],[Discounts]]=0, "No Discount", IF(Table1[[#This Row],[Discounts]]&lt;1000, "Low Discount", IF(Table1[[#This Row],[Discounts]]&lt;10000, "Medium Discount", "High Discount")))</f>
        <v>Low Discount</v>
      </c>
      <c r="O457" s="18">
        <f t="shared" si="14"/>
        <v>3010.8</v>
      </c>
      <c r="P457">
        <f t="shared" si="15"/>
        <v>0.72222222222222221</v>
      </c>
      <c r="Q457" t="str">
        <f xml:space="preserve"> IF(Table1[[#This Row],[Profit]]/Table1[[#This Row],[COGS]]*100&gt;20, "Achieved", "Not Achieved")</f>
        <v>Achieved</v>
      </c>
    </row>
    <row r="458" spans="1:17" ht="12.75">
      <c r="A458" s="1" t="s">
        <v>157</v>
      </c>
      <c r="B458" s="16">
        <v>2328</v>
      </c>
      <c r="C458" s="2">
        <v>5</v>
      </c>
      <c r="D458" s="2">
        <v>7</v>
      </c>
      <c r="E458" s="2">
        <v>16296</v>
      </c>
      <c r="F458" s="2">
        <v>1629.6</v>
      </c>
      <c r="G458" s="2">
        <v>14666.4</v>
      </c>
      <c r="H458" s="2">
        <v>11640</v>
      </c>
      <c r="I458" s="3">
        <v>41648</v>
      </c>
      <c r="J458" t="s">
        <v>393</v>
      </c>
      <c r="K458" t="s">
        <v>364</v>
      </c>
      <c r="L458" t="s">
        <v>396</v>
      </c>
      <c r="M458" t="str" cm="1">
        <f t="array" ref="M458" xml:space="preserve"> _xlfn.XLOOKUP(K458,Market!B:B,Market!C:C, NA,0,1)</f>
        <v>North America</v>
      </c>
      <c r="N458" t="str">
        <f xml:space="preserve"> IF(Table1[[#This Row],[Discounts]]=0, "No Discount", IF(Table1[[#This Row],[Discounts]]&lt;1000, "Low Discount", IF(Table1[[#This Row],[Discounts]]&lt;10000, "Medium Discount", "High Discount")))</f>
        <v>Medium Discount</v>
      </c>
      <c r="O458" s="18">
        <f t="shared" si="14"/>
        <v>3026.3999999999996</v>
      </c>
      <c r="P458">
        <f t="shared" si="15"/>
        <v>0.20634920634920634</v>
      </c>
      <c r="Q458" t="str">
        <f xml:space="preserve"> IF(Table1[[#This Row],[Profit]]/Table1[[#This Row],[COGS]]*100&gt;20, "Achieved", "Not Achieved")</f>
        <v>Achieved</v>
      </c>
    </row>
    <row r="459" spans="1:17" ht="12.75">
      <c r="A459" s="1" t="s">
        <v>157</v>
      </c>
      <c r="B459" s="16">
        <v>386</v>
      </c>
      <c r="C459" s="2">
        <v>10</v>
      </c>
      <c r="D459" s="2">
        <v>12</v>
      </c>
      <c r="E459" s="2">
        <v>4632</v>
      </c>
      <c r="F459" s="2">
        <v>463.2</v>
      </c>
      <c r="G459" s="2">
        <v>4168.8</v>
      </c>
      <c r="H459" s="2">
        <v>1158</v>
      </c>
      <c r="I459" s="3">
        <v>41284</v>
      </c>
      <c r="J459" t="s">
        <v>397</v>
      </c>
      <c r="K459" t="s">
        <v>364</v>
      </c>
      <c r="L459" t="s">
        <v>400</v>
      </c>
      <c r="M459" t="str" cm="1">
        <f t="array" ref="M459" xml:space="preserve"> _xlfn.XLOOKUP(K459,Market!B:B,Market!C:C, NA,0,1)</f>
        <v>North America</v>
      </c>
      <c r="N459" t="str">
        <f xml:space="preserve"> IF(Table1[[#This Row],[Discounts]]=0, "No Discount", IF(Table1[[#This Row],[Discounts]]&lt;1000, "Low Discount", IF(Table1[[#This Row],[Discounts]]&lt;10000, "Medium Discount", "High Discount")))</f>
        <v>Low Discount</v>
      </c>
      <c r="O459" s="18">
        <f t="shared" si="14"/>
        <v>3010.8</v>
      </c>
      <c r="P459">
        <f t="shared" si="15"/>
        <v>0.72222222222222221</v>
      </c>
      <c r="Q459" t="str">
        <f xml:space="preserve"> IF(Table1[[#This Row],[Profit]]/Table1[[#This Row],[COGS]]*100&gt;20, "Achieved", "Not Achieved")</f>
        <v>Achieved</v>
      </c>
    </row>
    <row r="460" spans="1:17" ht="12.75">
      <c r="A460" s="1" t="s">
        <v>157</v>
      </c>
      <c r="B460" s="16">
        <v>3445.5</v>
      </c>
      <c r="C460" s="2">
        <v>3</v>
      </c>
      <c r="D460" s="2">
        <v>125</v>
      </c>
      <c r="E460" s="2">
        <v>430687.5</v>
      </c>
      <c r="F460" s="2">
        <v>43068.75</v>
      </c>
      <c r="G460" s="2">
        <v>387618.75</v>
      </c>
      <c r="H460" s="2">
        <v>413460</v>
      </c>
      <c r="I460" s="3">
        <v>41643</v>
      </c>
      <c r="J460" t="s">
        <v>398</v>
      </c>
      <c r="K460" t="s">
        <v>364</v>
      </c>
      <c r="L460" t="s">
        <v>394</v>
      </c>
      <c r="M460" t="str" cm="1">
        <f t="array" ref="M460" xml:space="preserve"> _xlfn.XLOOKUP(K460,Market!B:B,Market!C:C, NA,0,1)</f>
        <v>North America</v>
      </c>
      <c r="N460" t="str">
        <f xml:space="preserve"> IF(Table1[[#This Row],[Discounts]]=0, "No Discount", IF(Table1[[#This Row],[Discounts]]&lt;1000, "Low Discount", IF(Table1[[#This Row],[Discounts]]&lt;10000, "Medium Discount", "High Discount")))</f>
        <v>High Discount</v>
      </c>
      <c r="O460" s="18">
        <f t="shared" si="14"/>
        <v>-25841.25</v>
      </c>
      <c r="P460">
        <f t="shared" si="15"/>
        <v>-6.6666666666666666E-2</v>
      </c>
      <c r="Q460" t="str">
        <f xml:space="preserve"> IF(Table1[[#This Row],[Profit]]/Table1[[#This Row],[COGS]]*100&gt;20, "Achieved", "Not Achieved")</f>
        <v>Not Achieved</v>
      </c>
    </row>
    <row r="461" spans="1:17" ht="12.75">
      <c r="A461" s="1" t="s">
        <v>157</v>
      </c>
      <c r="B461" s="16">
        <v>1482</v>
      </c>
      <c r="C461" s="2">
        <v>3</v>
      </c>
      <c r="D461" s="2">
        <v>125</v>
      </c>
      <c r="E461" s="2">
        <v>185250</v>
      </c>
      <c r="F461" s="2">
        <v>18525</v>
      </c>
      <c r="G461" s="2">
        <v>166725</v>
      </c>
      <c r="H461" s="2">
        <v>177840</v>
      </c>
      <c r="I461" s="3">
        <v>41286</v>
      </c>
      <c r="J461" t="s">
        <v>398</v>
      </c>
      <c r="K461" t="s">
        <v>309</v>
      </c>
      <c r="L461" t="s">
        <v>394</v>
      </c>
      <c r="M461" t="str" cm="1">
        <f t="array" ref="M461" xml:space="preserve"> _xlfn.XLOOKUP(K461,Market!B:B,Market!C:C, NA,0,1)</f>
        <v>Europe</v>
      </c>
      <c r="N461" t="str">
        <f xml:space="preserve"> IF(Table1[[#This Row],[Discounts]]=0, "No Discount", IF(Table1[[#This Row],[Discounts]]&lt;1000, "Low Discount", IF(Table1[[#This Row],[Discounts]]&lt;10000, "Medium Discount", "High Discount")))</f>
        <v>High Discount</v>
      </c>
      <c r="O461" s="18">
        <f t="shared" si="14"/>
        <v>-11115</v>
      </c>
      <c r="P461">
        <f t="shared" si="15"/>
        <v>-6.6666666666666666E-2</v>
      </c>
      <c r="Q461" t="str">
        <f xml:space="preserve"> IF(Table1[[#This Row],[Profit]]/Table1[[#This Row],[COGS]]*100&gt;20, "Achieved", "Not Achieved")</f>
        <v>Not Achieved</v>
      </c>
    </row>
    <row r="462" spans="1:17" ht="12.75">
      <c r="A462" s="1" t="s">
        <v>157</v>
      </c>
      <c r="B462" s="16">
        <v>2313</v>
      </c>
      <c r="C462" s="2">
        <v>5</v>
      </c>
      <c r="D462" s="2">
        <v>350</v>
      </c>
      <c r="E462" s="2">
        <v>809550</v>
      </c>
      <c r="F462" s="2">
        <v>80955</v>
      </c>
      <c r="G462" s="2">
        <v>728595</v>
      </c>
      <c r="H462" s="2">
        <v>601380</v>
      </c>
      <c r="I462" s="3">
        <v>41644</v>
      </c>
      <c r="J462" t="s">
        <v>393</v>
      </c>
      <c r="K462" t="s">
        <v>364</v>
      </c>
      <c r="L462" t="s">
        <v>396</v>
      </c>
      <c r="M462" t="str" cm="1">
        <f t="array" ref="M462" xml:space="preserve"> _xlfn.XLOOKUP(K462,Market!B:B,Market!C:C, NA,0,1)</f>
        <v>North America</v>
      </c>
      <c r="N462" t="str">
        <f xml:space="preserve"> IF(Table1[[#This Row],[Discounts]]=0, "No Discount", IF(Table1[[#This Row],[Discounts]]&lt;1000, "Low Discount", IF(Table1[[#This Row],[Discounts]]&lt;10000, "Medium Discount", "High Discount")))</f>
        <v>High Discount</v>
      </c>
      <c r="O462" s="18">
        <f t="shared" si="14"/>
        <v>127215</v>
      </c>
      <c r="P462">
        <f t="shared" si="15"/>
        <v>0.17460317460317459</v>
      </c>
      <c r="Q462" t="str">
        <f xml:space="preserve"> IF(Table1[[#This Row],[Profit]]/Table1[[#This Row],[COGS]]*100&gt;20, "Achieved", "Not Achieved")</f>
        <v>Achieved</v>
      </c>
    </row>
    <row r="463" spans="1:17" ht="12.75">
      <c r="A463" s="1" t="s">
        <v>157</v>
      </c>
      <c r="B463" s="16">
        <v>1804</v>
      </c>
      <c r="C463" s="2">
        <v>5</v>
      </c>
      <c r="D463" s="2">
        <v>125</v>
      </c>
      <c r="E463" s="2">
        <v>225500</v>
      </c>
      <c r="F463" s="2">
        <v>22550</v>
      </c>
      <c r="G463" s="2">
        <v>202950</v>
      </c>
      <c r="H463" s="2">
        <v>216480</v>
      </c>
      <c r="I463" s="3">
        <v>41285</v>
      </c>
      <c r="J463" t="s">
        <v>398</v>
      </c>
      <c r="K463" t="s">
        <v>364</v>
      </c>
      <c r="L463" t="s">
        <v>396</v>
      </c>
      <c r="M463" t="str" cm="1">
        <f t="array" ref="M463" xml:space="preserve"> _xlfn.XLOOKUP(K463,Market!B:B,Market!C:C, NA,0,1)</f>
        <v>North America</v>
      </c>
      <c r="N463" t="str">
        <f xml:space="preserve"> IF(Table1[[#This Row],[Discounts]]=0, "No Discount", IF(Table1[[#This Row],[Discounts]]&lt;1000, "Low Discount", IF(Table1[[#This Row],[Discounts]]&lt;10000, "Medium Discount", "High Discount")))</f>
        <v>High Discount</v>
      </c>
      <c r="O463" s="18">
        <f t="shared" si="14"/>
        <v>-13530</v>
      </c>
      <c r="P463">
        <f t="shared" si="15"/>
        <v>-6.6666666666666666E-2</v>
      </c>
      <c r="Q463" t="str">
        <f xml:space="preserve"> IF(Table1[[#This Row],[Profit]]/Table1[[#This Row],[COGS]]*100&gt;20, "Achieved", "Not Achieved")</f>
        <v>Not Achieved</v>
      </c>
    </row>
    <row r="464" spans="1:17" ht="12.75">
      <c r="A464" s="1" t="s">
        <v>157</v>
      </c>
      <c r="B464" s="16">
        <v>2072</v>
      </c>
      <c r="C464" s="2">
        <v>5</v>
      </c>
      <c r="D464" s="2">
        <v>15</v>
      </c>
      <c r="E464" s="2">
        <v>31080</v>
      </c>
      <c r="F464" s="2">
        <v>3108</v>
      </c>
      <c r="G464" s="2">
        <v>27972</v>
      </c>
      <c r="H464" s="2">
        <v>20720</v>
      </c>
      <c r="I464" s="3">
        <v>41651</v>
      </c>
      <c r="J464" t="s">
        <v>395</v>
      </c>
      <c r="K464" t="s">
        <v>309</v>
      </c>
      <c r="L464" t="s">
        <v>396</v>
      </c>
      <c r="M464" t="str" cm="1">
        <f t="array" ref="M464" xml:space="preserve"> _xlfn.XLOOKUP(K464,Market!B:B,Market!C:C, NA,0,1)</f>
        <v>Europe</v>
      </c>
      <c r="N464" t="str">
        <f xml:space="preserve"> IF(Table1[[#This Row],[Discounts]]=0, "No Discount", IF(Table1[[#This Row],[Discounts]]&lt;1000, "Low Discount", IF(Table1[[#This Row],[Discounts]]&lt;10000, "Medium Discount", "High Discount")))</f>
        <v>Medium Discount</v>
      </c>
      <c r="O464" s="18">
        <f t="shared" si="14"/>
        <v>7252</v>
      </c>
      <c r="P464">
        <f t="shared" si="15"/>
        <v>0.25925925925925924</v>
      </c>
      <c r="Q464" t="str">
        <f xml:space="preserve"> IF(Table1[[#This Row],[Profit]]/Table1[[#This Row],[COGS]]*100&gt;20, "Achieved", "Not Achieved")</f>
        <v>Achieved</v>
      </c>
    </row>
    <row r="465" spans="1:17" ht="12.75">
      <c r="A465" s="1" t="s">
        <v>157</v>
      </c>
      <c r="B465" s="16">
        <v>1954</v>
      </c>
      <c r="C465" s="2">
        <v>10</v>
      </c>
      <c r="D465" s="2">
        <v>20</v>
      </c>
      <c r="E465" s="2">
        <v>39080</v>
      </c>
      <c r="F465" s="2">
        <v>3908</v>
      </c>
      <c r="G465" s="2">
        <v>35172</v>
      </c>
      <c r="H465" s="2">
        <v>19540</v>
      </c>
      <c r="I465" s="3">
        <v>41642</v>
      </c>
      <c r="J465" t="s">
        <v>393</v>
      </c>
      <c r="K465" t="s">
        <v>309</v>
      </c>
      <c r="L465" t="s">
        <v>400</v>
      </c>
      <c r="M465" t="str" cm="1">
        <f t="array" ref="M465" xml:space="preserve"> _xlfn.XLOOKUP(K465,Market!B:B,Market!C:C, NA,0,1)</f>
        <v>Europe</v>
      </c>
      <c r="N465" t="str">
        <f xml:space="preserve"> IF(Table1[[#This Row],[Discounts]]=0, "No Discount", IF(Table1[[#This Row],[Discounts]]&lt;1000, "Low Discount", IF(Table1[[#This Row],[Discounts]]&lt;10000, "Medium Discount", "High Discount")))</f>
        <v>Medium Discount</v>
      </c>
      <c r="O465" s="18">
        <f t="shared" si="14"/>
        <v>15632</v>
      </c>
      <c r="P465">
        <f t="shared" si="15"/>
        <v>0.44444444444444442</v>
      </c>
      <c r="Q465" t="str">
        <f xml:space="preserve"> IF(Table1[[#This Row],[Profit]]/Table1[[#This Row],[COGS]]*100&gt;20, "Achieved", "Not Achieved")</f>
        <v>Achieved</v>
      </c>
    </row>
    <row r="466" spans="1:17" ht="12.75">
      <c r="A466" s="1" t="s">
        <v>157</v>
      </c>
      <c r="B466" s="16">
        <v>591</v>
      </c>
      <c r="C466" s="2">
        <v>10</v>
      </c>
      <c r="D466" s="2">
        <v>300</v>
      </c>
      <c r="E466" s="2">
        <v>177300</v>
      </c>
      <c r="F466" s="2">
        <v>17730</v>
      </c>
      <c r="G466" s="2">
        <v>159570</v>
      </c>
      <c r="H466" s="2">
        <v>147750</v>
      </c>
      <c r="I466" s="3">
        <v>41644</v>
      </c>
      <c r="J466" t="s">
        <v>399</v>
      </c>
      <c r="K466" t="s">
        <v>357</v>
      </c>
      <c r="L466" t="s">
        <v>400</v>
      </c>
      <c r="M466" t="str" cm="1">
        <f t="array" ref="M466" xml:space="preserve"> _xlfn.XLOOKUP(K466,Market!B:B,Market!C:C, NA,0,1)</f>
        <v>North America</v>
      </c>
      <c r="N466" t="str">
        <f xml:space="preserve"> IF(Table1[[#This Row],[Discounts]]=0, "No Discount", IF(Table1[[#This Row],[Discounts]]&lt;1000, "Low Discount", IF(Table1[[#This Row],[Discounts]]&lt;10000, "Medium Discount", "High Discount")))</f>
        <v>High Discount</v>
      </c>
      <c r="O466" s="18">
        <f t="shared" si="14"/>
        <v>11820</v>
      </c>
      <c r="P466">
        <f t="shared" si="15"/>
        <v>7.407407407407407E-2</v>
      </c>
      <c r="Q466" t="str">
        <f xml:space="preserve"> IF(Table1[[#This Row],[Profit]]/Table1[[#This Row],[COGS]]*100&gt;20, "Achieved", "Not Achieved")</f>
        <v>Not Achieved</v>
      </c>
    </row>
    <row r="467" spans="1:17" ht="12.75">
      <c r="A467" s="1" t="s">
        <v>157</v>
      </c>
      <c r="B467" s="16">
        <v>2167</v>
      </c>
      <c r="C467" s="2">
        <v>10</v>
      </c>
      <c r="D467" s="2">
        <v>15</v>
      </c>
      <c r="E467" s="2">
        <v>32505</v>
      </c>
      <c r="F467" s="2">
        <v>3250.5</v>
      </c>
      <c r="G467" s="2">
        <v>29254.5</v>
      </c>
      <c r="H467" s="2">
        <v>21670</v>
      </c>
      <c r="I467" s="3">
        <v>41284</v>
      </c>
      <c r="J467" t="s">
        <v>395</v>
      </c>
      <c r="K467" t="s">
        <v>309</v>
      </c>
      <c r="L467" t="s">
        <v>400</v>
      </c>
      <c r="M467" t="str" cm="1">
        <f t="array" ref="M467" xml:space="preserve"> _xlfn.XLOOKUP(K467,Market!B:B,Market!C:C, NA,0,1)</f>
        <v>Europe</v>
      </c>
      <c r="N467" t="str">
        <f xml:space="preserve"> IF(Table1[[#This Row],[Discounts]]=0, "No Discount", IF(Table1[[#This Row],[Discounts]]&lt;1000, "Low Discount", IF(Table1[[#This Row],[Discounts]]&lt;10000, "Medium Discount", "High Discount")))</f>
        <v>Medium Discount</v>
      </c>
      <c r="O467" s="18">
        <f t="shared" si="14"/>
        <v>7584.5</v>
      </c>
      <c r="P467">
        <f t="shared" si="15"/>
        <v>0.25925925925925924</v>
      </c>
      <c r="Q467" t="str">
        <f xml:space="preserve"> IF(Table1[[#This Row],[Profit]]/Table1[[#This Row],[COGS]]*100&gt;20, "Achieved", "Not Achieved")</f>
        <v>Achieved</v>
      </c>
    </row>
    <row r="468" spans="1:17" ht="12.75">
      <c r="A468" s="1" t="s">
        <v>157</v>
      </c>
      <c r="B468" s="16">
        <v>241</v>
      </c>
      <c r="C468" s="2">
        <v>10</v>
      </c>
      <c r="D468" s="2">
        <v>20</v>
      </c>
      <c r="E468" s="2">
        <v>4820</v>
      </c>
      <c r="F468" s="2">
        <v>482</v>
      </c>
      <c r="G468" s="2">
        <v>4338</v>
      </c>
      <c r="H468" s="2">
        <v>2410</v>
      </c>
      <c r="I468" s="3">
        <v>41649</v>
      </c>
      <c r="J468" t="s">
        <v>393</v>
      </c>
      <c r="K468" t="s">
        <v>310</v>
      </c>
      <c r="L468" t="s">
        <v>400</v>
      </c>
      <c r="M468" t="str" cm="1">
        <f t="array" ref="M468" xml:space="preserve"> _xlfn.XLOOKUP(K468,Market!B:B,Market!C:C, NA,0,1)</f>
        <v>Europe</v>
      </c>
      <c r="N468" t="str">
        <f xml:space="preserve"> IF(Table1[[#This Row],[Discounts]]=0, "No Discount", IF(Table1[[#This Row],[Discounts]]&lt;1000, "Low Discount", IF(Table1[[#This Row],[Discounts]]&lt;10000, "Medium Discount", "High Discount")))</f>
        <v>Low Discount</v>
      </c>
      <c r="O468" s="18">
        <f t="shared" si="14"/>
        <v>1928</v>
      </c>
      <c r="P468">
        <f t="shared" si="15"/>
        <v>0.44444444444444442</v>
      </c>
      <c r="Q468" t="str">
        <f xml:space="preserve"> IF(Table1[[#This Row],[Profit]]/Table1[[#This Row],[COGS]]*100&gt;20, "Achieved", "Not Achieved")</f>
        <v>Achieved</v>
      </c>
    </row>
    <row r="469" spans="1:17" ht="12.75">
      <c r="A469" s="1" t="s">
        <v>157</v>
      </c>
      <c r="B469" s="16">
        <v>681</v>
      </c>
      <c r="C469" s="2">
        <v>120</v>
      </c>
      <c r="D469" s="2">
        <v>15</v>
      </c>
      <c r="E469" s="2">
        <v>10215</v>
      </c>
      <c r="F469" s="2">
        <v>1021.5</v>
      </c>
      <c r="G469" s="2">
        <v>9193.5</v>
      </c>
      <c r="H469" s="2">
        <v>6810</v>
      </c>
      <c r="I469" s="3">
        <v>41640</v>
      </c>
      <c r="J469" t="s">
        <v>395</v>
      </c>
      <c r="K469" t="s">
        <v>310</v>
      </c>
      <c r="L469" t="s">
        <v>401</v>
      </c>
      <c r="M469" t="str" cm="1">
        <f t="array" ref="M469" xml:space="preserve"> _xlfn.XLOOKUP(K469,Market!B:B,Market!C:C, NA,0,1)</f>
        <v>Europe</v>
      </c>
      <c r="N469" t="str">
        <f xml:space="preserve"> IF(Table1[[#This Row],[Discounts]]=0, "No Discount", IF(Table1[[#This Row],[Discounts]]&lt;1000, "Low Discount", IF(Table1[[#This Row],[Discounts]]&lt;10000, "Medium Discount", "High Discount")))</f>
        <v>Medium Discount</v>
      </c>
      <c r="O469" s="18">
        <f t="shared" si="14"/>
        <v>2383.5</v>
      </c>
      <c r="P469">
        <f t="shared" si="15"/>
        <v>0.25925925925925924</v>
      </c>
      <c r="Q469" t="str">
        <f xml:space="preserve"> IF(Table1[[#This Row],[Profit]]/Table1[[#This Row],[COGS]]*100&gt;20, "Achieved", "Not Achieved")</f>
        <v>Achieved</v>
      </c>
    </row>
    <row r="470" spans="1:17" ht="12.75">
      <c r="A470" s="1" t="s">
        <v>157</v>
      </c>
      <c r="B470" s="16">
        <v>510</v>
      </c>
      <c r="C470" s="2">
        <v>120</v>
      </c>
      <c r="D470" s="2">
        <v>15</v>
      </c>
      <c r="E470" s="2">
        <v>7650</v>
      </c>
      <c r="F470" s="2">
        <v>765</v>
      </c>
      <c r="G470" s="2">
        <v>6885</v>
      </c>
      <c r="H470" s="2">
        <v>5100</v>
      </c>
      <c r="I470" s="3">
        <v>41643</v>
      </c>
      <c r="J470" t="s">
        <v>395</v>
      </c>
      <c r="K470" t="s">
        <v>310</v>
      </c>
      <c r="L470" t="s">
        <v>401</v>
      </c>
      <c r="M470" t="str" cm="1">
        <f t="array" ref="M470" xml:space="preserve"> _xlfn.XLOOKUP(K470,Market!B:B,Market!C:C, NA,0,1)</f>
        <v>Europe</v>
      </c>
      <c r="N470" t="str">
        <f xml:space="preserve"> IF(Table1[[#This Row],[Discounts]]=0, "No Discount", IF(Table1[[#This Row],[Discounts]]&lt;1000, "Low Discount", IF(Table1[[#This Row],[Discounts]]&lt;10000, "Medium Discount", "High Discount")))</f>
        <v>Low Discount</v>
      </c>
      <c r="O470" s="18">
        <f t="shared" si="14"/>
        <v>1785</v>
      </c>
      <c r="P470">
        <f t="shared" si="15"/>
        <v>0.25925925925925924</v>
      </c>
      <c r="Q470" t="str">
        <f xml:space="preserve"> IF(Table1[[#This Row],[Profit]]/Table1[[#This Row],[COGS]]*100&gt;20, "Achieved", "Not Achieved")</f>
        <v>Achieved</v>
      </c>
    </row>
    <row r="471" spans="1:17" ht="12.75">
      <c r="A471" s="1" t="s">
        <v>157</v>
      </c>
      <c r="B471" s="16">
        <v>790</v>
      </c>
      <c r="C471" s="2">
        <v>120</v>
      </c>
      <c r="D471" s="2">
        <v>15</v>
      </c>
      <c r="E471" s="2">
        <v>11850</v>
      </c>
      <c r="F471" s="2">
        <v>1185</v>
      </c>
      <c r="G471" s="2">
        <v>10665</v>
      </c>
      <c r="H471" s="2">
        <v>7900</v>
      </c>
      <c r="I471" s="3">
        <v>41644</v>
      </c>
      <c r="J471" t="s">
        <v>395</v>
      </c>
      <c r="K471" t="s">
        <v>364</v>
      </c>
      <c r="L471" t="s">
        <v>401</v>
      </c>
      <c r="M471" t="str" cm="1">
        <f t="array" ref="M471" xml:space="preserve"> _xlfn.XLOOKUP(K471,Market!B:B,Market!C:C, NA,0,1)</f>
        <v>North America</v>
      </c>
      <c r="N471" t="str">
        <f xml:space="preserve"> IF(Table1[[#This Row],[Discounts]]=0, "No Discount", IF(Table1[[#This Row],[Discounts]]&lt;1000, "Low Discount", IF(Table1[[#This Row],[Discounts]]&lt;10000, "Medium Discount", "High Discount")))</f>
        <v>Medium Discount</v>
      </c>
      <c r="O471" s="18">
        <f t="shared" si="14"/>
        <v>2765</v>
      </c>
      <c r="P471">
        <f t="shared" si="15"/>
        <v>0.25925925925925924</v>
      </c>
      <c r="Q471" t="str">
        <f xml:space="preserve"> IF(Table1[[#This Row],[Profit]]/Table1[[#This Row],[COGS]]*100&gt;20, "Achieved", "Not Achieved")</f>
        <v>Achieved</v>
      </c>
    </row>
    <row r="472" spans="1:17" ht="12.75">
      <c r="A472" s="1" t="s">
        <v>157</v>
      </c>
      <c r="B472" s="16">
        <v>639</v>
      </c>
      <c r="C472" s="2">
        <v>120</v>
      </c>
      <c r="D472" s="2">
        <v>350</v>
      </c>
      <c r="E472" s="2">
        <v>223650</v>
      </c>
      <c r="F472" s="2">
        <v>22365</v>
      </c>
      <c r="G472" s="2">
        <v>201285</v>
      </c>
      <c r="H472" s="2">
        <v>166140</v>
      </c>
      <c r="I472" s="3">
        <v>41646</v>
      </c>
      <c r="J472" t="s">
        <v>393</v>
      </c>
      <c r="K472" t="s">
        <v>309</v>
      </c>
      <c r="L472" t="s">
        <v>401</v>
      </c>
      <c r="M472" t="str" cm="1">
        <f t="array" ref="M472" xml:space="preserve"> _xlfn.XLOOKUP(K472,Market!B:B,Market!C:C, NA,0,1)</f>
        <v>Europe</v>
      </c>
      <c r="N472" t="str">
        <f xml:space="preserve"> IF(Table1[[#This Row],[Discounts]]=0, "No Discount", IF(Table1[[#This Row],[Discounts]]&lt;1000, "Low Discount", IF(Table1[[#This Row],[Discounts]]&lt;10000, "Medium Discount", "High Discount")))</f>
        <v>High Discount</v>
      </c>
      <c r="O472" s="18">
        <f t="shared" si="14"/>
        <v>35145</v>
      </c>
      <c r="P472">
        <f t="shared" si="15"/>
        <v>0.17460317460317459</v>
      </c>
      <c r="Q472" t="str">
        <f xml:space="preserve"> IF(Table1[[#This Row],[Profit]]/Table1[[#This Row],[COGS]]*100&gt;20, "Achieved", "Not Achieved")</f>
        <v>Achieved</v>
      </c>
    </row>
    <row r="473" spans="1:17" ht="12.75">
      <c r="A473" s="1" t="s">
        <v>157</v>
      </c>
      <c r="B473" s="16">
        <v>1596</v>
      </c>
      <c r="C473" s="2">
        <v>120</v>
      </c>
      <c r="D473" s="2">
        <v>125</v>
      </c>
      <c r="E473" s="2">
        <v>199500</v>
      </c>
      <c r="F473" s="2">
        <v>19950</v>
      </c>
      <c r="G473" s="2">
        <v>179550</v>
      </c>
      <c r="H473" s="2">
        <v>191520</v>
      </c>
      <c r="I473" s="3">
        <v>41648</v>
      </c>
      <c r="J473" t="s">
        <v>398</v>
      </c>
      <c r="K473" t="s">
        <v>364</v>
      </c>
      <c r="L473" t="s">
        <v>401</v>
      </c>
      <c r="M473" t="str" cm="1">
        <f t="array" ref="M473" xml:space="preserve"> _xlfn.XLOOKUP(K473,Market!B:B,Market!C:C, NA,0,1)</f>
        <v>North America</v>
      </c>
      <c r="N473" t="str">
        <f xml:space="preserve"> IF(Table1[[#This Row],[Discounts]]=0, "No Discount", IF(Table1[[#This Row],[Discounts]]&lt;1000, "Low Discount", IF(Table1[[#This Row],[Discounts]]&lt;10000, "Medium Discount", "High Discount")))</f>
        <v>High Discount</v>
      </c>
      <c r="O473" s="18">
        <f t="shared" si="14"/>
        <v>-11970</v>
      </c>
      <c r="P473">
        <f t="shared" si="15"/>
        <v>-6.6666666666666666E-2</v>
      </c>
      <c r="Q473" t="str">
        <f xml:space="preserve"> IF(Table1[[#This Row],[Profit]]/Table1[[#This Row],[COGS]]*100&gt;20, "Achieved", "Not Achieved")</f>
        <v>Not Achieved</v>
      </c>
    </row>
    <row r="474" spans="1:17" ht="12.75">
      <c r="A474" s="1" t="s">
        <v>157</v>
      </c>
      <c r="B474" s="16">
        <v>2294</v>
      </c>
      <c r="C474" s="2">
        <v>120</v>
      </c>
      <c r="D474" s="2">
        <v>300</v>
      </c>
      <c r="E474" s="2">
        <v>688200</v>
      </c>
      <c r="F474" s="2">
        <v>68820</v>
      </c>
      <c r="G474" s="2">
        <v>619380</v>
      </c>
      <c r="H474" s="2">
        <v>573500</v>
      </c>
      <c r="I474" s="3">
        <v>41284</v>
      </c>
      <c r="J474" t="s">
        <v>399</v>
      </c>
      <c r="K474" t="s">
        <v>364</v>
      </c>
      <c r="L474" t="s">
        <v>401</v>
      </c>
      <c r="M474" t="str" cm="1">
        <f t="array" ref="M474" xml:space="preserve"> _xlfn.XLOOKUP(K474,Market!B:B,Market!C:C, NA,0,1)</f>
        <v>North America</v>
      </c>
      <c r="N474" t="str">
        <f xml:space="preserve"> IF(Table1[[#This Row],[Discounts]]=0, "No Discount", IF(Table1[[#This Row],[Discounts]]&lt;1000, "Low Discount", IF(Table1[[#This Row],[Discounts]]&lt;10000, "Medium Discount", "High Discount")))</f>
        <v>High Discount</v>
      </c>
      <c r="O474" s="18">
        <f t="shared" si="14"/>
        <v>45880</v>
      </c>
      <c r="P474">
        <f t="shared" si="15"/>
        <v>7.407407407407407E-2</v>
      </c>
      <c r="Q474" t="str">
        <f xml:space="preserve"> IF(Table1[[#This Row],[Profit]]/Table1[[#This Row],[COGS]]*100&gt;20, "Achieved", "Not Achieved")</f>
        <v>Not Achieved</v>
      </c>
    </row>
    <row r="475" spans="1:17" ht="12.75">
      <c r="A475" s="1" t="s">
        <v>157</v>
      </c>
      <c r="B475" s="16">
        <v>241</v>
      </c>
      <c r="C475" s="2">
        <v>120</v>
      </c>
      <c r="D475" s="2">
        <v>20</v>
      </c>
      <c r="E475" s="2">
        <v>4820</v>
      </c>
      <c r="F475" s="2">
        <v>482</v>
      </c>
      <c r="G475" s="2">
        <v>4338</v>
      </c>
      <c r="H475" s="2">
        <v>2410</v>
      </c>
      <c r="I475" s="3">
        <v>41649</v>
      </c>
      <c r="J475" t="s">
        <v>393</v>
      </c>
      <c r="K475" t="s">
        <v>310</v>
      </c>
      <c r="L475" t="s">
        <v>401</v>
      </c>
      <c r="M475" t="str" cm="1">
        <f t="array" ref="M475" xml:space="preserve"> _xlfn.XLOOKUP(K475,Market!B:B,Market!C:C, NA,0,1)</f>
        <v>Europe</v>
      </c>
      <c r="N475" t="str">
        <f xml:space="preserve"> IF(Table1[[#This Row],[Discounts]]=0, "No Discount", IF(Table1[[#This Row],[Discounts]]&lt;1000, "Low Discount", IF(Table1[[#This Row],[Discounts]]&lt;10000, "Medium Discount", "High Discount")))</f>
        <v>Low Discount</v>
      </c>
      <c r="O475" s="18">
        <f t="shared" si="14"/>
        <v>1928</v>
      </c>
      <c r="P475">
        <f t="shared" si="15"/>
        <v>0.44444444444444442</v>
      </c>
      <c r="Q475" t="str">
        <f xml:space="preserve"> IF(Table1[[#This Row],[Profit]]/Table1[[#This Row],[COGS]]*100&gt;20, "Achieved", "Not Achieved")</f>
        <v>Achieved</v>
      </c>
    </row>
    <row r="476" spans="1:17" ht="12.75">
      <c r="A476" s="1" t="s">
        <v>157</v>
      </c>
      <c r="B476" s="16">
        <v>2665</v>
      </c>
      <c r="C476" s="2">
        <v>120</v>
      </c>
      <c r="D476" s="2">
        <v>7</v>
      </c>
      <c r="E476" s="2">
        <v>18655</v>
      </c>
      <c r="F476" s="2">
        <v>1865.5</v>
      </c>
      <c r="G476" s="2">
        <v>16789.5</v>
      </c>
      <c r="H476" s="2">
        <v>13325</v>
      </c>
      <c r="I476" s="3">
        <v>41650</v>
      </c>
      <c r="J476" t="s">
        <v>393</v>
      </c>
      <c r="K476" t="s">
        <v>310</v>
      </c>
      <c r="L476" t="s">
        <v>401</v>
      </c>
      <c r="M476" t="str" cm="1">
        <f t="array" ref="M476" xml:space="preserve"> _xlfn.XLOOKUP(K476,Market!B:B,Market!C:C, NA,0,1)</f>
        <v>Europe</v>
      </c>
      <c r="N476" t="str">
        <f xml:space="preserve"> IF(Table1[[#This Row],[Discounts]]=0, "No Discount", IF(Table1[[#This Row],[Discounts]]&lt;1000, "Low Discount", IF(Table1[[#This Row],[Discounts]]&lt;10000, "Medium Discount", "High Discount")))</f>
        <v>Medium Discount</v>
      </c>
      <c r="O476" s="18">
        <f t="shared" si="14"/>
        <v>3464.5</v>
      </c>
      <c r="P476">
        <f t="shared" si="15"/>
        <v>0.20634920634920634</v>
      </c>
      <c r="Q476" t="str">
        <f xml:space="preserve"> IF(Table1[[#This Row],[Profit]]/Table1[[#This Row],[COGS]]*100&gt;20, "Achieved", "Not Achieved")</f>
        <v>Achieved</v>
      </c>
    </row>
    <row r="477" spans="1:17" ht="12.75">
      <c r="A477" s="1" t="s">
        <v>157</v>
      </c>
      <c r="B477" s="16">
        <v>1916</v>
      </c>
      <c r="C477" s="2">
        <v>120</v>
      </c>
      <c r="D477" s="2">
        <v>125</v>
      </c>
      <c r="E477" s="2">
        <v>239500</v>
      </c>
      <c r="F477" s="2">
        <v>23950</v>
      </c>
      <c r="G477" s="2">
        <v>215550</v>
      </c>
      <c r="H477" s="2">
        <v>229920</v>
      </c>
      <c r="I477" s="3">
        <v>41286</v>
      </c>
      <c r="J477" t="s">
        <v>398</v>
      </c>
      <c r="K477" t="s">
        <v>346</v>
      </c>
      <c r="L477" t="s">
        <v>401</v>
      </c>
      <c r="M477" t="str" cm="1">
        <f t="array" ref="M477" xml:space="preserve"> _xlfn.XLOOKUP(K477,Market!B:B,Market!C:C, NA,0,1)</f>
        <v>North America</v>
      </c>
      <c r="N477" t="str">
        <f xml:space="preserve"> IF(Table1[[#This Row],[Discounts]]=0, "No Discount", IF(Table1[[#This Row],[Discounts]]&lt;1000, "Low Discount", IF(Table1[[#This Row],[Discounts]]&lt;10000, "Medium Discount", "High Discount")))</f>
        <v>High Discount</v>
      </c>
      <c r="O477" s="18">
        <f t="shared" si="14"/>
        <v>-14370</v>
      </c>
      <c r="P477">
        <f t="shared" si="15"/>
        <v>-6.6666666666666666E-2</v>
      </c>
      <c r="Q477" t="str">
        <f xml:space="preserve"> IF(Table1[[#This Row],[Profit]]/Table1[[#This Row],[COGS]]*100&gt;20, "Achieved", "Not Achieved")</f>
        <v>Not Achieved</v>
      </c>
    </row>
    <row r="478" spans="1:17" ht="12.75">
      <c r="A478" s="1" t="s">
        <v>157</v>
      </c>
      <c r="B478" s="16">
        <v>853</v>
      </c>
      <c r="C478" s="2">
        <v>120</v>
      </c>
      <c r="D478" s="2">
        <v>300</v>
      </c>
      <c r="E478" s="2">
        <v>255900</v>
      </c>
      <c r="F478" s="2">
        <v>25590</v>
      </c>
      <c r="G478" s="2">
        <v>230310</v>
      </c>
      <c r="H478" s="2">
        <v>213250</v>
      </c>
      <c r="I478" s="3">
        <v>41651</v>
      </c>
      <c r="J478" t="s">
        <v>399</v>
      </c>
      <c r="K478" t="s">
        <v>309</v>
      </c>
      <c r="L478" t="s">
        <v>401</v>
      </c>
      <c r="M478" t="str" cm="1">
        <f t="array" ref="M478" xml:space="preserve"> _xlfn.XLOOKUP(K478,Market!B:B,Market!C:C, NA,0,1)</f>
        <v>Europe</v>
      </c>
      <c r="N478" t="str">
        <f xml:space="preserve"> IF(Table1[[#This Row],[Discounts]]=0, "No Discount", IF(Table1[[#This Row],[Discounts]]&lt;1000, "Low Discount", IF(Table1[[#This Row],[Discounts]]&lt;10000, "Medium Discount", "High Discount")))</f>
        <v>High Discount</v>
      </c>
      <c r="O478" s="18">
        <f t="shared" si="14"/>
        <v>17060</v>
      </c>
      <c r="P478">
        <f t="shared" si="15"/>
        <v>7.407407407407407E-2</v>
      </c>
      <c r="Q478" t="str">
        <f xml:space="preserve"> IF(Table1[[#This Row],[Profit]]/Table1[[#This Row],[COGS]]*100&gt;20, "Achieved", "Not Achieved")</f>
        <v>Not Achieved</v>
      </c>
    </row>
    <row r="479" spans="1:17" ht="12.75">
      <c r="A479" s="1" t="s">
        <v>157</v>
      </c>
      <c r="B479" s="16">
        <v>341</v>
      </c>
      <c r="C479" s="2">
        <v>250</v>
      </c>
      <c r="D479" s="2">
        <v>125</v>
      </c>
      <c r="E479" s="2">
        <v>42625</v>
      </c>
      <c r="F479" s="2">
        <v>4262.5</v>
      </c>
      <c r="G479" s="2">
        <v>38362.5</v>
      </c>
      <c r="H479" s="2">
        <v>40920</v>
      </c>
      <c r="I479" s="3">
        <v>41644</v>
      </c>
      <c r="J479" t="s">
        <v>398</v>
      </c>
      <c r="K479" t="s">
        <v>357</v>
      </c>
      <c r="L479" t="s">
        <v>402</v>
      </c>
      <c r="M479" t="str" cm="1">
        <f t="array" ref="M479" xml:space="preserve"> _xlfn.XLOOKUP(K479,Market!B:B,Market!C:C, NA,0,1)</f>
        <v>North America</v>
      </c>
      <c r="N479" t="str">
        <f xml:space="preserve"> IF(Table1[[#This Row],[Discounts]]=0, "No Discount", IF(Table1[[#This Row],[Discounts]]&lt;1000, "Low Discount", IF(Table1[[#This Row],[Discounts]]&lt;10000, "Medium Discount", "High Discount")))</f>
        <v>Medium Discount</v>
      </c>
      <c r="O479" s="18">
        <f t="shared" si="14"/>
        <v>-2557.5</v>
      </c>
      <c r="P479">
        <f t="shared" si="15"/>
        <v>-6.6666666666666666E-2</v>
      </c>
      <c r="Q479" t="str">
        <f xml:space="preserve"> IF(Table1[[#This Row],[Profit]]/Table1[[#This Row],[COGS]]*100&gt;20, "Achieved", "Not Achieved")</f>
        <v>Not Achieved</v>
      </c>
    </row>
    <row r="480" spans="1:17" ht="12.75">
      <c r="A480" s="1" t="s">
        <v>157</v>
      </c>
      <c r="B480" s="16">
        <v>641</v>
      </c>
      <c r="C480" s="2">
        <v>250</v>
      </c>
      <c r="D480" s="2">
        <v>15</v>
      </c>
      <c r="E480" s="2">
        <v>9615</v>
      </c>
      <c r="F480" s="2">
        <v>961.5</v>
      </c>
      <c r="G480" s="2">
        <v>8653.5</v>
      </c>
      <c r="H480" s="2">
        <v>6410</v>
      </c>
      <c r="I480" s="3">
        <v>41646</v>
      </c>
      <c r="J480" t="s">
        <v>395</v>
      </c>
      <c r="K480" t="s">
        <v>357</v>
      </c>
      <c r="L480" t="s">
        <v>402</v>
      </c>
      <c r="M480" t="str" cm="1">
        <f t="array" ref="M480" xml:space="preserve"> _xlfn.XLOOKUP(K480,Market!B:B,Market!C:C, NA,0,1)</f>
        <v>North America</v>
      </c>
      <c r="N480" t="str">
        <f xml:space="preserve"> IF(Table1[[#This Row],[Discounts]]=0, "No Discount", IF(Table1[[#This Row],[Discounts]]&lt;1000, "Low Discount", IF(Table1[[#This Row],[Discounts]]&lt;10000, "Medium Discount", "High Discount")))</f>
        <v>Low Discount</v>
      </c>
      <c r="O480" s="18">
        <f t="shared" si="14"/>
        <v>2243.5</v>
      </c>
      <c r="P480">
        <f t="shared" si="15"/>
        <v>0.25925925925925924</v>
      </c>
      <c r="Q480" t="str">
        <f xml:space="preserve"> IF(Table1[[#This Row],[Profit]]/Table1[[#This Row],[COGS]]*100&gt;20, "Achieved", "Not Achieved")</f>
        <v>Achieved</v>
      </c>
    </row>
    <row r="481" spans="1:17" ht="12.75">
      <c r="A481" s="1" t="s">
        <v>157</v>
      </c>
      <c r="B481" s="16">
        <v>2807</v>
      </c>
      <c r="C481" s="2">
        <v>250</v>
      </c>
      <c r="D481" s="2">
        <v>350</v>
      </c>
      <c r="E481" s="2">
        <v>982450</v>
      </c>
      <c r="F481" s="2">
        <v>98245</v>
      </c>
      <c r="G481" s="2">
        <v>884205</v>
      </c>
      <c r="H481" s="2">
        <v>729820</v>
      </c>
      <c r="I481" s="3">
        <v>41647</v>
      </c>
      <c r="J481" t="s">
        <v>393</v>
      </c>
      <c r="K481" t="s">
        <v>364</v>
      </c>
      <c r="L481" t="s">
        <v>402</v>
      </c>
      <c r="M481" t="str" cm="1">
        <f t="array" ref="M481" xml:space="preserve"> _xlfn.XLOOKUP(K481,Market!B:B,Market!C:C, NA,0,1)</f>
        <v>North America</v>
      </c>
      <c r="N481" t="str">
        <f xml:space="preserve"> IF(Table1[[#This Row],[Discounts]]=0, "No Discount", IF(Table1[[#This Row],[Discounts]]&lt;1000, "Low Discount", IF(Table1[[#This Row],[Discounts]]&lt;10000, "Medium Discount", "High Discount")))</f>
        <v>High Discount</v>
      </c>
      <c r="O481" s="18">
        <f t="shared" si="14"/>
        <v>154385</v>
      </c>
      <c r="P481">
        <f t="shared" si="15"/>
        <v>0.17460317460317459</v>
      </c>
      <c r="Q481" t="str">
        <f xml:space="preserve"> IF(Table1[[#This Row],[Profit]]/Table1[[#This Row],[COGS]]*100&gt;20, "Achieved", "Not Achieved")</f>
        <v>Achieved</v>
      </c>
    </row>
    <row r="482" spans="1:17" ht="12.75">
      <c r="A482" s="1" t="s">
        <v>157</v>
      </c>
      <c r="B482" s="16">
        <v>432</v>
      </c>
      <c r="C482" s="2">
        <v>250</v>
      </c>
      <c r="D482" s="2">
        <v>300</v>
      </c>
      <c r="E482" s="2">
        <v>129600</v>
      </c>
      <c r="F482" s="2">
        <v>12960</v>
      </c>
      <c r="G482" s="2">
        <v>116640</v>
      </c>
      <c r="H482" s="2">
        <v>108000</v>
      </c>
      <c r="I482" s="3">
        <v>41648</v>
      </c>
      <c r="J482" t="s">
        <v>399</v>
      </c>
      <c r="K482" t="s">
        <v>357</v>
      </c>
      <c r="L482" t="s">
        <v>402</v>
      </c>
      <c r="M482" t="str" cm="1">
        <f t="array" ref="M482" xml:space="preserve"> _xlfn.XLOOKUP(K482,Market!B:B,Market!C:C, NA,0,1)</f>
        <v>North America</v>
      </c>
      <c r="N482" t="str">
        <f xml:space="preserve"> IF(Table1[[#This Row],[Discounts]]=0, "No Discount", IF(Table1[[#This Row],[Discounts]]&lt;1000, "Low Discount", IF(Table1[[#This Row],[Discounts]]&lt;10000, "Medium Discount", "High Discount")))</f>
        <v>High Discount</v>
      </c>
      <c r="O482" s="18">
        <f t="shared" si="14"/>
        <v>8640</v>
      </c>
      <c r="P482">
        <f t="shared" si="15"/>
        <v>7.407407407407407E-2</v>
      </c>
      <c r="Q482" t="str">
        <f xml:space="preserve"> IF(Table1[[#This Row],[Profit]]/Table1[[#This Row],[COGS]]*100&gt;20, "Achieved", "Not Achieved")</f>
        <v>Not Achieved</v>
      </c>
    </row>
    <row r="483" spans="1:17" ht="12.75">
      <c r="A483" s="1" t="s">
        <v>157</v>
      </c>
      <c r="B483" s="16">
        <v>2294</v>
      </c>
      <c r="C483" s="2">
        <v>250</v>
      </c>
      <c r="D483" s="2">
        <v>300</v>
      </c>
      <c r="E483" s="2">
        <v>688200</v>
      </c>
      <c r="F483" s="2">
        <v>68820</v>
      </c>
      <c r="G483" s="2">
        <v>619380</v>
      </c>
      <c r="H483" s="2">
        <v>573500</v>
      </c>
      <c r="I483" s="3">
        <v>41284</v>
      </c>
      <c r="J483" t="s">
        <v>399</v>
      </c>
      <c r="K483" t="s">
        <v>364</v>
      </c>
      <c r="L483" t="s">
        <v>402</v>
      </c>
      <c r="M483" t="str" cm="1">
        <f t="array" ref="M483" xml:space="preserve"> _xlfn.XLOOKUP(K483,Market!B:B,Market!C:C, NA,0,1)</f>
        <v>North America</v>
      </c>
      <c r="N483" t="str">
        <f xml:space="preserve"> IF(Table1[[#This Row],[Discounts]]=0, "No Discount", IF(Table1[[#This Row],[Discounts]]&lt;1000, "Low Discount", IF(Table1[[#This Row],[Discounts]]&lt;10000, "Medium Discount", "High Discount")))</f>
        <v>High Discount</v>
      </c>
      <c r="O483" s="18">
        <f t="shared" si="14"/>
        <v>45880</v>
      </c>
      <c r="P483">
        <f t="shared" si="15"/>
        <v>7.407407407407407E-2</v>
      </c>
      <c r="Q483" t="str">
        <f xml:space="preserve"> IF(Table1[[#This Row],[Profit]]/Table1[[#This Row],[COGS]]*100&gt;20, "Achieved", "Not Achieved")</f>
        <v>Not Achieved</v>
      </c>
    </row>
    <row r="484" spans="1:17" ht="12.75">
      <c r="A484" s="1" t="s">
        <v>157</v>
      </c>
      <c r="B484" s="16">
        <v>2167</v>
      </c>
      <c r="C484" s="2">
        <v>250</v>
      </c>
      <c r="D484" s="2">
        <v>15</v>
      </c>
      <c r="E484" s="2">
        <v>32505</v>
      </c>
      <c r="F484" s="2">
        <v>3250.5</v>
      </c>
      <c r="G484" s="2">
        <v>29254.5</v>
      </c>
      <c r="H484" s="2">
        <v>21670</v>
      </c>
      <c r="I484" s="3">
        <v>41284</v>
      </c>
      <c r="J484" t="s">
        <v>395</v>
      </c>
      <c r="K484" t="s">
        <v>309</v>
      </c>
      <c r="L484" t="s">
        <v>402</v>
      </c>
      <c r="M484" t="str" cm="1">
        <f t="array" ref="M484" xml:space="preserve"> _xlfn.XLOOKUP(K484,Market!B:B,Market!C:C, NA,0,1)</f>
        <v>Europe</v>
      </c>
      <c r="N484" t="str">
        <f xml:space="preserve"> IF(Table1[[#This Row],[Discounts]]=0, "No Discount", IF(Table1[[#This Row],[Discounts]]&lt;1000, "Low Discount", IF(Table1[[#This Row],[Discounts]]&lt;10000, "Medium Discount", "High Discount")))</f>
        <v>Medium Discount</v>
      </c>
      <c r="O484" s="18">
        <f t="shared" si="14"/>
        <v>7584.5</v>
      </c>
      <c r="P484">
        <f t="shared" si="15"/>
        <v>0.25925925925925924</v>
      </c>
      <c r="Q484" t="str">
        <f xml:space="preserve"> IF(Table1[[#This Row],[Profit]]/Table1[[#This Row],[COGS]]*100&gt;20, "Achieved", "Not Achieved")</f>
        <v>Achieved</v>
      </c>
    </row>
    <row r="485" spans="1:17" ht="12.75">
      <c r="A485" s="1" t="s">
        <v>157</v>
      </c>
      <c r="B485" s="16">
        <v>2529</v>
      </c>
      <c r="C485" s="2">
        <v>250</v>
      </c>
      <c r="D485" s="2">
        <v>125</v>
      </c>
      <c r="E485" s="2">
        <v>316125</v>
      </c>
      <c r="F485" s="2">
        <v>31612.5</v>
      </c>
      <c r="G485" s="2">
        <v>284512.5</v>
      </c>
      <c r="H485" s="2">
        <v>303480</v>
      </c>
      <c r="I485" s="3">
        <v>41650</v>
      </c>
      <c r="J485" t="s">
        <v>398</v>
      </c>
      <c r="K485" t="s">
        <v>346</v>
      </c>
      <c r="L485" t="s">
        <v>402</v>
      </c>
      <c r="M485" t="str" cm="1">
        <f t="array" ref="M485" xml:space="preserve"> _xlfn.XLOOKUP(K485,Market!B:B,Market!C:C, NA,0,1)</f>
        <v>North America</v>
      </c>
      <c r="N485" t="str">
        <f xml:space="preserve"> IF(Table1[[#This Row],[Discounts]]=0, "No Discount", IF(Table1[[#This Row],[Discounts]]&lt;1000, "Low Discount", IF(Table1[[#This Row],[Discounts]]&lt;10000, "Medium Discount", "High Discount")))</f>
        <v>High Discount</v>
      </c>
      <c r="O485" s="18">
        <f t="shared" si="14"/>
        <v>-18967.5</v>
      </c>
      <c r="P485">
        <f t="shared" si="15"/>
        <v>-6.6666666666666666E-2</v>
      </c>
      <c r="Q485" t="str">
        <f xml:space="preserve"> IF(Table1[[#This Row],[Profit]]/Table1[[#This Row],[COGS]]*100&gt;20, "Achieved", "Not Achieved")</f>
        <v>Not Achieved</v>
      </c>
    </row>
    <row r="486" spans="1:17" ht="12.75">
      <c r="A486" s="1" t="s">
        <v>157</v>
      </c>
      <c r="B486" s="16">
        <v>1870</v>
      </c>
      <c r="C486" s="2">
        <v>250</v>
      </c>
      <c r="D486" s="2">
        <v>350</v>
      </c>
      <c r="E486" s="2">
        <v>654500</v>
      </c>
      <c r="F486" s="2">
        <v>65450</v>
      </c>
      <c r="G486" s="2">
        <v>589050</v>
      </c>
      <c r="H486" s="2">
        <v>486200</v>
      </c>
      <c r="I486" s="3">
        <v>41286</v>
      </c>
      <c r="J486" t="s">
        <v>393</v>
      </c>
      <c r="K486" t="s">
        <v>310</v>
      </c>
      <c r="L486" t="s">
        <v>402</v>
      </c>
      <c r="M486" t="str" cm="1">
        <f t="array" ref="M486" xml:space="preserve"> _xlfn.XLOOKUP(K486,Market!B:B,Market!C:C, NA,0,1)</f>
        <v>Europe</v>
      </c>
      <c r="N486" t="str">
        <f xml:space="preserve"> IF(Table1[[#This Row],[Discounts]]=0, "No Discount", IF(Table1[[#This Row],[Discounts]]&lt;1000, "Low Discount", IF(Table1[[#This Row],[Discounts]]&lt;10000, "Medium Discount", "High Discount")))</f>
        <v>High Discount</v>
      </c>
      <c r="O486" s="18">
        <f t="shared" si="14"/>
        <v>102850</v>
      </c>
      <c r="P486">
        <f t="shared" si="15"/>
        <v>0.17460317460317459</v>
      </c>
      <c r="Q486" t="str">
        <f xml:space="preserve"> IF(Table1[[#This Row],[Profit]]/Table1[[#This Row],[COGS]]*100&gt;20, "Achieved", "Not Achieved")</f>
        <v>Achieved</v>
      </c>
    </row>
    <row r="487" spans="1:17" ht="12.75">
      <c r="A487" s="1" t="s">
        <v>157</v>
      </c>
      <c r="B487" s="16">
        <v>579</v>
      </c>
      <c r="C487" s="2">
        <v>260</v>
      </c>
      <c r="D487" s="2">
        <v>125</v>
      </c>
      <c r="E487" s="2">
        <v>72375</v>
      </c>
      <c r="F487" s="2">
        <v>7237.5</v>
      </c>
      <c r="G487" s="2">
        <v>65137.5</v>
      </c>
      <c r="H487" s="2">
        <v>69480</v>
      </c>
      <c r="I487" s="3">
        <v>41640</v>
      </c>
      <c r="J487" t="s">
        <v>398</v>
      </c>
      <c r="K487" t="s">
        <v>364</v>
      </c>
      <c r="L487" t="s">
        <v>403</v>
      </c>
      <c r="M487" t="str" cm="1">
        <f t="array" ref="M487" xml:space="preserve"> _xlfn.XLOOKUP(K487,Market!B:B,Market!C:C, NA,0,1)</f>
        <v>North America</v>
      </c>
      <c r="N487" t="str">
        <f xml:space="preserve"> IF(Table1[[#This Row],[Discounts]]=0, "No Discount", IF(Table1[[#This Row],[Discounts]]&lt;1000, "Low Discount", IF(Table1[[#This Row],[Discounts]]&lt;10000, "Medium Discount", "High Discount")))</f>
        <v>Medium Discount</v>
      </c>
      <c r="O487" s="18">
        <f t="shared" si="14"/>
        <v>-4342.5</v>
      </c>
      <c r="P487">
        <f t="shared" si="15"/>
        <v>-6.6666666666666666E-2</v>
      </c>
      <c r="Q487" t="str">
        <f xml:space="preserve"> IF(Table1[[#This Row],[Profit]]/Table1[[#This Row],[COGS]]*100&gt;20, "Achieved", "Not Achieved")</f>
        <v>Not Achieved</v>
      </c>
    </row>
    <row r="488" spans="1:17" ht="12.75">
      <c r="A488" s="1" t="s">
        <v>157</v>
      </c>
      <c r="B488" s="16">
        <v>2240</v>
      </c>
      <c r="C488" s="2">
        <v>260</v>
      </c>
      <c r="D488" s="2">
        <v>350</v>
      </c>
      <c r="E488" s="2">
        <v>784000</v>
      </c>
      <c r="F488" s="2">
        <v>78400</v>
      </c>
      <c r="G488" s="2">
        <v>705600</v>
      </c>
      <c r="H488" s="2">
        <v>582400</v>
      </c>
      <c r="I488" s="3">
        <v>41641</v>
      </c>
      <c r="J488" t="s">
        <v>393</v>
      </c>
      <c r="K488" t="s">
        <v>346</v>
      </c>
      <c r="L488" t="s">
        <v>403</v>
      </c>
      <c r="M488" t="str" cm="1">
        <f t="array" ref="M488" xml:space="preserve"> _xlfn.XLOOKUP(K488,Market!B:B,Market!C:C, NA,0,1)</f>
        <v>North America</v>
      </c>
      <c r="N488" t="str">
        <f xml:space="preserve"> IF(Table1[[#This Row],[Discounts]]=0, "No Discount", IF(Table1[[#This Row],[Discounts]]&lt;1000, "Low Discount", IF(Table1[[#This Row],[Discounts]]&lt;10000, "Medium Discount", "High Discount")))</f>
        <v>High Discount</v>
      </c>
      <c r="O488" s="18">
        <f t="shared" si="14"/>
        <v>123200</v>
      </c>
      <c r="P488">
        <f t="shared" si="15"/>
        <v>0.17460317460317459</v>
      </c>
      <c r="Q488" t="str">
        <f xml:space="preserve"> IF(Table1[[#This Row],[Profit]]/Table1[[#This Row],[COGS]]*100&gt;20, "Achieved", "Not Achieved")</f>
        <v>Achieved</v>
      </c>
    </row>
    <row r="489" spans="1:17" ht="12.75">
      <c r="A489" s="1" t="s">
        <v>157</v>
      </c>
      <c r="B489" s="16">
        <v>2993</v>
      </c>
      <c r="C489" s="2">
        <v>260</v>
      </c>
      <c r="D489" s="2">
        <v>300</v>
      </c>
      <c r="E489" s="2">
        <v>897900</v>
      </c>
      <c r="F489" s="2">
        <v>89790</v>
      </c>
      <c r="G489" s="2">
        <v>808110</v>
      </c>
      <c r="H489" s="2">
        <v>748250</v>
      </c>
      <c r="I489" s="3">
        <v>41642</v>
      </c>
      <c r="J489" t="s">
        <v>399</v>
      </c>
      <c r="K489" t="s">
        <v>364</v>
      </c>
      <c r="L489" t="s">
        <v>403</v>
      </c>
      <c r="M489" t="str" cm="1">
        <f t="array" ref="M489" xml:space="preserve"> _xlfn.XLOOKUP(K489,Market!B:B,Market!C:C, NA,0,1)</f>
        <v>North America</v>
      </c>
      <c r="N489" t="str">
        <f xml:space="preserve"> IF(Table1[[#This Row],[Discounts]]=0, "No Discount", IF(Table1[[#This Row],[Discounts]]&lt;1000, "Low Discount", IF(Table1[[#This Row],[Discounts]]&lt;10000, "Medium Discount", "High Discount")))</f>
        <v>High Discount</v>
      </c>
      <c r="O489" s="18">
        <f t="shared" si="14"/>
        <v>59860</v>
      </c>
      <c r="P489">
        <f t="shared" si="15"/>
        <v>7.407407407407407E-2</v>
      </c>
      <c r="Q489" t="str">
        <f xml:space="preserve"> IF(Table1[[#This Row],[Profit]]/Table1[[#This Row],[COGS]]*100&gt;20, "Achieved", "Not Achieved")</f>
        <v>Not Achieved</v>
      </c>
    </row>
    <row r="490" spans="1:17" ht="12.75">
      <c r="A490" s="1" t="s">
        <v>157</v>
      </c>
      <c r="B490" s="16">
        <v>3520.5</v>
      </c>
      <c r="C490" s="2">
        <v>260</v>
      </c>
      <c r="D490" s="2">
        <v>12</v>
      </c>
      <c r="E490" s="2">
        <v>42246</v>
      </c>
      <c r="F490" s="2">
        <v>4224.6000000000004</v>
      </c>
      <c r="G490" s="2">
        <v>38021.4</v>
      </c>
      <c r="H490" s="2">
        <v>10561.5</v>
      </c>
      <c r="I490" s="3">
        <v>41643</v>
      </c>
      <c r="J490" t="s">
        <v>397</v>
      </c>
      <c r="K490" t="s">
        <v>346</v>
      </c>
      <c r="L490" t="s">
        <v>403</v>
      </c>
      <c r="M490" t="str" cm="1">
        <f t="array" ref="M490" xml:space="preserve"> _xlfn.XLOOKUP(K490,Market!B:B,Market!C:C, NA,0,1)</f>
        <v>North America</v>
      </c>
      <c r="N490" t="str">
        <f xml:space="preserve"> IF(Table1[[#This Row],[Discounts]]=0, "No Discount", IF(Table1[[#This Row],[Discounts]]&lt;1000, "Low Discount", IF(Table1[[#This Row],[Discounts]]&lt;10000, "Medium Discount", "High Discount")))</f>
        <v>Medium Discount</v>
      </c>
      <c r="O490" s="18">
        <f t="shared" si="14"/>
        <v>27459.9</v>
      </c>
      <c r="P490">
        <f t="shared" si="15"/>
        <v>0.72222222222222221</v>
      </c>
      <c r="Q490" t="str">
        <f xml:space="preserve"> IF(Table1[[#This Row],[Profit]]/Table1[[#This Row],[COGS]]*100&gt;20, "Achieved", "Not Achieved")</f>
        <v>Achieved</v>
      </c>
    </row>
    <row r="491" spans="1:17" ht="12.75">
      <c r="A491" s="1" t="s">
        <v>157</v>
      </c>
      <c r="B491" s="16">
        <v>2039</v>
      </c>
      <c r="C491" s="2">
        <v>260</v>
      </c>
      <c r="D491" s="2">
        <v>20</v>
      </c>
      <c r="E491" s="2">
        <v>40780</v>
      </c>
      <c r="F491" s="2">
        <v>4078</v>
      </c>
      <c r="G491" s="2">
        <v>36702</v>
      </c>
      <c r="H491" s="2">
        <v>20390</v>
      </c>
      <c r="I491" s="3">
        <v>41644</v>
      </c>
      <c r="J491" t="s">
        <v>393</v>
      </c>
      <c r="K491" t="s">
        <v>357</v>
      </c>
      <c r="L491" t="s">
        <v>403</v>
      </c>
      <c r="M491" t="str" cm="1">
        <f t="array" ref="M491" xml:space="preserve"> _xlfn.XLOOKUP(K491,Market!B:B,Market!C:C, NA,0,1)</f>
        <v>North America</v>
      </c>
      <c r="N491" t="str">
        <f xml:space="preserve"> IF(Table1[[#This Row],[Discounts]]=0, "No Discount", IF(Table1[[#This Row],[Discounts]]&lt;1000, "Low Discount", IF(Table1[[#This Row],[Discounts]]&lt;10000, "Medium Discount", "High Discount")))</f>
        <v>Medium Discount</v>
      </c>
      <c r="O491" s="18">
        <f t="shared" si="14"/>
        <v>16312</v>
      </c>
      <c r="P491">
        <f t="shared" si="15"/>
        <v>0.44444444444444442</v>
      </c>
      <c r="Q491" t="str">
        <f xml:space="preserve"> IF(Table1[[#This Row],[Profit]]/Table1[[#This Row],[COGS]]*100&gt;20, "Achieved", "Not Achieved")</f>
        <v>Achieved</v>
      </c>
    </row>
    <row r="492" spans="1:17" ht="12.75">
      <c r="A492" s="1" t="s">
        <v>157</v>
      </c>
      <c r="B492" s="16">
        <v>2574</v>
      </c>
      <c r="C492" s="2">
        <v>260</v>
      </c>
      <c r="D492" s="2">
        <v>12</v>
      </c>
      <c r="E492" s="2">
        <v>30888</v>
      </c>
      <c r="F492" s="2">
        <v>3088.8</v>
      </c>
      <c r="G492" s="2">
        <v>27799.200000000001</v>
      </c>
      <c r="H492" s="2">
        <v>7722</v>
      </c>
      <c r="I492" s="3">
        <v>41647</v>
      </c>
      <c r="J492" t="s">
        <v>397</v>
      </c>
      <c r="K492" t="s">
        <v>310</v>
      </c>
      <c r="L492" t="s">
        <v>403</v>
      </c>
      <c r="M492" t="str" cm="1">
        <f t="array" ref="M492" xml:space="preserve"> _xlfn.XLOOKUP(K492,Market!B:B,Market!C:C, NA,0,1)</f>
        <v>Europe</v>
      </c>
      <c r="N492" t="str">
        <f xml:space="preserve"> IF(Table1[[#This Row],[Discounts]]=0, "No Discount", IF(Table1[[#This Row],[Discounts]]&lt;1000, "Low Discount", IF(Table1[[#This Row],[Discounts]]&lt;10000, "Medium Discount", "High Discount")))</f>
        <v>Medium Discount</v>
      </c>
      <c r="O492" s="18">
        <f t="shared" si="14"/>
        <v>20077.2</v>
      </c>
      <c r="P492">
        <f t="shared" si="15"/>
        <v>0.72222222222222221</v>
      </c>
      <c r="Q492" t="str">
        <f xml:space="preserve"> IF(Table1[[#This Row],[Profit]]/Table1[[#This Row],[COGS]]*100&gt;20, "Achieved", "Not Achieved")</f>
        <v>Achieved</v>
      </c>
    </row>
    <row r="493" spans="1:17" ht="12.75">
      <c r="A493" s="1" t="s">
        <v>157</v>
      </c>
      <c r="B493" s="16">
        <v>707</v>
      </c>
      <c r="C493" s="2">
        <v>260</v>
      </c>
      <c r="D493" s="2">
        <v>350</v>
      </c>
      <c r="E493" s="2">
        <v>247450</v>
      </c>
      <c r="F493" s="2">
        <v>24745</v>
      </c>
      <c r="G493" s="2">
        <v>222705</v>
      </c>
      <c r="H493" s="2">
        <v>183820</v>
      </c>
      <c r="I493" s="3">
        <v>41648</v>
      </c>
      <c r="J493" t="s">
        <v>393</v>
      </c>
      <c r="K493" t="s">
        <v>346</v>
      </c>
      <c r="L493" t="s">
        <v>403</v>
      </c>
      <c r="M493" t="str" cm="1">
        <f t="array" ref="M493" xml:space="preserve"> _xlfn.XLOOKUP(K493,Market!B:B,Market!C:C, NA,0,1)</f>
        <v>North America</v>
      </c>
      <c r="N493" t="str">
        <f xml:space="preserve"> IF(Table1[[#This Row],[Discounts]]=0, "No Discount", IF(Table1[[#This Row],[Discounts]]&lt;1000, "Low Discount", IF(Table1[[#This Row],[Discounts]]&lt;10000, "Medium Discount", "High Discount")))</f>
        <v>High Discount</v>
      </c>
      <c r="O493" s="18">
        <f t="shared" si="14"/>
        <v>38885</v>
      </c>
      <c r="P493">
        <f t="shared" si="15"/>
        <v>0.17460317460317459</v>
      </c>
      <c r="Q493" t="str">
        <f xml:space="preserve"> IF(Table1[[#This Row],[Profit]]/Table1[[#This Row],[COGS]]*100&gt;20, "Achieved", "Not Achieved")</f>
        <v>Achieved</v>
      </c>
    </row>
    <row r="494" spans="1:17" ht="12.75">
      <c r="A494" s="1" t="s">
        <v>157</v>
      </c>
      <c r="B494" s="16">
        <v>2072</v>
      </c>
      <c r="C494" s="2">
        <v>260</v>
      </c>
      <c r="D494" s="2">
        <v>15</v>
      </c>
      <c r="E494" s="2">
        <v>31080</v>
      </c>
      <c r="F494" s="2">
        <v>3108</v>
      </c>
      <c r="G494" s="2">
        <v>27972</v>
      </c>
      <c r="H494" s="2">
        <v>20720</v>
      </c>
      <c r="I494" s="3">
        <v>41651</v>
      </c>
      <c r="J494" t="s">
        <v>395</v>
      </c>
      <c r="K494" t="s">
        <v>309</v>
      </c>
      <c r="L494" t="s">
        <v>403</v>
      </c>
      <c r="M494" t="str" cm="1">
        <f t="array" ref="M494" xml:space="preserve"> _xlfn.XLOOKUP(K494,Market!B:B,Market!C:C, NA,0,1)</f>
        <v>Europe</v>
      </c>
      <c r="N494" t="str">
        <f xml:space="preserve"> IF(Table1[[#This Row],[Discounts]]=0, "No Discount", IF(Table1[[#This Row],[Discounts]]&lt;1000, "Low Discount", IF(Table1[[#This Row],[Discounts]]&lt;10000, "Medium Discount", "High Discount")))</f>
        <v>Medium Discount</v>
      </c>
      <c r="O494" s="18">
        <f t="shared" si="14"/>
        <v>7252</v>
      </c>
      <c r="P494">
        <f t="shared" si="15"/>
        <v>0.25925925925925924</v>
      </c>
      <c r="Q494" t="str">
        <f xml:space="preserve"> IF(Table1[[#This Row],[Profit]]/Table1[[#This Row],[COGS]]*100&gt;20, "Achieved", "Not Achieved")</f>
        <v>Achieved</v>
      </c>
    </row>
    <row r="495" spans="1:17" ht="12.75">
      <c r="A495" s="1" t="s">
        <v>157</v>
      </c>
      <c r="B495" s="16">
        <v>853</v>
      </c>
      <c r="C495" s="2">
        <v>260</v>
      </c>
      <c r="D495" s="2">
        <v>300</v>
      </c>
      <c r="E495" s="2">
        <v>255900</v>
      </c>
      <c r="F495" s="2">
        <v>25590</v>
      </c>
      <c r="G495" s="2">
        <v>230310</v>
      </c>
      <c r="H495" s="2">
        <v>213250</v>
      </c>
      <c r="I495" s="3">
        <v>41651</v>
      </c>
      <c r="J495" t="s">
        <v>399</v>
      </c>
      <c r="K495" t="s">
        <v>309</v>
      </c>
      <c r="L495" t="s">
        <v>403</v>
      </c>
      <c r="M495" t="str" cm="1">
        <f t="array" ref="M495" xml:space="preserve"> _xlfn.XLOOKUP(K495,Market!B:B,Market!C:C, NA,0,1)</f>
        <v>Europe</v>
      </c>
      <c r="N495" t="str">
        <f xml:space="preserve"> IF(Table1[[#This Row],[Discounts]]=0, "No Discount", IF(Table1[[#This Row],[Discounts]]&lt;1000, "Low Discount", IF(Table1[[#This Row],[Discounts]]&lt;10000, "Medium Discount", "High Discount")))</f>
        <v>High Discount</v>
      </c>
      <c r="O495" s="18">
        <f t="shared" si="14"/>
        <v>17060</v>
      </c>
      <c r="P495">
        <f t="shared" si="15"/>
        <v>7.407407407407407E-2</v>
      </c>
      <c r="Q495" t="str">
        <f xml:space="preserve"> IF(Table1[[#This Row],[Profit]]/Table1[[#This Row],[COGS]]*100&gt;20, "Achieved", "Not Achieved")</f>
        <v>Not Achieved</v>
      </c>
    </row>
    <row r="496" spans="1:17" ht="12.75">
      <c r="A496" s="1" t="s">
        <v>157</v>
      </c>
      <c r="B496" s="16">
        <v>1198</v>
      </c>
      <c r="C496" s="2">
        <v>3</v>
      </c>
      <c r="D496" s="2">
        <v>12</v>
      </c>
      <c r="E496" s="2">
        <v>14376</v>
      </c>
      <c r="F496" s="2">
        <v>1581.36</v>
      </c>
      <c r="G496" s="2">
        <v>12794.64</v>
      </c>
      <c r="H496" s="2">
        <v>3594</v>
      </c>
      <c r="I496" s="3">
        <v>41284</v>
      </c>
      <c r="J496" t="s">
        <v>397</v>
      </c>
      <c r="K496" t="s">
        <v>309</v>
      </c>
      <c r="L496" t="s">
        <v>394</v>
      </c>
      <c r="M496" t="str" cm="1">
        <f t="array" ref="M496" xml:space="preserve"> _xlfn.XLOOKUP(K496,Market!B:B,Market!C:C, NA,0,1)</f>
        <v>Europe</v>
      </c>
      <c r="N496" t="str">
        <f xml:space="preserve"> IF(Table1[[#This Row],[Discounts]]=0, "No Discount", IF(Table1[[#This Row],[Discounts]]&lt;1000, "Low Discount", IF(Table1[[#This Row],[Discounts]]&lt;10000, "Medium Discount", "High Discount")))</f>
        <v>Medium Discount</v>
      </c>
      <c r="O496" s="18">
        <f t="shared" si="14"/>
        <v>9200.64</v>
      </c>
      <c r="P496">
        <f t="shared" si="15"/>
        <v>0.7191011235955056</v>
      </c>
      <c r="Q496" t="str">
        <f xml:space="preserve"> IF(Table1[[#This Row],[Profit]]/Table1[[#This Row],[COGS]]*100&gt;20, "Achieved", "Not Achieved")</f>
        <v>Achieved</v>
      </c>
    </row>
    <row r="497" spans="1:17" ht="12.75">
      <c r="A497" s="1" t="s">
        <v>157</v>
      </c>
      <c r="B497" s="16">
        <v>2532</v>
      </c>
      <c r="C497" s="2">
        <v>10</v>
      </c>
      <c r="D497" s="2">
        <v>7</v>
      </c>
      <c r="E497" s="2">
        <v>17724</v>
      </c>
      <c r="F497" s="2">
        <v>1949.64</v>
      </c>
      <c r="G497" s="2">
        <v>15774.36</v>
      </c>
      <c r="H497" s="2">
        <v>12660</v>
      </c>
      <c r="I497" s="3">
        <v>41643</v>
      </c>
      <c r="J497" t="s">
        <v>393</v>
      </c>
      <c r="K497" t="s">
        <v>309</v>
      </c>
      <c r="L497" t="s">
        <v>400</v>
      </c>
      <c r="M497" t="str" cm="1">
        <f t="array" ref="M497" xml:space="preserve"> _xlfn.XLOOKUP(K497,Market!B:B,Market!C:C, NA,0,1)</f>
        <v>Europe</v>
      </c>
      <c r="N497" t="str">
        <f xml:space="preserve"> IF(Table1[[#This Row],[Discounts]]=0, "No Discount", IF(Table1[[#This Row],[Discounts]]&lt;1000, "Low Discount", IF(Table1[[#This Row],[Discounts]]&lt;10000, "Medium Discount", "High Discount")))</f>
        <v>Medium Discount</v>
      </c>
      <c r="O497" s="18">
        <f t="shared" si="14"/>
        <v>3114.3600000000006</v>
      </c>
      <c r="P497">
        <f t="shared" si="15"/>
        <v>0.19743178170144465</v>
      </c>
      <c r="Q497" t="str">
        <f xml:space="preserve"> IF(Table1[[#This Row],[Profit]]/Table1[[#This Row],[COGS]]*100&gt;20, "Achieved", "Not Achieved")</f>
        <v>Achieved</v>
      </c>
    </row>
    <row r="498" spans="1:17" ht="12.75">
      <c r="A498" s="1" t="s">
        <v>157</v>
      </c>
      <c r="B498" s="16">
        <v>1198</v>
      </c>
      <c r="C498" s="2">
        <v>10</v>
      </c>
      <c r="D498" s="2">
        <v>12</v>
      </c>
      <c r="E498" s="2">
        <v>14376</v>
      </c>
      <c r="F498" s="2">
        <v>1581.36</v>
      </c>
      <c r="G498" s="2">
        <v>12794.64</v>
      </c>
      <c r="H498" s="2">
        <v>3594</v>
      </c>
      <c r="I498" s="3">
        <v>41284</v>
      </c>
      <c r="J498" t="s">
        <v>397</v>
      </c>
      <c r="K498" t="s">
        <v>309</v>
      </c>
      <c r="L498" t="s">
        <v>400</v>
      </c>
      <c r="M498" t="str" cm="1">
        <f t="array" ref="M498" xml:space="preserve"> _xlfn.XLOOKUP(K498,Market!B:B,Market!C:C, NA,0,1)</f>
        <v>Europe</v>
      </c>
      <c r="N498" t="str">
        <f xml:space="preserve"> IF(Table1[[#This Row],[Discounts]]=0, "No Discount", IF(Table1[[#This Row],[Discounts]]&lt;1000, "Low Discount", IF(Table1[[#This Row],[Discounts]]&lt;10000, "Medium Discount", "High Discount")))</f>
        <v>Medium Discount</v>
      </c>
      <c r="O498" s="18">
        <f t="shared" si="14"/>
        <v>9200.64</v>
      </c>
      <c r="P498">
        <f t="shared" si="15"/>
        <v>0.7191011235955056</v>
      </c>
      <c r="Q498" t="str">
        <f xml:space="preserve"> IF(Table1[[#This Row],[Profit]]/Table1[[#This Row],[COGS]]*100&gt;20, "Achieved", "Not Achieved")</f>
        <v>Achieved</v>
      </c>
    </row>
    <row r="499" spans="1:17" ht="12.75">
      <c r="A499" s="1" t="s">
        <v>157</v>
      </c>
      <c r="B499" s="16">
        <v>384</v>
      </c>
      <c r="C499" s="2">
        <v>120</v>
      </c>
      <c r="D499" s="2">
        <v>15</v>
      </c>
      <c r="E499" s="2">
        <v>5760</v>
      </c>
      <c r="F499" s="2">
        <v>633.6</v>
      </c>
      <c r="G499" s="2">
        <v>5126.3999999999996</v>
      </c>
      <c r="H499" s="2">
        <v>3840</v>
      </c>
      <c r="I499" s="3">
        <v>41640</v>
      </c>
      <c r="J499" t="s">
        <v>395</v>
      </c>
      <c r="K499" t="s">
        <v>346</v>
      </c>
      <c r="L499" t="s">
        <v>401</v>
      </c>
      <c r="M499" t="str" cm="1">
        <f t="array" ref="M499" xml:space="preserve"> _xlfn.XLOOKUP(K499,Market!B:B,Market!C:C, NA,0,1)</f>
        <v>North America</v>
      </c>
      <c r="N499" t="str">
        <f xml:space="preserve"> IF(Table1[[#This Row],[Discounts]]=0, "No Discount", IF(Table1[[#This Row],[Discounts]]&lt;1000, "Low Discount", IF(Table1[[#This Row],[Discounts]]&lt;10000, "Medium Discount", "High Discount")))</f>
        <v>Low Discount</v>
      </c>
      <c r="O499" s="18">
        <f t="shared" si="14"/>
        <v>1286.3999999999996</v>
      </c>
      <c r="P499">
        <f t="shared" si="15"/>
        <v>0.25093632958801493</v>
      </c>
      <c r="Q499" t="str">
        <f xml:space="preserve"> IF(Table1[[#This Row],[Profit]]/Table1[[#This Row],[COGS]]*100&gt;20, "Achieved", "Not Achieved")</f>
        <v>Achieved</v>
      </c>
    </row>
    <row r="500" spans="1:17" ht="12.75">
      <c r="A500" s="1" t="s">
        <v>157</v>
      </c>
      <c r="B500" s="16">
        <v>472</v>
      </c>
      <c r="C500" s="2">
        <v>120</v>
      </c>
      <c r="D500" s="2">
        <v>12</v>
      </c>
      <c r="E500" s="2">
        <v>5664</v>
      </c>
      <c r="F500" s="2">
        <v>623.04</v>
      </c>
      <c r="G500" s="2">
        <v>5040.96</v>
      </c>
      <c r="H500" s="2">
        <v>1416</v>
      </c>
      <c r="I500" s="3">
        <v>41649</v>
      </c>
      <c r="J500" t="s">
        <v>397</v>
      </c>
      <c r="K500" t="s">
        <v>310</v>
      </c>
      <c r="L500" t="s">
        <v>401</v>
      </c>
      <c r="M500" t="str" cm="1">
        <f t="array" ref="M500" xml:space="preserve"> _xlfn.XLOOKUP(K500,Market!B:B,Market!C:C, NA,0,1)</f>
        <v>Europe</v>
      </c>
      <c r="N500" t="str">
        <f xml:space="preserve"> IF(Table1[[#This Row],[Discounts]]=0, "No Discount", IF(Table1[[#This Row],[Discounts]]&lt;1000, "Low Discount", IF(Table1[[#This Row],[Discounts]]&lt;10000, "Medium Discount", "High Discount")))</f>
        <v>Low Discount</v>
      </c>
      <c r="O500" s="18">
        <f t="shared" si="14"/>
        <v>3624.96</v>
      </c>
      <c r="P500">
        <f t="shared" si="15"/>
        <v>0.7191011235955056</v>
      </c>
      <c r="Q500" t="str">
        <f xml:space="preserve"> IF(Table1[[#This Row],[Profit]]/Table1[[#This Row],[COGS]]*100&gt;20, "Achieved", "Not Achieved")</f>
        <v>Achieved</v>
      </c>
    </row>
    <row r="501" spans="1:17" ht="12.75">
      <c r="A501" s="1" t="s">
        <v>157</v>
      </c>
      <c r="B501" s="16">
        <v>1579</v>
      </c>
      <c r="C501" s="2">
        <v>250</v>
      </c>
      <c r="D501" s="2">
        <v>7</v>
      </c>
      <c r="E501" s="2">
        <v>11053</v>
      </c>
      <c r="F501" s="2">
        <v>1215.83</v>
      </c>
      <c r="G501" s="2">
        <v>9837.17</v>
      </c>
      <c r="H501" s="2">
        <v>7895</v>
      </c>
      <c r="I501" s="3">
        <v>41642</v>
      </c>
      <c r="J501" t="s">
        <v>393</v>
      </c>
      <c r="K501" t="s">
        <v>364</v>
      </c>
      <c r="L501" t="s">
        <v>402</v>
      </c>
      <c r="M501" t="str" cm="1">
        <f t="array" ref="M501" xml:space="preserve"> _xlfn.XLOOKUP(K501,Market!B:B,Market!C:C, NA,0,1)</f>
        <v>North America</v>
      </c>
      <c r="N501" t="str">
        <f xml:space="preserve"> IF(Table1[[#This Row],[Discounts]]=0, "No Discount", IF(Table1[[#This Row],[Discounts]]&lt;1000, "Low Discount", IF(Table1[[#This Row],[Discounts]]&lt;10000, "Medium Discount", "High Discount")))</f>
        <v>Medium Discount</v>
      </c>
      <c r="O501" s="18">
        <f t="shared" si="14"/>
        <v>1942.17</v>
      </c>
      <c r="P501">
        <f t="shared" si="15"/>
        <v>0.19743178170144463</v>
      </c>
      <c r="Q501" t="str">
        <f xml:space="preserve"> IF(Table1[[#This Row],[Profit]]/Table1[[#This Row],[COGS]]*100&gt;20, "Achieved", "Not Achieved")</f>
        <v>Achieved</v>
      </c>
    </row>
    <row r="502" spans="1:17" ht="12.75">
      <c r="A502" s="1" t="s">
        <v>157</v>
      </c>
      <c r="B502" s="16">
        <v>1005</v>
      </c>
      <c r="C502" s="2">
        <v>250</v>
      </c>
      <c r="D502" s="2">
        <v>12</v>
      </c>
      <c r="E502" s="2">
        <v>12060</v>
      </c>
      <c r="F502" s="2">
        <v>1326.6</v>
      </c>
      <c r="G502" s="2">
        <v>10733.4</v>
      </c>
      <c r="H502" s="2">
        <v>3015</v>
      </c>
      <c r="I502" s="3">
        <v>41283</v>
      </c>
      <c r="J502" t="s">
        <v>397</v>
      </c>
      <c r="K502" t="s">
        <v>357</v>
      </c>
      <c r="L502" t="s">
        <v>402</v>
      </c>
      <c r="M502" t="str" cm="1">
        <f t="array" ref="M502" xml:space="preserve"> _xlfn.XLOOKUP(K502,Market!B:B,Market!C:C, NA,0,1)</f>
        <v>North America</v>
      </c>
      <c r="N502" t="str">
        <f xml:space="preserve"> IF(Table1[[#This Row],[Discounts]]=0, "No Discount", IF(Table1[[#This Row],[Discounts]]&lt;1000, "Low Discount", IF(Table1[[#This Row],[Discounts]]&lt;10000, "Medium Discount", "High Discount")))</f>
        <v>Medium Discount</v>
      </c>
      <c r="O502" s="18">
        <f t="shared" si="14"/>
        <v>7718.4</v>
      </c>
      <c r="P502">
        <f t="shared" si="15"/>
        <v>0.7191011235955056</v>
      </c>
      <c r="Q502" t="str">
        <f xml:space="preserve"> IF(Table1[[#This Row],[Profit]]/Table1[[#This Row],[COGS]]*100&gt;20, "Achieved", "Not Achieved")</f>
        <v>Achieved</v>
      </c>
    </row>
    <row r="503" spans="1:17" ht="12.75">
      <c r="A503" s="1" t="s">
        <v>157</v>
      </c>
      <c r="B503" s="16">
        <v>3199.5</v>
      </c>
      <c r="C503" s="2">
        <v>260</v>
      </c>
      <c r="D503" s="2">
        <v>15</v>
      </c>
      <c r="E503" s="2">
        <v>47992.5</v>
      </c>
      <c r="F503" s="2">
        <v>5279.18</v>
      </c>
      <c r="G503" s="2">
        <v>42713.33</v>
      </c>
      <c r="H503" s="2">
        <v>31995</v>
      </c>
      <c r="I503" s="3">
        <v>41646</v>
      </c>
      <c r="J503" t="s">
        <v>395</v>
      </c>
      <c r="K503" t="s">
        <v>364</v>
      </c>
      <c r="L503" t="s">
        <v>403</v>
      </c>
      <c r="M503" t="str" cm="1">
        <f t="array" ref="M503" xml:space="preserve"> _xlfn.XLOOKUP(K503,Market!B:B,Market!C:C, NA,0,1)</f>
        <v>North America</v>
      </c>
      <c r="N503" t="str">
        <f xml:space="preserve"> IF(Table1[[#This Row],[Discounts]]=0, "No Discount", IF(Table1[[#This Row],[Discounts]]&lt;1000, "Low Discount", IF(Table1[[#This Row],[Discounts]]&lt;10000, "Medium Discount", "High Discount")))</f>
        <v>Medium Discount</v>
      </c>
      <c r="O503" s="18">
        <f t="shared" si="14"/>
        <v>10718.330000000002</v>
      </c>
      <c r="P503">
        <f t="shared" si="15"/>
        <v>0.25093641727301524</v>
      </c>
      <c r="Q503" t="str">
        <f xml:space="preserve"> IF(Table1[[#This Row],[Profit]]/Table1[[#This Row],[COGS]]*100&gt;20, "Achieved", "Not Achieved")</f>
        <v>Achieved</v>
      </c>
    </row>
    <row r="504" spans="1:17" ht="12.75">
      <c r="A504" s="1" t="s">
        <v>157</v>
      </c>
      <c r="B504" s="16">
        <v>472</v>
      </c>
      <c r="C504" s="2">
        <v>260</v>
      </c>
      <c r="D504" s="2">
        <v>12</v>
      </c>
      <c r="E504" s="2">
        <v>5664</v>
      </c>
      <c r="F504" s="2">
        <v>623.04</v>
      </c>
      <c r="G504" s="2">
        <v>5040.96</v>
      </c>
      <c r="H504" s="2">
        <v>1416</v>
      </c>
      <c r="I504" s="3">
        <v>41649</v>
      </c>
      <c r="J504" t="s">
        <v>397</v>
      </c>
      <c r="K504" t="s">
        <v>310</v>
      </c>
      <c r="L504" t="s">
        <v>403</v>
      </c>
      <c r="M504" t="str" cm="1">
        <f t="array" ref="M504" xml:space="preserve"> _xlfn.XLOOKUP(K504,Market!B:B,Market!C:C, NA,0,1)</f>
        <v>Europe</v>
      </c>
      <c r="N504" t="str">
        <f xml:space="preserve"> IF(Table1[[#This Row],[Discounts]]=0, "No Discount", IF(Table1[[#This Row],[Discounts]]&lt;1000, "Low Discount", IF(Table1[[#This Row],[Discounts]]&lt;10000, "Medium Discount", "High Discount")))</f>
        <v>Low Discount</v>
      </c>
      <c r="O504" s="18">
        <f t="shared" si="14"/>
        <v>3624.96</v>
      </c>
      <c r="P504">
        <f t="shared" si="15"/>
        <v>0.7191011235955056</v>
      </c>
      <c r="Q504" t="str">
        <f xml:space="preserve"> IF(Table1[[#This Row],[Profit]]/Table1[[#This Row],[COGS]]*100&gt;20, "Achieved", "Not Achieved")</f>
        <v>Achieved</v>
      </c>
    </row>
    <row r="505" spans="1:17" ht="12.75">
      <c r="A505" s="1" t="s">
        <v>157</v>
      </c>
      <c r="B505" s="16">
        <v>1937</v>
      </c>
      <c r="C505" s="2">
        <v>3</v>
      </c>
      <c r="D505" s="2">
        <v>12</v>
      </c>
      <c r="E505" s="2">
        <v>23244</v>
      </c>
      <c r="F505" s="2">
        <v>2556.84</v>
      </c>
      <c r="G505" s="2">
        <v>20687.16</v>
      </c>
      <c r="H505" s="2">
        <v>5811</v>
      </c>
      <c r="I505" s="3">
        <v>41641</v>
      </c>
      <c r="J505" t="s">
        <v>397</v>
      </c>
      <c r="K505" t="s">
        <v>346</v>
      </c>
      <c r="L505" t="s">
        <v>394</v>
      </c>
      <c r="M505" t="str" cm="1">
        <f t="array" ref="M505" xml:space="preserve"> _xlfn.XLOOKUP(K505,Market!B:B,Market!C:C, NA,0,1)</f>
        <v>North America</v>
      </c>
      <c r="N505" t="str">
        <f xml:space="preserve"> IF(Table1[[#This Row],[Discounts]]=0, "No Discount", IF(Table1[[#This Row],[Discounts]]&lt;1000, "Low Discount", IF(Table1[[#This Row],[Discounts]]&lt;10000, "Medium Discount", "High Discount")))</f>
        <v>Medium Discount</v>
      </c>
      <c r="O505" s="18">
        <f t="shared" si="14"/>
        <v>14876.16</v>
      </c>
      <c r="P505">
        <f t="shared" si="15"/>
        <v>0.7191011235955056</v>
      </c>
      <c r="Q505" t="str">
        <f xml:space="preserve"> IF(Table1[[#This Row],[Profit]]/Table1[[#This Row],[COGS]]*100&gt;20, "Achieved", "Not Achieved")</f>
        <v>Achieved</v>
      </c>
    </row>
    <row r="506" spans="1:17" ht="12.75">
      <c r="A506" s="1" t="s">
        <v>157</v>
      </c>
      <c r="B506" s="16">
        <v>792</v>
      </c>
      <c r="C506" s="2">
        <v>3</v>
      </c>
      <c r="D506" s="2">
        <v>350</v>
      </c>
      <c r="E506" s="2">
        <v>277200</v>
      </c>
      <c r="F506" s="2">
        <v>30492</v>
      </c>
      <c r="G506" s="2">
        <v>246708</v>
      </c>
      <c r="H506" s="2">
        <v>205920</v>
      </c>
      <c r="I506" s="3">
        <v>41642</v>
      </c>
      <c r="J506" t="s">
        <v>393</v>
      </c>
      <c r="K506" t="s">
        <v>310</v>
      </c>
      <c r="L506" t="s">
        <v>394</v>
      </c>
      <c r="M506" t="str" cm="1">
        <f t="array" ref="M506" xml:space="preserve"> _xlfn.XLOOKUP(K506,Market!B:B,Market!C:C, NA,0,1)</f>
        <v>Europe</v>
      </c>
      <c r="N506" t="str">
        <f xml:space="preserve"> IF(Table1[[#This Row],[Discounts]]=0, "No Discount", IF(Table1[[#This Row],[Discounts]]&lt;1000, "Low Discount", IF(Table1[[#This Row],[Discounts]]&lt;10000, "Medium Discount", "High Discount")))</f>
        <v>High Discount</v>
      </c>
      <c r="O506" s="18">
        <f t="shared" si="14"/>
        <v>40788</v>
      </c>
      <c r="P506">
        <f t="shared" si="15"/>
        <v>0.1653290529695024</v>
      </c>
      <c r="Q506" t="str">
        <f xml:space="preserve"> IF(Table1[[#This Row],[Profit]]/Table1[[#This Row],[COGS]]*100&gt;20, "Achieved", "Not Achieved")</f>
        <v>Not Achieved</v>
      </c>
    </row>
    <row r="507" spans="1:17" ht="12.75">
      <c r="A507" s="1" t="s">
        <v>157</v>
      </c>
      <c r="B507" s="16">
        <v>2811</v>
      </c>
      <c r="C507" s="2">
        <v>3</v>
      </c>
      <c r="D507" s="2">
        <v>300</v>
      </c>
      <c r="E507" s="2">
        <v>843300</v>
      </c>
      <c r="F507" s="2">
        <v>92763</v>
      </c>
      <c r="G507" s="2">
        <v>750537</v>
      </c>
      <c r="H507" s="2">
        <v>702750</v>
      </c>
      <c r="I507" s="3">
        <v>41646</v>
      </c>
      <c r="J507" t="s">
        <v>399</v>
      </c>
      <c r="K507" t="s">
        <v>310</v>
      </c>
      <c r="L507" t="s">
        <v>394</v>
      </c>
      <c r="M507" t="str" cm="1">
        <f t="array" ref="M507" xml:space="preserve"> _xlfn.XLOOKUP(K507,Market!B:B,Market!C:C, NA,0,1)</f>
        <v>Europe</v>
      </c>
      <c r="N507" t="str">
        <f xml:space="preserve"> IF(Table1[[#This Row],[Discounts]]=0, "No Discount", IF(Table1[[#This Row],[Discounts]]&lt;1000, "Low Discount", IF(Table1[[#This Row],[Discounts]]&lt;10000, "Medium Discount", "High Discount")))</f>
        <v>High Discount</v>
      </c>
      <c r="O507" s="18">
        <f t="shared" si="14"/>
        <v>47787</v>
      </c>
      <c r="P507">
        <f t="shared" si="15"/>
        <v>6.3670411985018729E-2</v>
      </c>
      <c r="Q507" t="str">
        <f xml:space="preserve"> IF(Table1[[#This Row],[Profit]]/Table1[[#This Row],[COGS]]*100&gt;20, "Achieved", "Not Achieved")</f>
        <v>Not Achieved</v>
      </c>
    </row>
    <row r="508" spans="1:17" ht="12.75">
      <c r="A508" s="1" t="s">
        <v>157</v>
      </c>
      <c r="B508" s="16">
        <v>2441</v>
      </c>
      <c r="C508" s="2">
        <v>3</v>
      </c>
      <c r="D508" s="2">
        <v>125</v>
      </c>
      <c r="E508" s="2">
        <v>305125</v>
      </c>
      <c r="F508" s="2">
        <v>33563.75</v>
      </c>
      <c r="G508" s="2">
        <v>271561.25</v>
      </c>
      <c r="H508" s="2">
        <v>292920</v>
      </c>
      <c r="I508" s="3">
        <v>41649</v>
      </c>
      <c r="J508" t="s">
        <v>398</v>
      </c>
      <c r="K508" t="s">
        <v>309</v>
      </c>
      <c r="L508" t="s">
        <v>394</v>
      </c>
      <c r="M508" t="str" cm="1">
        <f t="array" ref="M508" xml:space="preserve"> _xlfn.XLOOKUP(K508,Market!B:B,Market!C:C, NA,0,1)</f>
        <v>Europe</v>
      </c>
      <c r="N508" t="str">
        <f xml:space="preserve"> IF(Table1[[#This Row],[Discounts]]=0, "No Discount", IF(Table1[[#This Row],[Discounts]]&lt;1000, "Low Discount", IF(Table1[[#This Row],[Discounts]]&lt;10000, "Medium Discount", "High Discount")))</f>
        <v>High Discount</v>
      </c>
      <c r="O508" s="18">
        <f t="shared" si="14"/>
        <v>-21358.75</v>
      </c>
      <c r="P508">
        <f t="shared" si="15"/>
        <v>-7.8651685393258425E-2</v>
      </c>
      <c r="Q508" t="str">
        <f xml:space="preserve"> IF(Table1[[#This Row],[Profit]]/Table1[[#This Row],[COGS]]*100&gt;20, "Achieved", "Not Achieved")</f>
        <v>Not Achieved</v>
      </c>
    </row>
    <row r="509" spans="1:17" ht="12.75">
      <c r="A509" s="1" t="s">
        <v>157</v>
      </c>
      <c r="B509" s="16">
        <v>1560</v>
      </c>
      <c r="C509" s="2">
        <v>3</v>
      </c>
      <c r="D509" s="2">
        <v>15</v>
      </c>
      <c r="E509" s="2">
        <v>23400</v>
      </c>
      <c r="F509" s="2">
        <v>2574</v>
      </c>
      <c r="G509" s="2">
        <v>20826</v>
      </c>
      <c r="H509" s="2">
        <v>15600</v>
      </c>
      <c r="I509" s="3">
        <v>41285</v>
      </c>
      <c r="J509" t="s">
        <v>395</v>
      </c>
      <c r="K509" t="s">
        <v>346</v>
      </c>
      <c r="L509" t="s">
        <v>394</v>
      </c>
      <c r="M509" t="str" cm="1">
        <f t="array" ref="M509" xml:space="preserve"> _xlfn.XLOOKUP(K509,Market!B:B,Market!C:C, NA,0,1)</f>
        <v>North America</v>
      </c>
      <c r="N509" t="str">
        <f xml:space="preserve"> IF(Table1[[#This Row],[Discounts]]=0, "No Discount", IF(Table1[[#This Row],[Discounts]]&lt;1000, "Low Discount", IF(Table1[[#This Row],[Discounts]]&lt;10000, "Medium Discount", "High Discount")))</f>
        <v>Medium Discount</v>
      </c>
      <c r="O509" s="18">
        <f t="shared" si="14"/>
        <v>5226</v>
      </c>
      <c r="P509">
        <f t="shared" si="15"/>
        <v>0.25093632958801498</v>
      </c>
      <c r="Q509" t="str">
        <f xml:space="preserve"> IF(Table1[[#This Row],[Profit]]/Table1[[#This Row],[COGS]]*100&gt;20, "Achieved", "Not Achieved")</f>
        <v>Achieved</v>
      </c>
    </row>
    <row r="510" spans="1:17" ht="12.75">
      <c r="A510" s="1" t="s">
        <v>157</v>
      </c>
      <c r="B510" s="16">
        <v>2706</v>
      </c>
      <c r="C510" s="2">
        <v>3</v>
      </c>
      <c r="D510" s="2">
        <v>7</v>
      </c>
      <c r="E510" s="2">
        <v>18942</v>
      </c>
      <c r="F510" s="2">
        <v>2083.62</v>
      </c>
      <c r="G510" s="2">
        <v>16858.38</v>
      </c>
      <c r="H510" s="2">
        <v>13530</v>
      </c>
      <c r="I510" s="3">
        <v>41285</v>
      </c>
      <c r="J510" t="s">
        <v>393</v>
      </c>
      <c r="K510" t="s">
        <v>357</v>
      </c>
      <c r="L510" t="s">
        <v>394</v>
      </c>
      <c r="M510" t="str" cm="1">
        <f t="array" ref="M510" xml:space="preserve"> _xlfn.XLOOKUP(K510,Market!B:B,Market!C:C, NA,0,1)</f>
        <v>North America</v>
      </c>
      <c r="N510" t="str">
        <f xml:space="preserve"> IF(Table1[[#This Row],[Discounts]]=0, "No Discount", IF(Table1[[#This Row],[Discounts]]&lt;1000, "Low Discount", IF(Table1[[#This Row],[Discounts]]&lt;10000, "Medium Discount", "High Discount")))</f>
        <v>Medium Discount</v>
      </c>
      <c r="O510" s="18">
        <f t="shared" si="14"/>
        <v>3328.380000000001</v>
      </c>
      <c r="P510">
        <f t="shared" si="15"/>
        <v>0.19743178170144468</v>
      </c>
      <c r="Q510" t="str">
        <f xml:space="preserve"> IF(Table1[[#This Row],[Profit]]/Table1[[#This Row],[COGS]]*100&gt;20, "Achieved", "Not Achieved")</f>
        <v>Achieved</v>
      </c>
    </row>
    <row r="511" spans="1:17" ht="12.75">
      <c r="A511" s="1" t="s">
        <v>157</v>
      </c>
      <c r="B511" s="16">
        <v>766</v>
      </c>
      <c r="C511" s="2">
        <v>5</v>
      </c>
      <c r="D511" s="2">
        <v>350</v>
      </c>
      <c r="E511" s="2">
        <v>268100</v>
      </c>
      <c r="F511" s="2">
        <v>29491</v>
      </c>
      <c r="G511" s="2">
        <v>238609</v>
      </c>
      <c r="H511" s="2">
        <v>199160</v>
      </c>
      <c r="I511" s="3">
        <v>41640</v>
      </c>
      <c r="J511" t="s">
        <v>393</v>
      </c>
      <c r="K511" t="s">
        <v>310</v>
      </c>
      <c r="L511" t="s">
        <v>396</v>
      </c>
      <c r="M511" t="str" cm="1">
        <f t="array" ref="M511" xml:space="preserve"> _xlfn.XLOOKUP(K511,Market!B:B,Market!C:C, NA,0,1)</f>
        <v>Europe</v>
      </c>
      <c r="N511" t="str">
        <f xml:space="preserve"> IF(Table1[[#This Row],[Discounts]]=0, "No Discount", IF(Table1[[#This Row],[Discounts]]&lt;1000, "Low Discount", IF(Table1[[#This Row],[Discounts]]&lt;10000, "Medium Discount", "High Discount")))</f>
        <v>High Discount</v>
      </c>
      <c r="O511" s="18">
        <f t="shared" si="14"/>
        <v>39449</v>
      </c>
      <c r="P511">
        <f t="shared" si="15"/>
        <v>0.1653290529695024</v>
      </c>
      <c r="Q511" t="str">
        <f xml:space="preserve"> IF(Table1[[#This Row],[Profit]]/Table1[[#This Row],[COGS]]*100&gt;20, "Achieved", "Not Achieved")</f>
        <v>Not Achieved</v>
      </c>
    </row>
    <row r="512" spans="1:17" ht="12.75">
      <c r="A512" s="1" t="s">
        <v>157</v>
      </c>
      <c r="B512" s="16">
        <v>2992</v>
      </c>
      <c r="C512" s="2">
        <v>5</v>
      </c>
      <c r="D512" s="2">
        <v>20</v>
      </c>
      <c r="E512" s="2">
        <v>59840</v>
      </c>
      <c r="F512" s="2">
        <v>6582.4</v>
      </c>
      <c r="G512" s="2">
        <v>53257.599999999999</v>
      </c>
      <c r="H512" s="2">
        <v>29920</v>
      </c>
      <c r="I512" s="3">
        <v>41284</v>
      </c>
      <c r="J512" t="s">
        <v>393</v>
      </c>
      <c r="K512" t="s">
        <v>310</v>
      </c>
      <c r="L512" t="s">
        <v>396</v>
      </c>
      <c r="M512" t="str" cm="1">
        <f t="array" ref="M512" xml:space="preserve"> _xlfn.XLOOKUP(K512,Market!B:B,Market!C:C, NA,0,1)</f>
        <v>Europe</v>
      </c>
      <c r="N512" t="str">
        <f xml:space="preserve"> IF(Table1[[#This Row],[Discounts]]=0, "No Discount", IF(Table1[[#This Row],[Discounts]]&lt;1000, "Low Discount", IF(Table1[[#This Row],[Discounts]]&lt;10000, "Medium Discount", "High Discount")))</f>
        <v>Medium Discount</v>
      </c>
      <c r="O512" s="18">
        <f t="shared" si="14"/>
        <v>23337.599999999999</v>
      </c>
      <c r="P512">
        <f t="shared" si="15"/>
        <v>0.4382022471910112</v>
      </c>
      <c r="Q512" t="str">
        <f xml:space="preserve"> IF(Table1[[#This Row],[Profit]]/Table1[[#This Row],[COGS]]*100&gt;20, "Achieved", "Not Achieved")</f>
        <v>Achieved</v>
      </c>
    </row>
    <row r="513" spans="1:17" ht="12.75">
      <c r="A513" s="1" t="s">
        <v>157</v>
      </c>
      <c r="B513" s="16">
        <v>2157</v>
      </c>
      <c r="C513" s="2">
        <v>5</v>
      </c>
      <c r="D513" s="2">
        <v>15</v>
      </c>
      <c r="E513" s="2">
        <v>32355</v>
      </c>
      <c r="F513" s="2">
        <v>3559.05</v>
      </c>
      <c r="G513" s="2">
        <v>28795.95</v>
      </c>
      <c r="H513" s="2">
        <v>21570</v>
      </c>
      <c r="I513" s="3">
        <v>41651</v>
      </c>
      <c r="J513" t="s">
        <v>395</v>
      </c>
      <c r="K513" t="s">
        <v>357</v>
      </c>
      <c r="L513" t="s">
        <v>396</v>
      </c>
      <c r="M513" t="str" cm="1">
        <f t="array" ref="M513" xml:space="preserve"> _xlfn.XLOOKUP(K513,Market!B:B,Market!C:C, NA,0,1)</f>
        <v>North America</v>
      </c>
      <c r="N513" t="str">
        <f xml:space="preserve"> IF(Table1[[#This Row],[Discounts]]=0, "No Discount", IF(Table1[[#This Row],[Discounts]]&lt;1000, "Low Discount", IF(Table1[[#This Row],[Discounts]]&lt;10000, "Medium Discount", "High Discount")))</f>
        <v>Medium Discount</v>
      </c>
      <c r="O513" s="18">
        <f t="shared" si="14"/>
        <v>7225.9500000000007</v>
      </c>
      <c r="P513">
        <f t="shared" si="15"/>
        <v>0.25093632958801498</v>
      </c>
      <c r="Q513" t="str">
        <f xml:space="preserve"> IF(Table1[[#This Row],[Profit]]/Table1[[#This Row],[COGS]]*100&gt;20, "Achieved", "Not Achieved")</f>
        <v>Achieved</v>
      </c>
    </row>
    <row r="514" spans="1:17" ht="12.75">
      <c r="A514" s="1" t="s">
        <v>157</v>
      </c>
      <c r="B514" s="16">
        <v>873</v>
      </c>
      <c r="C514" s="2">
        <v>10</v>
      </c>
      <c r="D514" s="2">
        <v>300</v>
      </c>
      <c r="E514" s="2">
        <v>261900</v>
      </c>
      <c r="F514" s="2">
        <v>28809</v>
      </c>
      <c r="G514" s="2">
        <v>233091</v>
      </c>
      <c r="H514" s="2">
        <v>218250</v>
      </c>
      <c r="I514" s="3">
        <v>41640</v>
      </c>
      <c r="J514" t="s">
        <v>399</v>
      </c>
      <c r="K514" t="s">
        <v>346</v>
      </c>
      <c r="L514" t="s">
        <v>400</v>
      </c>
      <c r="M514" t="str" cm="1">
        <f t="array" ref="M514" xml:space="preserve"> _xlfn.XLOOKUP(K514,Market!B:B,Market!C:C, NA,0,1)</f>
        <v>North America</v>
      </c>
      <c r="N514" t="str">
        <f xml:space="preserve"> IF(Table1[[#This Row],[Discounts]]=0, "No Discount", IF(Table1[[#This Row],[Discounts]]&lt;1000, "Low Discount", IF(Table1[[#This Row],[Discounts]]&lt;10000, "Medium Discount", "High Discount")))</f>
        <v>High Discount</v>
      </c>
      <c r="O514" s="18">
        <f t="shared" ref="O514:O577" si="16" xml:space="preserve"> G514-H514</f>
        <v>14841</v>
      </c>
      <c r="P514">
        <f t="shared" ref="P514:P577" si="17">(O514/G514)</f>
        <v>6.3670411985018729E-2</v>
      </c>
      <c r="Q514" t="str">
        <f xml:space="preserve"> IF(Table1[[#This Row],[Profit]]/Table1[[#This Row],[COGS]]*100&gt;20, "Achieved", "Not Achieved")</f>
        <v>Not Achieved</v>
      </c>
    </row>
    <row r="515" spans="1:17" ht="12.75">
      <c r="A515" s="1" t="s">
        <v>157</v>
      </c>
      <c r="B515" s="16">
        <v>1122</v>
      </c>
      <c r="C515" s="2">
        <v>10</v>
      </c>
      <c r="D515" s="2">
        <v>20</v>
      </c>
      <c r="E515" s="2">
        <v>22440</v>
      </c>
      <c r="F515" s="2">
        <v>2468.4</v>
      </c>
      <c r="G515" s="2">
        <v>19971.599999999999</v>
      </c>
      <c r="H515" s="2">
        <v>11220</v>
      </c>
      <c r="I515" s="3">
        <v>41642</v>
      </c>
      <c r="J515" t="s">
        <v>393</v>
      </c>
      <c r="K515" t="s">
        <v>357</v>
      </c>
      <c r="L515" t="s">
        <v>400</v>
      </c>
      <c r="M515" t="str" cm="1">
        <f t="array" ref="M515" xml:space="preserve"> _xlfn.XLOOKUP(K515,Market!B:B,Market!C:C, NA,0,1)</f>
        <v>North America</v>
      </c>
      <c r="N515" t="str">
        <f xml:space="preserve"> IF(Table1[[#This Row],[Discounts]]=0, "No Discount", IF(Table1[[#This Row],[Discounts]]&lt;1000, "Low Discount", IF(Table1[[#This Row],[Discounts]]&lt;10000, "Medium Discount", "High Discount")))</f>
        <v>Medium Discount</v>
      </c>
      <c r="O515" s="18">
        <f t="shared" si="16"/>
        <v>8751.5999999999985</v>
      </c>
      <c r="P515">
        <f t="shared" si="17"/>
        <v>0.4382022471910112</v>
      </c>
      <c r="Q515" t="str">
        <f xml:space="preserve"> IF(Table1[[#This Row],[Profit]]/Table1[[#This Row],[COGS]]*100&gt;20, "Achieved", "Not Achieved")</f>
        <v>Achieved</v>
      </c>
    </row>
    <row r="516" spans="1:17" ht="12.75">
      <c r="A516" s="1" t="s">
        <v>157</v>
      </c>
      <c r="B516" s="16">
        <v>2104.5</v>
      </c>
      <c r="C516" s="2">
        <v>10</v>
      </c>
      <c r="D516" s="2">
        <v>350</v>
      </c>
      <c r="E516" s="2">
        <v>736575</v>
      </c>
      <c r="F516" s="2">
        <v>81023.25</v>
      </c>
      <c r="G516" s="2">
        <v>655551.75</v>
      </c>
      <c r="H516" s="2">
        <v>547170</v>
      </c>
      <c r="I516" s="3">
        <v>41646</v>
      </c>
      <c r="J516" t="s">
        <v>393</v>
      </c>
      <c r="K516" t="s">
        <v>346</v>
      </c>
      <c r="L516" t="s">
        <v>400</v>
      </c>
      <c r="M516" t="str" cm="1">
        <f t="array" ref="M516" xml:space="preserve"> _xlfn.XLOOKUP(K516,Market!B:B,Market!C:C, NA,0,1)</f>
        <v>North America</v>
      </c>
      <c r="N516" t="str">
        <f xml:space="preserve"> IF(Table1[[#This Row],[Discounts]]=0, "No Discount", IF(Table1[[#This Row],[Discounts]]&lt;1000, "Low Discount", IF(Table1[[#This Row],[Discounts]]&lt;10000, "Medium Discount", "High Discount")))</f>
        <v>High Discount</v>
      </c>
      <c r="O516" s="18">
        <f t="shared" si="16"/>
        <v>108381.75</v>
      </c>
      <c r="P516">
        <f t="shared" si="17"/>
        <v>0.1653290529695024</v>
      </c>
      <c r="Q516" t="str">
        <f xml:space="preserve"> IF(Table1[[#This Row],[Profit]]/Table1[[#This Row],[COGS]]*100&gt;20, "Achieved", "Not Achieved")</f>
        <v>Not Achieved</v>
      </c>
    </row>
    <row r="517" spans="1:17" ht="12.75">
      <c r="A517" s="1" t="s">
        <v>157</v>
      </c>
      <c r="B517" s="16">
        <v>4026</v>
      </c>
      <c r="C517" s="2">
        <v>10</v>
      </c>
      <c r="D517" s="2">
        <v>12</v>
      </c>
      <c r="E517" s="2">
        <v>48312</v>
      </c>
      <c r="F517" s="2">
        <v>5314.32</v>
      </c>
      <c r="G517" s="2">
        <v>42997.68</v>
      </c>
      <c r="H517" s="2">
        <v>12078</v>
      </c>
      <c r="I517" s="3">
        <v>41646</v>
      </c>
      <c r="J517" t="s">
        <v>397</v>
      </c>
      <c r="K517" t="s">
        <v>346</v>
      </c>
      <c r="L517" t="s">
        <v>400</v>
      </c>
      <c r="M517" t="str" cm="1">
        <f t="array" ref="M517" xml:space="preserve"> _xlfn.XLOOKUP(K517,Market!B:B,Market!C:C, NA,0,1)</f>
        <v>North America</v>
      </c>
      <c r="N517" t="str">
        <f xml:space="preserve"> IF(Table1[[#This Row],[Discounts]]=0, "No Discount", IF(Table1[[#This Row],[Discounts]]&lt;1000, "Low Discount", IF(Table1[[#This Row],[Discounts]]&lt;10000, "Medium Discount", "High Discount")))</f>
        <v>Medium Discount</v>
      </c>
      <c r="O517" s="18">
        <f t="shared" si="16"/>
        <v>30919.68</v>
      </c>
      <c r="P517">
        <f t="shared" si="17"/>
        <v>0.7191011235955056</v>
      </c>
      <c r="Q517" t="str">
        <f xml:space="preserve"> IF(Table1[[#This Row],[Profit]]/Table1[[#This Row],[COGS]]*100&gt;20, "Achieved", "Not Achieved")</f>
        <v>Achieved</v>
      </c>
    </row>
    <row r="518" spans="1:17" ht="12.75">
      <c r="A518" s="1" t="s">
        <v>157</v>
      </c>
      <c r="B518" s="16">
        <v>2425.5</v>
      </c>
      <c r="C518" s="2">
        <v>10</v>
      </c>
      <c r="D518" s="2">
        <v>12</v>
      </c>
      <c r="E518" s="2">
        <v>29106</v>
      </c>
      <c r="F518" s="2">
        <v>3201.66</v>
      </c>
      <c r="G518" s="2">
        <v>25904.34</v>
      </c>
      <c r="H518" s="2">
        <v>7276.5</v>
      </c>
      <c r="I518" s="3">
        <v>41646</v>
      </c>
      <c r="J518" t="s">
        <v>397</v>
      </c>
      <c r="K518" t="s">
        <v>309</v>
      </c>
      <c r="L518" t="s">
        <v>400</v>
      </c>
      <c r="M518" t="str" cm="1">
        <f t="array" ref="M518" xml:space="preserve"> _xlfn.XLOOKUP(K518,Market!B:B,Market!C:C, NA,0,1)</f>
        <v>Europe</v>
      </c>
      <c r="N518" t="str">
        <f xml:space="preserve"> IF(Table1[[#This Row],[Discounts]]=0, "No Discount", IF(Table1[[#This Row],[Discounts]]&lt;1000, "Low Discount", IF(Table1[[#This Row],[Discounts]]&lt;10000, "Medium Discount", "High Discount")))</f>
        <v>Medium Discount</v>
      </c>
      <c r="O518" s="18">
        <f t="shared" si="16"/>
        <v>18627.84</v>
      </c>
      <c r="P518">
        <f t="shared" si="17"/>
        <v>0.7191011235955056</v>
      </c>
      <c r="Q518" t="str">
        <f xml:space="preserve"> IF(Table1[[#This Row],[Profit]]/Table1[[#This Row],[COGS]]*100&gt;20, "Achieved", "Not Achieved")</f>
        <v>Achieved</v>
      </c>
    </row>
    <row r="519" spans="1:17" ht="12.75">
      <c r="A519" s="1" t="s">
        <v>157</v>
      </c>
      <c r="B519" s="16">
        <v>2394</v>
      </c>
      <c r="C519" s="2">
        <v>10</v>
      </c>
      <c r="D519" s="2">
        <v>20</v>
      </c>
      <c r="E519" s="2">
        <v>47880</v>
      </c>
      <c r="F519" s="2">
        <v>5266.8</v>
      </c>
      <c r="G519" s="2">
        <v>42613.2</v>
      </c>
      <c r="H519" s="2">
        <v>23940</v>
      </c>
      <c r="I519" s="3">
        <v>41647</v>
      </c>
      <c r="J519" t="s">
        <v>393</v>
      </c>
      <c r="K519" t="s">
        <v>346</v>
      </c>
      <c r="L519" t="s">
        <v>400</v>
      </c>
      <c r="M519" t="str" cm="1">
        <f t="array" ref="M519" xml:space="preserve"> _xlfn.XLOOKUP(K519,Market!B:B,Market!C:C, NA,0,1)</f>
        <v>North America</v>
      </c>
      <c r="N519" t="str">
        <f xml:space="preserve"> IF(Table1[[#This Row],[Discounts]]=0, "No Discount", IF(Table1[[#This Row],[Discounts]]&lt;1000, "Low Discount", IF(Table1[[#This Row],[Discounts]]&lt;10000, "Medium Discount", "High Discount")))</f>
        <v>Medium Discount</v>
      </c>
      <c r="O519" s="18">
        <f t="shared" si="16"/>
        <v>18673.199999999997</v>
      </c>
      <c r="P519">
        <f t="shared" si="17"/>
        <v>0.4382022471910112</v>
      </c>
      <c r="Q519" t="str">
        <f xml:space="preserve"> IF(Table1[[#This Row],[Profit]]/Table1[[#This Row],[COGS]]*100&gt;20, "Achieved", "Not Achieved")</f>
        <v>Achieved</v>
      </c>
    </row>
    <row r="520" spans="1:17" ht="12.75">
      <c r="A520" s="1" t="s">
        <v>157</v>
      </c>
      <c r="B520" s="16">
        <v>1984</v>
      </c>
      <c r="C520" s="2">
        <v>10</v>
      </c>
      <c r="D520" s="2">
        <v>15</v>
      </c>
      <c r="E520" s="2">
        <v>29760</v>
      </c>
      <c r="F520" s="2">
        <v>3273.6</v>
      </c>
      <c r="G520" s="2">
        <v>26486.400000000001</v>
      </c>
      <c r="H520" s="2">
        <v>19840</v>
      </c>
      <c r="I520" s="3">
        <v>41647</v>
      </c>
      <c r="J520" t="s">
        <v>395</v>
      </c>
      <c r="K520" t="s">
        <v>357</v>
      </c>
      <c r="L520" t="s">
        <v>400</v>
      </c>
      <c r="M520" t="str" cm="1">
        <f t="array" ref="M520" xml:space="preserve"> _xlfn.XLOOKUP(K520,Market!B:B,Market!C:C, NA,0,1)</f>
        <v>North America</v>
      </c>
      <c r="N520" t="str">
        <f xml:space="preserve"> IF(Table1[[#This Row],[Discounts]]=0, "No Discount", IF(Table1[[#This Row],[Discounts]]&lt;1000, "Low Discount", IF(Table1[[#This Row],[Discounts]]&lt;10000, "Medium Discount", "High Discount")))</f>
        <v>Medium Discount</v>
      </c>
      <c r="O520" s="18">
        <f t="shared" si="16"/>
        <v>6646.4000000000015</v>
      </c>
      <c r="P520">
        <f t="shared" si="17"/>
        <v>0.25093632958801504</v>
      </c>
      <c r="Q520" t="str">
        <f xml:space="preserve"> IF(Table1[[#This Row],[Profit]]/Table1[[#This Row],[COGS]]*100&gt;20, "Achieved", "Not Achieved")</f>
        <v>Achieved</v>
      </c>
    </row>
    <row r="521" spans="1:17" ht="12.75">
      <c r="A521" s="1" t="s">
        <v>157</v>
      </c>
      <c r="B521" s="16">
        <v>2441</v>
      </c>
      <c r="C521" s="2">
        <v>10</v>
      </c>
      <c r="D521" s="2">
        <v>125</v>
      </c>
      <c r="E521" s="2">
        <v>305125</v>
      </c>
      <c r="F521" s="2">
        <v>33563.75</v>
      </c>
      <c r="G521" s="2">
        <v>271561.25</v>
      </c>
      <c r="H521" s="2">
        <v>292920</v>
      </c>
      <c r="I521" s="3">
        <v>41649</v>
      </c>
      <c r="J521" t="s">
        <v>398</v>
      </c>
      <c r="K521" t="s">
        <v>309</v>
      </c>
      <c r="L521" t="s">
        <v>400</v>
      </c>
      <c r="M521" t="str" cm="1">
        <f t="array" ref="M521" xml:space="preserve"> _xlfn.XLOOKUP(K521,Market!B:B,Market!C:C, NA,0,1)</f>
        <v>Europe</v>
      </c>
      <c r="N521" t="str">
        <f xml:space="preserve"> IF(Table1[[#This Row],[Discounts]]=0, "No Discount", IF(Table1[[#This Row],[Discounts]]&lt;1000, "Low Discount", IF(Table1[[#This Row],[Discounts]]&lt;10000, "Medium Discount", "High Discount")))</f>
        <v>High Discount</v>
      </c>
      <c r="O521" s="18">
        <f t="shared" si="16"/>
        <v>-21358.75</v>
      </c>
      <c r="P521">
        <f t="shared" si="17"/>
        <v>-7.8651685393258425E-2</v>
      </c>
      <c r="Q521" t="str">
        <f xml:space="preserve"> IF(Table1[[#This Row],[Profit]]/Table1[[#This Row],[COGS]]*100&gt;20, "Achieved", "Not Achieved")</f>
        <v>Not Achieved</v>
      </c>
    </row>
    <row r="522" spans="1:17" ht="12.75">
      <c r="A522" s="1" t="s">
        <v>157</v>
      </c>
      <c r="B522" s="16">
        <v>2992</v>
      </c>
      <c r="C522" s="2">
        <v>10</v>
      </c>
      <c r="D522" s="2">
        <v>20</v>
      </c>
      <c r="E522" s="2">
        <v>59840</v>
      </c>
      <c r="F522" s="2">
        <v>6582.4</v>
      </c>
      <c r="G522" s="2">
        <v>53257.599999999999</v>
      </c>
      <c r="H522" s="2">
        <v>29920</v>
      </c>
      <c r="I522" s="3">
        <v>41284</v>
      </c>
      <c r="J522" t="s">
        <v>393</v>
      </c>
      <c r="K522" t="s">
        <v>310</v>
      </c>
      <c r="L522" t="s">
        <v>400</v>
      </c>
      <c r="M522" t="str" cm="1">
        <f t="array" ref="M522" xml:space="preserve"> _xlfn.XLOOKUP(K522,Market!B:B,Market!C:C, NA,0,1)</f>
        <v>Europe</v>
      </c>
      <c r="N522" t="str">
        <f xml:space="preserve"> IF(Table1[[#This Row],[Discounts]]=0, "No Discount", IF(Table1[[#This Row],[Discounts]]&lt;1000, "Low Discount", IF(Table1[[#This Row],[Discounts]]&lt;10000, "Medium Discount", "High Discount")))</f>
        <v>Medium Discount</v>
      </c>
      <c r="O522" s="18">
        <f t="shared" si="16"/>
        <v>23337.599999999999</v>
      </c>
      <c r="P522">
        <f t="shared" si="17"/>
        <v>0.4382022471910112</v>
      </c>
      <c r="Q522" t="str">
        <f xml:space="preserve"> IF(Table1[[#This Row],[Profit]]/Table1[[#This Row],[COGS]]*100&gt;20, "Achieved", "Not Achieved")</f>
        <v>Achieved</v>
      </c>
    </row>
    <row r="523" spans="1:17" ht="12.75">
      <c r="A523" s="1" t="s">
        <v>157</v>
      </c>
      <c r="B523" s="16">
        <v>1366</v>
      </c>
      <c r="C523" s="2">
        <v>10</v>
      </c>
      <c r="D523" s="2">
        <v>300</v>
      </c>
      <c r="E523" s="2">
        <v>409800</v>
      </c>
      <c r="F523" s="2">
        <v>45078</v>
      </c>
      <c r="G523" s="2">
        <v>364722</v>
      </c>
      <c r="H523" s="2">
        <v>341500</v>
      </c>
      <c r="I523" s="3">
        <v>41650</v>
      </c>
      <c r="J523" t="s">
        <v>399</v>
      </c>
      <c r="K523" t="s">
        <v>346</v>
      </c>
      <c r="L523" t="s">
        <v>400</v>
      </c>
      <c r="M523" t="str" cm="1">
        <f t="array" ref="M523" xml:space="preserve"> _xlfn.XLOOKUP(K523,Market!B:B,Market!C:C, NA,0,1)</f>
        <v>North America</v>
      </c>
      <c r="N523" t="str">
        <f xml:space="preserve"> IF(Table1[[#This Row],[Discounts]]=0, "No Discount", IF(Table1[[#This Row],[Discounts]]&lt;1000, "Low Discount", IF(Table1[[#This Row],[Discounts]]&lt;10000, "Medium Discount", "High Discount")))</f>
        <v>High Discount</v>
      </c>
      <c r="O523" s="18">
        <f t="shared" si="16"/>
        <v>23222</v>
      </c>
      <c r="P523">
        <f t="shared" si="17"/>
        <v>6.3670411985018729E-2</v>
      </c>
      <c r="Q523" t="str">
        <f xml:space="preserve"> IF(Table1[[#This Row],[Profit]]/Table1[[#This Row],[COGS]]*100&gt;20, "Achieved", "Not Achieved")</f>
        <v>Not Achieved</v>
      </c>
    </row>
    <row r="524" spans="1:17" ht="12.75">
      <c r="A524" s="1" t="s">
        <v>157</v>
      </c>
      <c r="B524" s="16">
        <v>2805</v>
      </c>
      <c r="C524" s="2">
        <v>120</v>
      </c>
      <c r="D524" s="2">
        <v>20</v>
      </c>
      <c r="E524" s="2">
        <v>56100</v>
      </c>
      <c r="F524" s="2">
        <v>6171</v>
      </c>
      <c r="G524" s="2">
        <v>49929</v>
      </c>
      <c r="H524" s="2">
        <v>28050</v>
      </c>
      <c r="I524" s="3">
        <v>41283</v>
      </c>
      <c r="J524" t="s">
        <v>393</v>
      </c>
      <c r="K524" t="s">
        <v>309</v>
      </c>
      <c r="L524" t="s">
        <v>401</v>
      </c>
      <c r="M524" t="str" cm="1">
        <f t="array" ref="M524" xml:space="preserve"> _xlfn.XLOOKUP(K524,Market!B:B,Market!C:C, NA,0,1)</f>
        <v>Europe</v>
      </c>
      <c r="N524" t="str">
        <f xml:space="preserve"> IF(Table1[[#This Row],[Discounts]]=0, "No Discount", IF(Table1[[#This Row],[Discounts]]&lt;1000, "Low Discount", IF(Table1[[#This Row],[Discounts]]&lt;10000, "Medium Discount", "High Discount")))</f>
        <v>Medium Discount</v>
      </c>
      <c r="O524" s="18">
        <f t="shared" si="16"/>
        <v>21879</v>
      </c>
      <c r="P524">
        <f t="shared" si="17"/>
        <v>0.43820224719101125</v>
      </c>
      <c r="Q524" t="str">
        <f xml:space="preserve"> IF(Table1[[#This Row],[Profit]]/Table1[[#This Row],[COGS]]*100&gt;20, "Achieved", "Not Achieved")</f>
        <v>Achieved</v>
      </c>
    </row>
    <row r="525" spans="1:17" ht="12.75">
      <c r="A525" s="1" t="s">
        <v>157</v>
      </c>
      <c r="B525" s="16">
        <v>655</v>
      </c>
      <c r="C525" s="2">
        <v>120</v>
      </c>
      <c r="D525" s="2">
        <v>15</v>
      </c>
      <c r="E525" s="2">
        <v>9825</v>
      </c>
      <c r="F525" s="2">
        <v>1080.75</v>
      </c>
      <c r="G525" s="2">
        <v>8744.25</v>
      </c>
      <c r="H525" s="2">
        <v>6550</v>
      </c>
      <c r="I525" s="3">
        <v>41283</v>
      </c>
      <c r="J525" t="s">
        <v>395</v>
      </c>
      <c r="K525" t="s">
        <v>357</v>
      </c>
      <c r="L525" t="s">
        <v>401</v>
      </c>
      <c r="M525" t="str" cm="1">
        <f t="array" ref="M525" xml:space="preserve"> _xlfn.XLOOKUP(K525,Market!B:B,Market!C:C, NA,0,1)</f>
        <v>North America</v>
      </c>
      <c r="N525" t="str">
        <f xml:space="preserve"> IF(Table1[[#This Row],[Discounts]]=0, "No Discount", IF(Table1[[#This Row],[Discounts]]&lt;1000, "Low Discount", IF(Table1[[#This Row],[Discounts]]&lt;10000, "Medium Discount", "High Discount")))</f>
        <v>Medium Discount</v>
      </c>
      <c r="O525" s="18">
        <f t="shared" si="16"/>
        <v>2194.25</v>
      </c>
      <c r="P525">
        <f t="shared" si="17"/>
        <v>0.25093632958801498</v>
      </c>
      <c r="Q525" t="str">
        <f xml:space="preserve"> IF(Table1[[#This Row],[Profit]]/Table1[[#This Row],[COGS]]*100&gt;20, "Achieved", "Not Achieved")</f>
        <v>Achieved</v>
      </c>
    </row>
    <row r="526" spans="1:17" ht="12.75">
      <c r="A526" s="1" t="s">
        <v>157</v>
      </c>
      <c r="B526" s="16">
        <v>344</v>
      </c>
      <c r="C526" s="2">
        <v>120</v>
      </c>
      <c r="D526" s="2">
        <v>350</v>
      </c>
      <c r="E526" s="2">
        <v>120400</v>
      </c>
      <c r="F526" s="2">
        <v>13244</v>
      </c>
      <c r="G526" s="2">
        <v>107156</v>
      </c>
      <c r="H526" s="2">
        <v>89440</v>
      </c>
      <c r="I526" s="3">
        <v>41284</v>
      </c>
      <c r="J526" t="s">
        <v>393</v>
      </c>
      <c r="K526" t="s">
        <v>357</v>
      </c>
      <c r="L526" t="s">
        <v>401</v>
      </c>
      <c r="M526" t="str" cm="1">
        <f t="array" ref="M526" xml:space="preserve"> _xlfn.XLOOKUP(K526,Market!B:B,Market!C:C, NA,0,1)</f>
        <v>North America</v>
      </c>
      <c r="N526" t="str">
        <f xml:space="preserve"> IF(Table1[[#This Row],[Discounts]]=0, "No Discount", IF(Table1[[#This Row],[Discounts]]&lt;1000, "Low Discount", IF(Table1[[#This Row],[Discounts]]&lt;10000, "Medium Discount", "High Discount")))</f>
        <v>High Discount</v>
      </c>
      <c r="O526" s="18">
        <f t="shared" si="16"/>
        <v>17716</v>
      </c>
      <c r="P526">
        <f t="shared" si="17"/>
        <v>0.1653290529695024</v>
      </c>
      <c r="Q526" t="str">
        <f xml:space="preserve"> IF(Table1[[#This Row],[Profit]]/Table1[[#This Row],[COGS]]*100&gt;20, "Achieved", "Not Achieved")</f>
        <v>Not Achieved</v>
      </c>
    </row>
    <row r="527" spans="1:17" ht="12.75">
      <c r="A527" s="1" t="s">
        <v>157</v>
      </c>
      <c r="B527" s="16">
        <v>1808</v>
      </c>
      <c r="C527" s="2">
        <v>120</v>
      </c>
      <c r="D527" s="2">
        <v>7</v>
      </c>
      <c r="E527" s="2">
        <v>12656</v>
      </c>
      <c r="F527" s="2">
        <v>1392.16</v>
      </c>
      <c r="G527" s="2">
        <v>11263.84</v>
      </c>
      <c r="H527" s="2">
        <v>9040</v>
      </c>
      <c r="I527" s="3">
        <v>41650</v>
      </c>
      <c r="J527" t="s">
        <v>393</v>
      </c>
      <c r="K527" t="s">
        <v>346</v>
      </c>
      <c r="L527" t="s">
        <v>401</v>
      </c>
      <c r="M527" t="str" cm="1">
        <f t="array" ref="M527" xml:space="preserve"> _xlfn.XLOOKUP(K527,Market!B:B,Market!C:C, NA,0,1)</f>
        <v>North America</v>
      </c>
      <c r="N527" t="str">
        <f xml:space="preserve"> IF(Table1[[#This Row],[Discounts]]=0, "No Discount", IF(Table1[[#This Row],[Discounts]]&lt;1000, "Low Discount", IF(Table1[[#This Row],[Discounts]]&lt;10000, "Medium Discount", "High Discount")))</f>
        <v>Medium Discount</v>
      </c>
      <c r="O527" s="18">
        <f t="shared" si="16"/>
        <v>2223.84</v>
      </c>
      <c r="P527">
        <f t="shared" si="17"/>
        <v>0.19743178170144463</v>
      </c>
      <c r="Q527" t="str">
        <f xml:space="preserve"> IF(Table1[[#This Row],[Profit]]/Table1[[#This Row],[COGS]]*100&gt;20, "Achieved", "Not Achieved")</f>
        <v>Achieved</v>
      </c>
    </row>
    <row r="528" spans="1:17" ht="12.75">
      <c r="A528" s="1" t="s">
        <v>157</v>
      </c>
      <c r="B528" s="16">
        <v>1734</v>
      </c>
      <c r="C528" s="2">
        <v>250</v>
      </c>
      <c r="D528" s="2">
        <v>12</v>
      </c>
      <c r="E528" s="2">
        <v>20808</v>
      </c>
      <c r="F528" s="2">
        <v>2288.88</v>
      </c>
      <c r="G528" s="2">
        <v>18519.12</v>
      </c>
      <c r="H528" s="2">
        <v>5202</v>
      </c>
      <c r="I528" s="3">
        <v>41640</v>
      </c>
      <c r="J528" t="s">
        <v>397</v>
      </c>
      <c r="K528" t="s">
        <v>309</v>
      </c>
      <c r="L528" t="s">
        <v>402</v>
      </c>
      <c r="M528" t="str" cm="1">
        <f t="array" ref="M528" xml:space="preserve"> _xlfn.XLOOKUP(K528,Market!B:B,Market!C:C, NA,0,1)</f>
        <v>Europe</v>
      </c>
      <c r="N528" t="str">
        <f xml:space="preserve"> IF(Table1[[#This Row],[Discounts]]=0, "No Discount", IF(Table1[[#This Row],[Discounts]]&lt;1000, "Low Discount", IF(Table1[[#This Row],[Discounts]]&lt;10000, "Medium Discount", "High Discount")))</f>
        <v>Medium Discount</v>
      </c>
      <c r="O528" s="18">
        <f t="shared" si="16"/>
        <v>13317.119999999999</v>
      </c>
      <c r="P528">
        <f t="shared" si="17"/>
        <v>0.7191011235955056</v>
      </c>
      <c r="Q528" t="str">
        <f xml:space="preserve"> IF(Table1[[#This Row],[Profit]]/Table1[[#This Row],[COGS]]*100&gt;20, "Achieved", "Not Achieved")</f>
        <v>Achieved</v>
      </c>
    </row>
    <row r="529" spans="1:17" ht="12.75">
      <c r="A529" s="1" t="s">
        <v>157</v>
      </c>
      <c r="B529" s="16">
        <v>554</v>
      </c>
      <c r="C529" s="2">
        <v>250</v>
      </c>
      <c r="D529" s="2">
        <v>125</v>
      </c>
      <c r="E529" s="2">
        <v>69250</v>
      </c>
      <c r="F529" s="2">
        <v>7617.5</v>
      </c>
      <c r="G529" s="2">
        <v>61632.5</v>
      </c>
      <c r="H529" s="2">
        <v>66480</v>
      </c>
      <c r="I529" s="3">
        <v>41640</v>
      </c>
      <c r="J529" t="s">
        <v>398</v>
      </c>
      <c r="K529" t="s">
        <v>357</v>
      </c>
      <c r="L529" t="s">
        <v>402</v>
      </c>
      <c r="M529" t="str" cm="1">
        <f t="array" ref="M529" xml:space="preserve"> _xlfn.XLOOKUP(K529,Market!B:B,Market!C:C, NA,0,1)</f>
        <v>North America</v>
      </c>
      <c r="N529" t="str">
        <f xml:space="preserve"> IF(Table1[[#This Row],[Discounts]]=0, "No Discount", IF(Table1[[#This Row],[Discounts]]&lt;1000, "Low Discount", IF(Table1[[#This Row],[Discounts]]&lt;10000, "Medium Discount", "High Discount")))</f>
        <v>Medium Discount</v>
      </c>
      <c r="O529" s="18">
        <f t="shared" si="16"/>
        <v>-4847.5</v>
      </c>
      <c r="P529">
        <f t="shared" si="17"/>
        <v>-7.8651685393258425E-2</v>
      </c>
      <c r="Q529" t="str">
        <f xml:space="preserve"> IF(Table1[[#This Row],[Profit]]/Table1[[#This Row],[COGS]]*100&gt;20, "Achieved", "Not Achieved")</f>
        <v>Not Achieved</v>
      </c>
    </row>
    <row r="530" spans="1:17" ht="12.75">
      <c r="A530" s="1" t="s">
        <v>157</v>
      </c>
      <c r="B530" s="16">
        <v>2935</v>
      </c>
      <c r="C530" s="2">
        <v>250</v>
      </c>
      <c r="D530" s="2">
        <v>20</v>
      </c>
      <c r="E530" s="2">
        <v>58700</v>
      </c>
      <c r="F530" s="2">
        <v>6457</v>
      </c>
      <c r="G530" s="2">
        <v>52243</v>
      </c>
      <c r="H530" s="2">
        <v>29350</v>
      </c>
      <c r="I530" s="3">
        <v>41285</v>
      </c>
      <c r="J530" t="s">
        <v>393</v>
      </c>
      <c r="K530" t="s">
        <v>346</v>
      </c>
      <c r="L530" t="s">
        <v>402</v>
      </c>
      <c r="M530" t="str" cm="1">
        <f t="array" ref="M530" xml:space="preserve"> _xlfn.XLOOKUP(K530,Market!B:B,Market!C:C, NA,0,1)</f>
        <v>North America</v>
      </c>
      <c r="N530" t="str">
        <f xml:space="preserve"> IF(Table1[[#This Row],[Discounts]]=0, "No Discount", IF(Table1[[#This Row],[Discounts]]&lt;1000, "Low Discount", IF(Table1[[#This Row],[Discounts]]&lt;10000, "Medium Discount", "High Discount")))</f>
        <v>Medium Discount</v>
      </c>
      <c r="O530" s="18">
        <f t="shared" si="16"/>
        <v>22893</v>
      </c>
      <c r="P530">
        <f t="shared" si="17"/>
        <v>0.43820224719101125</v>
      </c>
      <c r="Q530" t="str">
        <f xml:space="preserve"> IF(Table1[[#This Row],[Profit]]/Table1[[#This Row],[COGS]]*100&gt;20, "Achieved", "Not Achieved")</f>
        <v>Achieved</v>
      </c>
    </row>
    <row r="531" spans="1:17" ht="12.75">
      <c r="A531" s="1" t="s">
        <v>157</v>
      </c>
      <c r="B531" s="16">
        <v>3165</v>
      </c>
      <c r="C531" s="2">
        <v>260</v>
      </c>
      <c r="D531" s="2">
        <v>125</v>
      </c>
      <c r="E531" s="2">
        <v>395625</v>
      </c>
      <c r="F531" s="2">
        <v>43518.75</v>
      </c>
      <c r="G531" s="2">
        <v>352106.25</v>
      </c>
      <c r="H531" s="2">
        <v>379800</v>
      </c>
      <c r="I531" s="3">
        <v>41640</v>
      </c>
      <c r="J531" t="s">
        <v>398</v>
      </c>
      <c r="K531" t="s">
        <v>310</v>
      </c>
      <c r="L531" t="s">
        <v>403</v>
      </c>
      <c r="M531" t="str" cm="1">
        <f t="array" ref="M531" xml:space="preserve"> _xlfn.XLOOKUP(K531,Market!B:B,Market!C:C, NA,0,1)</f>
        <v>Europe</v>
      </c>
      <c r="N531" t="str">
        <f xml:space="preserve"> IF(Table1[[#This Row],[Discounts]]=0, "No Discount", IF(Table1[[#This Row],[Discounts]]&lt;1000, "Low Discount", IF(Table1[[#This Row],[Discounts]]&lt;10000, "Medium Discount", "High Discount")))</f>
        <v>High Discount</v>
      </c>
      <c r="O531" s="18">
        <f t="shared" si="16"/>
        <v>-27693.75</v>
      </c>
      <c r="P531">
        <f t="shared" si="17"/>
        <v>-7.8651685393258425E-2</v>
      </c>
      <c r="Q531" t="str">
        <f xml:space="preserve"> IF(Table1[[#This Row],[Profit]]/Table1[[#This Row],[COGS]]*100&gt;20, "Achieved", "Not Achieved")</f>
        <v>Not Achieved</v>
      </c>
    </row>
    <row r="532" spans="1:17" ht="12.75">
      <c r="A532" s="1" t="s">
        <v>157</v>
      </c>
      <c r="B532" s="16">
        <v>2629</v>
      </c>
      <c r="C532" s="2">
        <v>260</v>
      </c>
      <c r="D532" s="2">
        <v>20</v>
      </c>
      <c r="E532" s="2">
        <v>52580</v>
      </c>
      <c r="F532" s="2">
        <v>5783.8</v>
      </c>
      <c r="G532" s="2">
        <v>46796.2</v>
      </c>
      <c r="H532" s="2">
        <v>26290</v>
      </c>
      <c r="I532" s="3">
        <v>41640</v>
      </c>
      <c r="J532" t="s">
        <v>393</v>
      </c>
      <c r="K532" t="s">
        <v>357</v>
      </c>
      <c r="L532" t="s">
        <v>403</v>
      </c>
      <c r="M532" t="str" cm="1">
        <f t="array" ref="M532" xml:space="preserve"> _xlfn.XLOOKUP(K532,Market!B:B,Market!C:C, NA,0,1)</f>
        <v>North America</v>
      </c>
      <c r="N532" t="str">
        <f xml:space="preserve"> IF(Table1[[#This Row],[Discounts]]=0, "No Discount", IF(Table1[[#This Row],[Discounts]]&lt;1000, "Low Discount", IF(Table1[[#This Row],[Discounts]]&lt;10000, "Medium Discount", "High Discount")))</f>
        <v>Medium Discount</v>
      </c>
      <c r="O532" s="18">
        <f t="shared" si="16"/>
        <v>20506.199999999997</v>
      </c>
      <c r="P532">
        <f t="shared" si="17"/>
        <v>0.4382022471910112</v>
      </c>
      <c r="Q532" t="str">
        <f xml:space="preserve"> IF(Table1[[#This Row],[Profit]]/Table1[[#This Row],[COGS]]*100&gt;20, "Achieved", "Not Achieved")</f>
        <v>Achieved</v>
      </c>
    </row>
    <row r="533" spans="1:17" ht="12.75">
      <c r="A533" s="1" t="s">
        <v>157</v>
      </c>
      <c r="B533" s="16">
        <v>1433</v>
      </c>
      <c r="C533" s="2">
        <v>260</v>
      </c>
      <c r="D533" s="2">
        <v>125</v>
      </c>
      <c r="E533" s="2">
        <v>179125</v>
      </c>
      <c r="F533" s="2">
        <v>19703.75</v>
      </c>
      <c r="G533" s="2">
        <v>159421.25</v>
      </c>
      <c r="H533" s="2">
        <v>171960</v>
      </c>
      <c r="I533" s="3">
        <v>41644</v>
      </c>
      <c r="J533" t="s">
        <v>398</v>
      </c>
      <c r="K533" t="s">
        <v>309</v>
      </c>
      <c r="L533" t="s">
        <v>403</v>
      </c>
      <c r="M533" t="str" cm="1">
        <f t="array" ref="M533" xml:space="preserve"> _xlfn.XLOOKUP(K533,Market!B:B,Market!C:C, NA,0,1)</f>
        <v>Europe</v>
      </c>
      <c r="N533" t="str">
        <f xml:space="preserve"> IF(Table1[[#This Row],[Discounts]]=0, "No Discount", IF(Table1[[#This Row],[Discounts]]&lt;1000, "Low Discount", IF(Table1[[#This Row],[Discounts]]&lt;10000, "Medium Discount", "High Discount")))</f>
        <v>High Discount</v>
      </c>
      <c r="O533" s="18">
        <f t="shared" si="16"/>
        <v>-12538.75</v>
      </c>
      <c r="P533">
        <f t="shared" si="17"/>
        <v>-7.8651685393258425E-2</v>
      </c>
      <c r="Q533" t="str">
        <f xml:space="preserve"> IF(Table1[[#This Row],[Profit]]/Table1[[#This Row],[COGS]]*100&gt;20, "Achieved", "Not Achieved")</f>
        <v>Not Achieved</v>
      </c>
    </row>
    <row r="534" spans="1:17" ht="12.75">
      <c r="A534" s="1" t="s">
        <v>157</v>
      </c>
      <c r="B534" s="16">
        <v>947</v>
      </c>
      <c r="C534" s="2">
        <v>260</v>
      </c>
      <c r="D534" s="2">
        <v>125</v>
      </c>
      <c r="E534" s="2">
        <v>118375</v>
      </c>
      <c r="F534" s="2">
        <v>13021.25</v>
      </c>
      <c r="G534" s="2">
        <v>105353.75</v>
      </c>
      <c r="H534" s="2">
        <v>113640</v>
      </c>
      <c r="I534" s="3">
        <v>41283</v>
      </c>
      <c r="J534" t="s">
        <v>398</v>
      </c>
      <c r="K534" t="s">
        <v>357</v>
      </c>
      <c r="L534" t="s">
        <v>403</v>
      </c>
      <c r="M534" t="str" cm="1">
        <f t="array" ref="M534" xml:space="preserve"> _xlfn.XLOOKUP(K534,Market!B:B,Market!C:C, NA,0,1)</f>
        <v>North America</v>
      </c>
      <c r="N534" t="str">
        <f xml:space="preserve"> IF(Table1[[#This Row],[Discounts]]=0, "No Discount", IF(Table1[[#This Row],[Discounts]]&lt;1000, "Low Discount", IF(Table1[[#This Row],[Discounts]]&lt;10000, "Medium Discount", "High Discount")))</f>
        <v>High Discount</v>
      </c>
      <c r="O534" s="18">
        <f t="shared" si="16"/>
        <v>-8286.25</v>
      </c>
      <c r="P534">
        <f t="shared" si="17"/>
        <v>-7.8651685393258425E-2</v>
      </c>
      <c r="Q534" t="str">
        <f xml:space="preserve"> IF(Table1[[#This Row],[Profit]]/Table1[[#This Row],[COGS]]*100&gt;20, "Achieved", "Not Achieved")</f>
        <v>Not Achieved</v>
      </c>
    </row>
    <row r="535" spans="1:17" ht="12.75">
      <c r="A535" s="1" t="s">
        <v>157</v>
      </c>
      <c r="B535" s="16">
        <v>344</v>
      </c>
      <c r="C535" s="2">
        <v>260</v>
      </c>
      <c r="D535" s="2">
        <v>350</v>
      </c>
      <c r="E535" s="2">
        <v>120400</v>
      </c>
      <c r="F535" s="2">
        <v>13244</v>
      </c>
      <c r="G535" s="2">
        <v>107156</v>
      </c>
      <c r="H535" s="2">
        <v>89440</v>
      </c>
      <c r="I535" s="3">
        <v>41284</v>
      </c>
      <c r="J535" t="s">
        <v>393</v>
      </c>
      <c r="K535" t="s">
        <v>357</v>
      </c>
      <c r="L535" t="s">
        <v>403</v>
      </c>
      <c r="M535" t="str" cm="1">
        <f t="array" ref="M535" xml:space="preserve"> _xlfn.XLOOKUP(K535,Market!B:B,Market!C:C, NA,0,1)</f>
        <v>North America</v>
      </c>
      <c r="N535" t="str">
        <f xml:space="preserve"> IF(Table1[[#This Row],[Discounts]]=0, "No Discount", IF(Table1[[#This Row],[Discounts]]&lt;1000, "Low Discount", IF(Table1[[#This Row],[Discounts]]&lt;10000, "Medium Discount", "High Discount")))</f>
        <v>High Discount</v>
      </c>
      <c r="O535" s="18">
        <f t="shared" si="16"/>
        <v>17716</v>
      </c>
      <c r="P535">
        <f t="shared" si="17"/>
        <v>0.1653290529695024</v>
      </c>
      <c r="Q535" t="str">
        <f xml:space="preserve"> IF(Table1[[#This Row],[Profit]]/Table1[[#This Row],[COGS]]*100&gt;20, "Achieved", "Not Achieved")</f>
        <v>Not Achieved</v>
      </c>
    </row>
    <row r="536" spans="1:17" ht="12.75">
      <c r="A536" s="1" t="s">
        <v>157</v>
      </c>
      <c r="B536" s="16">
        <v>2157</v>
      </c>
      <c r="C536" s="2">
        <v>260</v>
      </c>
      <c r="D536" s="2">
        <v>15</v>
      </c>
      <c r="E536" s="2">
        <v>32355</v>
      </c>
      <c r="F536" s="2">
        <v>3559.05</v>
      </c>
      <c r="G536" s="2">
        <v>28795.95</v>
      </c>
      <c r="H536" s="2">
        <v>21570</v>
      </c>
      <c r="I536" s="3">
        <v>41651</v>
      </c>
      <c r="J536" t="s">
        <v>395</v>
      </c>
      <c r="K536" t="s">
        <v>357</v>
      </c>
      <c r="L536" t="s">
        <v>403</v>
      </c>
      <c r="M536" t="str" cm="1">
        <f t="array" ref="M536" xml:space="preserve"> _xlfn.XLOOKUP(K536,Market!B:B,Market!C:C, NA,0,1)</f>
        <v>North America</v>
      </c>
      <c r="N536" t="str">
        <f xml:space="preserve"> IF(Table1[[#This Row],[Discounts]]=0, "No Discount", IF(Table1[[#This Row],[Discounts]]&lt;1000, "Low Discount", IF(Table1[[#This Row],[Discounts]]&lt;10000, "Medium Discount", "High Discount")))</f>
        <v>Medium Discount</v>
      </c>
      <c r="O536" s="18">
        <f t="shared" si="16"/>
        <v>7225.9500000000007</v>
      </c>
      <c r="P536">
        <f t="shared" si="17"/>
        <v>0.25093632958801498</v>
      </c>
      <c r="Q536" t="str">
        <f xml:space="preserve"> IF(Table1[[#This Row],[Profit]]/Table1[[#This Row],[COGS]]*100&gt;20, "Achieved", "Not Achieved")</f>
        <v>Achieved</v>
      </c>
    </row>
    <row r="537" spans="1:17" ht="12.75">
      <c r="A537" s="1" t="s">
        <v>157</v>
      </c>
      <c r="B537" s="16">
        <v>380</v>
      </c>
      <c r="C537" s="2">
        <v>10</v>
      </c>
      <c r="D537" s="2">
        <v>7</v>
      </c>
      <c r="E537" s="2">
        <v>2660</v>
      </c>
      <c r="F537" s="2">
        <v>292.60000000000002</v>
      </c>
      <c r="G537" s="2">
        <v>2367.4</v>
      </c>
      <c r="H537" s="2">
        <v>1900</v>
      </c>
      <c r="I537" s="3">
        <v>41283</v>
      </c>
      <c r="J537" t="s">
        <v>393</v>
      </c>
      <c r="K537" t="s">
        <v>364</v>
      </c>
      <c r="L537" t="s">
        <v>400</v>
      </c>
      <c r="M537" t="str" cm="1">
        <f t="array" ref="M537" xml:space="preserve"> _xlfn.XLOOKUP(K537,Market!B:B,Market!C:C, NA,0,1)</f>
        <v>North America</v>
      </c>
      <c r="N537" t="str">
        <f xml:space="preserve"> IF(Table1[[#This Row],[Discounts]]=0, "No Discount", IF(Table1[[#This Row],[Discounts]]&lt;1000, "Low Discount", IF(Table1[[#This Row],[Discounts]]&lt;10000, "Medium Discount", "High Discount")))</f>
        <v>Low Discount</v>
      </c>
      <c r="O537" s="18">
        <f t="shared" si="16"/>
        <v>467.40000000000009</v>
      </c>
      <c r="P537">
        <f t="shared" si="17"/>
        <v>0.19743178170144465</v>
      </c>
      <c r="Q537" t="str">
        <f xml:space="preserve"> IF(Table1[[#This Row],[Profit]]/Table1[[#This Row],[COGS]]*100&gt;20, "Achieved", "Not Achieved")</f>
        <v>Achieved</v>
      </c>
    </row>
    <row r="538" spans="1:17" ht="12.75">
      <c r="A538" s="1" t="s">
        <v>157</v>
      </c>
      <c r="B538" s="16">
        <v>886</v>
      </c>
      <c r="C538" s="2">
        <v>3</v>
      </c>
      <c r="D538" s="2">
        <v>350</v>
      </c>
      <c r="E538" s="2">
        <v>310100</v>
      </c>
      <c r="F538" s="2">
        <v>37212</v>
      </c>
      <c r="G538" s="2">
        <v>272888</v>
      </c>
      <c r="H538" s="2">
        <v>230360</v>
      </c>
      <c r="I538" s="3">
        <v>41645</v>
      </c>
      <c r="J538" t="s">
        <v>393</v>
      </c>
      <c r="K538" t="s">
        <v>357</v>
      </c>
      <c r="L538" t="s">
        <v>394</v>
      </c>
      <c r="M538" t="str" cm="1">
        <f t="array" ref="M538" xml:space="preserve"> _xlfn.XLOOKUP(K538,Market!B:B,Market!C:C, NA,0,1)</f>
        <v>North America</v>
      </c>
      <c r="N538" t="str">
        <f xml:space="preserve"> IF(Table1[[#This Row],[Discounts]]=0, "No Discount", IF(Table1[[#This Row],[Discounts]]&lt;1000, "Low Discount", IF(Table1[[#This Row],[Discounts]]&lt;10000, "Medium Discount", "High Discount")))</f>
        <v>High Discount</v>
      </c>
      <c r="O538" s="18">
        <f t="shared" si="16"/>
        <v>42528</v>
      </c>
      <c r="P538">
        <f t="shared" si="17"/>
        <v>0.15584415584415584</v>
      </c>
      <c r="Q538" t="str">
        <f xml:space="preserve"> IF(Table1[[#This Row],[Profit]]/Table1[[#This Row],[COGS]]*100&gt;20, "Achieved", "Not Achieved")</f>
        <v>Not Achieved</v>
      </c>
    </row>
    <row r="539" spans="1:17" ht="12.75">
      <c r="A539" s="1" t="s">
        <v>157</v>
      </c>
      <c r="B539" s="16">
        <v>2416</v>
      </c>
      <c r="C539" s="2">
        <v>3</v>
      </c>
      <c r="D539" s="2">
        <v>125</v>
      </c>
      <c r="E539" s="2">
        <v>302000</v>
      </c>
      <c r="F539" s="2">
        <v>36240</v>
      </c>
      <c r="G539" s="2">
        <v>265760</v>
      </c>
      <c r="H539" s="2">
        <v>289920</v>
      </c>
      <c r="I539" s="3">
        <v>41283</v>
      </c>
      <c r="J539" t="s">
        <v>398</v>
      </c>
      <c r="K539" t="s">
        <v>346</v>
      </c>
      <c r="L539" t="s">
        <v>394</v>
      </c>
      <c r="M539" t="str" cm="1">
        <f t="array" ref="M539" xml:space="preserve"> _xlfn.XLOOKUP(K539,Market!B:B,Market!C:C, NA,0,1)</f>
        <v>North America</v>
      </c>
      <c r="N539" t="str">
        <f xml:space="preserve"> IF(Table1[[#This Row],[Discounts]]=0, "No Discount", IF(Table1[[#This Row],[Discounts]]&lt;1000, "Low Discount", IF(Table1[[#This Row],[Discounts]]&lt;10000, "Medium Discount", "High Discount")))</f>
        <v>High Discount</v>
      </c>
      <c r="O539" s="18">
        <f t="shared" si="16"/>
        <v>-24160</v>
      </c>
      <c r="P539">
        <f t="shared" si="17"/>
        <v>-9.0909090909090912E-2</v>
      </c>
      <c r="Q539" t="str">
        <f xml:space="preserve"> IF(Table1[[#This Row],[Profit]]/Table1[[#This Row],[COGS]]*100&gt;20, "Achieved", "Not Achieved")</f>
        <v>Not Achieved</v>
      </c>
    </row>
    <row r="540" spans="1:17" ht="12.75">
      <c r="A540" s="1" t="s">
        <v>157</v>
      </c>
      <c r="B540" s="16">
        <v>2156</v>
      </c>
      <c r="C540" s="2">
        <v>3</v>
      </c>
      <c r="D540" s="2">
        <v>125</v>
      </c>
      <c r="E540" s="2">
        <v>269500</v>
      </c>
      <c r="F540" s="2">
        <v>32340</v>
      </c>
      <c r="G540" s="2">
        <v>237160</v>
      </c>
      <c r="H540" s="2">
        <v>258720</v>
      </c>
      <c r="I540" s="3">
        <v>41649</v>
      </c>
      <c r="J540" t="s">
        <v>398</v>
      </c>
      <c r="K540" t="s">
        <v>357</v>
      </c>
      <c r="L540" t="s">
        <v>394</v>
      </c>
      <c r="M540" t="str" cm="1">
        <f t="array" ref="M540" xml:space="preserve"> _xlfn.XLOOKUP(K540,Market!B:B,Market!C:C, NA,0,1)</f>
        <v>North America</v>
      </c>
      <c r="N540" t="str">
        <f xml:space="preserve"> IF(Table1[[#This Row],[Discounts]]=0, "No Discount", IF(Table1[[#This Row],[Discounts]]&lt;1000, "Low Discount", IF(Table1[[#This Row],[Discounts]]&lt;10000, "Medium Discount", "High Discount")))</f>
        <v>High Discount</v>
      </c>
      <c r="O540" s="18">
        <f t="shared" si="16"/>
        <v>-21560</v>
      </c>
      <c r="P540">
        <f t="shared" si="17"/>
        <v>-9.0909090909090912E-2</v>
      </c>
      <c r="Q540" t="str">
        <f xml:space="preserve"> IF(Table1[[#This Row],[Profit]]/Table1[[#This Row],[COGS]]*100&gt;20, "Achieved", "Not Achieved")</f>
        <v>Not Achieved</v>
      </c>
    </row>
    <row r="541" spans="1:17" ht="12.75">
      <c r="A541" s="1" t="s">
        <v>157</v>
      </c>
      <c r="B541" s="16">
        <v>2689</v>
      </c>
      <c r="C541" s="2">
        <v>3</v>
      </c>
      <c r="D541" s="2">
        <v>15</v>
      </c>
      <c r="E541" s="2">
        <v>40335</v>
      </c>
      <c r="F541" s="2">
        <v>4840.2</v>
      </c>
      <c r="G541" s="2">
        <v>35494.800000000003</v>
      </c>
      <c r="H541" s="2">
        <v>26890</v>
      </c>
      <c r="I541" s="3">
        <v>41650</v>
      </c>
      <c r="J541" t="s">
        <v>395</v>
      </c>
      <c r="K541" t="s">
        <v>346</v>
      </c>
      <c r="L541" t="s">
        <v>394</v>
      </c>
      <c r="M541" t="str" cm="1">
        <f t="array" ref="M541" xml:space="preserve"> _xlfn.XLOOKUP(K541,Market!B:B,Market!C:C, NA,0,1)</f>
        <v>North America</v>
      </c>
      <c r="N541" t="str">
        <f xml:space="preserve"> IF(Table1[[#This Row],[Discounts]]=0, "No Discount", IF(Table1[[#This Row],[Discounts]]&lt;1000, "Low Discount", IF(Table1[[#This Row],[Discounts]]&lt;10000, "Medium Discount", "High Discount")))</f>
        <v>Medium Discount</v>
      </c>
      <c r="O541" s="18">
        <f t="shared" si="16"/>
        <v>8604.8000000000029</v>
      </c>
      <c r="P541">
        <f t="shared" si="17"/>
        <v>0.24242424242424249</v>
      </c>
      <c r="Q541" t="str">
        <f xml:space="preserve"> IF(Table1[[#This Row],[Profit]]/Table1[[#This Row],[COGS]]*100&gt;20, "Achieved", "Not Achieved")</f>
        <v>Achieved</v>
      </c>
    </row>
    <row r="542" spans="1:17" ht="12.75">
      <c r="A542" s="1" t="s">
        <v>157</v>
      </c>
      <c r="B542" s="16">
        <v>677</v>
      </c>
      <c r="C542" s="2">
        <v>5</v>
      </c>
      <c r="D542" s="2">
        <v>15</v>
      </c>
      <c r="E542" s="2">
        <v>10155</v>
      </c>
      <c r="F542" s="2">
        <v>1218.5999999999999</v>
      </c>
      <c r="G542" s="2">
        <v>8936.4</v>
      </c>
      <c r="H542" s="2">
        <v>6770</v>
      </c>
      <c r="I542" s="3">
        <v>41642</v>
      </c>
      <c r="J542" t="s">
        <v>395</v>
      </c>
      <c r="K542" t="s">
        <v>364</v>
      </c>
      <c r="L542" t="s">
        <v>396</v>
      </c>
      <c r="M542" t="str" cm="1">
        <f t="array" ref="M542" xml:space="preserve"> _xlfn.XLOOKUP(K542,Market!B:B,Market!C:C, NA,0,1)</f>
        <v>North America</v>
      </c>
      <c r="N542" t="str">
        <f xml:space="preserve"> IF(Table1[[#This Row],[Discounts]]=0, "No Discount", IF(Table1[[#This Row],[Discounts]]&lt;1000, "Low Discount", IF(Table1[[#This Row],[Discounts]]&lt;10000, "Medium Discount", "High Discount")))</f>
        <v>Medium Discount</v>
      </c>
      <c r="O542" s="18">
        <f t="shared" si="16"/>
        <v>2166.3999999999996</v>
      </c>
      <c r="P542">
        <f t="shared" si="17"/>
        <v>0.2424242424242424</v>
      </c>
      <c r="Q542" t="str">
        <f xml:space="preserve"> IF(Table1[[#This Row],[Profit]]/Table1[[#This Row],[COGS]]*100&gt;20, "Achieved", "Not Achieved")</f>
        <v>Achieved</v>
      </c>
    </row>
    <row r="543" spans="1:17" ht="12.75">
      <c r="A543" s="1" t="s">
        <v>157</v>
      </c>
      <c r="B543" s="16">
        <v>1773</v>
      </c>
      <c r="C543" s="2">
        <v>5</v>
      </c>
      <c r="D543" s="2">
        <v>300</v>
      </c>
      <c r="E543" s="2">
        <v>531900</v>
      </c>
      <c r="F543" s="2">
        <v>63828</v>
      </c>
      <c r="G543" s="2">
        <v>468072</v>
      </c>
      <c r="H543" s="2">
        <v>443250</v>
      </c>
      <c r="I543" s="3">
        <v>41643</v>
      </c>
      <c r="J543" t="s">
        <v>399</v>
      </c>
      <c r="K543" t="s">
        <v>309</v>
      </c>
      <c r="L543" t="s">
        <v>396</v>
      </c>
      <c r="M543" t="str" cm="1">
        <f t="array" ref="M543" xml:space="preserve"> _xlfn.XLOOKUP(K543,Market!B:B,Market!C:C, NA,0,1)</f>
        <v>Europe</v>
      </c>
      <c r="N543" t="str">
        <f xml:space="preserve"> IF(Table1[[#This Row],[Discounts]]=0, "No Discount", IF(Table1[[#This Row],[Discounts]]&lt;1000, "Low Discount", IF(Table1[[#This Row],[Discounts]]&lt;10000, "Medium Discount", "High Discount")))</f>
        <v>High Discount</v>
      </c>
      <c r="O543" s="18">
        <f t="shared" si="16"/>
        <v>24822</v>
      </c>
      <c r="P543">
        <f t="shared" si="17"/>
        <v>5.3030303030303032E-2</v>
      </c>
      <c r="Q543" t="str">
        <f xml:space="preserve"> IF(Table1[[#This Row],[Profit]]/Table1[[#This Row],[COGS]]*100&gt;20, "Achieved", "Not Achieved")</f>
        <v>Not Achieved</v>
      </c>
    </row>
    <row r="544" spans="1:17" ht="12.75">
      <c r="A544" s="1" t="s">
        <v>157</v>
      </c>
      <c r="B544" s="16">
        <v>2420</v>
      </c>
      <c r="C544" s="2">
        <v>5</v>
      </c>
      <c r="D544" s="2">
        <v>7</v>
      </c>
      <c r="E544" s="2">
        <v>16940</v>
      </c>
      <c r="F544" s="2">
        <v>2032.8</v>
      </c>
      <c r="G544" s="2">
        <v>14907.2</v>
      </c>
      <c r="H544" s="2">
        <v>12100</v>
      </c>
      <c r="I544" s="3">
        <v>41648</v>
      </c>
      <c r="J544" t="s">
        <v>393</v>
      </c>
      <c r="K544" t="s">
        <v>357</v>
      </c>
      <c r="L544" t="s">
        <v>396</v>
      </c>
      <c r="M544" t="str" cm="1">
        <f t="array" ref="M544" xml:space="preserve"> _xlfn.XLOOKUP(K544,Market!B:B,Market!C:C, NA,0,1)</f>
        <v>North America</v>
      </c>
      <c r="N544" t="str">
        <f xml:space="preserve"> IF(Table1[[#This Row],[Discounts]]=0, "No Discount", IF(Table1[[#This Row],[Discounts]]&lt;1000, "Low Discount", IF(Table1[[#This Row],[Discounts]]&lt;10000, "Medium Discount", "High Discount")))</f>
        <v>Medium Discount</v>
      </c>
      <c r="O544" s="18">
        <f t="shared" si="16"/>
        <v>2807.2000000000007</v>
      </c>
      <c r="P544">
        <f t="shared" si="17"/>
        <v>0.18831168831168835</v>
      </c>
      <c r="Q544" t="str">
        <f xml:space="preserve"> IF(Table1[[#This Row],[Profit]]/Table1[[#This Row],[COGS]]*100&gt;20, "Achieved", "Not Achieved")</f>
        <v>Achieved</v>
      </c>
    </row>
    <row r="545" spans="1:17" ht="12.75">
      <c r="A545" s="1" t="s">
        <v>157</v>
      </c>
      <c r="B545" s="16">
        <v>2734</v>
      </c>
      <c r="C545" s="2">
        <v>5</v>
      </c>
      <c r="D545" s="2">
        <v>7</v>
      </c>
      <c r="E545" s="2">
        <v>19138</v>
      </c>
      <c r="F545" s="2">
        <v>2296.56</v>
      </c>
      <c r="G545" s="2">
        <v>16841.439999999999</v>
      </c>
      <c r="H545" s="2">
        <v>13670</v>
      </c>
      <c r="I545" s="3">
        <v>41649</v>
      </c>
      <c r="J545" t="s">
        <v>393</v>
      </c>
      <c r="K545" t="s">
        <v>346</v>
      </c>
      <c r="L545" t="s">
        <v>396</v>
      </c>
      <c r="M545" t="str" cm="1">
        <f t="array" ref="M545" xml:space="preserve"> _xlfn.XLOOKUP(K545,Market!B:B,Market!C:C, NA,0,1)</f>
        <v>North America</v>
      </c>
      <c r="N545" t="str">
        <f xml:space="preserve"> IF(Table1[[#This Row],[Discounts]]=0, "No Discount", IF(Table1[[#This Row],[Discounts]]&lt;1000, "Low Discount", IF(Table1[[#This Row],[Discounts]]&lt;10000, "Medium Discount", "High Discount")))</f>
        <v>Medium Discount</v>
      </c>
      <c r="O545" s="18">
        <f t="shared" si="16"/>
        <v>3171.4399999999987</v>
      </c>
      <c r="P545">
        <f t="shared" si="17"/>
        <v>0.18831168831168824</v>
      </c>
      <c r="Q545" t="str">
        <f xml:space="preserve"> IF(Table1[[#This Row],[Profit]]/Table1[[#This Row],[COGS]]*100&gt;20, "Achieved", "Not Achieved")</f>
        <v>Achieved</v>
      </c>
    </row>
    <row r="546" spans="1:17" ht="12.75">
      <c r="A546" s="1" t="s">
        <v>157</v>
      </c>
      <c r="B546" s="16">
        <v>1715</v>
      </c>
      <c r="C546" s="2">
        <v>5</v>
      </c>
      <c r="D546" s="2">
        <v>20</v>
      </c>
      <c r="E546" s="2">
        <v>34300</v>
      </c>
      <c r="F546" s="2">
        <v>4116</v>
      </c>
      <c r="G546" s="2">
        <v>30184</v>
      </c>
      <c r="H546" s="2">
        <v>17150</v>
      </c>
      <c r="I546" s="3">
        <v>41284</v>
      </c>
      <c r="J546" t="s">
        <v>393</v>
      </c>
      <c r="K546" t="s">
        <v>357</v>
      </c>
      <c r="L546" t="s">
        <v>396</v>
      </c>
      <c r="M546" t="str" cm="1">
        <f t="array" ref="M546" xml:space="preserve"> _xlfn.XLOOKUP(K546,Market!B:B,Market!C:C, NA,0,1)</f>
        <v>North America</v>
      </c>
      <c r="N546" t="str">
        <f xml:space="preserve"> IF(Table1[[#This Row],[Discounts]]=0, "No Discount", IF(Table1[[#This Row],[Discounts]]&lt;1000, "Low Discount", IF(Table1[[#This Row],[Discounts]]&lt;10000, "Medium Discount", "High Discount")))</f>
        <v>Medium Discount</v>
      </c>
      <c r="O546" s="18">
        <f t="shared" si="16"/>
        <v>13034</v>
      </c>
      <c r="P546">
        <f t="shared" si="17"/>
        <v>0.43181818181818182</v>
      </c>
      <c r="Q546" t="str">
        <f xml:space="preserve"> IF(Table1[[#This Row],[Profit]]/Table1[[#This Row],[COGS]]*100&gt;20, "Achieved", "Not Achieved")</f>
        <v>Achieved</v>
      </c>
    </row>
    <row r="547" spans="1:17" ht="12.75">
      <c r="A547" s="1" t="s">
        <v>157</v>
      </c>
      <c r="B547" s="16">
        <v>1186</v>
      </c>
      <c r="C547" s="2">
        <v>5</v>
      </c>
      <c r="D547" s="2">
        <v>300</v>
      </c>
      <c r="E547" s="2">
        <v>355800</v>
      </c>
      <c r="F547" s="2">
        <v>42696</v>
      </c>
      <c r="G547" s="2">
        <v>313104</v>
      </c>
      <c r="H547" s="2">
        <v>296500</v>
      </c>
      <c r="I547" s="3">
        <v>41286</v>
      </c>
      <c r="J547" t="s">
        <v>399</v>
      </c>
      <c r="K547" t="s">
        <v>309</v>
      </c>
      <c r="L547" t="s">
        <v>396</v>
      </c>
      <c r="M547" t="str" cm="1">
        <f t="array" ref="M547" xml:space="preserve"> _xlfn.XLOOKUP(K547,Market!B:B,Market!C:C, NA,0,1)</f>
        <v>Europe</v>
      </c>
      <c r="N547" t="str">
        <f xml:space="preserve"> IF(Table1[[#This Row],[Discounts]]=0, "No Discount", IF(Table1[[#This Row],[Discounts]]&lt;1000, "Low Discount", IF(Table1[[#This Row],[Discounts]]&lt;10000, "Medium Discount", "High Discount")))</f>
        <v>High Discount</v>
      </c>
      <c r="O547" s="18">
        <f t="shared" si="16"/>
        <v>16604</v>
      </c>
      <c r="P547">
        <f t="shared" si="17"/>
        <v>5.3030303030303032E-2</v>
      </c>
      <c r="Q547" t="str">
        <f xml:space="preserve"> IF(Table1[[#This Row],[Profit]]/Table1[[#This Row],[COGS]]*100&gt;20, "Achieved", "Not Achieved")</f>
        <v>Not Achieved</v>
      </c>
    </row>
    <row r="548" spans="1:17" ht="12.75">
      <c r="A548" s="1" t="s">
        <v>157</v>
      </c>
      <c r="B548" s="16">
        <v>3495</v>
      </c>
      <c r="C548" s="2">
        <v>10</v>
      </c>
      <c r="D548" s="2">
        <v>300</v>
      </c>
      <c r="E548" s="2">
        <v>1048500</v>
      </c>
      <c r="F548" s="2">
        <v>125820</v>
      </c>
      <c r="G548" s="2">
        <v>922680</v>
      </c>
      <c r="H548" s="2">
        <v>873750</v>
      </c>
      <c r="I548" s="3">
        <v>41640</v>
      </c>
      <c r="J548" t="s">
        <v>399</v>
      </c>
      <c r="K548" t="s">
        <v>364</v>
      </c>
      <c r="L548" t="s">
        <v>400</v>
      </c>
      <c r="M548" t="str" cm="1">
        <f t="array" ref="M548" xml:space="preserve"> _xlfn.XLOOKUP(K548,Market!B:B,Market!C:C, NA,0,1)</f>
        <v>North America</v>
      </c>
      <c r="N548" t="str">
        <f xml:space="preserve"> IF(Table1[[#This Row],[Discounts]]=0, "No Discount", IF(Table1[[#This Row],[Discounts]]&lt;1000, "Low Discount", IF(Table1[[#This Row],[Discounts]]&lt;10000, "Medium Discount", "High Discount")))</f>
        <v>High Discount</v>
      </c>
      <c r="O548" s="18">
        <f t="shared" si="16"/>
        <v>48930</v>
      </c>
      <c r="P548">
        <f t="shared" si="17"/>
        <v>5.3030303030303032E-2</v>
      </c>
      <c r="Q548" t="str">
        <f xml:space="preserve"> IF(Table1[[#This Row],[Profit]]/Table1[[#This Row],[COGS]]*100&gt;20, "Achieved", "Not Achieved")</f>
        <v>Not Achieved</v>
      </c>
    </row>
    <row r="549" spans="1:17" ht="12.75">
      <c r="A549" s="1" t="s">
        <v>157</v>
      </c>
      <c r="B549" s="16">
        <v>886</v>
      </c>
      <c r="C549" s="2">
        <v>10</v>
      </c>
      <c r="D549" s="2">
        <v>350</v>
      </c>
      <c r="E549" s="2">
        <v>310100</v>
      </c>
      <c r="F549" s="2">
        <v>37212</v>
      </c>
      <c r="G549" s="2">
        <v>272888</v>
      </c>
      <c r="H549" s="2">
        <v>230360</v>
      </c>
      <c r="I549" s="3">
        <v>41645</v>
      </c>
      <c r="J549" t="s">
        <v>393</v>
      </c>
      <c r="K549" t="s">
        <v>357</v>
      </c>
      <c r="L549" t="s">
        <v>400</v>
      </c>
      <c r="M549" t="str" cm="1">
        <f t="array" ref="M549" xml:space="preserve"> _xlfn.XLOOKUP(K549,Market!B:B,Market!C:C, NA,0,1)</f>
        <v>North America</v>
      </c>
      <c r="N549" t="str">
        <f xml:space="preserve"> IF(Table1[[#This Row],[Discounts]]=0, "No Discount", IF(Table1[[#This Row],[Discounts]]&lt;1000, "Low Discount", IF(Table1[[#This Row],[Discounts]]&lt;10000, "Medium Discount", "High Discount")))</f>
        <v>High Discount</v>
      </c>
      <c r="O549" s="18">
        <f t="shared" si="16"/>
        <v>42528</v>
      </c>
      <c r="P549">
        <f t="shared" si="17"/>
        <v>0.15584415584415584</v>
      </c>
      <c r="Q549" t="str">
        <f xml:space="preserve"> IF(Table1[[#This Row],[Profit]]/Table1[[#This Row],[COGS]]*100&gt;20, "Achieved", "Not Achieved")</f>
        <v>Not Achieved</v>
      </c>
    </row>
    <row r="550" spans="1:17" ht="12.75">
      <c r="A550" s="1" t="s">
        <v>157</v>
      </c>
      <c r="B550" s="16">
        <v>2156</v>
      </c>
      <c r="C550" s="2">
        <v>10</v>
      </c>
      <c r="D550" s="2">
        <v>125</v>
      </c>
      <c r="E550" s="2">
        <v>269500</v>
      </c>
      <c r="F550" s="2">
        <v>32340</v>
      </c>
      <c r="G550" s="2">
        <v>237160</v>
      </c>
      <c r="H550" s="2">
        <v>258720</v>
      </c>
      <c r="I550" s="3">
        <v>41649</v>
      </c>
      <c r="J550" t="s">
        <v>398</v>
      </c>
      <c r="K550" t="s">
        <v>357</v>
      </c>
      <c r="L550" t="s">
        <v>400</v>
      </c>
      <c r="M550" t="str" cm="1">
        <f t="array" ref="M550" xml:space="preserve"> _xlfn.XLOOKUP(K550,Market!B:B,Market!C:C, NA,0,1)</f>
        <v>North America</v>
      </c>
      <c r="N550" t="str">
        <f xml:space="preserve"> IF(Table1[[#This Row],[Discounts]]=0, "No Discount", IF(Table1[[#This Row],[Discounts]]&lt;1000, "Low Discount", IF(Table1[[#This Row],[Discounts]]&lt;10000, "Medium Discount", "High Discount")))</f>
        <v>High Discount</v>
      </c>
      <c r="O550" s="18">
        <f t="shared" si="16"/>
        <v>-21560</v>
      </c>
      <c r="P550">
        <f t="shared" si="17"/>
        <v>-9.0909090909090912E-2</v>
      </c>
      <c r="Q550" t="str">
        <f xml:space="preserve"> IF(Table1[[#This Row],[Profit]]/Table1[[#This Row],[COGS]]*100&gt;20, "Achieved", "Not Achieved")</f>
        <v>Not Achieved</v>
      </c>
    </row>
    <row r="551" spans="1:17" ht="12.75">
      <c r="A551" s="1" t="s">
        <v>157</v>
      </c>
      <c r="B551" s="16">
        <v>905</v>
      </c>
      <c r="C551" s="2">
        <v>10</v>
      </c>
      <c r="D551" s="2">
        <v>20</v>
      </c>
      <c r="E551" s="2">
        <v>18100</v>
      </c>
      <c r="F551" s="2">
        <v>2172</v>
      </c>
      <c r="G551" s="2">
        <v>15928</v>
      </c>
      <c r="H551" s="2">
        <v>9050</v>
      </c>
      <c r="I551" s="3">
        <v>41649</v>
      </c>
      <c r="J551" t="s">
        <v>393</v>
      </c>
      <c r="K551" t="s">
        <v>357</v>
      </c>
      <c r="L551" t="s">
        <v>400</v>
      </c>
      <c r="M551" t="str" cm="1">
        <f t="array" ref="M551" xml:space="preserve"> _xlfn.XLOOKUP(K551,Market!B:B,Market!C:C, NA,0,1)</f>
        <v>North America</v>
      </c>
      <c r="N551" t="str">
        <f xml:space="preserve"> IF(Table1[[#This Row],[Discounts]]=0, "No Discount", IF(Table1[[#This Row],[Discounts]]&lt;1000, "Low Discount", IF(Table1[[#This Row],[Discounts]]&lt;10000, "Medium Discount", "High Discount")))</f>
        <v>Medium Discount</v>
      </c>
      <c r="O551" s="18">
        <f t="shared" si="16"/>
        <v>6878</v>
      </c>
      <c r="P551">
        <f t="shared" si="17"/>
        <v>0.43181818181818182</v>
      </c>
      <c r="Q551" t="str">
        <f xml:space="preserve"> IF(Table1[[#This Row],[Profit]]/Table1[[#This Row],[COGS]]*100&gt;20, "Achieved", "Not Achieved")</f>
        <v>Achieved</v>
      </c>
    </row>
    <row r="552" spans="1:17" ht="12.75">
      <c r="A552" s="1" t="s">
        <v>157</v>
      </c>
      <c r="B552" s="16">
        <v>1715</v>
      </c>
      <c r="C552" s="2">
        <v>10</v>
      </c>
      <c r="D552" s="2">
        <v>20</v>
      </c>
      <c r="E552" s="2">
        <v>34300</v>
      </c>
      <c r="F552" s="2">
        <v>4116</v>
      </c>
      <c r="G552" s="2">
        <v>30184</v>
      </c>
      <c r="H552" s="2">
        <v>17150</v>
      </c>
      <c r="I552" s="3">
        <v>41284</v>
      </c>
      <c r="J552" t="s">
        <v>393</v>
      </c>
      <c r="K552" t="s">
        <v>357</v>
      </c>
      <c r="L552" t="s">
        <v>400</v>
      </c>
      <c r="M552" t="str" cm="1">
        <f t="array" ref="M552" xml:space="preserve"> _xlfn.XLOOKUP(K552,Market!B:B,Market!C:C, NA,0,1)</f>
        <v>North America</v>
      </c>
      <c r="N552" t="str">
        <f xml:space="preserve"> IF(Table1[[#This Row],[Discounts]]=0, "No Discount", IF(Table1[[#This Row],[Discounts]]&lt;1000, "Low Discount", IF(Table1[[#This Row],[Discounts]]&lt;10000, "Medium Discount", "High Discount")))</f>
        <v>Medium Discount</v>
      </c>
      <c r="O552" s="18">
        <f t="shared" si="16"/>
        <v>13034</v>
      </c>
      <c r="P552">
        <f t="shared" si="17"/>
        <v>0.43181818181818182</v>
      </c>
      <c r="Q552" t="str">
        <f xml:space="preserve"> IF(Table1[[#This Row],[Profit]]/Table1[[#This Row],[COGS]]*100&gt;20, "Achieved", "Not Achieved")</f>
        <v>Achieved</v>
      </c>
    </row>
    <row r="553" spans="1:17" ht="12.75">
      <c r="A553" s="1" t="s">
        <v>157</v>
      </c>
      <c r="B553" s="16">
        <v>1594</v>
      </c>
      <c r="C553" s="2">
        <v>10</v>
      </c>
      <c r="D553" s="2">
        <v>350</v>
      </c>
      <c r="E553" s="2">
        <v>557900</v>
      </c>
      <c r="F553" s="2">
        <v>66948</v>
      </c>
      <c r="G553" s="2">
        <v>490952</v>
      </c>
      <c r="H553" s="2">
        <v>414440</v>
      </c>
      <c r="I553" s="3">
        <v>41650</v>
      </c>
      <c r="J553" t="s">
        <v>393</v>
      </c>
      <c r="K553" t="s">
        <v>309</v>
      </c>
      <c r="L553" t="s">
        <v>400</v>
      </c>
      <c r="M553" t="str" cm="1">
        <f t="array" ref="M553" xml:space="preserve"> _xlfn.XLOOKUP(K553,Market!B:B,Market!C:C, NA,0,1)</f>
        <v>Europe</v>
      </c>
      <c r="N553" t="str">
        <f xml:space="preserve"> IF(Table1[[#This Row],[Discounts]]=0, "No Discount", IF(Table1[[#This Row],[Discounts]]&lt;1000, "Low Discount", IF(Table1[[#This Row],[Discounts]]&lt;10000, "Medium Discount", "High Discount")))</f>
        <v>High Discount</v>
      </c>
      <c r="O553" s="18">
        <f t="shared" si="16"/>
        <v>76512</v>
      </c>
      <c r="P553">
        <f t="shared" si="17"/>
        <v>0.15584415584415584</v>
      </c>
      <c r="Q553" t="str">
        <f xml:space="preserve"> IF(Table1[[#This Row],[Profit]]/Table1[[#This Row],[COGS]]*100&gt;20, "Achieved", "Not Achieved")</f>
        <v>Not Achieved</v>
      </c>
    </row>
    <row r="554" spans="1:17" ht="12.75">
      <c r="A554" s="1" t="s">
        <v>157</v>
      </c>
      <c r="B554" s="16">
        <v>1359</v>
      </c>
      <c r="C554" s="2">
        <v>10</v>
      </c>
      <c r="D554" s="2">
        <v>300</v>
      </c>
      <c r="E554" s="2">
        <v>407700</v>
      </c>
      <c r="F554" s="2">
        <v>48924</v>
      </c>
      <c r="G554" s="2">
        <v>358776</v>
      </c>
      <c r="H554" s="2">
        <v>339750</v>
      </c>
      <c r="I554" s="3">
        <v>41650</v>
      </c>
      <c r="J554" t="s">
        <v>399</v>
      </c>
      <c r="K554" t="s">
        <v>310</v>
      </c>
      <c r="L554" t="s">
        <v>400</v>
      </c>
      <c r="M554" t="str" cm="1">
        <f t="array" ref="M554" xml:space="preserve"> _xlfn.XLOOKUP(K554,Market!B:B,Market!C:C, NA,0,1)</f>
        <v>Europe</v>
      </c>
      <c r="N554" t="str">
        <f xml:space="preserve"> IF(Table1[[#This Row],[Discounts]]=0, "No Discount", IF(Table1[[#This Row],[Discounts]]&lt;1000, "Low Discount", IF(Table1[[#This Row],[Discounts]]&lt;10000, "Medium Discount", "High Discount")))</f>
        <v>High Discount</v>
      </c>
      <c r="O554" s="18">
        <f t="shared" si="16"/>
        <v>19026</v>
      </c>
      <c r="P554">
        <f t="shared" si="17"/>
        <v>5.3030303030303032E-2</v>
      </c>
      <c r="Q554" t="str">
        <f xml:space="preserve"> IF(Table1[[#This Row],[Profit]]/Table1[[#This Row],[COGS]]*100&gt;20, "Achieved", "Not Achieved")</f>
        <v>Not Achieved</v>
      </c>
    </row>
    <row r="555" spans="1:17" ht="12.75">
      <c r="A555" s="1" t="s">
        <v>157</v>
      </c>
      <c r="B555" s="16">
        <v>2150</v>
      </c>
      <c r="C555" s="2">
        <v>10</v>
      </c>
      <c r="D555" s="2">
        <v>300</v>
      </c>
      <c r="E555" s="2">
        <v>645000</v>
      </c>
      <c r="F555" s="2">
        <v>77400</v>
      </c>
      <c r="G555" s="2">
        <v>567600</v>
      </c>
      <c r="H555" s="2">
        <v>537500</v>
      </c>
      <c r="I555" s="3">
        <v>41650</v>
      </c>
      <c r="J555" t="s">
        <v>399</v>
      </c>
      <c r="K555" t="s">
        <v>357</v>
      </c>
      <c r="L555" t="s">
        <v>400</v>
      </c>
      <c r="M555" t="str" cm="1">
        <f t="array" ref="M555" xml:space="preserve"> _xlfn.XLOOKUP(K555,Market!B:B,Market!C:C, NA,0,1)</f>
        <v>North America</v>
      </c>
      <c r="N555" t="str">
        <f xml:space="preserve"> IF(Table1[[#This Row],[Discounts]]=0, "No Discount", IF(Table1[[#This Row],[Discounts]]&lt;1000, "Low Discount", IF(Table1[[#This Row],[Discounts]]&lt;10000, "Medium Discount", "High Discount")))</f>
        <v>High Discount</v>
      </c>
      <c r="O555" s="18">
        <f t="shared" si="16"/>
        <v>30100</v>
      </c>
      <c r="P555">
        <f t="shared" si="17"/>
        <v>5.3030303030303032E-2</v>
      </c>
      <c r="Q555" t="str">
        <f xml:space="preserve"> IF(Table1[[#This Row],[Profit]]/Table1[[#This Row],[COGS]]*100&gt;20, "Achieved", "Not Achieved")</f>
        <v>Not Achieved</v>
      </c>
    </row>
    <row r="556" spans="1:17" ht="12.75">
      <c r="A556" s="1" t="s">
        <v>157</v>
      </c>
      <c r="B556" s="16">
        <v>1197</v>
      </c>
      <c r="C556" s="2">
        <v>10</v>
      </c>
      <c r="D556" s="2">
        <v>350</v>
      </c>
      <c r="E556" s="2">
        <v>418950</v>
      </c>
      <c r="F556" s="2">
        <v>50274</v>
      </c>
      <c r="G556" s="2">
        <v>368676</v>
      </c>
      <c r="H556" s="2">
        <v>311220</v>
      </c>
      <c r="I556" s="3">
        <v>41650</v>
      </c>
      <c r="J556" t="s">
        <v>393</v>
      </c>
      <c r="K556" t="s">
        <v>357</v>
      </c>
      <c r="L556" t="s">
        <v>400</v>
      </c>
      <c r="M556" t="str" cm="1">
        <f t="array" ref="M556" xml:space="preserve"> _xlfn.XLOOKUP(K556,Market!B:B,Market!C:C, NA,0,1)</f>
        <v>North America</v>
      </c>
      <c r="N556" t="str">
        <f xml:space="preserve"> IF(Table1[[#This Row],[Discounts]]=0, "No Discount", IF(Table1[[#This Row],[Discounts]]&lt;1000, "Low Discount", IF(Table1[[#This Row],[Discounts]]&lt;10000, "Medium Discount", "High Discount")))</f>
        <v>High Discount</v>
      </c>
      <c r="O556" s="18">
        <f t="shared" si="16"/>
        <v>57456</v>
      </c>
      <c r="P556">
        <f t="shared" si="17"/>
        <v>0.15584415584415584</v>
      </c>
      <c r="Q556" t="str">
        <f xml:space="preserve"> IF(Table1[[#This Row],[Profit]]/Table1[[#This Row],[COGS]]*100&gt;20, "Achieved", "Not Achieved")</f>
        <v>Not Achieved</v>
      </c>
    </row>
    <row r="557" spans="1:17" ht="12.75">
      <c r="A557" s="1" t="s">
        <v>157</v>
      </c>
      <c r="B557" s="16">
        <v>380</v>
      </c>
      <c r="C557" s="2">
        <v>10</v>
      </c>
      <c r="D557" s="2">
        <v>15</v>
      </c>
      <c r="E557" s="2">
        <v>5700</v>
      </c>
      <c r="F557" s="2">
        <v>684</v>
      </c>
      <c r="G557" s="2">
        <v>5016</v>
      </c>
      <c r="H557" s="2">
        <v>3800</v>
      </c>
      <c r="I557" s="3">
        <v>41286</v>
      </c>
      <c r="J557" t="s">
        <v>395</v>
      </c>
      <c r="K557" t="s">
        <v>357</v>
      </c>
      <c r="L557" t="s">
        <v>400</v>
      </c>
      <c r="M557" t="str" cm="1">
        <f t="array" ref="M557" xml:space="preserve"> _xlfn.XLOOKUP(K557,Market!B:B,Market!C:C, NA,0,1)</f>
        <v>North America</v>
      </c>
      <c r="N557" t="str">
        <f xml:space="preserve"> IF(Table1[[#This Row],[Discounts]]=0, "No Discount", IF(Table1[[#This Row],[Discounts]]&lt;1000, "Low Discount", IF(Table1[[#This Row],[Discounts]]&lt;10000, "Medium Discount", "High Discount")))</f>
        <v>Low Discount</v>
      </c>
      <c r="O557" s="18">
        <f t="shared" si="16"/>
        <v>1216</v>
      </c>
      <c r="P557">
        <f t="shared" si="17"/>
        <v>0.24242424242424243</v>
      </c>
      <c r="Q557" t="str">
        <f xml:space="preserve"> IF(Table1[[#This Row],[Profit]]/Table1[[#This Row],[COGS]]*100&gt;20, "Achieved", "Not Achieved")</f>
        <v>Achieved</v>
      </c>
    </row>
    <row r="558" spans="1:17" ht="12.75">
      <c r="A558" s="1" t="s">
        <v>157</v>
      </c>
      <c r="B558" s="16">
        <v>1233</v>
      </c>
      <c r="C558" s="2">
        <v>10</v>
      </c>
      <c r="D558" s="2">
        <v>20</v>
      </c>
      <c r="E558" s="2">
        <v>24660</v>
      </c>
      <c r="F558" s="2">
        <v>2959.2</v>
      </c>
      <c r="G558" s="2">
        <v>21700.799999999999</v>
      </c>
      <c r="H558" s="2">
        <v>12330</v>
      </c>
      <c r="I558" s="3">
        <v>41651</v>
      </c>
      <c r="J558" t="s">
        <v>393</v>
      </c>
      <c r="K558" t="s">
        <v>357</v>
      </c>
      <c r="L558" t="s">
        <v>400</v>
      </c>
      <c r="M558" t="str" cm="1">
        <f t="array" ref="M558" xml:space="preserve"> _xlfn.XLOOKUP(K558,Market!B:B,Market!C:C, NA,0,1)</f>
        <v>North America</v>
      </c>
      <c r="N558" t="str">
        <f xml:space="preserve"> IF(Table1[[#This Row],[Discounts]]=0, "No Discount", IF(Table1[[#This Row],[Discounts]]&lt;1000, "Low Discount", IF(Table1[[#This Row],[Discounts]]&lt;10000, "Medium Discount", "High Discount")))</f>
        <v>Medium Discount</v>
      </c>
      <c r="O558" s="18">
        <f t="shared" si="16"/>
        <v>9370.7999999999993</v>
      </c>
      <c r="P558">
        <f t="shared" si="17"/>
        <v>0.43181818181818182</v>
      </c>
      <c r="Q558" t="str">
        <f xml:space="preserve"> IF(Table1[[#This Row],[Profit]]/Table1[[#This Row],[COGS]]*100&gt;20, "Achieved", "Not Achieved")</f>
        <v>Achieved</v>
      </c>
    </row>
    <row r="559" spans="1:17" ht="12.75">
      <c r="A559" s="1" t="s">
        <v>157</v>
      </c>
      <c r="B559" s="16">
        <v>1395</v>
      </c>
      <c r="C559" s="2">
        <v>120</v>
      </c>
      <c r="D559" s="2">
        <v>350</v>
      </c>
      <c r="E559" s="2">
        <v>488250</v>
      </c>
      <c r="F559" s="2">
        <v>58590</v>
      </c>
      <c r="G559" s="2">
        <v>429660</v>
      </c>
      <c r="H559" s="2">
        <v>362700</v>
      </c>
      <c r="I559" s="3">
        <v>41646</v>
      </c>
      <c r="J559" t="s">
        <v>393</v>
      </c>
      <c r="K559" t="s">
        <v>357</v>
      </c>
      <c r="L559" t="s">
        <v>401</v>
      </c>
      <c r="M559" t="str" cm="1">
        <f t="array" ref="M559" xml:space="preserve"> _xlfn.XLOOKUP(K559,Market!B:B,Market!C:C, NA,0,1)</f>
        <v>North America</v>
      </c>
      <c r="N559" t="str">
        <f xml:space="preserve"> IF(Table1[[#This Row],[Discounts]]=0, "No Discount", IF(Table1[[#This Row],[Discounts]]&lt;1000, "Low Discount", IF(Table1[[#This Row],[Discounts]]&lt;10000, "Medium Discount", "High Discount")))</f>
        <v>High Discount</v>
      </c>
      <c r="O559" s="18">
        <f t="shared" si="16"/>
        <v>66960</v>
      </c>
      <c r="P559">
        <f t="shared" si="17"/>
        <v>0.15584415584415584</v>
      </c>
      <c r="Q559" t="str">
        <f xml:space="preserve"> IF(Table1[[#This Row],[Profit]]/Table1[[#This Row],[COGS]]*100&gt;20, "Achieved", "Not Achieved")</f>
        <v>Not Achieved</v>
      </c>
    </row>
    <row r="560" spans="1:17" ht="12.75">
      <c r="A560" s="1" t="s">
        <v>157</v>
      </c>
      <c r="B560" s="16">
        <v>986</v>
      </c>
      <c r="C560" s="2">
        <v>120</v>
      </c>
      <c r="D560" s="2">
        <v>350</v>
      </c>
      <c r="E560" s="2">
        <v>345100</v>
      </c>
      <c r="F560" s="2">
        <v>41412</v>
      </c>
      <c r="G560" s="2">
        <v>303688</v>
      </c>
      <c r="H560" s="2">
        <v>256360</v>
      </c>
      <c r="I560" s="3">
        <v>41649</v>
      </c>
      <c r="J560" t="s">
        <v>393</v>
      </c>
      <c r="K560" t="s">
        <v>364</v>
      </c>
      <c r="L560" t="s">
        <v>401</v>
      </c>
      <c r="M560" t="str" cm="1">
        <f t="array" ref="M560" xml:space="preserve"> _xlfn.XLOOKUP(K560,Market!B:B,Market!C:C, NA,0,1)</f>
        <v>North America</v>
      </c>
      <c r="N560" t="str">
        <f xml:space="preserve"> IF(Table1[[#This Row],[Discounts]]=0, "No Discount", IF(Table1[[#This Row],[Discounts]]&lt;1000, "Low Discount", IF(Table1[[#This Row],[Discounts]]&lt;10000, "Medium Discount", "High Discount")))</f>
        <v>High Discount</v>
      </c>
      <c r="O560" s="18">
        <f t="shared" si="16"/>
        <v>47328</v>
      </c>
      <c r="P560">
        <f t="shared" si="17"/>
        <v>0.15584415584415584</v>
      </c>
      <c r="Q560" t="str">
        <f xml:space="preserve"> IF(Table1[[#This Row],[Profit]]/Table1[[#This Row],[COGS]]*100&gt;20, "Achieved", "Not Achieved")</f>
        <v>Not Achieved</v>
      </c>
    </row>
    <row r="561" spans="1:17" ht="12.75">
      <c r="A561" s="1" t="s">
        <v>157</v>
      </c>
      <c r="B561" s="16">
        <v>905</v>
      </c>
      <c r="C561" s="2">
        <v>120</v>
      </c>
      <c r="D561" s="2">
        <v>20</v>
      </c>
      <c r="E561" s="2">
        <v>18100</v>
      </c>
      <c r="F561" s="2">
        <v>2172</v>
      </c>
      <c r="G561" s="2">
        <v>15928</v>
      </c>
      <c r="H561" s="2">
        <v>9050</v>
      </c>
      <c r="I561" s="3">
        <v>41649</v>
      </c>
      <c r="J561" t="s">
        <v>393</v>
      </c>
      <c r="K561" t="s">
        <v>357</v>
      </c>
      <c r="L561" t="s">
        <v>401</v>
      </c>
      <c r="M561" t="str" cm="1">
        <f t="array" ref="M561" xml:space="preserve"> _xlfn.XLOOKUP(K561,Market!B:B,Market!C:C, NA,0,1)</f>
        <v>North America</v>
      </c>
      <c r="N561" t="str">
        <f xml:space="preserve"> IF(Table1[[#This Row],[Discounts]]=0, "No Discount", IF(Table1[[#This Row],[Discounts]]&lt;1000, "Low Discount", IF(Table1[[#This Row],[Discounts]]&lt;10000, "Medium Discount", "High Discount")))</f>
        <v>Medium Discount</v>
      </c>
      <c r="O561" s="18">
        <f t="shared" si="16"/>
        <v>6878</v>
      </c>
      <c r="P561">
        <f t="shared" si="17"/>
        <v>0.43181818181818182</v>
      </c>
      <c r="Q561" t="str">
        <f xml:space="preserve"> IF(Table1[[#This Row],[Profit]]/Table1[[#This Row],[COGS]]*100&gt;20, "Achieved", "Not Achieved")</f>
        <v>Achieved</v>
      </c>
    </row>
    <row r="562" spans="1:17" ht="12.75">
      <c r="A562" s="1" t="s">
        <v>157</v>
      </c>
      <c r="B562" s="16">
        <v>2109</v>
      </c>
      <c r="C562" s="2">
        <v>250</v>
      </c>
      <c r="D562" s="2">
        <v>12</v>
      </c>
      <c r="E562" s="2">
        <v>25308</v>
      </c>
      <c r="F562" s="2">
        <v>3036.96</v>
      </c>
      <c r="G562" s="2">
        <v>22271.040000000001</v>
      </c>
      <c r="H562" s="2">
        <v>6327</v>
      </c>
      <c r="I562" s="3">
        <v>41644</v>
      </c>
      <c r="J562" t="s">
        <v>397</v>
      </c>
      <c r="K562" t="s">
        <v>346</v>
      </c>
      <c r="L562" t="s">
        <v>402</v>
      </c>
      <c r="M562" t="str" cm="1">
        <f t="array" ref="M562" xml:space="preserve"> _xlfn.XLOOKUP(K562,Market!B:B,Market!C:C, NA,0,1)</f>
        <v>North America</v>
      </c>
      <c r="N562" t="str">
        <f xml:space="preserve"> IF(Table1[[#This Row],[Discounts]]=0, "No Discount", IF(Table1[[#This Row],[Discounts]]&lt;1000, "Low Discount", IF(Table1[[#This Row],[Discounts]]&lt;10000, "Medium Discount", "High Discount")))</f>
        <v>Medium Discount</v>
      </c>
      <c r="O562" s="18">
        <f t="shared" si="16"/>
        <v>15944.04</v>
      </c>
      <c r="P562">
        <f t="shared" si="17"/>
        <v>0.71590909090909094</v>
      </c>
      <c r="Q562" t="str">
        <f xml:space="preserve"> IF(Table1[[#This Row],[Profit]]/Table1[[#This Row],[COGS]]*100&gt;20, "Achieved", "Not Achieved")</f>
        <v>Achieved</v>
      </c>
    </row>
    <row r="563" spans="1:17" ht="12.75">
      <c r="A563" s="1" t="s">
        <v>157</v>
      </c>
      <c r="B563" s="16">
        <v>3874.5</v>
      </c>
      <c r="C563" s="2">
        <v>250</v>
      </c>
      <c r="D563" s="2">
        <v>15</v>
      </c>
      <c r="E563" s="2">
        <v>58117.5</v>
      </c>
      <c r="F563" s="2">
        <v>6974.1</v>
      </c>
      <c r="G563" s="2">
        <v>51143.4</v>
      </c>
      <c r="H563" s="2">
        <v>38745</v>
      </c>
      <c r="I563" s="3">
        <v>41646</v>
      </c>
      <c r="J563" t="s">
        <v>395</v>
      </c>
      <c r="K563" t="s">
        <v>309</v>
      </c>
      <c r="L563" t="s">
        <v>402</v>
      </c>
      <c r="M563" t="str" cm="1">
        <f t="array" ref="M563" xml:space="preserve"> _xlfn.XLOOKUP(K563,Market!B:B,Market!C:C, NA,0,1)</f>
        <v>Europe</v>
      </c>
      <c r="N563" t="str">
        <f xml:space="preserve"> IF(Table1[[#This Row],[Discounts]]=0, "No Discount", IF(Table1[[#This Row],[Discounts]]&lt;1000, "Low Discount", IF(Table1[[#This Row],[Discounts]]&lt;10000, "Medium Discount", "High Discount")))</f>
        <v>Medium Discount</v>
      </c>
      <c r="O563" s="18">
        <f t="shared" si="16"/>
        <v>12398.400000000001</v>
      </c>
      <c r="P563">
        <f t="shared" si="17"/>
        <v>0.24242424242424246</v>
      </c>
      <c r="Q563" t="str">
        <f xml:space="preserve"> IF(Table1[[#This Row],[Profit]]/Table1[[#This Row],[COGS]]*100&gt;20, "Achieved", "Not Achieved")</f>
        <v>Achieved</v>
      </c>
    </row>
    <row r="564" spans="1:17" ht="12.75">
      <c r="A564" s="1" t="s">
        <v>157</v>
      </c>
      <c r="B564" s="16">
        <v>623</v>
      </c>
      <c r="C564" s="2">
        <v>250</v>
      </c>
      <c r="D564" s="2">
        <v>350</v>
      </c>
      <c r="E564" s="2">
        <v>218050</v>
      </c>
      <c r="F564" s="2">
        <v>26166</v>
      </c>
      <c r="G564" s="2">
        <v>191884</v>
      </c>
      <c r="H564" s="2">
        <v>161980</v>
      </c>
      <c r="I564" s="3">
        <v>41283</v>
      </c>
      <c r="J564" t="s">
        <v>393</v>
      </c>
      <c r="K564" t="s">
        <v>346</v>
      </c>
      <c r="L564" t="s">
        <v>402</v>
      </c>
      <c r="M564" t="str" cm="1">
        <f t="array" ref="M564" xml:space="preserve"> _xlfn.XLOOKUP(K564,Market!B:B,Market!C:C, NA,0,1)</f>
        <v>North America</v>
      </c>
      <c r="N564" t="str">
        <f xml:space="preserve"> IF(Table1[[#This Row],[Discounts]]=0, "No Discount", IF(Table1[[#This Row],[Discounts]]&lt;1000, "Low Discount", IF(Table1[[#This Row],[Discounts]]&lt;10000, "Medium Discount", "High Discount")))</f>
        <v>High Discount</v>
      </c>
      <c r="O564" s="18">
        <f t="shared" si="16"/>
        <v>29904</v>
      </c>
      <c r="P564">
        <f t="shared" si="17"/>
        <v>0.15584415584415584</v>
      </c>
      <c r="Q564" t="str">
        <f xml:space="preserve"> IF(Table1[[#This Row],[Profit]]/Table1[[#This Row],[COGS]]*100&gt;20, "Achieved", "Not Achieved")</f>
        <v>Not Achieved</v>
      </c>
    </row>
    <row r="565" spans="1:17" ht="12.75">
      <c r="A565" s="1" t="s">
        <v>157</v>
      </c>
      <c r="B565" s="16">
        <v>986</v>
      </c>
      <c r="C565" s="2">
        <v>250</v>
      </c>
      <c r="D565" s="2">
        <v>350</v>
      </c>
      <c r="E565" s="2">
        <v>345100</v>
      </c>
      <c r="F565" s="2">
        <v>41412</v>
      </c>
      <c r="G565" s="2">
        <v>303688</v>
      </c>
      <c r="H565" s="2">
        <v>256360</v>
      </c>
      <c r="I565" s="3">
        <v>41649</v>
      </c>
      <c r="J565" t="s">
        <v>393</v>
      </c>
      <c r="K565" t="s">
        <v>364</v>
      </c>
      <c r="L565" t="s">
        <v>402</v>
      </c>
      <c r="M565" t="str" cm="1">
        <f t="array" ref="M565" xml:space="preserve"> _xlfn.XLOOKUP(K565,Market!B:B,Market!C:C, NA,0,1)</f>
        <v>North America</v>
      </c>
      <c r="N565" t="str">
        <f xml:space="preserve"> IF(Table1[[#This Row],[Discounts]]=0, "No Discount", IF(Table1[[#This Row],[Discounts]]&lt;1000, "Low Discount", IF(Table1[[#This Row],[Discounts]]&lt;10000, "Medium Discount", "High Discount")))</f>
        <v>High Discount</v>
      </c>
      <c r="O565" s="18">
        <f t="shared" si="16"/>
        <v>47328</v>
      </c>
      <c r="P565">
        <f t="shared" si="17"/>
        <v>0.15584415584415584</v>
      </c>
      <c r="Q565" t="str">
        <f xml:space="preserve"> IF(Table1[[#This Row],[Profit]]/Table1[[#This Row],[COGS]]*100&gt;20, "Achieved", "Not Achieved")</f>
        <v>Not Achieved</v>
      </c>
    </row>
    <row r="566" spans="1:17" ht="12.75">
      <c r="A566" s="1" t="s">
        <v>157</v>
      </c>
      <c r="B566" s="16">
        <v>2387</v>
      </c>
      <c r="C566" s="2">
        <v>250</v>
      </c>
      <c r="D566" s="2">
        <v>125</v>
      </c>
      <c r="E566" s="2">
        <v>298375</v>
      </c>
      <c r="F566" s="2">
        <v>35805</v>
      </c>
      <c r="G566" s="2">
        <v>262570</v>
      </c>
      <c r="H566" s="2">
        <v>286440</v>
      </c>
      <c r="I566" s="3">
        <v>41650</v>
      </c>
      <c r="J566" t="s">
        <v>398</v>
      </c>
      <c r="K566" t="s">
        <v>364</v>
      </c>
      <c r="L566" t="s">
        <v>402</v>
      </c>
      <c r="M566" t="str" cm="1">
        <f t="array" ref="M566" xml:space="preserve"> _xlfn.XLOOKUP(K566,Market!B:B,Market!C:C, NA,0,1)</f>
        <v>North America</v>
      </c>
      <c r="N566" t="str">
        <f xml:space="preserve"> IF(Table1[[#This Row],[Discounts]]=0, "No Discount", IF(Table1[[#This Row],[Discounts]]&lt;1000, "Low Discount", IF(Table1[[#This Row],[Discounts]]&lt;10000, "Medium Discount", "High Discount")))</f>
        <v>High Discount</v>
      </c>
      <c r="O566" s="18">
        <f t="shared" si="16"/>
        <v>-23870</v>
      </c>
      <c r="P566">
        <f t="shared" si="17"/>
        <v>-9.0909090909090912E-2</v>
      </c>
      <c r="Q566" t="str">
        <f xml:space="preserve"> IF(Table1[[#This Row],[Profit]]/Table1[[#This Row],[COGS]]*100&gt;20, "Achieved", "Not Achieved")</f>
        <v>Not Achieved</v>
      </c>
    </row>
    <row r="567" spans="1:17" ht="12.75">
      <c r="A567" s="1" t="s">
        <v>157</v>
      </c>
      <c r="B567" s="16">
        <v>1233</v>
      </c>
      <c r="C567" s="2">
        <v>250</v>
      </c>
      <c r="D567" s="2">
        <v>20</v>
      </c>
      <c r="E567" s="2">
        <v>24660</v>
      </c>
      <c r="F567" s="2">
        <v>2959.2</v>
      </c>
      <c r="G567" s="2">
        <v>21700.799999999999</v>
      </c>
      <c r="H567" s="2">
        <v>12330</v>
      </c>
      <c r="I567" s="3">
        <v>41651</v>
      </c>
      <c r="J567" t="s">
        <v>393</v>
      </c>
      <c r="K567" t="s">
        <v>357</v>
      </c>
      <c r="L567" t="s">
        <v>402</v>
      </c>
      <c r="M567" t="str" cm="1">
        <f t="array" ref="M567" xml:space="preserve"> _xlfn.XLOOKUP(K567,Market!B:B,Market!C:C, NA,0,1)</f>
        <v>North America</v>
      </c>
      <c r="N567" t="str">
        <f xml:space="preserve"> IF(Table1[[#This Row],[Discounts]]=0, "No Discount", IF(Table1[[#This Row],[Discounts]]&lt;1000, "Low Discount", IF(Table1[[#This Row],[Discounts]]&lt;10000, "Medium Discount", "High Discount")))</f>
        <v>Medium Discount</v>
      </c>
      <c r="O567" s="18">
        <f t="shared" si="16"/>
        <v>9370.7999999999993</v>
      </c>
      <c r="P567">
        <f t="shared" si="17"/>
        <v>0.43181818181818182</v>
      </c>
      <c r="Q567" t="str">
        <f xml:space="preserve"> IF(Table1[[#This Row],[Profit]]/Table1[[#This Row],[COGS]]*100&gt;20, "Achieved", "Not Achieved")</f>
        <v>Achieved</v>
      </c>
    </row>
    <row r="568" spans="1:17" ht="12.75">
      <c r="A568" s="1" t="s">
        <v>157</v>
      </c>
      <c r="B568" s="16">
        <v>270</v>
      </c>
      <c r="C568" s="2">
        <v>260</v>
      </c>
      <c r="D568" s="2">
        <v>350</v>
      </c>
      <c r="E568" s="2">
        <v>94500</v>
      </c>
      <c r="F568" s="2">
        <v>11340</v>
      </c>
      <c r="G568" s="2">
        <v>83160</v>
      </c>
      <c r="H568" s="2">
        <v>70200</v>
      </c>
      <c r="I568" s="3">
        <v>41641</v>
      </c>
      <c r="J568" t="s">
        <v>393</v>
      </c>
      <c r="K568" t="s">
        <v>364</v>
      </c>
      <c r="L568" t="s">
        <v>403</v>
      </c>
      <c r="M568" t="str" cm="1">
        <f t="array" ref="M568" xml:space="preserve"> _xlfn.XLOOKUP(K568,Market!B:B,Market!C:C, NA,0,1)</f>
        <v>North America</v>
      </c>
      <c r="N568" t="str">
        <f xml:space="preserve"> IF(Table1[[#This Row],[Discounts]]=0, "No Discount", IF(Table1[[#This Row],[Discounts]]&lt;1000, "Low Discount", IF(Table1[[#This Row],[Discounts]]&lt;10000, "Medium Discount", "High Discount")))</f>
        <v>High Discount</v>
      </c>
      <c r="O568" s="18">
        <f t="shared" si="16"/>
        <v>12960</v>
      </c>
      <c r="P568">
        <f t="shared" si="17"/>
        <v>0.15584415584415584</v>
      </c>
      <c r="Q568" t="str">
        <f xml:space="preserve"> IF(Table1[[#This Row],[Profit]]/Table1[[#This Row],[COGS]]*100&gt;20, "Achieved", "Not Achieved")</f>
        <v>Not Achieved</v>
      </c>
    </row>
    <row r="569" spans="1:17" ht="12.75">
      <c r="A569" s="1" t="s">
        <v>157</v>
      </c>
      <c r="B569" s="16">
        <v>3421.5</v>
      </c>
      <c r="C569" s="2">
        <v>260</v>
      </c>
      <c r="D569" s="2">
        <v>7</v>
      </c>
      <c r="E569" s="2">
        <v>23950.5</v>
      </c>
      <c r="F569" s="2">
        <v>2874.06</v>
      </c>
      <c r="G569" s="2">
        <v>21076.44</v>
      </c>
      <c r="H569" s="2">
        <v>17107.5</v>
      </c>
      <c r="I569" s="3">
        <v>41646</v>
      </c>
      <c r="J569" t="s">
        <v>393</v>
      </c>
      <c r="K569" t="s">
        <v>309</v>
      </c>
      <c r="L569" t="s">
        <v>403</v>
      </c>
      <c r="M569" t="str" cm="1">
        <f t="array" ref="M569" xml:space="preserve"> _xlfn.XLOOKUP(K569,Market!B:B,Market!C:C, NA,0,1)</f>
        <v>Europe</v>
      </c>
      <c r="N569" t="str">
        <f xml:space="preserve"> IF(Table1[[#This Row],[Discounts]]=0, "No Discount", IF(Table1[[#This Row],[Discounts]]&lt;1000, "Low Discount", IF(Table1[[#This Row],[Discounts]]&lt;10000, "Medium Discount", "High Discount")))</f>
        <v>Medium Discount</v>
      </c>
      <c r="O569" s="18">
        <f t="shared" si="16"/>
        <v>3968.9399999999987</v>
      </c>
      <c r="P569">
        <f t="shared" si="17"/>
        <v>0.18831168831168826</v>
      </c>
      <c r="Q569" t="str">
        <f xml:space="preserve"> IF(Table1[[#This Row],[Profit]]/Table1[[#This Row],[COGS]]*100&gt;20, "Achieved", "Not Achieved")</f>
        <v>Achieved</v>
      </c>
    </row>
    <row r="570" spans="1:17" ht="12.75">
      <c r="A570" s="1" t="s">
        <v>157</v>
      </c>
      <c r="B570" s="16">
        <v>2734</v>
      </c>
      <c r="C570" s="2">
        <v>260</v>
      </c>
      <c r="D570" s="2">
        <v>7</v>
      </c>
      <c r="E570" s="2">
        <v>19138</v>
      </c>
      <c r="F570" s="2">
        <v>2296.56</v>
      </c>
      <c r="G570" s="2">
        <v>16841.439999999999</v>
      </c>
      <c r="H570" s="2">
        <v>13670</v>
      </c>
      <c r="I570" s="3">
        <v>41649</v>
      </c>
      <c r="J570" t="s">
        <v>393</v>
      </c>
      <c r="K570" t="s">
        <v>346</v>
      </c>
      <c r="L570" t="s">
        <v>403</v>
      </c>
      <c r="M570" t="str" cm="1">
        <f t="array" ref="M570" xml:space="preserve"> _xlfn.XLOOKUP(K570,Market!B:B,Market!C:C, NA,0,1)</f>
        <v>North America</v>
      </c>
      <c r="N570" t="str">
        <f xml:space="preserve"> IF(Table1[[#This Row],[Discounts]]=0, "No Discount", IF(Table1[[#This Row],[Discounts]]&lt;1000, "Low Discount", IF(Table1[[#This Row],[Discounts]]&lt;10000, "Medium Discount", "High Discount")))</f>
        <v>Medium Discount</v>
      </c>
      <c r="O570" s="18">
        <f t="shared" si="16"/>
        <v>3171.4399999999987</v>
      </c>
      <c r="P570">
        <f t="shared" si="17"/>
        <v>0.18831168831168824</v>
      </c>
      <c r="Q570" t="str">
        <f xml:space="preserve"> IF(Table1[[#This Row],[Profit]]/Table1[[#This Row],[COGS]]*100&gt;20, "Achieved", "Not Achieved")</f>
        <v>Achieved</v>
      </c>
    </row>
    <row r="571" spans="1:17" ht="12.75">
      <c r="A571" s="1" t="s">
        <v>157</v>
      </c>
      <c r="B571" s="16">
        <v>2548</v>
      </c>
      <c r="C571" s="2">
        <v>260</v>
      </c>
      <c r="D571" s="2">
        <v>15</v>
      </c>
      <c r="E571" s="2">
        <v>38220</v>
      </c>
      <c r="F571" s="2">
        <v>4586.3999999999996</v>
      </c>
      <c r="G571" s="2">
        <v>33633.599999999999</v>
      </c>
      <c r="H571" s="2">
        <v>25480</v>
      </c>
      <c r="I571" s="3">
        <v>41285</v>
      </c>
      <c r="J571" t="s">
        <v>395</v>
      </c>
      <c r="K571" t="s">
        <v>364</v>
      </c>
      <c r="L571" t="s">
        <v>403</v>
      </c>
      <c r="M571" t="str" cm="1">
        <f t="array" ref="M571" xml:space="preserve"> _xlfn.XLOOKUP(K571,Market!B:B,Market!C:C, NA,0,1)</f>
        <v>North America</v>
      </c>
      <c r="N571" t="str">
        <f xml:space="preserve"> IF(Table1[[#This Row],[Discounts]]=0, "No Discount", IF(Table1[[#This Row],[Discounts]]&lt;1000, "Low Discount", IF(Table1[[#This Row],[Discounts]]&lt;10000, "Medium Discount", "High Discount")))</f>
        <v>Medium Discount</v>
      </c>
      <c r="O571" s="18">
        <f t="shared" si="16"/>
        <v>8153.5999999999985</v>
      </c>
      <c r="P571">
        <f t="shared" si="17"/>
        <v>0.2424242424242424</v>
      </c>
      <c r="Q571" t="str">
        <f xml:space="preserve"> IF(Table1[[#This Row],[Profit]]/Table1[[#This Row],[COGS]]*100&gt;20, "Achieved", "Not Achieved")</f>
        <v>Achieved</v>
      </c>
    </row>
    <row r="572" spans="1:17" ht="12.75">
      <c r="A572" s="1" t="s">
        <v>157</v>
      </c>
      <c r="B572" s="16">
        <v>2521.5</v>
      </c>
      <c r="C572" s="2">
        <v>3</v>
      </c>
      <c r="D572" s="2">
        <v>20</v>
      </c>
      <c r="E572" s="2">
        <v>50430</v>
      </c>
      <c r="F572" s="2">
        <v>6051.6</v>
      </c>
      <c r="G572" s="2">
        <v>44378.400000000001</v>
      </c>
      <c r="H572" s="2">
        <v>25215</v>
      </c>
      <c r="I572" s="3">
        <v>41640</v>
      </c>
      <c r="J572" t="s">
        <v>393</v>
      </c>
      <c r="K572" t="s">
        <v>309</v>
      </c>
      <c r="L572" t="s">
        <v>394</v>
      </c>
      <c r="M572" t="str" cm="1">
        <f t="array" ref="M572" xml:space="preserve"> _xlfn.XLOOKUP(K572,Market!B:B,Market!C:C, NA,0,1)</f>
        <v>Europe</v>
      </c>
      <c r="N572" t="str">
        <f xml:space="preserve"> IF(Table1[[#This Row],[Discounts]]=0, "No Discount", IF(Table1[[#This Row],[Discounts]]&lt;1000, "Low Discount", IF(Table1[[#This Row],[Discounts]]&lt;10000, "Medium Discount", "High Discount")))</f>
        <v>Medium Discount</v>
      </c>
      <c r="O572" s="18">
        <f t="shared" si="16"/>
        <v>19163.400000000001</v>
      </c>
      <c r="P572">
        <f t="shared" si="17"/>
        <v>0.43181818181818182</v>
      </c>
      <c r="Q572" t="str">
        <f xml:space="preserve"> IF(Table1[[#This Row],[Profit]]/Table1[[#This Row],[COGS]]*100&gt;20, "Achieved", "Not Achieved")</f>
        <v>Achieved</v>
      </c>
    </row>
    <row r="573" spans="1:17" ht="12.75">
      <c r="A573" s="1" t="s">
        <v>157</v>
      </c>
      <c r="B573" s="16">
        <v>2661</v>
      </c>
      <c r="C573" s="2">
        <v>5</v>
      </c>
      <c r="D573" s="2">
        <v>12</v>
      </c>
      <c r="E573" s="2">
        <v>31932</v>
      </c>
      <c r="F573" s="2">
        <v>3831.84</v>
      </c>
      <c r="G573" s="2">
        <v>28100.16</v>
      </c>
      <c r="H573" s="2">
        <v>7983</v>
      </c>
      <c r="I573" s="3">
        <v>41644</v>
      </c>
      <c r="J573" t="s">
        <v>397</v>
      </c>
      <c r="K573" t="s">
        <v>357</v>
      </c>
      <c r="L573" t="s">
        <v>396</v>
      </c>
      <c r="M573" t="str" cm="1">
        <f t="array" ref="M573" xml:space="preserve"> _xlfn.XLOOKUP(K573,Market!B:B,Market!C:C, NA,0,1)</f>
        <v>North America</v>
      </c>
      <c r="N573" t="str">
        <f xml:space="preserve"> IF(Table1[[#This Row],[Discounts]]=0, "No Discount", IF(Table1[[#This Row],[Discounts]]&lt;1000, "Low Discount", IF(Table1[[#This Row],[Discounts]]&lt;10000, "Medium Discount", "High Discount")))</f>
        <v>Medium Discount</v>
      </c>
      <c r="O573" s="18">
        <f t="shared" si="16"/>
        <v>20117.16</v>
      </c>
      <c r="P573">
        <f t="shared" si="17"/>
        <v>0.71590909090909094</v>
      </c>
      <c r="Q573" t="str">
        <f xml:space="preserve"> IF(Table1[[#This Row],[Profit]]/Table1[[#This Row],[COGS]]*100&gt;20, "Achieved", "Not Achieved")</f>
        <v>Achieved</v>
      </c>
    </row>
    <row r="574" spans="1:17" ht="12.75">
      <c r="A574" s="1" t="s">
        <v>157</v>
      </c>
      <c r="B574" s="16">
        <v>1531</v>
      </c>
      <c r="C574" s="2">
        <v>10</v>
      </c>
      <c r="D574" s="2">
        <v>20</v>
      </c>
      <c r="E574" s="2">
        <v>30620</v>
      </c>
      <c r="F574" s="2">
        <v>3674.4</v>
      </c>
      <c r="G574" s="2">
        <v>26945.599999999999</v>
      </c>
      <c r="H574" s="2">
        <v>15310</v>
      </c>
      <c r="I574" s="3">
        <v>41651</v>
      </c>
      <c r="J574" t="s">
        <v>393</v>
      </c>
      <c r="K574" t="s">
        <v>310</v>
      </c>
      <c r="L574" t="s">
        <v>400</v>
      </c>
      <c r="M574" t="str" cm="1">
        <f t="array" ref="M574" xml:space="preserve"> _xlfn.XLOOKUP(K574,Market!B:B,Market!C:C, NA,0,1)</f>
        <v>Europe</v>
      </c>
      <c r="N574" t="str">
        <f xml:space="preserve"> IF(Table1[[#This Row],[Discounts]]=0, "No Discount", IF(Table1[[#This Row],[Discounts]]&lt;1000, "Low Discount", IF(Table1[[#This Row],[Discounts]]&lt;10000, "Medium Discount", "High Discount")))</f>
        <v>Medium Discount</v>
      </c>
      <c r="O574" s="18">
        <f t="shared" si="16"/>
        <v>11635.599999999999</v>
      </c>
      <c r="P574">
        <f t="shared" si="17"/>
        <v>0.43181818181818177</v>
      </c>
      <c r="Q574" t="str">
        <f xml:space="preserve"> IF(Table1[[#This Row],[Profit]]/Table1[[#This Row],[COGS]]*100&gt;20, "Achieved", "Not Achieved")</f>
        <v>Achieved</v>
      </c>
    </row>
    <row r="575" spans="1:17" ht="12.75">
      <c r="A575" s="1" t="s">
        <v>157</v>
      </c>
      <c r="B575" s="16">
        <v>1491</v>
      </c>
      <c r="C575" s="2">
        <v>250</v>
      </c>
      <c r="D575" s="2">
        <v>7</v>
      </c>
      <c r="E575" s="2">
        <v>10437</v>
      </c>
      <c r="F575" s="2">
        <v>1252.44</v>
      </c>
      <c r="G575" s="2">
        <v>9184.56</v>
      </c>
      <c r="H575" s="2">
        <v>7455</v>
      </c>
      <c r="I575" s="3">
        <v>41642</v>
      </c>
      <c r="J575" t="s">
        <v>393</v>
      </c>
      <c r="K575" t="s">
        <v>309</v>
      </c>
      <c r="L575" t="s">
        <v>402</v>
      </c>
      <c r="M575" t="str" cm="1">
        <f t="array" ref="M575" xml:space="preserve"> _xlfn.XLOOKUP(K575,Market!B:B,Market!C:C, NA,0,1)</f>
        <v>Europe</v>
      </c>
      <c r="N575" t="str">
        <f xml:space="preserve"> IF(Table1[[#This Row],[Discounts]]=0, "No Discount", IF(Table1[[#This Row],[Discounts]]&lt;1000, "Low Discount", IF(Table1[[#This Row],[Discounts]]&lt;10000, "Medium Discount", "High Discount")))</f>
        <v>Medium Discount</v>
      </c>
      <c r="O575" s="18">
        <f t="shared" si="16"/>
        <v>1729.5599999999995</v>
      </c>
      <c r="P575">
        <f t="shared" si="17"/>
        <v>0.18831168831168826</v>
      </c>
      <c r="Q575" t="str">
        <f xml:space="preserve"> IF(Table1[[#This Row],[Profit]]/Table1[[#This Row],[COGS]]*100&gt;20, "Achieved", "Not Achieved")</f>
        <v>Achieved</v>
      </c>
    </row>
    <row r="576" spans="1:17" ht="12.75">
      <c r="A576" s="1" t="s">
        <v>157</v>
      </c>
      <c r="B576" s="16">
        <v>1531</v>
      </c>
      <c r="C576" s="2">
        <v>250</v>
      </c>
      <c r="D576" s="2">
        <v>20</v>
      </c>
      <c r="E576" s="2">
        <v>30620</v>
      </c>
      <c r="F576" s="2">
        <v>3674.4</v>
      </c>
      <c r="G576" s="2">
        <v>26945.599999999999</v>
      </c>
      <c r="H576" s="2">
        <v>15310</v>
      </c>
      <c r="I576" s="3">
        <v>41651</v>
      </c>
      <c r="J576" t="s">
        <v>393</v>
      </c>
      <c r="K576" t="s">
        <v>310</v>
      </c>
      <c r="L576" t="s">
        <v>402</v>
      </c>
      <c r="M576" t="str" cm="1">
        <f t="array" ref="M576" xml:space="preserve"> _xlfn.XLOOKUP(K576,Market!B:B,Market!C:C, NA,0,1)</f>
        <v>Europe</v>
      </c>
      <c r="N576" t="str">
        <f xml:space="preserve"> IF(Table1[[#This Row],[Discounts]]=0, "No Discount", IF(Table1[[#This Row],[Discounts]]&lt;1000, "Low Discount", IF(Table1[[#This Row],[Discounts]]&lt;10000, "Medium Discount", "High Discount")))</f>
        <v>Medium Discount</v>
      </c>
      <c r="O576" s="18">
        <f t="shared" si="16"/>
        <v>11635.599999999999</v>
      </c>
      <c r="P576">
        <f t="shared" si="17"/>
        <v>0.43181818181818177</v>
      </c>
      <c r="Q576" t="str">
        <f xml:space="preserve"> IF(Table1[[#This Row],[Profit]]/Table1[[#This Row],[COGS]]*100&gt;20, "Achieved", "Not Achieved")</f>
        <v>Achieved</v>
      </c>
    </row>
    <row r="577" spans="1:17" ht="12.75">
      <c r="A577" s="1" t="s">
        <v>157</v>
      </c>
      <c r="B577" s="16">
        <v>2761</v>
      </c>
      <c r="C577" s="2">
        <v>260</v>
      </c>
      <c r="D577" s="2">
        <v>12</v>
      </c>
      <c r="E577" s="2">
        <v>33132</v>
      </c>
      <c r="F577" s="2">
        <v>3975.84</v>
      </c>
      <c r="G577" s="2">
        <v>29156.16</v>
      </c>
      <c r="H577" s="2">
        <v>8283</v>
      </c>
      <c r="I577" s="3">
        <v>41283</v>
      </c>
      <c r="J577" t="s">
        <v>397</v>
      </c>
      <c r="K577" t="s">
        <v>346</v>
      </c>
      <c r="L577" t="s">
        <v>403</v>
      </c>
      <c r="M577" t="str" cm="1">
        <f t="array" ref="M577" xml:space="preserve"> _xlfn.XLOOKUP(K577,Market!B:B,Market!C:C, NA,0,1)</f>
        <v>North America</v>
      </c>
      <c r="N577" t="str">
        <f xml:space="preserve"> IF(Table1[[#This Row],[Discounts]]=0, "No Discount", IF(Table1[[#This Row],[Discounts]]&lt;1000, "Low Discount", IF(Table1[[#This Row],[Discounts]]&lt;10000, "Medium Discount", "High Discount")))</f>
        <v>Medium Discount</v>
      </c>
      <c r="O577" s="18">
        <f t="shared" si="16"/>
        <v>20873.16</v>
      </c>
      <c r="P577">
        <f t="shared" si="17"/>
        <v>0.71590909090909094</v>
      </c>
      <c r="Q577" t="str">
        <f xml:space="preserve"> IF(Table1[[#This Row],[Profit]]/Table1[[#This Row],[COGS]]*100&gt;20, "Achieved", "Not Achieved")</f>
        <v>Achieved</v>
      </c>
    </row>
    <row r="578" spans="1:17" ht="12.75">
      <c r="A578" s="1" t="s">
        <v>157</v>
      </c>
      <c r="B578" s="16">
        <v>2567</v>
      </c>
      <c r="C578" s="2">
        <v>3</v>
      </c>
      <c r="D578" s="2">
        <v>15</v>
      </c>
      <c r="E578" s="2">
        <v>38505</v>
      </c>
      <c r="F578" s="2">
        <v>5005.6499999999996</v>
      </c>
      <c r="G578" s="2">
        <v>33499.35</v>
      </c>
      <c r="H578" s="2">
        <v>25670</v>
      </c>
      <c r="I578" s="3">
        <v>41645</v>
      </c>
      <c r="J578" t="s">
        <v>395</v>
      </c>
      <c r="K578" t="s">
        <v>364</v>
      </c>
      <c r="L578" t="s">
        <v>394</v>
      </c>
      <c r="M578" t="str" cm="1">
        <f t="array" ref="M578" xml:space="preserve"> _xlfn.XLOOKUP(K578,Market!B:B,Market!C:C, NA,0,1)</f>
        <v>North America</v>
      </c>
      <c r="N578" t="str">
        <f xml:space="preserve"> IF(Table1[[#This Row],[Discounts]]=0, "No Discount", IF(Table1[[#This Row],[Discounts]]&lt;1000, "Low Discount", IF(Table1[[#This Row],[Discounts]]&lt;10000, "Medium Discount", "High Discount")))</f>
        <v>Medium Discount</v>
      </c>
      <c r="O578" s="18">
        <f t="shared" ref="O578:O641" si="18" xml:space="preserve"> G578-H578</f>
        <v>7829.3499999999985</v>
      </c>
      <c r="P578">
        <f t="shared" ref="P578:P641" si="19">(O578/G578)</f>
        <v>0.23371647509578541</v>
      </c>
      <c r="Q578" t="str">
        <f xml:space="preserve"> IF(Table1[[#This Row],[Profit]]/Table1[[#This Row],[COGS]]*100&gt;20, "Achieved", "Not Achieved")</f>
        <v>Achieved</v>
      </c>
    </row>
    <row r="579" spans="1:17" ht="12.75">
      <c r="A579" s="1" t="s">
        <v>157</v>
      </c>
      <c r="B579" s="16">
        <v>2567</v>
      </c>
      <c r="C579" s="2">
        <v>250</v>
      </c>
      <c r="D579" s="2">
        <v>15</v>
      </c>
      <c r="E579" s="2">
        <v>38505</v>
      </c>
      <c r="F579" s="2">
        <v>5005.6499999999996</v>
      </c>
      <c r="G579" s="2">
        <v>33499.35</v>
      </c>
      <c r="H579" s="2">
        <v>25670</v>
      </c>
      <c r="I579" s="3">
        <v>41645</v>
      </c>
      <c r="J579" t="s">
        <v>395</v>
      </c>
      <c r="K579" t="s">
        <v>364</v>
      </c>
      <c r="L579" t="s">
        <v>402</v>
      </c>
      <c r="M579" t="str" cm="1">
        <f t="array" ref="M579" xml:space="preserve"> _xlfn.XLOOKUP(K579,Market!B:B,Market!C:C, NA,0,1)</f>
        <v>North America</v>
      </c>
      <c r="N579" t="str">
        <f xml:space="preserve"> IF(Table1[[#This Row],[Discounts]]=0, "No Discount", IF(Table1[[#This Row],[Discounts]]&lt;1000, "Low Discount", IF(Table1[[#This Row],[Discounts]]&lt;10000, "Medium Discount", "High Discount")))</f>
        <v>Medium Discount</v>
      </c>
      <c r="O579" s="18">
        <f t="shared" si="18"/>
        <v>7829.3499999999985</v>
      </c>
      <c r="P579">
        <f t="shared" si="19"/>
        <v>0.23371647509578541</v>
      </c>
      <c r="Q579" t="str">
        <f xml:space="preserve"> IF(Table1[[#This Row],[Profit]]/Table1[[#This Row],[COGS]]*100&gt;20, "Achieved", "Not Achieved")</f>
        <v>Achieved</v>
      </c>
    </row>
    <row r="580" spans="1:17" ht="12.75">
      <c r="A580" s="1" t="s">
        <v>157</v>
      </c>
      <c r="B580" s="16">
        <v>923</v>
      </c>
      <c r="C580" s="2">
        <v>3</v>
      </c>
      <c r="D580" s="2">
        <v>350</v>
      </c>
      <c r="E580" s="2">
        <v>323050</v>
      </c>
      <c r="F580" s="2">
        <v>41996.5</v>
      </c>
      <c r="G580" s="2">
        <v>281053.5</v>
      </c>
      <c r="H580" s="2">
        <v>239980</v>
      </c>
      <c r="I580" s="3">
        <v>41642</v>
      </c>
      <c r="J580" t="s">
        <v>393</v>
      </c>
      <c r="K580" t="s">
        <v>346</v>
      </c>
      <c r="L580" t="s">
        <v>394</v>
      </c>
      <c r="M580" t="str" cm="1">
        <f t="array" ref="M580" xml:space="preserve"> _xlfn.XLOOKUP(K580,Market!B:B,Market!C:C, NA,0,1)</f>
        <v>North America</v>
      </c>
      <c r="N580" t="str">
        <f xml:space="preserve"> IF(Table1[[#This Row],[Discounts]]=0, "No Discount", IF(Table1[[#This Row],[Discounts]]&lt;1000, "Low Discount", IF(Table1[[#This Row],[Discounts]]&lt;10000, "Medium Discount", "High Discount")))</f>
        <v>High Discount</v>
      </c>
      <c r="O580" s="18">
        <f t="shared" si="18"/>
        <v>41073.5</v>
      </c>
      <c r="P580">
        <f t="shared" si="19"/>
        <v>0.14614121510673234</v>
      </c>
      <c r="Q580" t="str">
        <f xml:space="preserve"> IF(Table1[[#This Row],[Profit]]/Table1[[#This Row],[COGS]]*100&gt;20, "Achieved", "Not Achieved")</f>
        <v>Not Achieved</v>
      </c>
    </row>
    <row r="581" spans="1:17" ht="12.75">
      <c r="A581" s="1" t="s">
        <v>157</v>
      </c>
      <c r="B581" s="16">
        <v>1790</v>
      </c>
      <c r="C581" s="2">
        <v>3</v>
      </c>
      <c r="D581" s="2">
        <v>350</v>
      </c>
      <c r="E581" s="2">
        <v>626500</v>
      </c>
      <c r="F581" s="2">
        <v>81445</v>
      </c>
      <c r="G581" s="2">
        <v>545055</v>
      </c>
      <c r="H581" s="2">
        <v>465400</v>
      </c>
      <c r="I581" s="3">
        <v>41642</v>
      </c>
      <c r="J581" t="s">
        <v>393</v>
      </c>
      <c r="K581" t="s">
        <v>309</v>
      </c>
      <c r="L581" t="s">
        <v>394</v>
      </c>
      <c r="M581" t="str" cm="1">
        <f t="array" ref="M581" xml:space="preserve"> _xlfn.XLOOKUP(K581,Market!B:B,Market!C:C, NA,0,1)</f>
        <v>Europe</v>
      </c>
      <c r="N581" t="str">
        <f xml:space="preserve"> IF(Table1[[#This Row],[Discounts]]=0, "No Discount", IF(Table1[[#This Row],[Discounts]]&lt;1000, "Low Discount", IF(Table1[[#This Row],[Discounts]]&lt;10000, "Medium Discount", "High Discount")))</f>
        <v>High Discount</v>
      </c>
      <c r="O581" s="18">
        <f t="shared" si="18"/>
        <v>79655</v>
      </c>
      <c r="P581">
        <f t="shared" si="19"/>
        <v>0.14614121510673234</v>
      </c>
      <c r="Q581" t="str">
        <f xml:space="preserve"> IF(Table1[[#This Row],[Profit]]/Table1[[#This Row],[COGS]]*100&gt;20, "Achieved", "Not Achieved")</f>
        <v>Not Achieved</v>
      </c>
    </row>
    <row r="582" spans="1:17" ht="12.75">
      <c r="A582" s="1" t="s">
        <v>157</v>
      </c>
      <c r="B582" s="16">
        <v>442</v>
      </c>
      <c r="C582" s="2">
        <v>3</v>
      </c>
      <c r="D582" s="2">
        <v>20</v>
      </c>
      <c r="E582" s="2">
        <v>8840</v>
      </c>
      <c r="F582" s="2">
        <v>1149.2</v>
      </c>
      <c r="G582" s="2">
        <v>7690.8</v>
      </c>
      <c r="H582" s="2">
        <v>4420</v>
      </c>
      <c r="I582" s="3">
        <v>41283</v>
      </c>
      <c r="J582" t="s">
        <v>393</v>
      </c>
      <c r="K582" t="s">
        <v>310</v>
      </c>
      <c r="L582" t="s">
        <v>394</v>
      </c>
      <c r="M582" t="str" cm="1">
        <f t="array" ref="M582" xml:space="preserve"> _xlfn.XLOOKUP(K582,Market!B:B,Market!C:C, NA,0,1)</f>
        <v>Europe</v>
      </c>
      <c r="N582" t="str">
        <f xml:space="preserve"> IF(Table1[[#This Row],[Discounts]]=0, "No Discount", IF(Table1[[#This Row],[Discounts]]&lt;1000, "Low Discount", IF(Table1[[#This Row],[Discounts]]&lt;10000, "Medium Discount", "High Discount")))</f>
        <v>Medium Discount</v>
      </c>
      <c r="O582" s="18">
        <f t="shared" si="18"/>
        <v>3270.8</v>
      </c>
      <c r="P582">
        <f t="shared" si="19"/>
        <v>0.42528735632183912</v>
      </c>
      <c r="Q582" t="str">
        <f xml:space="preserve"> IF(Table1[[#This Row],[Profit]]/Table1[[#This Row],[COGS]]*100&gt;20, "Achieved", "Not Achieved")</f>
        <v>Achieved</v>
      </c>
    </row>
    <row r="583" spans="1:17" ht="12.75">
      <c r="A583" s="1" t="s">
        <v>157</v>
      </c>
      <c r="B583" s="16">
        <v>982.5</v>
      </c>
      <c r="C583" s="2">
        <v>5</v>
      </c>
      <c r="D583" s="2">
        <v>350</v>
      </c>
      <c r="E583" s="2">
        <v>343875</v>
      </c>
      <c r="F583" s="2">
        <v>44703.75</v>
      </c>
      <c r="G583" s="2">
        <v>299171.25</v>
      </c>
      <c r="H583" s="2">
        <v>255450</v>
      </c>
      <c r="I583" s="3">
        <v>41640</v>
      </c>
      <c r="J583" t="s">
        <v>393</v>
      </c>
      <c r="K583" t="s">
        <v>364</v>
      </c>
      <c r="L583" t="s">
        <v>396</v>
      </c>
      <c r="M583" t="str" cm="1">
        <f t="array" ref="M583" xml:space="preserve"> _xlfn.XLOOKUP(K583,Market!B:B,Market!C:C, NA,0,1)</f>
        <v>North America</v>
      </c>
      <c r="N583" t="str">
        <f xml:space="preserve"> IF(Table1[[#This Row],[Discounts]]=0, "No Discount", IF(Table1[[#This Row],[Discounts]]&lt;1000, "Low Discount", IF(Table1[[#This Row],[Discounts]]&lt;10000, "Medium Discount", "High Discount")))</f>
        <v>High Discount</v>
      </c>
      <c r="O583" s="18">
        <f t="shared" si="18"/>
        <v>43721.25</v>
      </c>
      <c r="P583">
        <f t="shared" si="19"/>
        <v>0.14614121510673234</v>
      </c>
      <c r="Q583" t="str">
        <f xml:space="preserve"> IF(Table1[[#This Row],[Profit]]/Table1[[#This Row],[COGS]]*100&gt;20, "Achieved", "Not Achieved")</f>
        <v>Not Achieved</v>
      </c>
    </row>
    <row r="584" spans="1:17" ht="12.75">
      <c r="A584" s="1" t="s">
        <v>157</v>
      </c>
      <c r="B584" s="16">
        <v>1298</v>
      </c>
      <c r="C584" s="2">
        <v>5</v>
      </c>
      <c r="D584" s="2">
        <v>7</v>
      </c>
      <c r="E584" s="2">
        <v>9086</v>
      </c>
      <c r="F584" s="2">
        <v>1181.18</v>
      </c>
      <c r="G584" s="2">
        <v>7904.82</v>
      </c>
      <c r="H584" s="2">
        <v>6490</v>
      </c>
      <c r="I584" s="3">
        <v>41641</v>
      </c>
      <c r="J584" t="s">
        <v>393</v>
      </c>
      <c r="K584" t="s">
        <v>364</v>
      </c>
      <c r="L584" t="s">
        <v>396</v>
      </c>
      <c r="M584" t="str" cm="1">
        <f t="array" ref="M584" xml:space="preserve"> _xlfn.XLOOKUP(K584,Market!B:B,Market!C:C, NA,0,1)</f>
        <v>North America</v>
      </c>
      <c r="N584" t="str">
        <f xml:space="preserve"> IF(Table1[[#This Row],[Discounts]]=0, "No Discount", IF(Table1[[#This Row],[Discounts]]&lt;1000, "Low Discount", IF(Table1[[#This Row],[Discounts]]&lt;10000, "Medium Discount", "High Discount")))</f>
        <v>Medium Discount</v>
      </c>
      <c r="O584" s="18">
        <f t="shared" si="18"/>
        <v>1414.8199999999997</v>
      </c>
      <c r="P584">
        <f t="shared" si="19"/>
        <v>0.17898193760262723</v>
      </c>
      <c r="Q584" t="str">
        <f xml:space="preserve"> IF(Table1[[#This Row],[Profit]]/Table1[[#This Row],[COGS]]*100&gt;20, "Achieved", "Not Achieved")</f>
        <v>Achieved</v>
      </c>
    </row>
    <row r="585" spans="1:17" ht="12.75">
      <c r="A585" s="1" t="s">
        <v>157</v>
      </c>
      <c r="B585" s="16">
        <v>604</v>
      </c>
      <c r="C585" s="2">
        <v>5</v>
      </c>
      <c r="D585" s="2">
        <v>12</v>
      </c>
      <c r="E585" s="2">
        <v>7248</v>
      </c>
      <c r="F585" s="2">
        <v>942.24</v>
      </c>
      <c r="G585" s="2">
        <v>6305.76</v>
      </c>
      <c r="H585" s="2">
        <v>1812</v>
      </c>
      <c r="I585" s="3">
        <v>41645</v>
      </c>
      <c r="J585" t="s">
        <v>397</v>
      </c>
      <c r="K585" t="s">
        <v>357</v>
      </c>
      <c r="L585" t="s">
        <v>396</v>
      </c>
      <c r="M585" t="str" cm="1">
        <f t="array" ref="M585" xml:space="preserve"> _xlfn.XLOOKUP(K585,Market!B:B,Market!C:C, NA,0,1)</f>
        <v>North America</v>
      </c>
      <c r="N585" t="str">
        <f xml:space="preserve"> IF(Table1[[#This Row],[Discounts]]=0, "No Discount", IF(Table1[[#This Row],[Discounts]]&lt;1000, "Low Discount", IF(Table1[[#This Row],[Discounts]]&lt;10000, "Medium Discount", "High Discount")))</f>
        <v>Low Discount</v>
      </c>
      <c r="O585" s="18">
        <f t="shared" si="18"/>
        <v>4493.76</v>
      </c>
      <c r="P585">
        <f t="shared" si="19"/>
        <v>0.71264367816091956</v>
      </c>
      <c r="Q585" t="str">
        <f xml:space="preserve"> IF(Table1[[#This Row],[Profit]]/Table1[[#This Row],[COGS]]*100&gt;20, "Achieved", "Not Achieved")</f>
        <v>Achieved</v>
      </c>
    </row>
    <row r="586" spans="1:17" ht="12.75">
      <c r="A586" s="1" t="s">
        <v>157</v>
      </c>
      <c r="B586" s="16">
        <v>2255</v>
      </c>
      <c r="C586" s="2">
        <v>5</v>
      </c>
      <c r="D586" s="2">
        <v>20</v>
      </c>
      <c r="E586" s="2">
        <v>45100</v>
      </c>
      <c r="F586" s="2">
        <v>5863</v>
      </c>
      <c r="G586" s="2">
        <v>39237</v>
      </c>
      <c r="H586" s="2">
        <v>22550</v>
      </c>
      <c r="I586" s="3">
        <v>41646</v>
      </c>
      <c r="J586" t="s">
        <v>393</v>
      </c>
      <c r="K586" t="s">
        <v>357</v>
      </c>
      <c r="L586" t="s">
        <v>396</v>
      </c>
      <c r="M586" t="str" cm="1">
        <f t="array" ref="M586" xml:space="preserve"> _xlfn.XLOOKUP(K586,Market!B:B,Market!C:C, NA,0,1)</f>
        <v>North America</v>
      </c>
      <c r="N586" t="str">
        <f xml:space="preserve"> IF(Table1[[#This Row],[Discounts]]=0, "No Discount", IF(Table1[[#This Row],[Discounts]]&lt;1000, "Low Discount", IF(Table1[[#This Row],[Discounts]]&lt;10000, "Medium Discount", "High Discount")))</f>
        <v>Medium Discount</v>
      </c>
      <c r="O586" s="18">
        <f t="shared" si="18"/>
        <v>16687</v>
      </c>
      <c r="P586">
        <f t="shared" si="19"/>
        <v>0.42528735632183906</v>
      </c>
      <c r="Q586" t="str">
        <f xml:space="preserve"> IF(Table1[[#This Row],[Profit]]/Table1[[#This Row],[COGS]]*100&gt;20, "Achieved", "Not Achieved")</f>
        <v>Achieved</v>
      </c>
    </row>
    <row r="587" spans="1:17" ht="12.75">
      <c r="A587" s="1" t="s">
        <v>157</v>
      </c>
      <c r="B587" s="16">
        <v>1249</v>
      </c>
      <c r="C587" s="2">
        <v>5</v>
      </c>
      <c r="D587" s="2">
        <v>20</v>
      </c>
      <c r="E587" s="2">
        <v>24980</v>
      </c>
      <c r="F587" s="2">
        <v>3247.4</v>
      </c>
      <c r="G587" s="2">
        <v>21732.6</v>
      </c>
      <c r="H587" s="2">
        <v>12490</v>
      </c>
      <c r="I587" s="3">
        <v>41649</v>
      </c>
      <c r="J587" t="s">
        <v>393</v>
      </c>
      <c r="K587" t="s">
        <v>346</v>
      </c>
      <c r="L587" t="s">
        <v>396</v>
      </c>
      <c r="M587" t="str" cm="1">
        <f t="array" ref="M587" xml:space="preserve"> _xlfn.XLOOKUP(K587,Market!B:B,Market!C:C, NA,0,1)</f>
        <v>North America</v>
      </c>
      <c r="N587" t="str">
        <f xml:space="preserve"> IF(Table1[[#This Row],[Discounts]]=0, "No Discount", IF(Table1[[#This Row],[Discounts]]&lt;1000, "Low Discount", IF(Table1[[#This Row],[Discounts]]&lt;10000, "Medium Discount", "High Discount")))</f>
        <v>Medium Discount</v>
      </c>
      <c r="O587" s="18">
        <f t="shared" si="18"/>
        <v>9242.5999999999985</v>
      </c>
      <c r="P587">
        <f t="shared" si="19"/>
        <v>0.42528735632183906</v>
      </c>
      <c r="Q587" t="str">
        <f xml:space="preserve"> IF(Table1[[#This Row],[Profit]]/Table1[[#This Row],[COGS]]*100&gt;20, "Achieved", "Not Achieved")</f>
        <v>Achieved</v>
      </c>
    </row>
    <row r="588" spans="1:17" ht="12.75">
      <c r="A588" s="1" t="s">
        <v>157</v>
      </c>
      <c r="B588" s="16">
        <v>1438.5</v>
      </c>
      <c r="C588" s="2">
        <v>10</v>
      </c>
      <c r="D588" s="2">
        <v>7</v>
      </c>
      <c r="E588" s="2">
        <v>10069.5</v>
      </c>
      <c r="F588" s="2">
        <v>1309.04</v>
      </c>
      <c r="G588" s="2">
        <v>8760.4699999999993</v>
      </c>
      <c r="H588" s="2">
        <v>7192.5</v>
      </c>
      <c r="I588" s="3">
        <v>41640</v>
      </c>
      <c r="J588" t="s">
        <v>393</v>
      </c>
      <c r="K588" t="s">
        <v>364</v>
      </c>
      <c r="L588" t="s">
        <v>400</v>
      </c>
      <c r="M588" t="str" cm="1">
        <f t="array" ref="M588" xml:space="preserve"> _xlfn.XLOOKUP(K588,Market!B:B,Market!C:C, NA,0,1)</f>
        <v>North America</v>
      </c>
      <c r="N588" t="str">
        <f xml:space="preserve"> IF(Table1[[#This Row],[Discounts]]=0, "No Discount", IF(Table1[[#This Row],[Discounts]]&lt;1000, "Low Discount", IF(Table1[[#This Row],[Discounts]]&lt;10000, "Medium Discount", "High Discount")))</f>
        <v>Medium Discount</v>
      </c>
      <c r="O588" s="18">
        <f t="shared" si="18"/>
        <v>1567.9699999999993</v>
      </c>
      <c r="P588">
        <f t="shared" si="19"/>
        <v>0.17898240619510133</v>
      </c>
      <c r="Q588" t="str">
        <f xml:space="preserve"> IF(Table1[[#This Row],[Profit]]/Table1[[#This Row],[COGS]]*100&gt;20, "Achieved", "Not Achieved")</f>
        <v>Achieved</v>
      </c>
    </row>
    <row r="589" spans="1:17" ht="12.75">
      <c r="A589" s="1" t="s">
        <v>157</v>
      </c>
      <c r="B589" s="16">
        <v>807</v>
      </c>
      <c r="C589" s="2">
        <v>10</v>
      </c>
      <c r="D589" s="2">
        <v>300</v>
      </c>
      <c r="E589" s="2">
        <v>242100</v>
      </c>
      <c r="F589" s="2">
        <v>31473</v>
      </c>
      <c r="G589" s="2">
        <v>210627</v>
      </c>
      <c r="H589" s="2">
        <v>201750</v>
      </c>
      <c r="I589" s="3">
        <v>41640</v>
      </c>
      <c r="J589" t="s">
        <v>399</v>
      </c>
      <c r="K589" t="s">
        <v>310</v>
      </c>
      <c r="L589" t="s">
        <v>400</v>
      </c>
      <c r="M589" t="str" cm="1">
        <f t="array" ref="M589" xml:space="preserve"> _xlfn.XLOOKUP(K589,Market!B:B,Market!C:C, NA,0,1)</f>
        <v>Europe</v>
      </c>
      <c r="N589" t="str">
        <f xml:space="preserve"> IF(Table1[[#This Row],[Discounts]]=0, "No Discount", IF(Table1[[#This Row],[Discounts]]&lt;1000, "Low Discount", IF(Table1[[#This Row],[Discounts]]&lt;10000, "Medium Discount", "High Discount")))</f>
        <v>High Discount</v>
      </c>
      <c r="O589" s="18">
        <f t="shared" si="18"/>
        <v>8877</v>
      </c>
      <c r="P589">
        <f t="shared" si="19"/>
        <v>4.2145593869731802E-2</v>
      </c>
      <c r="Q589" t="str">
        <f xml:space="preserve"> IF(Table1[[#This Row],[Profit]]/Table1[[#This Row],[COGS]]*100&gt;20, "Achieved", "Not Achieved")</f>
        <v>Not Achieved</v>
      </c>
    </row>
    <row r="590" spans="1:17" ht="12.75">
      <c r="A590" s="1" t="s">
        <v>157</v>
      </c>
      <c r="B590" s="16">
        <v>2641</v>
      </c>
      <c r="C590" s="2">
        <v>10</v>
      </c>
      <c r="D590" s="2">
        <v>20</v>
      </c>
      <c r="E590" s="2">
        <v>52820</v>
      </c>
      <c r="F590" s="2">
        <v>6866.6</v>
      </c>
      <c r="G590" s="2">
        <v>45953.4</v>
      </c>
      <c r="H590" s="2">
        <v>26410</v>
      </c>
      <c r="I590" s="3">
        <v>41641</v>
      </c>
      <c r="J590" t="s">
        <v>393</v>
      </c>
      <c r="K590" t="s">
        <v>364</v>
      </c>
      <c r="L590" t="s">
        <v>400</v>
      </c>
      <c r="M590" t="str" cm="1">
        <f t="array" ref="M590" xml:space="preserve"> _xlfn.XLOOKUP(K590,Market!B:B,Market!C:C, NA,0,1)</f>
        <v>North America</v>
      </c>
      <c r="N590" t="str">
        <f xml:space="preserve"> IF(Table1[[#This Row],[Discounts]]=0, "No Discount", IF(Table1[[#This Row],[Discounts]]&lt;1000, "Low Discount", IF(Table1[[#This Row],[Discounts]]&lt;10000, "Medium Discount", "High Discount")))</f>
        <v>Medium Discount</v>
      </c>
      <c r="O590" s="18">
        <f t="shared" si="18"/>
        <v>19543.400000000001</v>
      </c>
      <c r="P590">
        <f t="shared" si="19"/>
        <v>0.42528735632183912</v>
      </c>
      <c r="Q590" t="str">
        <f xml:space="preserve"> IF(Table1[[#This Row],[Profit]]/Table1[[#This Row],[COGS]]*100&gt;20, "Achieved", "Not Achieved")</f>
        <v>Achieved</v>
      </c>
    </row>
    <row r="591" spans="1:17" ht="12.75">
      <c r="A591" s="1" t="s">
        <v>157</v>
      </c>
      <c r="B591" s="16">
        <v>2708</v>
      </c>
      <c r="C591" s="2">
        <v>10</v>
      </c>
      <c r="D591" s="2">
        <v>20</v>
      </c>
      <c r="E591" s="2">
        <v>54160</v>
      </c>
      <c r="F591" s="2">
        <v>7040.8</v>
      </c>
      <c r="G591" s="2">
        <v>47119.199999999997</v>
      </c>
      <c r="H591" s="2">
        <v>27080</v>
      </c>
      <c r="I591" s="3">
        <v>41641</v>
      </c>
      <c r="J591" t="s">
        <v>393</v>
      </c>
      <c r="K591" t="s">
        <v>310</v>
      </c>
      <c r="L591" t="s">
        <v>400</v>
      </c>
      <c r="M591" t="str" cm="1">
        <f t="array" ref="M591" xml:space="preserve"> _xlfn.XLOOKUP(K591,Market!B:B,Market!C:C, NA,0,1)</f>
        <v>Europe</v>
      </c>
      <c r="N591" t="str">
        <f xml:space="preserve"> IF(Table1[[#This Row],[Discounts]]=0, "No Discount", IF(Table1[[#This Row],[Discounts]]&lt;1000, "Low Discount", IF(Table1[[#This Row],[Discounts]]&lt;10000, "Medium Discount", "High Discount")))</f>
        <v>Medium Discount</v>
      </c>
      <c r="O591" s="18">
        <f t="shared" si="18"/>
        <v>20039.199999999997</v>
      </c>
      <c r="P591">
        <f t="shared" si="19"/>
        <v>0.42528735632183906</v>
      </c>
      <c r="Q591" t="str">
        <f xml:space="preserve"> IF(Table1[[#This Row],[Profit]]/Table1[[#This Row],[COGS]]*100&gt;20, "Achieved", "Not Achieved")</f>
        <v>Achieved</v>
      </c>
    </row>
    <row r="592" spans="1:17" ht="12.75">
      <c r="A592" s="1" t="s">
        <v>157</v>
      </c>
      <c r="B592" s="16">
        <v>2632</v>
      </c>
      <c r="C592" s="2">
        <v>10</v>
      </c>
      <c r="D592" s="2">
        <v>350</v>
      </c>
      <c r="E592" s="2">
        <v>921200</v>
      </c>
      <c r="F592" s="2">
        <v>119756</v>
      </c>
      <c r="G592" s="2">
        <v>801444</v>
      </c>
      <c r="H592" s="2">
        <v>684320</v>
      </c>
      <c r="I592" s="3">
        <v>41645</v>
      </c>
      <c r="J592" t="s">
        <v>393</v>
      </c>
      <c r="K592" t="s">
        <v>346</v>
      </c>
      <c r="L592" t="s">
        <v>400</v>
      </c>
      <c r="M592" t="str" cm="1">
        <f t="array" ref="M592" xml:space="preserve"> _xlfn.XLOOKUP(K592,Market!B:B,Market!C:C, NA,0,1)</f>
        <v>North America</v>
      </c>
      <c r="N592" t="str">
        <f xml:space="preserve"> IF(Table1[[#This Row],[Discounts]]=0, "No Discount", IF(Table1[[#This Row],[Discounts]]&lt;1000, "Low Discount", IF(Table1[[#This Row],[Discounts]]&lt;10000, "Medium Discount", "High Discount")))</f>
        <v>High Discount</v>
      </c>
      <c r="O592" s="18">
        <f t="shared" si="18"/>
        <v>117124</v>
      </c>
      <c r="P592">
        <f t="shared" si="19"/>
        <v>0.14614121510673234</v>
      </c>
      <c r="Q592" t="str">
        <f xml:space="preserve"> IF(Table1[[#This Row],[Profit]]/Table1[[#This Row],[COGS]]*100&gt;20, "Achieved", "Not Achieved")</f>
        <v>Not Achieved</v>
      </c>
    </row>
    <row r="593" spans="1:17" ht="12.75">
      <c r="A593" s="1" t="s">
        <v>157</v>
      </c>
      <c r="B593" s="16">
        <v>1583</v>
      </c>
      <c r="C593" s="2">
        <v>10</v>
      </c>
      <c r="D593" s="2">
        <v>125</v>
      </c>
      <c r="E593" s="2">
        <v>197875</v>
      </c>
      <c r="F593" s="2">
        <v>25723.75</v>
      </c>
      <c r="G593" s="2">
        <v>172151.25</v>
      </c>
      <c r="H593" s="2">
        <v>189960</v>
      </c>
      <c r="I593" s="3">
        <v>41645</v>
      </c>
      <c r="J593" t="s">
        <v>398</v>
      </c>
      <c r="K593" t="s">
        <v>346</v>
      </c>
      <c r="L593" t="s">
        <v>400</v>
      </c>
      <c r="M593" t="str" cm="1">
        <f t="array" ref="M593" xml:space="preserve"> _xlfn.XLOOKUP(K593,Market!B:B,Market!C:C, NA,0,1)</f>
        <v>North America</v>
      </c>
      <c r="N593" t="str">
        <f xml:space="preserve"> IF(Table1[[#This Row],[Discounts]]=0, "No Discount", IF(Table1[[#This Row],[Discounts]]&lt;1000, "Low Discount", IF(Table1[[#This Row],[Discounts]]&lt;10000, "Medium Discount", "High Discount")))</f>
        <v>High Discount</v>
      </c>
      <c r="O593" s="18">
        <f t="shared" si="18"/>
        <v>-17808.75</v>
      </c>
      <c r="P593">
        <f t="shared" si="19"/>
        <v>-0.10344827586206896</v>
      </c>
      <c r="Q593" t="str">
        <f xml:space="preserve"> IF(Table1[[#This Row],[Profit]]/Table1[[#This Row],[COGS]]*100&gt;20, "Achieved", "Not Achieved")</f>
        <v>Not Achieved</v>
      </c>
    </row>
    <row r="594" spans="1:17" ht="12.75">
      <c r="A594" s="1" t="s">
        <v>157</v>
      </c>
      <c r="B594" s="16">
        <v>571</v>
      </c>
      <c r="C594" s="2">
        <v>10</v>
      </c>
      <c r="D594" s="2">
        <v>12</v>
      </c>
      <c r="E594" s="2">
        <v>6852</v>
      </c>
      <c r="F594" s="2">
        <v>890.76</v>
      </c>
      <c r="G594" s="2">
        <v>5961.24</v>
      </c>
      <c r="H594" s="2">
        <v>1713</v>
      </c>
      <c r="I594" s="3">
        <v>41646</v>
      </c>
      <c r="J594" t="s">
        <v>397</v>
      </c>
      <c r="K594" t="s">
        <v>357</v>
      </c>
      <c r="L594" t="s">
        <v>400</v>
      </c>
      <c r="M594" t="str" cm="1">
        <f t="array" ref="M594" xml:space="preserve"> _xlfn.XLOOKUP(K594,Market!B:B,Market!C:C, NA,0,1)</f>
        <v>North America</v>
      </c>
      <c r="N594" t="str">
        <f xml:space="preserve"> IF(Table1[[#This Row],[Discounts]]=0, "No Discount", IF(Table1[[#This Row],[Discounts]]&lt;1000, "Low Discount", IF(Table1[[#This Row],[Discounts]]&lt;10000, "Medium Discount", "High Discount")))</f>
        <v>Low Discount</v>
      </c>
      <c r="O594" s="18">
        <f t="shared" si="18"/>
        <v>4248.24</v>
      </c>
      <c r="P594">
        <f t="shared" si="19"/>
        <v>0.71264367816091956</v>
      </c>
      <c r="Q594" t="str">
        <f xml:space="preserve"> IF(Table1[[#This Row],[Profit]]/Table1[[#This Row],[COGS]]*100&gt;20, "Achieved", "Not Achieved")</f>
        <v>Achieved</v>
      </c>
    </row>
    <row r="595" spans="1:17" ht="12.75">
      <c r="A595" s="1" t="s">
        <v>157</v>
      </c>
      <c r="B595" s="16">
        <v>2696</v>
      </c>
      <c r="C595" s="2">
        <v>10</v>
      </c>
      <c r="D595" s="2">
        <v>7</v>
      </c>
      <c r="E595" s="2">
        <v>18872</v>
      </c>
      <c r="F595" s="2">
        <v>2453.36</v>
      </c>
      <c r="G595" s="2">
        <v>16418.64</v>
      </c>
      <c r="H595" s="2">
        <v>13480</v>
      </c>
      <c r="I595" s="3">
        <v>41647</v>
      </c>
      <c r="J595" t="s">
        <v>393</v>
      </c>
      <c r="K595" t="s">
        <v>309</v>
      </c>
      <c r="L595" t="s">
        <v>400</v>
      </c>
      <c r="M595" t="str" cm="1">
        <f t="array" ref="M595" xml:space="preserve"> _xlfn.XLOOKUP(K595,Market!B:B,Market!C:C, NA,0,1)</f>
        <v>Europe</v>
      </c>
      <c r="N595" t="str">
        <f xml:space="preserve"> IF(Table1[[#This Row],[Discounts]]=0, "No Discount", IF(Table1[[#This Row],[Discounts]]&lt;1000, "Low Discount", IF(Table1[[#This Row],[Discounts]]&lt;10000, "Medium Discount", "High Discount")))</f>
        <v>Medium Discount</v>
      </c>
      <c r="O595" s="18">
        <f t="shared" si="18"/>
        <v>2938.6399999999994</v>
      </c>
      <c r="P595">
        <f t="shared" si="19"/>
        <v>0.17898193760262723</v>
      </c>
      <c r="Q595" t="str">
        <f xml:space="preserve"> IF(Table1[[#This Row],[Profit]]/Table1[[#This Row],[COGS]]*100&gt;20, "Achieved", "Not Achieved")</f>
        <v>Achieved</v>
      </c>
    </row>
    <row r="596" spans="1:17" ht="12.75">
      <c r="A596" s="1" t="s">
        <v>157</v>
      </c>
      <c r="B596" s="16">
        <v>1565</v>
      </c>
      <c r="C596" s="2">
        <v>10</v>
      </c>
      <c r="D596" s="2">
        <v>15</v>
      </c>
      <c r="E596" s="2">
        <v>23475</v>
      </c>
      <c r="F596" s="2">
        <v>3051.75</v>
      </c>
      <c r="G596" s="2">
        <v>20423.25</v>
      </c>
      <c r="H596" s="2">
        <v>15650</v>
      </c>
      <c r="I596" s="3">
        <v>41649</v>
      </c>
      <c r="J596" t="s">
        <v>395</v>
      </c>
      <c r="K596" t="s">
        <v>346</v>
      </c>
      <c r="L596" t="s">
        <v>400</v>
      </c>
      <c r="M596" t="str" cm="1">
        <f t="array" ref="M596" xml:space="preserve"> _xlfn.XLOOKUP(K596,Market!B:B,Market!C:C, NA,0,1)</f>
        <v>North America</v>
      </c>
      <c r="N596" t="str">
        <f xml:space="preserve"> IF(Table1[[#This Row],[Discounts]]=0, "No Discount", IF(Table1[[#This Row],[Discounts]]&lt;1000, "Low Discount", IF(Table1[[#This Row],[Discounts]]&lt;10000, "Medium Discount", "High Discount")))</f>
        <v>Medium Discount</v>
      </c>
      <c r="O596" s="18">
        <f t="shared" si="18"/>
        <v>4773.25</v>
      </c>
      <c r="P596">
        <f t="shared" si="19"/>
        <v>0.23371647509578544</v>
      </c>
      <c r="Q596" t="str">
        <f xml:space="preserve"> IF(Table1[[#This Row],[Profit]]/Table1[[#This Row],[COGS]]*100&gt;20, "Achieved", "Not Achieved")</f>
        <v>Achieved</v>
      </c>
    </row>
    <row r="597" spans="1:17" ht="12.75">
      <c r="A597" s="1" t="s">
        <v>157</v>
      </c>
      <c r="B597" s="16">
        <v>1249</v>
      </c>
      <c r="C597" s="2">
        <v>10</v>
      </c>
      <c r="D597" s="2">
        <v>20</v>
      </c>
      <c r="E597" s="2">
        <v>24980</v>
      </c>
      <c r="F597" s="2">
        <v>3247.4</v>
      </c>
      <c r="G597" s="2">
        <v>21732.6</v>
      </c>
      <c r="H597" s="2">
        <v>12490</v>
      </c>
      <c r="I597" s="3">
        <v>41649</v>
      </c>
      <c r="J597" t="s">
        <v>393</v>
      </c>
      <c r="K597" t="s">
        <v>346</v>
      </c>
      <c r="L597" t="s">
        <v>400</v>
      </c>
      <c r="M597" t="str" cm="1">
        <f t="array" ref="M597" xml:space="preserve"> _xlfn.XLOOKUP(K597,Market!B:B,Market!C:C, NA,0,1)</f>
        <v>North America</v>
      </c>
      <c r="N597" t="str">
        <f xml:space="preserve"> IF(Table1[[#This Row],[Discounts]]=0, "No Discount", IF(Table1[[#This Row],[Discounts]]&lt;1000, "Low Discount", IF(Table1[[#This Row],[Discounts]]&lt;10000, "Medium Discount", "High Discount")))</f>
        <v>Medium Discount</v>
      </c>
      <c r="O597" s="18">
        <f t="shared" si="18"/>
        <v>9242.5999999999985</v>
      </c>
      <c r="P597">
        <f t="shared" si="19"/>
        <v>0.42528735632183906</v>
      </c>
      <c r="Q597" t="str">
        <f xml:space="preserve"> IF(Table1[[#This Row],[Profit]]/Table1[[#This Row],[COGS]]*100&gt;20, "Achieved", "Not Achieved")</f>
        <v>Achieved</v>
      </c>
    </row>
    <row r="598" spans="1:17" ht="12.75">
      <c r="A598" s="1" t="s">
        <v>157</v>
      </c>
      <c r="B598" s="16">
        <v>357</v>
      </c>
      <c r="C598" s="2">
        <v>10</v>
      </c>
      <c r="D598" s="2">
        <v>350</v>
      </c>
      <c r="E598" s="2">
        <v>124950</v>
      </c>
      <c r="F598" s="2">
        <v>16243.5</v>
      </c>
      <c r="G598" s="2">
        <v>108706.5</v>
      </c>
      <c r="H598" s="2">
        <v>92820</v>
      </c>
      <c r="I598" s="3">
        <v>41650</v>
      </c>
      <c r="J598" t="s">
        <v>393</v>
      </c>
      <c r="K598" t="s">
        <v>310</v>
      </c>
      <c r="L598" t="s">
        <v>400</v>
      </c>
      <c r="M598" t="str" cm="1">
        <f t="array" ref="M598" xml:space="preserve"> _xlfn.XLOOKUP(K598,Market!B:B,Market!C:C, NA,0,1)</f>
        <v>Europe</v>
      </c>
      <c r="N598" t="str">
        <f xml:space="preserve"> IF(Table1[[#This Row],[Discounts]]=0, "No Discount", IF(Table1[[#This Row],[Discounts]]&lt;1000, "Low Discount", IF(Table1[[#This Row],[Discounts]]&lt;10000, "Medium Discount", "High Discount")))</f>
        <v>High Discount</v>
      </c>
      <c r="O598" s="18">
        <f t="shared" si="18"/>
        <v>15886.5</v>
      </c>
      <c r="P598">
        <f t="shared" si="19"/>
        <v>0.14614121510673234</v>
      </c>
      <c r="Q598" t="str">
        <f xml:space="preserve"> IF(Table1[[#This Row],[Profit]]/Table1[[#This Row],[COGS]]*100&gt;20, "Achieved", "Not Achieved")</f>
        <v>Not Achieved</v>
      </c>
    </row>
    <row r="599" spans="1:17" ht="12.75">
      <c r="A599" s="1" t="s">
        <v>157</v>
      </c>
      <c r="B599" s="16">
        <v>1013</v>
      </c>
      <c r="C599" s="2">
        <v>10</v>
      </c>
      <c r="D599" s="2">
        <v>12</v>
      </c>
      <c r="E599" s="2">
        <v>12156</v>
      </c>
      <c r="F599" s="2">
        <v>1580.28</v>
      </c>
      <c r="G599" s="2">
        <v>10575.72</v>
      </c>
      <c r="H599" s="2">
        <v>3039</v>
      </c>
      <c r="I599" s="3">
        <v>41651</v>
      </c>
      <c r="J599" t="s">
        <v>397</v>
      </c>
      <c r="K599" t="s">
        <v>310</v>
      </c>
      <c r="L599" t="s">
        <v>400</v>
      </c>
      <c r="M599" t="str" cm="1">
        <f t="array" ref="M599" xml:space="preserve"> _xlfn.XLOOKUP(K599,Market!B:B,Market!C:C, NA,0,1)</f>
        <v>Europe</v>
      </c>
      <c r="N599" t="str">
        <f xml:space="preserve"> IF(Table1[[#This Row],[Discounts]]=0, "No Discount", IF(Table1[[#This Row],[Discounts]]&lt;1000, "Low Discount", IF(Table1[[#This Row],[Discounts]]&lt;10000, "Medium Discount", "High Discount")))</f>
        <v>Medium Discount</v>
      </c>
      <c r="O599" s="18">
        <f t="shared" si="18"/>
        <v>7536.7199999999993</v>
      </c>
      <c r="P599">
        <f t="shared" si="19"/>
        <v>0.71264367816091956</v>
      </c>
      <c r="Q599" t="str">
        <f xml:space="preserve"> IF(Table1[[#This Row],[Profit]]/Table1[[#This Row],[COGS]]*100&gt;20, "Achieved", "Not Achieved")</f>
        <v>Achieved</v>
      </c>
    </row>
    <row r="600" spans="1:17" ht="12.75">
      <c r="A600" s="1" t="s">
        <v>157</v>
      </c>
      <c r="B600" s="16">
        <v>3997.5</v>
      </c>
      <c r="C600" s="2">
        <v>120</v>
      </c>
      <c r="D600" s="2">
        <v>15</v>
      </c>
      <c r="E600" s="2">
        <v>59962.5</v>
      </c>
      <c r="F600" s="2">
        <v>7795.13</v>
      </c>
      <c r="G600" s="2">
        <v>52167.38</v>
      </c>
      <c r="H600" s="2">
        <v>39975</v>
      </c>
      <c r="I600" s="3">
        <v>41640</v>
      </c>
      <c r="J600" t="s">
        <v>395</v>
      </c>
      <c r="K600" t="s">
        <v>309</v>
      </c>
      <c r="L600" t="s">
        <v>401</v>
      </c>
      <c r="M600" t="str" cm="1">
        <f t="array" ref="M600" xml:space="preserve"> _xlfn.XLOOKUP(K600,Market!B:B,Market!C:C, NA,0,1)</f>
        <v>Europe</v>
      </c>
      <c r="N600" t="str">
        <f xml:space="preserve"> IF(Table1[[#This Row],[Discounts]]=0, "No Discount", IF(Table1[[#This Row],[Discounts]]&lt;1000, "Low Discount", IF(Table1[[#This Row],[Discounts]]&lt;10000, "Medium Discount", "High Discount")))</f>
        <v>Medium Discount</v>
      </c>
      <c r="O600" s="18">
        <f t="shared" si="18"/>
        <v>12192.379999999997</v>
      </c>
      <c r="P600">
        <f t="shared" si="19"/>
        <v>0.23371654854048637</v>
      </c>
      <c r="Q600" t="str">
        <f xml:space="preserve"> IF(Table1[[#This Row],[Profit]]/Table1[[#This Row],[COGS]]*100&gt;20, "Achieved", "Not Achieved")</f>
        <v>Achieved</v>
      </c>
    </row>
    <row r="601" spans="1:17" ht="12.75">
      <c r="A601" s="1" t="s">
        <v>157</v>
      </c>
      <c r="B601" s="16">
        <v>2632</v>
      </c>
      <c r="C601" s="2">
        <v>120</v>
      </c>
      <c r="D601" s="2">
        <v>350</v>
      </c>
      <c r="E601" s="2">
        <v>921200</v>
      </c>
      <c r="F601" s="2">
        <v>119756</v>
      </c>
      <c r="G601" s="2">
        <v>801444</v>
      </c>
      <c r="H601" s="2">
        <v>684320</v>
      </c>
      <c r="I601" s="3">
        <v>41645</v>
      </c>
      <c r="J601" t="s">
        <v>393</v>
      </c>
      <c r="K601" t="s">
        <v>346</v>
      </c>
      <c r="L601" t="s">
        <v>401</v>
      </c>
      <c r="M601" t="str" cm="1">
        <f t="array" ref="M601" xml:space="preserve"> _xlfn.XLOOKUP(K601,Market!B:B,Market!C:C, NA,0,1)</f>
        <v>North America</v>
      </c>
      <c r="N601" t="str">
        <f xml:space="preserve"> IF(Table1[[#This Row],[Discounts]]=0, "No Discount", IF(Table1[[#This Row],[Discounts]]&lt;1000, "Low Discount", IF(Table1[[#This Row],[Discounts]]&lt;10000, "Medium Discount", "High Discount")))</f>
        <v>High Discount</v>
      </c>
      <c r="O601" s="18">
        <f t="shared" si="18"/>
        <v>117124</v>
      </c>
      <c r="P601">
        <f t="shared" si="19"/>
        <v>0.14614121510673234</v>
      </c>
      <c r="Q601" t="str">
        <f xml:space="preserve"> IF(Table1[[#This Row],[Profit]]/Table1[[#This Row],[COGS]]*100&gt;20, "Achieved", "Not Achieved")</f>
        <v>Not Achieved</v>
      </c>
    </row>
    <row r="602" spans="1:17" ht="12.75">
      <c r="A602" s="1" t="s">
        <v>157</v>
      </c>
      <c r="B602" s="16">
        <v>1190</v>
      </c>
      <c r="C602" s="2">
        <v>120</v>
      </c>
      <c r="D602" s="2">
        <v>7</v>
      </c>
      <c r="E602" s="2">
        <v>8330</v>
      </c>
      <c r="F602" s="2">
        <v>1082.9000000000001</v>
      </c>
      <c r="G602" s="2">
        <v>7247.1</v>
      </c>
      <c r="H602" s="2">
        <v>5950</v>
      </c>
      <c r="I602" s="3">
        <v>41645</v>
      </c>
      <c r="J602" t="s">
        <v>393</v>
      </c>
      <c r="K602" t="s">
        <v>309</v>
      </c>
      <c r="L602" t="s">
        <v>401</v>
      </c>
      <c r="M602" t="str" cm="1">
        <f t="array" ref="M602" xml:space="preserve"> _xlfn.XLOOKUP(K602,Market!B:B,Market!C:C, NA,0,1)</f>
        <v>Europe</v>
      </c>
      <c r="N602" t="str">
        <f xml:space="preserve"> IF(Table1[[#This Row],[Discounts]]=0, "No Discount", IF(Table1[[#This Row],[Discounts]]&lt;1000, "Low Discount", IF(Table1[[#This Row],[Discounts]]&lt;10000, "Medium Discount", "High Discount")))</f>
        <v>Medium Discount</v>
      </c>
      <c r="O602" s="18">
        <f t="shared" si="18"/>
        <v>1297.1000000000004</v>
      </c>
      <c r="P602">
        <f t="shared" si="19"/>
        <v>0.17898193760262729</v>
      </c>
      <c r="Q602" t="str">
        <f xml:space="preserve"> IF(Table1[[#This Row],[Profit]]/Table1[[#This Row],[COGS]]*100&gt;20, "Achieved", "Not Achieved")</f>
        <v>Achieved</v>
      </c>
    </row>
    <row r="603" spans="1:17" ht="12.75">
      <c r="A603" s="1" t="s">
        <v>157</v>
      </c>
      <c r="B603" s="16">
        <v>604</v>
      </c>
      <c r="C603" s="2">
        <v>120</v>
      </c>
      <c r="D603" s="2">
        <v>12</v>
      </c>
      <c r="E603" s="2">
        <v>7248</v>
      </c>
      <c r="F603" s="2">
        <v>942.24</v>
      </c>
      <c r="G603" s="2">
        <v>6305.76</v>
      </c>
      <c r="H603" s="2">
        <v>1812</v>
      </c>
      <c r="I603" s="3">
        <v>41645</v>
      </c>
      <c r="J603" t="s">
        <v>397</v>
      </c>
      <c r="K603" t="s">
        <v>357</v>
      </c>
      <c r="L603" t="s">
        <v>401</v>
      </c>
      <c r="M603" t="str" cm="1">
        <f t="array" ref="M603" xml:space="preserve"> _xlfn.XLOOKUP(K603,Market!B:B,Market!C:C, NA,0,1)</f>
        <v>North America</v>
      </c>
      <c r="N603" t="str">
        <f xml:space="preserve"> IF(Table1[[#This Row],[Discounts]]=0, "No Discount", IF(Table1[[#This Row],[Discounts]]&lt;1000, "Low Discount", IF(Table1[[#This Row],[Discounts]]&lt;10000, "Medium Discount", "High Discount")))</f>
        <v>Low Discount</v>
      </c>
      <c r="O603" s="18">
        <f t="shared" si="18"/>
        <v>4493.76</v>
      </c>
      <c r="P603">
        <f t="shared" si="19"/>
        <v>0.71264367816091956</v>
      </c>
      <c r="Q603" t="str">
        <f xml:space="preserve"> IF(Table1[[#This Row],[Profit]]/Table1[[#This Row],[COGS]]*100&gt;20, "Achieved", "Not Achieved")</f>
        <v>Achieved</v>
      </c>
    </row>
    <row r="604" spans="1:17" ht="12.75">
      <c r="A604" s="1" t="s">
        <v>157</v>
      </c>
      <c r="B604" s="16">
        <v>660</v>
      </c>
      <c r="C604" s="2">
        <v>120</v>
      </c>
      <c r="D604" s="2">
        <v>15</v>
      </c>
      <c r="E604" s="2">
        <v>9900</v>
      </c>
      <c r="F604" s="2">
        <v>1287</v>
      </c>
      <c r="G604" s="2">
        <v>8613</v>
      </c>
      <c r="H604" s="2">
        <v>6600</v>
      </c>
      <c r="I604" s="3">
        <v>41283</v>
      </c>
      <c r="J604" t="s">
        <v>395</v>
      </c>
      <c r="K604" t="s">
        <v>310</v>
      </c>
      <c r="L604" t="s">
        <v>401</v>
      </c>
      <c r="M604" t="str" cm="1">
        <f t="array" ref="M604" xml:space="preserve"> _xlfn.XLOOKUP(K604,Market!B:B,Market!C:C, NA,0,1)</f>
        <v>Europe</v>
      </c>
      <c r="N604" t="str">
        <f xml:space="preserve"> IF(Table1[[#This Row],[Discounts]]=0, "No Discount", IF(Table1[[#This Row],[Discounts]]&lt;1000, "Low Discount", IF(Table1[[#This Row],[Discounts]]&lt;10000, "Medium Discount", "High Discount")))</f>
        <v>Medium Discount</v>
      </c>
      <c r="O604" s="18">
        <f t="shared" si="18"/>
        <v>2013</v>
      </c>
      <c r="P604">
        <f t="shared" si="19"/>
        <v>0.23371647509578544</v>
      </c>
      <c r="Q604" t="str">
        <f xml:space="preserve"> IF(Table1[[#This Row],[Profit]]/Table1[[#This Row],[COGS]]*100&gt;20, "Achieved", "Not Achieved")</f>
        <v>Achieved</v>
      </c>
    </row>
    <row r="605" spans="1:17" ht="12.75">
      <c r="A605" s="1" t="s">
        <v>157</v>
      </c>
      <c r="B605" s="16">
        <v>410</v>
      </c>
      <c r="C605" s="2">
        <v>120</v>
      </c>
      <c r="D605" s="2">
        <v>12</v>
      </c>
      <c r="E605" s="2">
        <v>4920</v>
      </c>
      <c r="F605" s="2">
        <v>639.6</v>
      </c>
      <c r="G605" s="2">
        <v>4280.3999999999996</v>
      </c>
      <c r="H605" s="2">
        <v>1230</v>
      </c>
      <c r="I605" s="3">
        <v>41649</v>
      </c>
      <c r="J605" t="s">
        <v>397</v>
      </c>
      <c r="K605" t="s">
        <v>357</v>
      </c>
      <c r="L605" t="s">
        <v>401</v>
      </c>
      <c r="M605" t="str" cm="1">
        <f t="array" ref="M605" xml:space="preserve"> _xlfn.XLOOKUP(K605,Market!B:B,Market!C:C, NA,0,1)</f>
        <v>North America</v>
      </c>
      <c r="N605" t="str">
        <f xml:space="preserve"> IF(Table1[[#This Row],[Discounts]]=0, "No Discount", IF(Table1[[#This Row],[Discounts]]&lt;1000, "Low Discount", IF(Table1[[#This Row],[Discounts]]&lt;10000, "Medium Discount", "High Discount")))</f>
        <v>Low Discount</v>
      </c>
      <c r="O605" s="18">
        <f t="shared" si="18"/>
        <v>3050.3999999999996</v>
      </c>
      <c r="P605">
        <f t="shared" si="19"/>
        <v>0.71264367816091956</v>
      </c>
      <c r="Q605" t="str">
        <f xml:space="preserve"> IF(Table1[[#This Row],[Profit]]/Table1[[#This Row],[COGS]]*100&gt;20, "Achieved", "Not Achieved")</f>
        <v>Achieved</v>
      </c>
    </row>
    <row r="606" spans="1:17" ht="12.75">
      <c r="A606" s="1" t="s">
        <v>157</v>
      </c>
      <c r="B606" s="16">
        <v>2605</v>
      </c>
      <c r="C606" s="2">
        <v>120</v>
      </c>
      <c r="D606" s="2">
        <v>300</v>
      </c>
      <c r="E606" s="2">
        <v>781500</v>
      </c>
      <c r="F606" s="2">
        <v>101595</v>
      </c>
      <c r="G606" s="2">
        <v>679905</v>
      </c>
      <c r="H606" s="2">
        <v>651250</v>
      </c>
      <c r="I606" s="3">
        <v>41285</v>
      </c>
      <c r="J606" t="s">
        <v>399</v>
      </c>
      <c r="K606" t="s">
        <v>357</v>
      </c>
      <c r="L606" t="s">
        <v>401</v>
      </c>
      <c r="M606" t="str" cm="1">
        <f t="array" ref="M606" xml:space="preserve"> _xlfn.XLOOKUP(K606,Market!B:B,Market!C:C, NA,0,1)</f>
        <v>North America</v>
      </c>
      <c r="N606" t="str">
        <f xml:space="preserve"> IF(Table1[[#This Row],[Discounts]]=0, "No Discount", IF(Table1[[#This Row],[Discounts]]&lt;1000, "Low Discount", IF(Table1[[#This Row],[Discounts]]&lt;10000, "Medium Discount", "High Discount")))</f>
        <v>High Discount</v>
      </c>
      <c r="O606" s="18">
        <f t="shared" si="18"/>
        <v>28655</v>
      </c>
      <c r="P606">
        <f t="shared" si="19"/>
        <v>4.2145593869731802E-2</v>
      </c>
      <c r="Q606" t="str">
        <f xml:space="preserve"> IF(Table1[[#This Row],[Profit]]/Table1[[#This Row],[COGS]]*100&gt;20, "Achieved", "Not Achieved")</f>
        <v>Not Achieved</v>
      </c>
    </row>
    <row r="607" spans="1:17" ht="12.75">
      <c r="A607" s="1" t="s">
        <v>157</v>
      </c>
      <c r="B607" s="16">
        <v>1013</v>
      </c>
      <c r="C607" s="2">
        <v>120</v>
      </c>
      <c r="D607" s="2">
        <v>12</v>
      </c>
      <c r="E607" s="2">
        <v>12156</v>
      </c>
      <c r="F607" s="2">
        <v>1580.28</v>
      </c>
      <c r="G607" s="2">
        <v>10575.72</v>
      </c>
      <c r="H607" s="2">
        <v>3039</v>
      </c>
      <c r="I607" s="3">
        <v>41651</v>
      </c>
      <c r="J607" t="s">
        <v>397</v>
      </c>
      <c r="K607" t="s">
        <v>310</v>
      </c>
      <c r="L607" t="s">
        <v>401</v>
      </c>
      <c r="M607" t="str" cm="1">
        <f t="array" ref="M607" xml:space="preserve"> _xlfn.XLOOKUP(K607,Market!B:B,Market!C:C, NA,0,1)</f>
        <v>Europe</v>
      </c>
      <c r="N607" t="str">
        <f xml:space="preserve"> IF(Table1[[#This Row],[Discounts]]=0, "No Discount", IF(Table1[[#This Row],[Discounts]]&lt;1000, "Low Discount", IF(Table1[[#This Row],[Discounts]]&lt;10000, "Medium Discount", "High Discount")))</f>
        <v>Medium Discount</v>
      </c>
      <c r="O607" s="18">
        <f t="shared" si="18"/>
        <v>7536.7199999999993</v>
      </c>
      <c r="P607">
        <f t="shared" si="19"/>
        <v>0.71264367816091956</v>
      </c>
      <c r="Q607" t="str">
        <f xml:space="preserve"> IF(Table1[[#This Row],[Profit]]/Table1[[#This Row],[COGS]]*100&gt;20, "Achieved", "Not Achieved")</f>
        <v>Achieved</v>
      </c>
    </row>
    <row r="608" spans="1:17" ht="12.75">
      <c r="A608" s="1" t="s">
        <v>157</v>
      </c>
      <c r="B608" s="16">
        <v>1583</v>
      </c>
      <c r="C608" s="2">
        <v>250</v>
      </c>
      <c r="D608" s="2">
        <v>125</v>
      </c>
      <c r="E608" s="2">
        <v>197875</v>
      </c>
      <c r="F608" s="2">
        <v>25723.75</v>
      </c>
      <c r="G608" s="2">
        <v>172151.25</v>
      </c>
      <c r="H608" s="2">
        <v>189960</v>
      </c>
      <c r="I608" s="3">
        <v>41645</v>
      </c>
      <c r="J608" t="s">
        <v>398</v>
      </c>
      <c r="K608" t="s">
        <v>346</v>
      </c>
      <c r="L608" t="s">
        <v>402</v>
      </c>
      <c r="M608" t="str" cm="1">
        <f t="array" ref="M608" xml:space="preserve"> _xlfn.XLOOKUP(K608,Market!B:B,Market!C:C, NA,0,1)</f>
        <v>North America</v>
      </c>
      <c r="N608" t="str">
        <f xml:space="preserve"> IF(Table1[[#This Row],[Discounts]]=0, "No Discount", IF(Table1[[#This Row],[Discounts]]&lt;1000, "Low Discount", IF(Table1[[#This Row],[Discounts]]&lt;10000, "Medium Discount", "High Discount")))</f>
        <v>High Discount</v>
      </c>
      <c r="O608" s="18">
        <f t="shared" si="18"/>
        <v>-17808.75</v>
      </c>
      <c r="P608">
        <f t="shared" si="19"/>
        <v>-0.10344827586206896</v>
      </c>
      <c r="Q608" t="str">
        <f xml:space="preserve"> IF(Table1[[#This Row],[Profit]]/Table1[[#This Row],[COGS]]*100&gt;20, "Achieved", "Not Achieved")</f>
        <v>Not Achieved</v>
      </c>
    </row>
    <row r="609" spans="1:17" ht="12.75">
      <c r="A609" s="1" t="s">
        <v>157</v>
      </c>
      <c r="B609" s="16">
        <v>1565</v>
      </c>
      <c r="C609" s="2">
        <v>250</v>
      </c>
      <c r="D609" s="2">
        <v>15</v>
      </c>
      <c r="E609" s="2">
        <v>23475</v>
      </c>
      <c r="F609" s="2">
        <v>3051.75</v>
      </c>
      <c r="G609" s="2">
        <v>20423.25</v>
      </c>
      <c r="H609" s="2">
        <v>15650</v>
      </c>
      <c r="I609" s="3">
        <v>41649</v>
      </c>
      <c r="J609" t="s">
        <v>395</v>
      </c>
      <c r="K609" t="s">
        <v>346</v>
      </c>
      <c r="L609" t="s">
        <v>402</v>
      </c>
      <c r="M609" t="str" cm="1">
        <f t="array" ref="M609" xml:space="preserve"> _xlfn.XLOOKUP(K609,Market!B:B,Market!C:C, NA,0,1)</f>
        <v>North America</v>
      </c>
      <c r="N609" t="str">
        <f xml:space="preserve"> IF(Table1[[#This Row],[Discounts]]=0, "No Discount", IF(Table1[[#This Row],[Discounts]]&lt;1000, "Low Discount", IF(Table1[[#This Row],[Discounts]]&lt;10000, "Medium Discount", "High Discount")))</f>
        <v>Medium Discount</v>
      </c>
      <c r="O609" s="18">
        <f t="shared" si="18"/>
        <v>4773.25</v>
      </c>
      <c r="P609">
        <f t="shared" si="19"/>
        <v>0.23371647509578544</v>
      </c>
      <c r="Q609" t="str">
        <f xml:space="preserve"> IF(Table1[[#This Row],[Profit]]/Table1[[#This Row],[COGS]]*100&gt;20, "Achieved", "Not Achieved")</f>
        <v>Achieved</v>
      </c>
    </row>
    <row r="610" spans="1:17" ht="12.75">
      <c r="A610" s="1" t="s">
        <v>157</v>
      </c>
      <c r="B610" s="16">
        <v>1659</v>
      </c>
      <c r="C610" s="2">
        <v>260</v>
      </c>
      <c r="D610" s="2">
        <v>125</v>
      </c>
      <c r="E610" s="2">
        <v>207375</v>
      </c>
      <c r="F610" s="2">
        <v>26958.75</v>
      </c>
      <c r="G610" s="2">
        <v>180416.25</v>
      </c>
      <c r="H610" s="2">
        <v>199080</v>
      </c>
      <c r="I610" s="3">
        <v>41640</v>
      </c>
      <c r="J610" t="s">
        <v>398</v>
      </c>
      <c r="K610" t="s">
        <v>346</v>
      </c>
      <c r="L610" t="s">
        <v>403</v>
      </c>
      <c r="M610" t="str" cm="1">
        <f t="array" ref="M610" xml:space="preserve"> _xlfn.XLOOKUP(K610,Market!B:B,Market!C:C, NA,0,1)</f>
        <v>North America</v>
      </c>
      <c r="N610" t="str">
        <f xml:space="preserve"> IF(Table1[[#This Row],[Discounts]]=0, "No Discount", IF(Table1[[#This Row],[Discounts]]&lt;1000, "Low Discount", IF(Table1[[#This Row],[Discounts]]&lt;10000, "Medium Discount", "High Discount")))</f>
        <v>High Discount</v>
      </c>
      <c r="O610" s="18">
        <f t="shared" si="18"/>
        <v>-18663.75</v>
      </c>
      <c r="P610">
        <f t="shared" si="19"/>
        <v>-0.10344827586206896</v>
      </c>
      <c r="Q610" t="str">
        <f xml:space="preserve"> IF(Table1[[#This Row],[Profit]]/Table1[[#This Row],[COGS]]*100&gt;20, "Achieved", "Not Achieved")</f>
        <v>Not Achieved</v>
      </c>
    </row>
    <row r="611" spans="1:17" ht="12.75">
      <c r="A611" s="1" t="s">
        <v>157</v>
      </c>
      <c r="B611" s="16">
        <v>1190</v>
      </c>
      <c r="C611" s="2">
        <v>260</v>
      </c>
      <c r="D611" s="2">
        <v>7</v>
      </c>
      <c r="E611" s="2">
        <v>8330</v>
      </c>
      <c r="F611" s="2">
        <v>1082.9000000000001</v>
      </c>
      <c r="G611" s="2">
        <v>7247.1</v>
      </c>
      <c r="H611" s="2">
        <v>5950</v>
      </c>
      <c r="I611" s="3">
        <v>41645</v>
      </c>
      <c r="J611" t="s">
        <v>393</v>
      </c>
      <c r="K611" t="s">
        <v>309</v>
      </c>
      <c r="L611" t="s">
        <v>403</v>
      </c>
      <c r="M611" t="str" cm="1">
        <f t="array" ref="M611" xml:space="preserve"> _xlfn.XLOOKUP(K611,Market!B:B,Market!C:C, NA,0,1)</f>
        <v>Europe</v>
      </c>
      <c r="N611" t="str">
        <f xml:space="preserve"> IF(Table1[[#This Row],[Discounts]]=0, "No Discount", IF(Table1[[#This Row],[Discounts]]&lt;1000, "Low Discount", IF(Table1[[#This Row],[Discounts]]&lt;10000, "Medium Discount", "High Discount")))</f>
        <v>Medium Discount</v>
      </c>
      <c r="O611" s="18">
        <f t="shared" si="18"/>
        <v>1297.1000000000004</v>
      </c>
      <c r="P611">
        <f t="shared" si="19"/>
        <v>0.17898193760262729</v>
      </c>
      <c r="Q611" t="str">
        <f xml:space="preserve"> IF(Table1[[#This Row],[Profit]]/Table1[[#This Row],[COGS]]*100&gt;20, "Achieved", "Not Achieved")</f>
        <v>Achieved</v>
      </c>
    </row>
    <row r="612" spans="1:17" ht="12.75">
      <c r="A612" s="1" t="s">
        <v>157</v>
      </c>
      <c r="B612" s="16">
        <v>410</v>
      </c>
      <c r="C612" s="2">
        <v>260</v>
      </c>
      <c r="D612" s="2">
        <v>12</v>
      </c>
      <c r="E612" s="2">
        <v>4920</v>
      </c>
      <c r="F612" s="2">
        <v>639.6</v>
      </c>
      <c r="G612" s="2">
        <v>4280.3999999999996</v>
      </c>
      <c r="H612" s="2">
        <v>1230</v>
      </c>
      <c r="I612" s="3">
        <v>41649</v>
      </c>
      <c r="J612" t="s">
        <v>397</v>
      </c>
      <c r="K612" t="s">
        <v>357</v>
      </c>
      <c r="L612" t="s">
        <v>403</v>
      </c>
      <c r="M612" t="str" cm="1">
        <f t="array" ref="M612" xml:space="preserve"> _xlfn.XLOOKUP(K612,Market!B:B,Market!C:C, NA,0,1)</f>
        <v>North America</v>
      </c>
      <c r="N612" t="str">
        <f xml:space="preserve"> IF(Table1[[#This Row],[Discounts]]=0, "No Discount", IF(Table1[[#This Row],[Discounts]]&lt;1000, "Low Discount", IF(Table1[[#This Row],[Discounts]]&lt;10000, "Medium Discount", "High Discount")))</f>
        <v>Low Discount</v>
      </c>
      <c r="O612" s="18">
        <f t="shared" si="18"/>
        <v>3050.3999999999996</v>
      </c>
      <c r="P612">
        <f t="shared" si="19"/>
        <v>0.71264367816091956</v>
      </c>
      <c r="Q612" t="str">
        <f xml:space="preserve"> IF(Table1[[#This Row],[Profit]]/Table1[[#This Row],[COGS]]*100&gt;20, "Achieved", "Not Achieved")</f>
        <v>Achieved</v>
      </c>
    </row>
    <row r="613" spans="1:17" ht="12.75">
      <c r="A613" s="1" t="s">
        <v>157</v>
      </c>
      <c r="B613" s="16">
        <v>1770</v>
      </c>
      <c r="C613" s="2">
        <v>260</v>
      </c>
      <c r="D613" s="2">
        <v>12</v>
      </c>
      <c r="E613" s="2">
        <v>21240</v>
      </c>
      <c r="F613" s="2">
        <v>2761.2</v>
      </c>
      <c r="G613" s="2">
        <v>18478.8</v>
      </c>
      <c r="H613" s="2">
        <v>5310</v>
      </c>
      <c r="I613" s="3">
        <v>41286</v>
      </c>
      <c r="J613" t="s">
        <v>397</v>
      </c>
      <c r="K613" t="s">
        <v>310</v>
      </c>
      <c r="L613" t="s">
        <v>403</v>
      </c>
      <c r="M613" t="str" cm="1">
        <f t="array" ref="M613" xml:space="preserve"> _xlfn.XLOOKUP(K613,Market!B:B,Market!C:C, NA,0,1)</f>
        <v>Europe</v>
      </c>
      <c r="N613" t="str">
        <f xml:space="preserve"> IF(Table1[[#This Row],[Discounts]]=0, "No Discount", IF(Table1[[#This Row],[Discounts]]&lt;1000, "Low Discount", IF(Table1[[#This Row],[Discounts]]&lt;10000, "Medium Discount", "High Discount")))</f>
        <v>Medium Discount</v>
      </c>
      <c r="O613" s="18">
        <f t="shared" si="18"/>
        <v>13168.8</v>
      </c>
      <c r="P613">
        <f t="shared" si="19"/>
        <v>0.71264367816091956</v>
      </c>
      <c r="Q613" t="str">
        <f xml:space="preserve"> IF(Table1[[#This Row],[Profit]]/Table1[[#This Row],[COGS]]*100&gt;20, "Achieved", "Not Achieved")</f>
        <v>Achieved</v>
      </c>
    </row>
    <row r="614" spans="1:17" ht="12.75">
      <c r="A614" s="1" t="s">
        <v>157</v>
      </c>
      <c r="B614" s="16">
        <v>2579</v>
      </c>
      <c r="C614" s="2">
        <v>3</v>
      </c>
      <c r="D614" s="2">
        <v>20</v>
      </c>
      <c r="E614" s="2">
        <v>51580</v>
      </c>
      <c r="F614" s="2">
        <v>7221.2</v>
      </c>
      <c r="G614" s="2">
        <v>44358.8</v>
      </c>
      <c r="H614" s="2">
        <v>25790</v>
      </c>
      <c r="I614" s="3">
        <v>41643</v>
      </c>
      <c r="J614" t="s">
        <v>393</v>
      </c>
      <c r="K614" t="s">
        <v>357</v>
      </c>
      <c r="L614" t="s">
        <v>394</v>
      </c>
      <c r="M614" t="str" cm="1">
        <f t="array" ref="M614" xml:space="preserve"> _xlfn.XLOOKUP(K614,Market!B:B,Market!C:C, NA,0,1)</f>
        <v>North America</v>
      </c>
      <c r="N614" t="str">
        <f xml:space="preserve"> IF(Table1[[#This Row],[Discounts]]=0, "No Discount", IF(Table1[[#This Row],[Discounts]]&lt;1000, "Low Discount", IF(Table1[[#This Row],[Discounts]]&lt;10000, "Medium Discount", "High Discount")))</f>
        <v>Medium Discount</v>
      </c>
      <c r="O614" s="18">
        <f t="shared" si="18"/>
        <v>18568.800000000003</v>
      </c>
      <c r="P614">
        <f t="shared" si="19"/>
        <v>0.41860465116279072</v>
      </c>
      <c r="Q614" t="str">
        <f xml:space="preserve"> IF(Table1[[#This Row],[Profit]]/Table1[[#This Row],[COGS]]*100&gt;20, "Achieved", "Not Achieved")</f>
        <v>Achieved</v>
      </c>
    </row>
    <row r="615" spans="1:17" ht="12.75">
      <c r="A615" s="1" t="s">
        <v>157</v>
      </c>
      <c r="B615" s="16">
        <v>1743</v>
      </c>
      <c r="C615" s="2">
        <v>3</v>
      </c>
      <c r="D615" s="2">
        <v>20</v>
      </c>
      <c r="E615" s="2">
        <v>34860</v>
      </c>
      <c r="F615" s="2">
        <v>4880.3999999999996</v>
      </c>
      <c r="G615" s="2">
        <v>29979.599999999999</v>
      </c>
      <c r="H615" s="2">
        <v>17430</v>
      </c>
      <c r="I615" s="3">
        <v>41644</v>
      </c>
      <c r="J615" t="s">
        <v>393</v>
      </c>
      <c r="K615" t="s">
        <v>364</v>
      </c>
      <c r="L615" t="s">
        <v>394</v>
      </c>
      <c r="M615" t="str" cm="1">
        <f t="array" ref="M615" xml:space="preserve"> _xlfn.XLOOKUP(K615,Market!B:B,Market!C:C, NA,0,1)</f>
        <v>North America</v>
      </c>
      <c r="N615" t="str">
        <f xml:space="preserve"> IF(Table1[[#This Row],[Discounts]]=0, "No Discount", IF(Table1[[#This Row],[Discounts]]&lt;1000, "Low Discount", IF(Table1[[#This Row],[Discounts]]&lt;10000, "Medium Discount", "High Discount")))</f>
        <v>Medium Discount</v>
      </c>
      <c r="O615" s="18">
        <f t="shared" si="18"/>
        <v>12549.599999999999</v>
      </c>
      <c r="P615">
        <f t="shared" si="19"/>
        <v>0.41860465116279066</v>
      </c>
      <c r="Q615" t="str">
        <f xml:space="preserve"> IF(Table1[[#This Row],[Profit]]/Table1[[#This Row],[COGS]]*100&gt;20, "Achieved", "Not Achieved")</f>
        <v>Achieved</v>
      </c>
    </row>
    <row r="616" spans="1:17" ht="12.75">
      <c r="A616" s="1" t="s">
        <v>157</v>
      </c>
      <c r="B616" s="16">
        <v>2996</v>
      </c>
      <c r="C616" s="2">
        <v>3</v>
      </c>
      <c r="D616" s="2">
        <v>7</v>
      </c>
      <c r="E616" s="2">
        <v>20972</v>
      </c>
      <c r="F616" s="2">
        <v>2936.08</v>
      </c>
      <c r="G616" s="2">
        <v>18035.919999999998</v>
      </c>
      <c r="H616" s="2">
        <v>14980</v>
      </c>
      <c r="I616" s="3">
        <v>41284</v>
      </c>
      <c r="J616" t="s">
        <v>393</v>
      </c>
      <c r="K616" t="s">
        <v>364</v>
      </c>
      <c r="L616" t="s">
        <v>394</v>
      </c>
      <c r="M616" t="str" cm="1">
        <f t="array" ref="M616" xml:space="preserve"> _xlfn.XLOOKUP(K616,Market!B:B,Market!C:C, NA,0,1)</f>
        <v>North America</v>
      </c>
      <c r="N616" t="str">
        <f xml:space="preserve"> IF(Table1[[#This Row],[Discounts]]=0, "No Discount", IF(Table1[[#This Row],[Discounts]]&lt;1000, "Low Discount", IF(Table1[[#This Row],[Discounts]]&lt;10000, "Medium Discount", "High Discount")))</f>
        <v>Medium Discount</v>
      </c>
      <c r="O616" s="18">
        <f t="shared" si="18"/>
        <v>3055.9199999999983</v>
      </c>
      <c r="P616">
        <f t="shared" si="19"/>
        <v>0.16943521594684377</v>
      </c>
      <c r="Q616" t="str">
        <f xml:space="preserve"> IF(Table1[[#This Row],[Profit]]/Table1[[#This Row],[COGS]]*100&gt;20, "Achieved", "Not Achieved")</f>
        <v>Achieved</v>
      </c>
    </row>
    <row r="617" spans="1:17" ht="12.75">
      <c r="A617" s="1" t="s">
        <v>157</v>
      </c>
      <c r="B617" s="16">
        <v>280</v>
      </c>
      <c r="C617" s="2">
        <v>3</v>
      </c>
      <c r="D617" s="2">
        <v>7</v>
      </c>
      <c r="E617" s="2">
        <v>1960</v>
      </c>
      <c r="F617" s="2">
        <v>274.39999999999998</v>
      </c>
      <c r="G617" s="2">
        <v>1685.6</v>
      </c>
      <c r="H617" s="2">
        <v>1400</v>
      </c>
      <c r="I617" s="3">
        <v>41651</v>
      </c>
      <c r="J617" t="s">
        <v>393</v>
      </c>
      <c r="K617" t="s">
        <v>310</v>
      </c>
      <c r="L617" t="s">
        <v>394</v>
      </c>
      <c r="M617" t="str" cm="1">
        <f t="array" ref="M617" xml:space="preserve"> _xlfn.XLOOKUP(K617,Market!B:B,Market!C:C, NA,0,1)</f>
        <v>Europe</v>
      </c>
      <c r="N617" t="str">
        <f xml:space="preserve"> IF(Table1[[#This Row],[Discounts]]=0, "No Discount", IF(Table1[[#This Row],[Discounts]]&lt;1000, "Low Discount", IF(Table1[[#This Row],[Discounts]]&lt;10000, "Medium Discount", "High Discount")))</f>
        <v>Low Discount</v>
      </c>
      <c r="O617" s="18">
        <f t="shared" si="18"/>
        <v>285.59999999999991</v>
      </c>
      <c r="P617">
        <f t="shared" si="19"/>
        <v>0.1694352159468438</v>
      </c>
      <c r="Q617" t="str">
        <f xml:space="preserve"> IF(Table1[[#This Row],[Profit]]/Table1[[#This Row],[COGS]]*100&gt;20, "Achieved", "Not Achieved")</f>
        <v>Achieved</v>
      </c>
    </row>
    <row r="618" spans="1:17" ht="12.75">
      <c r="A618" s="1" t="s">
        <v>157</v>
      </c>
      <c r="B618" s="16">
        <v>293</v>
      </c>
      <c r="C618" s="2">
        <v>5</v>
      </c>
      <c r="D618" s="2">
        <v>7</v>
      </c>
      <c r="E618" s="2">
        <v>2051</v>
      </c>
      <c r="F618" s="2">
        <v>287.14</v>
      </c>
      <c r="G618" s="2">
        <v>1763.86</v>
      </c>
      <c r="H618" s="2">
        <v>1465</v>
      </c>
      <c r="I618" s="3">
        <v>41641</v>
      </c>
      <c r="J618" t="s">
        <v>393</v>
      </c>
      <c r="K618" t="s">
        <v>309</v>
      </c>
      <c r="L618" t="s">
        <v>396</v>
      </c>
      <c r="M618" t="str" cm="1">
        <f t="array" ref="M618" xml:space="preserve"> _xlfn.XLOOKUP(K618,Market!B:B,Market!C:C, NA,0,1)</f>
        <v>Europe</v>
      </c>
      <c r="N618" t="str">
        <f xml:space="preserve"> IF(Table1[[#This Row],[Discounts]]=0, "No Discount", IF(Table1[[#This Row],[Discounts]]&lt;1000, "Low Discount", IF(Table1[[#This Row],[Discounts]]&lt;10000, "Medium Discount", "High Discount")))</f>
        <v>Low Discount</v>
      </c>
      <c r="O618" s="18">
        <f t="shared" si="18"/>
        <v>298.8599999999999</v>
      </c>
      <c r="P618">
        <f t="shared" si="19"/>
        <v>0.1694352159468438</v>
      </c>
      <c r="Q618" t="str">
        <f xml:space="preserve"> IF(Table1[[#This Row],[Profit]]/Table1[[#This Row],[COGS]]*100&gt;20, "Achieved", "Not Achieved")</f>
        <v>Achieved</v>
      </c>
    </row>
    <row r="619" spans="1:17" ht="12.75">
      <c r="A619" s="1" t="s">
        <v>157</v>
      </c>
      <c r="B619" s="16">
        <v>2996</v>
      </c>
      <c r="C619" s="2">
        <v>5</v>
      </c>
      <c r="D619" s="2">
        <v>7</v>
      </c>
      <c r="E619" s="2">
        <v>20972</v>
      </c>
      <c r="F619" s="2">
        <v>2936.08</v>
      </c>
      <c r="G619" s="2">
        <v>18035.919999999998</v>
      </c>
      <c r="H619" s="2">
        <v>14980</v>
      </c>
      <c r="I619" s="3">
        <v>41284</v>
      </c>
      <c r="J619" t="s">
        <v>393</v>
      </c>
      <c r="K619" t="s">
        <v>364</v>
      </c>
      <c r="L619" t="s">
        <v>396</v>
      </c>
      <c r="M619" t="str" cm="1">
        <f t="array" ref="M619" xml:space="preserve"> _xlfn.XLOOKUP(K619,Market!B:B,Market!C:C, NA,0,1)</f>
        <v>North America</v>
      </c>
      <c r="N619" t="str">
        <f xml:space="preserve"> IF(Table1[[#This Row],[Discounts]]=0, "No Discount", IF(Table1[[#This Row],[Discounts]]&lt;1000, "Low Discount", IF(Table1[[#This Row],[Discounts]]&lt;10000, "Medium Discount", "High Discount")))</f>
        <v>Medium Discount</v>
      </c>
      <c r="O619" s="18">
        <f t="shared" si="18"/>
        <v>3055.9199999999983</v>
      </c>
      <c r="P619">
        <f t="shared" si="19"/>
        <v>0.16943521594684377</v>
      </c>
      <c r="Q619" t="str">
        <f xml:space="preserve"> IF(Table1[[#This Row],[Profit]]/Table1[[#This Row],[COGS]]*100&gt;20, "Achieved", "Not Achieved")</f>
        <v>Achieved</v>
      </c>
    </row>
    <row r="620" spans="1:17" ht="12.75">
      <c r="A620" s="1" t="s">
        <v>157</v>
      </c>
      <c r="B620" s="16">
        <v>278</v>
      </c>
      <c r="C620" s="2">
        <v>10</v>
      </c>
      <c r="D620" s="2">
        <v>15</v>
      </c>
      <c r="E620" s="2">
        <v>4170</v>
      </c>
      <c r="F620" s="2">
        <v>583.79999999999995</v>
      </c>
      <c r="G620" s="2">
        <v>3586.2</v>
      </c>
      <c r="H620" s="2">
        <v>2780</v>
      </c>
      <c r="I620" s="3">
        <v>41641</v>
      </c>
      <c r="J620" t="s">
        <v>395</v>
      </c>
      <c r="K620" t="s">
        <v>310</v>
      </c>
      <c r="L620" t="s">
        <v>400</v>
      </c>
      <c r="M620" t="str" cm="1">
        <f t="array" ref="M620" xml:space="preserve"> _xlfn.XLOOKUP(K620,Market!B:B,Market!C:C, NA,0,1)</f>
        <v>Europe</v>
      </c>
      <c r="N620" t="str">
        <f xml:space="preserve"> IF(Table1[[#This Row],[Discounts]]=0, "No Discount", IF(Table1[[#This Row],[Discounts]]&lt;1000, "Low Discount", IF(Table1[[#This Row],[Discounts]]&lt;10000, "Medium Discount", "High Discount")))</f>
        <v>Low Discount</v>
      </c>
      <c r="O620" s="18">
        <f t="shared" si="18"/>
        <v>806.19999999999982</v>
      </c>
      <c r="P620">
        <f t="shared" si="19"/>
        <v>0.22480620155038755</v>
      </c>
      <c r="Q620" t="str">
        <f xml:space="preserve"> IF(Table1[[#This Row],[Profit]]/Table1[[#This Row],[COGS]]*100&gt;20, "Achieved", "Not Achieved")</f>
        <v>Achieved</v>
      </c>
    </row>
    <row r="621" spans="1:17" ht="12.75">
      <c r="A621" s="1" t="s">
        <v>157</v>
      </c>
      <c r="B621" s="16">
        <v>2428</v>
      </c>
      <c r="C621" s="2">
        <v>10</v>
      </c>
      <c r="D621" s="2">
        <v>20</v>
      </c>
      <c r="E621" s="2">
        <v>48560</v>
      </c>
      <c r="F621" s="2">
        <v>6798.4</v>
      </c>
      <c r="G621" s="2">
        <v>41761.599999999999</v>
      </c>
      <c r="H621" s="2">
        <v>24280</v>
      </c>
      <c r="I621" s="3">
        <v>41642</v>
      </c>
      <c r="J621" t="s">
        <v>393</v>
      </c>
      <c r="K621" t="s">
        <v>346</v>
      </c>
      <c r="L621" t="s">
        <v>400</v>
      </c>
      <c r="M621" t="str" cm="1">
        <f t="array" ref="M621" xml:space="preserve"> _xlfn.XLOOKUP(K621,Market!B:B,Market!C:C, NA,0,1)</f>
        <v>North America</v>
      </c>
      <c r="N621" t="str">
        <f xml:space="preserve"> IF(Table1[[#This Row],[Discounts]]=0, "No Discount", IF(Table1[[#This Row],[Discounts]]&lt;1000, "Low Discount", IF(Table1[[#This Row],[Discounts]]&lt;10000, "Medium Discount", "High Discount")))</f>
        <v>Medium Discount</v>
      </c>
      <c r="O621" s="18">
        <f t="shared" si="18"/>
        <v>17481.599999999999</v>
      </c>
      <c r="P621">
        <f t="shared" si="19"/>
        <v>0.41860465116279066</v>
      </c>
      <c r="Q621" t="str">
        <f xml:space="preserve"> IF(Table1[[#This Row],[Profit]]/Table1[[#This Row],[COGS]]*100&gt;20, "Achieved", "Not Achieved")</f>
        <v>Achieved</v>
      </c>
    </row>
    <row r="622" spans="1:17" ht="12.75">
      <c r="A622" s="1" t="s">
        <v>157</v>
      </c>
      <c r="B622" s="16">
        <v>1767</v>
      </c>
      <c r="C622" s="2">
        <v>10</v>
      </c>
      <c r="D622" s="2">
        <v>15</v>
      </c>
      <c r="E622" s="2">
        <v>26505</v>
      </c>
      <c r="F622" s="2">
        <v>3710.7</v>
      </c>
      <c r="G622" s="2">
        <v>22794.3</v>
      </c>
      <c r="H622" s="2">
        <v>17670</v>
      </c>
      <c r="I622" s="3">
        <v>41648</v>
      </c>
      <c r="J622" t="s">
        <v>395</v>
      </c>
      <c r="K622" t="s">
        <v>364</v>
      </c>
      <c r="L622" t="s">
        <v>400</v>
      </c>
      <c r="M622" t="str" cm="1">
        <f t="array" ref="M622" xml:space="preserve"> _xlfn.XLOOKUP(K622,Market!B:B,Market!C:C, NA,0,1)</f>
        <v>North America</v>
      </c>
      <c r="N622" t="str">
        <f xml:space="preserve"> IF(Table1[[#This Row],[Discounts]]=0, "No Discount", IF(Table1[[#This Row],[Discounts]]&lt;1000, "Low Discount", IF(Table1[[#This Row],[Discounts]]&lt;10000, "Medium Discount", "High Discount")))</f>
        <v>Medium Discount</v>
      </c>
      <c r="O622" s="18">
        <f t="shared" si="18"/>
        <v>5124.2999999999993</v>
      </c>
      <c r="P622">
        <f t="shared" si="19"/>
        <v>0.22480620155038758</v>
      </c>
      <c r="Q622" t="str">
        <f xml:space="preserve"> IF(Table1[[#This Row],[Profit]]/Table1[[#This Row],[COGS]]*100&gt;20, "Achieved", "Not Achieved")</f>
        <v>Achieved</v>
      </c>
    </row>
    <row r="623" spans="1:17" ht="12.75">
      <c r="A623" s="1" t="s">
        <v>157</v>
      </c>
      <c r="B623" s="16">
        <v>1393</v>
      </c>
      <c r="C623" s="2">
        <v>10</v>
      </c>
      <c r="D623" s="2">
        <v>12</v>
      </c>
      <c r="E623" s="2">
        <v>16716</v>
      </c>
      <c r="F623" s="2">
        <v>2340.2399999999998</v>
      </c>
      <c r="G623" s="2">
        <v>14375.76</v>
      </c>
      <c r="H623" s="2">
        <v>4179</v>
      </c>
      <c r="I623" s="3">
        <v>41649</v>
      </c>
      <c r="J623" t="s">
        <v>397</v>
      </c>
      <c r="K623" t="s">
        <v>309</v>
      </c>
      <c r="L623" t="s">
        <v>400</v>
      </c>
      <c r="M623" t="str" cm="1">
        <f t="array" ref="M623" xml:space="preserve"> _xlfn.XLOOKUP(K623,Market!B:B,Market!C:C, NA,0,1)</f>
        <v>Europe</v>
      </c>
      <c r="N623" t="str">
        <f xml:space="preserve"> IF(Table1[[#This Row],[Discounts]]=0, "No Discount", IF(Table1[[#This Row],[Discounts]]&lt;1000, "Low Discount", IF(Table1[[#This Row],[Discounts]]&lt;10000, "Medium Discount", "High Discount")))</f>
        <v>Medium Discount</v>
      </c>
      <c r="O623" s="18">
        <f t="shared" si="18"/>
        <v>10196.76</v>
      </c>
      <c r="P623">
        <f t="shared" si="19"/>
        <v>0.70930232558139539</v>
      </c>
      <c r="Q623" t="str">
        <f xml:space="preserve"> IF(Table1[[#This Row],[Profit]]/Table1[[#This Row],[COGS]]*100&gt;20, "Achieved", "Not Achieved")</f>
        <v>Achieved</v>
      </c>
    </row>
    <row r="624" spans="1:17" ht="12.75">
      <c r="A624" s="1" t="s">
        <v>157</v>
      </c>
      <c r="B624" s="16">
        <v>280</v>
      </c>
      <c r="C624" s="2">
        <v>250</v>
      </c>
      <c r="D624" s="2">
        <v>7</v>
      </c>
      <c r="E624" s="2">
        <v>1960</v>
      </c>
      <c r="F624" s="2">
        <v>274.39999999999998</v>
      </c>
      <c r="G624" s="2">
        <v>1685.6</v>
      </c>
      <c r="H624" s="2">
        <v>1400</v>
      </c>
      <c r="I624" s="3">
        <v>41651</v>
      </c>
      <c r="J624" t="s">
        <v>393</v>
      </c>
      <c r="K624" t="s">
        <v>310</v>
      </c>
      <c r="L624" t="s">
        <v>402</v>
      </c>
      <c r="M624" t="str" cm="1">
        <f t="array" ref="M624" xml:space="preserve"> _xlfn.XLOOKUP(K624,Market!B:B,Market!C:C, NA,0,1)</f>
        <v>Europe</v>
      </c>
      <c r="N624" t="str">
        <f xml:space="preserve"> IF(Table1[[#This Row],[Discounts]]=0, "No Discount", IF(Table1[[#This Row],[Discounts]]&lt;1000, "Low Discount", IF(Table1[[#This Row],[Discounts]]&lt;10000, "Medium Discount", "High Discount")))</f>
        <v>Low Discount</v>
      </c>
      <c r="O624" s="18">
        <f t="shared" si="18"/>
        <v>285.59999999999991</v>
      </c>
      <c r="P624">
        <f t="shared" si="19"/>
        <v>0.1694352159468438</v>
      </c>
      <c r="Q624" t="str">
        <f xml:space="preserve"> IF(Table1[[#This Row],[Profit]]/Table1[[#This Row],[COGS]]*100&gt;20, "Achieved", "Not Achieved")</f>
        <v>Achieved</v>
      </c>
    </row>
    <row r="625" spans="1:17" ht="12.75">
      <c r="A625" s="1" t="s">
        <v>157</v>
      </c>
      <c r="B625" s="16">
        <v>1393</v>
      </c>
      <c r="C625" s="2">
        <v>260</v>
      </c>
      <c r="D625" s="2">
        <v>12</v>
      </c>
      <c r="E625" s="2">
        <v>16716</v>
      </c>
      <c r="F625" s="2">
        <v>2340.2399999999998</v>
      </c>
      <c r="G625" s="2">
        <v>14375.76</v>
      </c>
      <c r="H625" s="2">
        <v>4179</v>
      </c>
      <c r="I625" s="3">
        <v>41649</v>
      </c>
      <c r="J625" t="s">
        <v>397</v>
      </c>
      <c r="K625" t="s">
        <v>309</v>
      </c>
      <c r="L625" t="s">
        <v>403</v>
      </c>
      <c r="M625" t="str" cm="1">
        <f t="array" ref="M625" xml:space="preserve"> _xlfn.XLOOKUP(K625,Market!B:B,Market!C:C, NA,0,1)</f>
        <v>Europe</v>
      </c>
      <c r="N625" t="str">
        <f xml:space="preserve"> IF(Table1[[#This Row],[Discounts]]=0, "No Discount", IF(Table1[[#This Row],[Discounts]]&lt;1000, "Low Discount", IF(Table1[[#This Row],[Discounts]]&lt;10000, "Medium Discount", "High Discount")))</f>
        <v>Medium Discount</v>
      </c>
      <c r="O625" s="18">
        <f t="shared" si="18"/>
        <v>10196.76</v>
      </c>
      <c r="P625">
        <f t="shared" si="19"/>
        <v>0.70930232558139539</v>
      </c>
      <c r="Q625" t="str">
        <f xml:space="preserve"> IF(Table1[[#This Row],[Profit]]/Table1[[#This Row],[COGS]]*100&gt;20, "Achieved", "Not Achieved")</f>
        <v>Achieved</v>
      </c>
    </row>
    <row r="626" spans="1:17" ht="12.75">
      <c r="A626" s="1" t="s">
        <v>157</v>
      </c>
      <c r="B626" s="16">
        <v>2015</v>
      </c>
      <c r="C626" s="2">
        <v>260</v>
      </c>
      <c r="D626" s="2">
        <v>12</v>
      </c>
      <c r="E626" s="2">
        <v>24180</v>
      </c>
      <c r="F626" s="2">
        <v>3385.2</v>
      </c>
      <c r="G626" s="2">
        <v>20794.8</v>
      </c>
      <c r="H626" s="2">
        <v>6045</v>
      </c>
      <c r="I626" s="3">
        <v>41286</v>
      </c>
      <c r="J626" t="s">
        <v>397</v>
      </c>
      <c r="K626" t="s">
        <v>364</v>
      </c>
      <c r="L626" t="s">
        <v>403</v>
      </c>
      <c r="M626" t="str" cm="1">
        <f t="array" ref="M626" xml:space="preserve"> _xlfn.XLOOKUP(K626,Market!B:B,Market!C:C, NA,0,1)</f>
        <v>North America</v>
      </c>
      <c r="N626" t="str">
        <f xml:space="preserve"> IF(Table1[[#This Row],[Discounts]]=0, "No Discount", IF(Table1[[#This Row],[Discounts]]&lt;1000, "Low Discount", IF(Table1[[#This Row],[Discounts]]&lt;10000, "Medium Discount", "High Discount")))</f>
        <v>Medium Discount</v>
      </c>
      <c r="O626" s="18">
        <f t="shared" si="18"/>
        <v>14749.8</v>
      </c>
      <c r="P626">
        <f t="shared" si="19"/>
        <v>0.70930232558139539</v>
      </c>
      <c r="Q626" t="str">
        <f xml:space="preserve"> IF(Table1[[#This Row],[Profit]]/Table1[[#This Row],[COGS]]*100&gt;20, "Achieved", "Not Achieved")</f>
        <v>Achieved</v>
      </c>
    </row>
    <row r="627" spans="1:17" ht="12.75">
      <c r="A627" s="1" t="s">
        <v>157</v>
      </c>
      <c r="B627" s="16">
        <v>801</v>
      </c>
      <c r="C627" s="2">
        <v>3</v>
      </c>
      <c r="D627" s="2">
        <v>300</v>
      </c>
      <c r="E627" s="2">
        <v>240300</v>
      </c>
      <c r="F627" s="2">
        <v>33642</v>
      </c>
      <c r="G627" s="2">
        <v>206658</v>
      </c>
      <c r="H627" s="2">
        <v>200250</v>
      </c>
      <c r="I627" s="3">
        <v>41646</v>
      </c>
      <c r="J627" t="s">
        <v>399</v>
      </c>
      <c r="K627" t="s">
        <v>357</v>
      </c>
      <c r="L627" t="s">
        <v>394</v>
      </c>
      <c r="M627" t="str" cm="1">
        <f t="array" ref="M627" xml:space="preserve"> _xlfn.XLOOKUP(K627,Market!B:B,Market!C:C, NA,0,1)</f>
        <v>North America</v>
      </c>
      <c r="N627" t="str">
        <f xml:space="preserve"> IF(Table1[[#This Row],[Discounts]]=0, "No Discount", IF(Table1[[#This Row],[Discounts]]&lt;1000, "Low Discount", IF(Table1[[#This Row],[Discounts]]&lt;10000, "Medium Discount", "High Discount")))</f>
        <v>High Discount</v>
      </c>
      <c r="O627" s="18">
        <f t="shared" si="18"/>
        <v>6408</v>
      </c>
      <c r="P627">
        <f t="shared" si="19"/>
        <v>3.1007751937984496E-2</v>
      </c>
      <c r="Q627" t="str">
        <f xml:space="preserve"> IF(Table1[[#This Row],[Profit]]/Table1[[#This Row],[COGS]]*100&gt;20, "Achieved", "Not Achieved")</f>
        <v>Not Achieved</v>
      </c>
    </row>
    <row r="628" spans="1:17" ht="12.75">
      <c r="A628" s="1" t="s">
        <v>157</v>
      </c>
      <c r="B628" s="16">
        <v>1023</v>
      </c>
      <c r="C628" s="2">
        <v>3</v>
      </c>
      <c r="D628" s="2">
        <v>125</v>
      </c>
      <c r="E628" s="2">
        <v>127875</v>
      </c>
      <c r="F628" s="2">
        <v>17902.5</v>
      </c>
      <c r="G628" s="2">
        <v>109972.5</v>
      </c>
      <c r="H628" s="2">
        <v>122760</v>
      </c>
      <c r="I628" s="3">
        <v>41283</v>
      </c>
      <c r="J628" t="s">
        <v>398</v>
      </c>
      <c r="K628" t="s">
        <v>309</v>
      </c>
      <c r="L628" t="s">
        <v>394</v>
      </c>
      <c r="M628" t="str" cm="1">
        <f t="array" ref="M628" xml:space="preserve"> _xlfn.XLOOKUP(K628,Market!B:B,Market!C:C, NA,0,1)</f>
        <v>Europe</v>
      </c>
      <c r="N628" t="str">
        <f xml:space="preserve"> IF(Table1[[#This Row],[Discounts]]=0, "No Discount", IF(Table1[[#This Row],[Discounts]]&lt;1000, "Low Discount", IF(Table1[[#This Row],[Discounts]]&lt;10000, "Medium Discount", "High Discount")))</f>
        <v>High Discount</v>
      </c>
      <c r="O628" s="18">
        <f t="shared" si="18"/>
        <v>-12787.5</v>
      </c>
      <c r="P628">
        <f t="shared" si="19"/>
        <v>-0.11627906976744186</v>
      </c>
      <c r="Q628" t="str">
        <f xml:space="preserve"> IF(Table1[[#This Row],[Profit]]/Table1[[#This Row],[COGS]]*100&gt;20, "Achieved", "Not Achieved")</f>
        <v>Not Achieved</v>
      </c>
    </row>
    <row r="629" spans="1:17" ht="12.75">
      <c r="A629" s="1" t="s">
        <v>157</v>
      </c>
      <c r="B629" s="16">
        <v>1496</v>
      </c>
      <c r="C629" s="2">
        <v>3</v>
      </c>
      <c r="D629" s="2">
        <v>300</v>
      </c>
      <c r="E629" s="2">
        <v>448800</v>
      </c>
      <c r="F629" s="2">
        <v>62832</v>
      </c>
      <c r="G629" s="2">
        <v>385968</v>
      </c>
      <c r="H629" s="2">
        <v>374000</v>
      </c>
      <c r="I629" s="3">
        <v>41649</v>
      </c>
      <c r="J629" t="s">
        <v>399</v>
      </c>
      <c r="K629" t="s">
        <v>346</v>
      </c>
      <c r="L629" t="s">
        <v>394</v>
      </c>
      <c r="M629" t="str" cm="1">
        <f t="array" ref="M629" xml:space="preserve"> _xlfn.XLOOKUP(K629,Market!B:B,Market!C:C, NA,0,1)</f>
        <v>North America</v>
      </c>
      <c r="N629" t="str">
        <f xml:space="preserve"> IF(Table1[[#This Row],[Discounts]]=0, "No Discount", IF(Table1[[#This Row],[Discounts]]&lt;1000, "Low Discount", IF(Table1[[#This Row],[Discounts]]&lt;10000, "Medium Discount", "High Discount")))</f>
        <v>High Discount</v>
      </c>
      <c r="O629" s="18">
        <f t="shared" si="18"/>
        <v>11968</v>
      </c>
      <c r="P629">
        <f t="shared" si="19"/>
        <v>3.1007751937984496E-2</v>
      </c>
      <c r="Q629" t="str">
        <f xml:space="preserve"> IF(Table1[[#This Row],[Profit]]/Table1[[#This Row],[COGS]]*100&gt;20, "Achieved", "Not Achieved")</f>
        <v>Not Achieved</v>
      </c>
    </row>
    <row r="630" spans="1:17" ht="12.75">
      <c r="A630" s="1" t="s">
        <v>157</v>
      </c>
      <c r="B630" s="16">
        <v>1010</v>
      </c>
      <c r="C630" s="2">
        <v>3</v>
      </c>
      <c r="D630" s="2">
        <v>300</v>
      </c>
      <c r="E630" s="2">
        <v>303000</v>
      </c>
      <c r="F630" s="2">
        <v>42420</v>
      </c>
      <c r="G630" s="2">
        <v>260580</v>
      </c>
      <c r="H630" s="2">
        <v>252500</v>
      </c>
      <c r="I630" s="3">
        <v>41649</v>
      </c>
      <c r="J630" t="s">
        <v>399</v>
      </c>
      <c r="K630" t="s">
        <v>364</v>
      </c>
      <c r="L630" t="s">
        <v>394</v>
      </c>
      <c r="M630" t="str" cm="1">
        <f t="array" ref="M630" xml:space="preserve"> _xlfn.XLOOKUP(K630,Market!B:B,Market!C:C, NA,0,1)</f>
        <v>North America</v>
      </c>
      <c r="N630" t="str">
        <f xml:space="preserve"> IF(Table1[[#This Row],[Discounts]]=0, "No Discount", IF(Table1[[#This Row],[Discounts]]&lt;1000, "Low Discount", IF(Table1[[#This Row],[Discounts]]&lt;10000, "Medium Discount", "High Discount")))</f>
        <v>High Discount</v>
      </c>
      <c r="O630" s="18">
        <f t="shared" si="18"/>
        <v>8080</v>
      </c>
      <c r="P630">
        <f t="shared" si="19"/>
        <v>3.1007751937984496E-2</v>
      </c>
      <c r="Q630" t="str">
        <f xml:space="preserve"> IF(Table1[[#This Row],[Profit]]/Table1[[#This Row],[COGS]]*100&gt;20, "Achieved", "Not Achieved")</f>
        <v>Not Achieved</v>
      </c>
    </row>
    <row r="631" spans="1:17" ht="12.75">
      <c r="A631" s="1" t="s">
        <v>157</v>
      </c>
      <c r="B631" s="16">
        <v>1513</v>
      </c>
      <c r="C631" s="2">
        <v>3</v>
      </c>
      <c r="D631" s="2">
        <v>15</v>
      </c>
      <c r="E631" s="2">
        <v>22695</v>
      </c>
      <c r="F631" s="2">
        <v>3177.3</v>
      </c>
      <c r="G631" s="2">
        <v>19517.7</v>
      </c>
      <c r="H631" s="2">
        <v>15130</v>
      </c>
      <c r="I631" s="3">
        <v>41650</v>
      </c>
      <c r="J631" t="s">
        <v>395</v>
      </c>
      <c r="K631" t="s">
        <v>310</v>
      </c>
      <c r="L631" t="s">
        <v>394</v>
      </c>
      <c r="M631" t="str" cm="1">
        <f t="array" ref="M631" xml:space="preserve"> _xlfn.XLOOKUP(K631,Market!B:B,Market!C:C, NA,0,1)</f>
        <v>Europe</v>
      </c>
      <c r="N631" t="str">
        <f xml:space="preserve"> IF(Table1[[#This Row],[Discounts]]=0, "No Discount", IF(Table1[[#This Row],[Discounts]]&lt;1000, "Low Discount", IF(Table1[[#This Row],[Discounts]]&lt;10000, "Medium Discount", "High Discount")))</f>
        <v>Medium Discount</v>
      </c>
      <c r="O631" s="18">
        <f t="shared" si="18"/>
        <v>4387.7000000000007</v>
      </c>
      <c r="P631">
        <f t="shared" si="19"/>
        <v>0.22480620155038764</v>
      </c>
      <c r="Q631" t="str">
        <f xml:space="preserve"> IF(Table1[[#This Row],[Profit]]/Table1[[#This Row],[COGS]]*100&gt;20, "Achieved", "Not Achieved")</f>
        <v>Achieved</v>
      </c>
    </row>
    <row r="632" spans="1:17" ht="12.75">
      <c r="A632" s="1" t="s">
        <v>157</v>
      </c>
      <c r="B632" s="16">
        <v>2300</v>
      </c>
      <c r="C632" s="2">
        <v>3</v>
      </c>
      <c r="D632" s="2">
        <v>15</v>
      </c>
      <c r="E632" s="2">
        <v>34500</v>
      </c>
      <c r="F632" s="2">
        <v>4830</v>
      </c>
      <c r="G632" s="2">
        <v>29670</v>
      </c>
      <c r="H632" s="2">
        <v>23000</v>
      </c>
      <c r="I632" s="3">
        <v>41651</v>
      </c>
      <c r="J632" t="s">
        <v>395</v>
      </c>
      <c r="K632" t="s">
        <v>346</v>
      </c>
      <c r="L632" t="s">
        <v>394</v>
      </c>
      <c r="M632" t="str" cm="1">
        <f t="array" ref="M632" xml:space="preserve"> _xlfn.XLOOKUP(K632,Market!B:B,Market!C:C, NA,0,1)</f>
        <v>North America</v>
      </c>
      <c r="N632" t="str">
        <f xml:space="preserve"> IF(Table1[[#This Row],[Discounts]]=0, "No Discount", IF(Table1[[#This Row],[Discounts]]&lt;1000, "Low Discount", IF(Table1[[#This Row],[Discounts]]&lt;10000, "Medium Discount", "High Discount")))</f>
        <v>Medium Discount</v>
      </c>
      <c r="O632" s="18">
        <f t="shared" si="18"/>
        <v>6670</v>
      </c>
      <c r="P632">
        <f t="shared" si="19"/>
        <v>0.22480620155038761</v>
      </c>
      <c r="Q632" t="str">
        <f xml:space="preserve"> IF(Table1[[#This Row],[Profit]]/Table1[[#This Row],[COGS]]*100&gt;20, "Achieved", "Not Achieved")</f>
        <v>Achieved</v>
      </c>
    </row>
    <row r="633" spans="1:17" ht="12.75">
      <c r="A633" s="1" t="s">
        <v>157</v>
      </c>
      <c r="B633" s="16">
        <v>2821</v>
      </c>
      <c r="C633" s="2">
        <v>3</v>
      </c>
      <c r="D633" s="2">
        <v>125</v>
      </c>
      <c r="E633" s="2">
        <v>352625</v>
      </c>
      <c r="F633" s="2">
        <v>49367.5</v>
      </c>
      <c r="G633" s="2">
        <v>303257.5</v>
      </c>
      <c r="H633" s="2">
        <v>338520</v>
      </c>
      <c r="I633" s="3">
        <v>41286</v>
      </c>
      <c r="J633" t="s">
        <v>398</v>
      </c>
      <c r="K633" t="s">
        <v>357</v>
      </c>
      <c r="L633" t="s">
        <v>394</v>
      </c>
      <c r="M633" t="str" cm="1">
        <f t="array" ref="M633" xml:space="preserve"> _xlfn.XLOOKUP(K633,Market!B:B,Market!C:C, NA,0,1)</f>
        <v>North America</v>
      </c>
      <c r="N633" t="str">
        <f xml:space="preserve"> IF(Table1[[#This Row],[Discounts]]=0, "No Discount", IF(Table1[[#This Row],[Discounts]]&lt;1000, "Low Discount", IF(Table1[[#This Row],[Discounts]]&lt;10000, "Medium Discount", "High Discount")))</f>
        <v>High Discount</v>
      </c>
      <c r="O633" s="18">
        <f t="shared" si="18"/>
        <v>-35262.5</v>
      </c>
      <c r="P633">
        <f t="shared" si="19"/>
        <v>-0.11627906976744186</v>
      </c>
      <c r="Q633" t="str">
        <f xml:space="preserve"> IF(Table1[[#This Row],[Profit]]/Table1[[#This Row],[COGS]]*100&gt;20, "Achieved", "Not Achieved")</f>
        <v>Not Achieved</v>
      </c>
    </row>
    <row r="634" spans="1:17" ht="12.75">
      <c r="A634" s="1" t="s">
        <v>157</v>
      </c>
      <c r="B634" s="16">
        <v>2227.5</v>
      </c>
      <c r="C634" s="2">
        <v>5</v>
      </c>
      <c r="D634" s="2">
        <v>350</v>
      </c>
      <c r="E634" s="2">
        <v>779625</v>
      </c>
      <c r="F634" s="2">
        <v>109147.5</v>
      </c>
      <c r="G634" s="2">
        <v>670477.5</v>
      </c>
      <c r="H634" s="2">
        <v>579150</v>
      </c>
      <c r="I634" s="3">
        <v>41640</v>
      </c>
      <c r="J634" t="s">
        <v>393</v>
      </c>
      <c r="K634" t="s">
        <v>346</v>
      </c>
      <c r="L634" t="s">
        <v>396</v>
      </c>
      <c r="M634" t="str" cm="1">
        <f t="array" ref="M634" xml:space="preserve"> _xlfn.XLOOKUP(K634,Market!B:B,Market!C:C, NA,0,1)</f>
        <v>North America</v>
      </c>
      <c r="N634" t="str">
        <f xml:space="preserve"> IF(Table1[[#This Row],[Discounts]]=0, "No Discount", IF(Table1[[#This Row],[Discounts]]&lt;1000, "Low Discount", IF(Table1[[#This Row],[Discounts]]&lt;10000, "Medium Discount", "High Discount")))</f>
        <v>High Discount</v>
      </c>
      <c r="O634" s="18">
        <f t="shared" si="18"/>
        <v>91327.5</v>
      </c>
      <c r="P634">
        <f t="shared" si="19"/>
        <v>0.13621262458471761</v>
      </c>
      <c r="Q634" t="str">
        <f xml:space="preserve"> IF(Table1[[#This Row],[Profit]]/Table1[[#This Row],[COGS]]*100&gt;20, "Achieved", "Not Achieved")</f>
        <v>Not Achieved</v>
      </c>
    </row>
    <row r="635" spans="1:17" ht="12.75">
      <c r="A635" s="1" t="s">
        <v>157</v>
      </c>
      <c r="B635" s="16">
        <v>1199</v>
      </c>
      <c r="C635" s="2">
        <v>5</v>
      </c>
      <c r="D635" s="2">
        <v>350</v>
      </c>
      <c r="E635" s="2">
        <v>419650</v>
      </c>
      <c r="F635" s="2">
        <v>58751</v>
      </c>
      <c r="G635" s="2">
        <v>360899</v>
      </c>
      <c r="H635" s="2">
        <v>311740</v>
      </c>
      <c r="I635" s="3">
        <v>41643</v>
      </c>
      <c r="J635" t="s">
        <v>393</v>
      </c>
      <c r="K635" t="s">
        <v>310</v>
      </c>
      <c r="L635" t="s">
        <v>396</v>
      </c>
      <c r="M635" t="str" cm="1">
        <f t="array" ref="M635" xml:space="preserve"> _xlfn.XLOOKUP(K635,Market!B:B,Market!C:C, NA,0,1)</f>
        <v>Europe</v>
      </c>
      <c r="N635" t="str">
        <f xml:space="preserve"> IF(Table1[[#This Row],[Discounts]]=0, "No Discount", IF(Table1[[#This Row],[Discounts]]&lt;1000, "Low Discount", IF(Table1[[#This Row],[Discounts]]&lt;10000, "Medium Discount", "High Discount")))</f>
        <v>High Discount</v>
      </c>
      <c r="O635" s="18">
        <f t="shared" si="18"/>
        <v>49159</v>
      </c>
      <c r="P635">
        <f t="shared" si="19"/>
        <v>0.13621262458471761</v>
      </c>
      <c r="Q635" t="str">
        <f xml:space="preserve"> IF(Table1[[#This Row],[Profit]]/Table1[[#This Row],[COGS]]*100&gt;20, "Achieved", "Not Achieved")</f>
        <v>Not Achieved</v>
      </c>
    </row>
    <row r="636" spans="1:17" ht="12.75">
      <c r="A636" s="1" t="s">
        <v>157</v>
      </c>
      <c r="B636" s="16">
        <v>200</v>
      </c>
      <c r="C636" s="2">
        <v>5</v>
      </c>
      <c r="D636" s="2">
        <v>350</v>
      </c>
      <c r="E636" s="2">
        <v>70000</v>
      </c>
      <c r="F636" s="2">
        <v>9800</v>
      </c>
      <c r="G636" s="2">
        <v>60200</v>
      </c>
      <c r="H636" s="2">
        <v>52000</v>
      </c>
      <c r="I636" s="3">
        <v>41644</v>
      </c>
      <c r="J636" t="s">
        <v>393</v>
      </c>
      <c r="K636" t="s">
        <v>346</v>
      </c>
      <c r="L636" t="s">
        <v>396</v>
      </c>
      <c r="M636" t="str" cm="1">
        <f t="array" ref="M636" xml:space="preserve"> _xlfn.XLOOKUP(K636,Market!B:B,Market!C:C, NA,0,1)</f>
        <v>North America</v>
      </c>
      <c r="N636" t="str">
        <f xml:space="preserve"> IF(Table1[[#This Row],[Discounts]]=0, "No Discount", IF(Table1[[#This Row],[Discounts]]&lt;1000, "Low Discount", IF(Table1[[#This Row],[Discounts]]&lt;10000, "Medium Discount", "High Discount")))</f>
        <v>Medium Discount</v>
      </c>
      <c r="O636" s="18">
        <f t="shared" si="18"/>
        <v>8200</v>
      </c>
      <c r="P636">
        <f t="shared" si="19"/>
        <v>0.13621262458471761</v>
      </c>
      <c r="Q636" t="str">
        <f xml:space="preserve"> IF(Table1[[#This Row],[Profit]]/Table1[[#This Row],[COGS]]*100&gt;20, "Achieved", "Not Achieved")</f>
        <v>Not Achieved</v>
      </c>
    </row>
    <row r="637" spans="1:17" ht="12.75">
      <c r="A637" s="1" t="s">
        <v>157</v>
      </c>
      <c r="B637" s="16">
        <v>388</v>
      </c>
      <c r="C637" s="2">
        <v>5</v>
      </c>
      <c r="D637" s="2">
        <v>7</v>
      </c>
      <c r="E637" s="2">
        <v>2716</v>
      </c>
      <c r="F637" s="2">
        <v>380.24</v>
      </c>
      <c r="G637" s="2">
        <v>2335.7600000000002</v>
      </c>
      <c r="H637" s="2">
        <v>1940</v>
      </c>
      <c r="I637" s="3">
        <v>41648</v>
      </c>
      <c r="J637" t="s">
        <v>393</v>
      </c>
      <c r="K637" t="s">
        <v>346</v>
      </c>
      <c r="L637" t="s">
        <v>396</v>
      </c>
      <c r="M637" t="str" cm="1">
        <f t="array" ref="M637" xml:space="preserve"> _xlfn.XLOOKUP(K637,Market!B:B,Market!C:C, NA,0,1)</f>
        <v>North America</v>
      </c>
      <c r="N637" t="str">
        <f xml:space="preserve"> IF(Table1[[#This Row],[Discounts]]=0, "No Discount", IF(Table1[[#This Row],[Discounts]]&lt;1000, "Low Discount", IF(Table1[[#This Row],[Discounts]]&lt;10000, "Medium Discount", "High Discount")))</f>
        <v>Low Discount</v>
      </c>
      <c r="O637" s="18">
        <f t="shared" si="18"/>
        <v>395.76000000000022</v>
      </c>
      <c r="P637">
        <f t="shared" si="19"/>
        <v>0.16943521594684394</v>
      </c>
      <c r="Q637" t="str">
        <f xml:space="preserve"> IF(Table1[[#This Row],[Profit]]/Table1[[#This Row],[COGS]]*100&gt;20, "Achieved", "Not Achieved")</f>
        <v>Achieved</v>
      </c>
    </row>
    <row r="638" spans="1:17" ht="12.75">
      <c r="A638" s="1" t="s">
        <v>157</v>
      </c>
      <c r="B638" s="16">
        <v>1727</v>
      </c>
      <c r="C638" s="2">
        <v>5</v>
      </c>
      <c r="D638" s="2">
        <v>7</v>
      </c>
      <c r="E638" s="2">
        <v>12089</v>
      </c>
      <c r="F638" s="2">
        <v>1692.46</v>
      </c>
      <c r="G638" s="2">
        <v>10396.540000000001</v>
      </c>
      <c r="H638" s="2">
        <v>8635</v>
      </c>
      <c r="I638" s="3">
        <v>41284</v>
      </c>
      <c r="J638" t="s">
        <v>393</v>
      </c>
      <c r="K638" t="s">
        <v>357</v>
      </c>
      <c r="L638" t="s">
        <v>396</v>
      </c>
      <c r="M638" t="str" cm="1">
        <f t="array" ref="M638" xml:space="preserve"> _xlfn.XLOOKUP(K638,Market!B:B,Market!C:C, NA,0,1)</f>
        <v>North America</v>
      </c>
      <c r="N638" t="str">
        <f xml:space="preserve"> IF(Table1[[#This Row],[Discounts]]=0, "No Discount", IF(Table1[[#This Row],[Discounts]]&lt;1000, "Low Discount", IF(Table1[[#This Row],[Discounts]]&lt;10000, "Medium Discount", "High Discount")))</f>
        <v>Medium Discount</v>
      </c>
      <c r="O638" s="18">
        <f t="shared" si="18"/>
        <v>1761.5400000000009</v>
      </c>
      <c r="P638">
        <f t="shared" si="19"/>
        <v>0.16943521594684394</v>
      </c>
      <c r="Q638" t="str">
        <f xml:space="preserve"> IF(Table1[[#This Row],[Profit]]/Table1[[#This Row],[COGS]]*100&gt;20, "Achieved", "Not Achieved")</f>
        <v>Achieved</v>
      </c>
    </row>
    <row r="639" spans="1:17" ht="12.75">
      <c r="A639" s="1" t="s">
        <v>157</v>
      </c>
      <c r="B639" s="16">
        <v>2300</v>
      </c>
      <c r="C639" s="2">
        <v>5</v>
      </c>
      <c r="D639" s="2">
        <v>15</v>
      </c>
      <c r="E639" s="2">
        <v>34500</v>
      </c>
      <c r="F639" s="2">
        <v>4830</v>
      </c>
      <c r="G639" s="2">
        <v>29670</v>
      </c>
      <c r="H639" s="2">
        <v>23000</v>
      </c>
      <c r="I639" s="3">
        <v>41651</v>
      </c>
      <c r="J639" t="s">
        <v>395</v>
      </c>
      <c r="K639" t="s">
        <v>346</v>
      </c>
      <c r="L639" t="s">
        <v>396</v>
      </c>
      <c r="M639" t="str" cm="1">
        <f t="array" ref="M639" xml:space="preserve"> _xlfn.XLOOKUP(K639,Market!B:B,Market!C:C, NA,0,1)</f>
        <v>North America</v>
      </c>
      <c r="N639" t="str">
        <f xml:space="preserve"> IF(Table1[[#This Row],[Discounts]]=0, "No Discount", IF(Table1[[#This Row],[Discounts]]&lt;1000, "Low Discount", IF(Table1[[#This Row],[Discounts]]&lt;10000, "Medium Discount", "High Discount")))</f>
        <v>Medium Discount</v>
      </c>
      <c r="O639" s="18">
        <f t="shared" si="18"/>
        <v>6670</v>
      </c>
      <c r="P639">
        <f t="shared" si="19"/>
        <v>0.22480620155038761</v>
      </c>
      <c r="Q639" t="str">
        <f xml:space="preserve"> IF(Table1[[#This Row],[Profit]]/Table1[[#This Row],[COGS]]*100&gt;20, "Achieved", "Not Achieved")</f>
        <v>Achieved</v>
      </c>
    </row>
    <row r="640" spans="1:17" ht="12.75">
      <c r="A640" s="1" t="s">
        <v>157</v>
      </c>
      <c r="B640" s="16">
        <v>260</v>
      </c>
      <c r="C640" s="2">
        <v>10</v>
      </c>
      <c r="D640" s="2">
        <v>20</v>
      </c>
      <c r="E640" s="2">
        <v>5200</v>
      </c>
      <c r="F640" s="2">
        <v>728</v>
      </c>
      <c r="G640" s="2">
        <v>4472</v>
      </c>
      <c r="H640" s="2">
        <v>2600</v>
      </c>
      <c r="I640" s="3">
        <v>41641</v>
      </c>
      <c r="J640" t="s">
        <v>393</v>
      </c>
      <c r="K640" t="s">
        <v>357</v>
      </c>
      <c r="L640" t="s">
        <v>400</v>
      </c>
      <c r="M640" t="str" cm="1">
        <f t="array" ref="M640" xml:space="preserve"> _xlfn.XLOOKUP(K640,Market!B:B,Market!C:C, NA,0,1)</f>
        <v>North America</v>
      </c>
      <c r="N640" t="str">
        <f xml:space="preserve"> IF(Table1[[#This Row],[Discounts]]=0, "No Discount", IF(Table1[[#This Row],[Discounts]]&lt;1000, "Low Discount", IF(Table1[[#This Row],[Discounts]]&lt;10000, "Medium Discount", "High Discount")))</f>
        <v>Low Discount</v>
      </c>
      <c r="O640" s="18">
        <f t="shared" si="18"/>
        <v>1872</v>
      </c>
      <c r="P640">
        <f t="shared" si="19"/>
        <v>0.41860465116279072</v>
      </c>
      <c r="Q640" t="str">
        <f xml:space="preserve"> IF(Table1[[#This Row],[Profit]]/Table1[[#This Row],[COGS]]*100&gt;20, "Achieved", "Not Achieved")</f>
        <v>Achieved</v>
      </c>
    </row>
    <row r="641" spans="1:17" ht="12.75">
      <c r="A641" s="1" t="s">
        <v>157</v>
      </c>
      <c r="B641" s="16">
        <v>2470</v>
      </c>
      <c r="C641" s="2">
        <v>10</v>
      </c>
      <c r="D641" s="2">
        <v>15</v>
      </c>
      <c r="E641" s="2">
        <v>37050</v>
      </c>
      <c r="F641" s="2">
        <v>5187</v>
      </c>
      <c r="G641" s="2">
        <v>31863</v>
      </c>
      <c r="H641" s="2">
        <v>24700</v>
      </c>
      <c r="I641" s="3">
        <v>41283</v>
      </c>
      <c r="J641" t="s">
        <v>395</v>
      </c>
      <c r="K641" t="s">
        <v>346</v>
      </c>
      <c r="L641" t="s">
        <v>400</v>
      </c>
      <c r="M641" t="str" cm="1">
        <f t="array" ref="M641" xml:space="preserve"> _xlfn.XLOOKUP(K641,Market!B:B,Market!C:C, NA,0,1)</f>
        <v>North America</v>
      </c>
      <c r="N641" t="str">
        <f xml:space="preserve"> IF(Table1[[#This Row],[Discounts]]=0, "No Discount", IF(Table1[[#This Row],[Discounts]]&lt;1000, "Low Discount", IF(Table1[[#This Row],[Discounts]]&lt;10000, "Medium Discount", "High Discount")))</f>
        <v>Medium Discount</v>
      </c>
      <c r="O641" s="18">
        <f t="shared" si="18"/>
        <v>7163</v>
      </c>
      <c r="P641">
        <f t="shared" si="19"/>
        <v>0.22480620155038761</v>
      </c>
      <c r="Q641" t="str">
        <f xml:space="preserve"> IF(Table1[[#This Row],[Profit]]/Table1[[#This Row],[COGS]]*100&gt;20, "Achieved", "Not Achieved")</f>
        <v>Achieved</v>
      </c>
    </row>
    <row r="642" spans="1:17" ht="12.75">
      <c r="A642" s="1" t="s">
        <v>157</v>
      </c>
      <c r="B642" s="16">
        <v>1743</v>
      </c>
      <c r="C642" s="2">
        <v>10</v>
      </c>
      <c r="D642" s="2">
        <v>15</v>
      </c>
      <c r="E642" s="2">
        <v>26145</v>
      </c>
      <c r="F642" s="2">
        <v>3660.3</v>
      </c>
      <c r="G642" s="2">
        <v>22484.7</v>
      </c>
      <c r="H642" s="2">
        <v>17430</v>
      </c>
      <c r="I642" s="3">
        <v>41284</v>
      </c>
      <c r="J642" t="s">
        <v>395</v>
      </c>
      <c r="K642" t="s">
        <v>346</v>
      </c>
      <c r="L642" t="s">
        <v>400</v>
      </c>
      <c r="M642" t="str" cm="1">
        <f t="array" ref="M642" xml:space="preserve"> _xlfn.XLOOKUP(K642,Market!B:B,Market!C:C, NA,0,1)</f>
        <v>North America</v>
      </c>
      <c r="N642" t="str">
        <f xml:space="preserve"> IF(Table1[[#This Row],[Discounts]]=0, "No Discount", IF(Table1[[#This Row],[Discounts]]&lt;1000, "Low Discount", IF(Table1[[#This Row],[Discounts]]&lt;10000, "Medium Discount", "High Discount")))</f>
        <v>Medium Discount</v>
      </c>
      <c r="O642" s="18">
        <f t="shared" ref="O642:O701" si="20" xml:space="preserve"> G642-H642</f>
        <v>5054.7000000000007</v>
      </c>
      <c r="P642">
        <f t="shared" ref="P642:P701" si="21">(O642/G642)</f>
        <v>0.22480620155038764</v>
      </c>
      <c r="Q642" t="str">
        <f xml:space="preserve"> IF(Table1[[#This Row],[Profit]]/Table1[[#This Row],[COGS]]*100&gt;20, "Achieved", "Not Achieved")</f>
        <v>Achieved</v>
      </c>
    </row>
    <row r="643" spans="1:17" ht="12.75">
      <c r="A643" s="1" t="s">
        <v>157</v>
      </c>
      <c r="B643" s="16">
        <v>2914</v>
      </c>
      <c r="C643" s="2">
        <v>10</v>
      </c>
      <c r="D643" s="2">
        <v>12</v>
      </c>
      <c r="E643" s="2">
        <v>34968</v>
      </c>
      <c r="F643" s="2">
        <v>4895.5200000000004</v>
      </c>
      <c r="G643" s="2">
        <v>30072.48</v>
      </c>
      <c r="H643" s="2">
        <v>8742</v>
      </c>
      <c r="I643" s="3">
        <v>41649</v>
      </c>
      <c r="J643" t="s">
        <v>397</v>
      </c>
      <c r="K643" t="s">
        <v>364</v>
      </c>
      <c r="L643" t="s">
        <v>400</v>
      </c>
      <c r="M643" t="str" cm="1">
        <f t="array" ref="M643" xml:space="preserve"> _xlfn.XLOOKUP(K643,Market!B:B,Market!C:C, NA,0,1)</f>
        <v>North America</v>
      </c>
      <c r="N643" t="str">
        <f xml:space="preserve"> IF(Table1[[#This Row],[Discounts]]=0, "No Discount", IF(Table1[[#This Row],[Discounts]]&lt;1000, "Low Discount", IF(Table1[[#This Row],[Discounts]]&lt;10000, "Medium Discount", "High Discount")))</f>
        <v>Medium Discount</v>
      </c>
      <c r="O643" s="18">
        <f t="shared" si="20"/>
        <v>21330.48</v>
      </c>
      <c r="P643">
        <f t="shared" si="21"/>
        <v>0.70930232558139539</v>
      </c>
      <c r="Q643" t="str">
        <f xml:space="preserve"> IF(Table1[[#This Row],[Profit]]/Table1[[#This Row],[COGS]]*100&gt;20, "Achieved", "Not Achieved")</f>
        <v>Achieved</v>
      </c>
    </row>
    <row r="644" spans="1:17" ht="12.75">
      <c r="A644" s="1" t="s">
        <v>157</v>
      </c>
      <c r="B644" s="16">
        <v>1731</v>
      </c>
      <c r="C644" s="2">
        <v>10</v>
      </c>
      <c r="D644" s="2">
        <v>7</v>
      </c>
      <c r="E644" s="2">
        <v>12117</v>
      </c>
      <c r="F644" s="2">
        <v>1696.38</v>
      </c>
      <c r="G644" s="2">
        <v>10420.620000000001</v>
      </c>
      <c r="H644" s="2">
        <v>8655</v>
      </c>
      <c r="I644" s="3">
        <v>41649</v>
      </c>
      <c r="J644" t="s">
        <v>393</v>
      </c>
      <c r="K644" t="s">
        <v>309</v>
      </c>
      <c r="L644" t="s">
        <v>400</v>
      </c>
      <c r="M644" t="str" cm="1">
        <f t="array" ref="M644" xml:space="preserve"> _xlfn.XLOOKUP(K644,Market!B:B,Market!C:C, NA,0,1)</f>
        <v>Europe</v>
      </c>
      <c r="N644" t="str">
        <f xml:space="preserve"> IF(Table1[[#This Row],[Discounts]]=0, "No Discount", IF(Table1[[#This Row],[Discounts]]&lt;1000, "Low Discount", IF(Table1[[#This Row],[Discounts]]&lt;10000, "Medium Discount", "High Discount")))</f>
        <v>Medium Discount</v>
      </c>
      <c r="O644" s="18">
        <f t="shared" si="20"/>
        <v>1765.6200000000008</v>
      </c>
      <c r="P644">
        <f t="shared" si="21"/>
        <v>0.16943521594684391</v>
      </c>
      <c r="Q644" t="str">
        <f xml:space="preserve"> IF(Table1[[#This Row],[Profit]]/Table1[[#This Row],[COGS]]*100&gt;20, "Achieved", "Not Achieved")</f>
        <v>Achieved</v>
      </c>
    </row>
    <row r="645" spans="1:17" ht="12.75">
      <c r="A645" s="1" t="s">
        <v>157</v>
      </c>
      <c r="B645" s="16">
        <v>700</v>
      </c>
      <c r="C645" s="2">
        <v>10</v>
      </c>
      <c r="D645" s="2">
        <v>350</v>
      </c>
      <c r="E645" s="2">
        <v>245000</v>
      </c>
      <c r="F645" s="2">
        <v>34300</v>
      </c>
      <c r="G645" s="2">
        <v>210700</v>
      </c>
      <c r="H645" s="2">
        <v>182000</v>
      </c>
      <c r="I645" s="3">
        <v>41650</v>
      </c>
      <c r="J645" t="s">
        <v>393</v>
      </c>
      <c r="K645" t="s">
        <v>346</v>
      </c>
      <c r="L645" t="s">
        <v>400</v>
      </c>
      <c r="M645" t="str" cm="1">
        <f t="array" ref="M645" xml:space="preserve"> _xlfn.XLOOKUP(K645,Market!B:B,Market!C:C, NA,0,1)</f>
        <v>North America</v>
      </c>
      <c r="N645" t="str">
        <f xml:space="preserve"> IF(Table1[[#This Row],[Discounts]]=0, "No Discount", IF(Table1[[#This Row],[Discounts]]&lt;1000, "Low Discount", IF(Table1[[#This Row],[Discounts]]&lt;10000, "Medium Discount", "High Discount")))</f>
        <v>High Discount</v>
      </c>
      <c r="O645" s="18">
        <f t="shared" si="20"/>
        <v>28700</v>
      </c>
      <c r="P645">
        <f t="shared" si="21"/>
        <v>0.13621262458471761</v>
      </c>
      <c r="Q645" t="str">
        <f xml:space="preserve"> IF(Table1[[#This Row],[Profit]]/Table1[[#This Row],[COGS]]*100&gt;20, "Achieved", "Not Achieved")</f>
        <v>Not Achieved</v>
      </c>
    </row>
    <row r="646" spans="1:17" ht="12.75">
      <c r="A646" s="1" t="s">
        <v>157</v>
      </c>
      <c r="B646" s="16">
        <v>2222</v>
      </c>
      <c r="C646" s="2">
        <v>10</v>
      </c>
      <c r="D646" s="2">
        <v>12</v>
      </c>
      <c r="E646" s="2">
        <v>26664</v>
      </c>
      <c r="F646" s="2">
        <v>3732.96</v>
      </c>
      <c r="G646" s="2">
        <v>22931.040000000001</v>
      </c>
      <c r="H646" s="2">
        <v>6666</v>
      </c>
      <c r="I646" s="3">
        <v>41285</v>
      </c>
      <c r="J646" t="s">
        <v>397</v>
      </c>
      <c r="K646" t="s">
        <v>346</v>
      </c>
      <c r="L646" t="s">
        <v>400</v>
      </c>
      <c r="M646" t="str" cm="1">
        <f t="array" ref="M646" xml:space="preserve"> _xlfn.XLOOKUP(K646,Market!B:B,Market!C:C, NA,0,1)</f>
        <v>North America</v>
      </c>
      <c r="N646" t="str">
        <f xml:space="preserve"> IF(Table1[[#This Row],[Discounts]]=0, "No Discount", IF(Table1[[#This Row],[Discounts]]&lt;1000, "Low Discount", IF(Table1[[#This Row],[Discounts]]&lt;10000, "Medium Discount", "High Discount")))</f>
        <v>Medium Discount</v>
      </c>
      <c r="O646" s="18">
        <f t="shared" si="20"/>
        <v>16265.04</v>
      </c>
      <c r="P646">
        <f t="shared" si="21"/>
        <v>0.70930232558139539</v>
      </c>
      <c r="Q646" t="str">
        <f xml:space="preserve"> IF(Table1[[#This Row],[Profit]]/Table1[[#This Row],[COGS]]*100&gt;20, "Achieved", "Not Achieved")</f>
        <v>Achieved</v>
      </c>
    </row>
    <row r="647" spans="1:17" ht="12.75">
      <c r="A647" s="1" t="s">
        <v>157</v>
      </c>
      <c r="B647" s="16">
        <v>1177</v>
      </c>
      <c r="C647" s="2">
        <v>10</v>
      </c>
      <c r="D647" s="2">
        <v>350</v>
      </c>
      <c r="E647" s="2">
        <v>411950</v>
      </c>
      <c r="F647" s="2">
        <v>57673</v>
      </c>
      <c r="G647" s="2">
        <v>354277</v>
      </c>
      <c r="H647" s="2">
        <v>306020</v>
      </c>
      <c r="I647" s="3">
        <v>41650</v>
      </c>
      <c r="J647" t="s">
        <v>393</v>
      </c>
      <c r="K647" t="s">
        <v>364</v>
      </c>
      <c r="L647" t="s">
        <v>400</v>
      </c>
      <c r="M647" t="str" cm="1">
        <f t="array" ref="M647" xml:space="preserve"> _xlfn.XLOOKUP(K647,Market!B:B,Market!C:C, NA,0,1)</f>
        <v>North America</v>
      </c>
      <c r="N647" t="str">
        <f xml:space="preserve"> IF(Table1[[#This Row],[Discounts]]=0, "No Discount", IF(Table1[[#This Row],[Discounts]]&lt;1000, "Low Discount", IF(Table1[[#This Row],[Discounts]]&lt;10000, "Medium Discount", "High Discount")))</f>
        <v>High Discount</v>
      </c>
      <c r="O647" s="18">
        <f t="shared" si="20"/>
        <v>48257</v>
      </c>
      <c r="P647">
        <f t="shared" si="21"/>
        <v>0.13621262458471761</v>
      </c>
      <c r="Q647" t="str">
        <f xml:space="preserve"> IF(Table1[[#This Row],[Profit]]/Table1[[#This Row],[COGS]]*100&gt;20, "Achieved", "Not Achieved")</f>
        <v>Not Achieved</v>
      </c>
    </row>
    <row r="648" spans="1:17" ht="12.75">
      <c r="A648" s="1" t="s">
        <v>157</v>
      </c>
      <c r="B648" s="16">
        <v>1922</v>
      </c>
      <c r="C648" s="2">
        <v>10</v>
      </c>
      <c r="D648" s="2">
        <v>350</v>
      </c>
      <c r="E648" s="2">
        <v>672700</v>
      </c>
      <c r="F648" s="2">
        <v>94178</v>
      </c>
      <c r="G648" s="2">
        <v>578522</v>
      </c>
      <c r="H648" s="2">
        <v>499720</v>
      </c>
      <c r="I648" s="3">
        <v>41285</v>
      </c>
      <c r="J648" t="s">
        <v>393</v>
      </c>
      <c r="K648" t="s">
        <v>309</v>
      </c>
      <c r="L648" t="s">
        <v>400</v>
      </c>
      <c r="M648" t="str" cm="1">
        <f t="array" ref="M648" xml:space="preserve"> _xlfn.XLOOKUP(K648,Market!B:B,Market!C:C, NA,0,1)</f>
        <v>Europe</v>
      </c>
      <c r="N648" t="str">
        <f xml:space="preserve"> IF(Table1[[#This Row],[Discounts]]=0, "No Discount", IF(Table1[[#This Row],[Discounts]]&lt;1000, "Low Discount", IF(Table1[[#This Row],[Discounts]]&lt;10000, "Medium Discount", "High Discount")))</f>
        <v>High Discount</v>
      </c>
      <c r="O648" s="18">
        <f t="shared" si="20"/>
        <v>78802</v>
      </c>
      <c r="P648">
        <f t="shared" si="21"/>
        <v>0.13621262458471761</v>
      </c>
      <c r="Q648" t="str">
        <f xml:space="preserve"> IF(Table1[[#This Row],[Profit]]/Table1[[#This Row],[COGS]]*100&gt;20, "Achieved", "Not Achieved")</f>
        <v>Not Achieved</v>
      </c>
    </row>
    <row r="649" spans="1:17" ht="12.75">
      <c r="A649" s="1" t="s">
        <v>157</v>
      </c>
      <c r="B649" s="16">
        <v>1575</v>
      </c>
      <c r="C649" s="2">
        <v>120</v>
      </c>
      <c r="D649" s="2">
        <v>125</v>
      </c>
      <c r="E649" s="2">
        <v>196875</v>
      </c>
      <c r="F649" s="2">
        <v>27562.5</v>
      </c>
      <c r="G649" s="2">
        <v>169312.5</v>
      </c>
      <c r="H649" s="2">
        <v>189000</v>
      </c>
      <c r="I649" s="3">
        <v>41641</v>
      </c>
      <c r="J649" t="s">
        <v>398</v>
      </c>
      <c r="K649" t="s">
        <v>357</v>
      </c>
      <c r="L649" t="s">
        <v>401</v>
      </c>
      <c r="M649" t="str" cm="1">
        <f t="array" ref="M649" xml:space="preserve"> _xlfn.XLOOKUP(K649,Market!B:B,Market!C:C, NA,0,1)</f>
        <v>North America</v>
      </c>
      <c r="N649" t="str">
        <f xml:space="preserve"> IF(Table1[[#This Row],[Discounts]]=0, "No Discount", IF(Table1[[#This Row],[Discounts]]&lt;1000, "Low Discount", IF(Table1[[#This Row],[Discounts]]&lt;10000, "Medium Discount", "High Discount")))</f>
        <v>High Discount</v>
      </c>
      <c r="O649" s="18">
        <f t="shared" si="20"/>
        <v>-19687.5</v>
      </c>
      <c r="P649">
        <f t="shared" si="21"/>
        <v>-0.11627906976744186</v>
      </c>
      <c r="Q649" t="str">
        <f xml:space="preserve"> IF(Table1[[#This Row],[Profit]]/Table1[[#This Row],[COGS]]*100&gt;20, "Achieved", "Not Achieved")</f>
        <v>Not Achieved</v>
      </c>
    </row>
    <row r="650" spans="1:17" ht="12.75">
      <c r="A650" s="1" t="s">
        <v>157</v>
      </c>
      <c r="B650" s="16">
        <v>606</v>
      </c>
      <c r="C650" s="2">
        <v>120</v>
      </c>
      <c r="D650" s="2">
        <v>20</v>
      </c>
      <c r="E650" s="2">
        <v>12120</v>
      </c>
      <c r="F650" s="2">
        <v>1696.8</v>
      </c>
      <c r="G650" s="2">
        <v>10423.200000000001</v>
      </c>
      <c r="H650" s="2">
        <v>6060</v>
      </c>
      <c r="I650" s="3">
        <v>41643</v>
      </c>
      <c r="J650" t="s">
        <v>393</v>
      </c>
      <c r="K650" t="s">
        <v>364</v>
      </c>
      <c r="L650" t="s">
        <v>401</v>
      </c>
      <c r="M650" t="str" cm="1">
        <f t="array" ref="M650" xml:space="preserve"> _xlfn.XLOOKUP(K650,Market!B:B,Market!C:C, NA,0,1)</f>
        <v>North America</v>
      </c>
      <c r="N650" t="str">
        <f xml:space="preserve"> IF(Table1[[#This Row],[Discounts]]=0, "No Discount", IF(Table1[[#This Row],[Discounts]]&lt;1000, "Low Discount", IF(Table1[[#This Row],[Discounts]]&lt;10000, "Medium Discount", "High Discount")))</f>
        <v>Medium Discount</v>
      </c>
      <c r="O650" s="18">
        <f t="shared" si="20"/>
        <v>4363.2000000000007</v>
      </c>
      <c r="P650">
        <f t="shared" si="21"/>
        <v>0.41860465116279072</v>
      </c>
      <c r="Q650" t="str">
        <f xml:space="preserve"> IF(Table1[[#This Row],[Profit]]/Table1[[#This Row],[COGS]]*100&gt;20, "Achieved", "Not Achieved")</f>
        <v>Achieved</v>
      </c>
    </row>
    <row r="651" spans="1:17" ht="12.75">
      <c r="A651" s="1" t="s">
        <v>157</v>
      </c>
      <c r="B651" s="16">
        <v>2460</v>
      </c>
      <c r="C651" s="2">
        <v>120</v>
      </c>
      <c r="D651" s="2">
        <v>300</v>
      </c>
      <c r="E651" s="2">
        <v>738000</v>
      </c>
      <c r="F651" s="2">
        <v>103320</v>
      </c>
      <c r="G651" s="2">
        <v>634680</v>
      </c>
      <c r="H651" s="2">
        <v>615000</v>
      </c>
      <c r="I651" s="3">
        <v>41646</v>
      </c>
      <c r="J651" t="s">
        <v>399</v>
      </c>
      <c r="K651" t="s">
        <v>364</v>
      </c>
      <c r="L651" t="s">
        <v>401</v>
      </c>
      <c r="M651" t="str" cm="1">
        <f t="array" ref="M651" xml:space="preserve"> _xlfn.XLOOKUP(K651,Market!B:B,Market!C:C, NA,0,1)</f>
        <v>North America</v>
      </c>
      <c r="N651" t="str">
        <f xml:space="preserve"> IF(Table1[[#This Row],[Discounts]]=0, "No Discount", IF(Table1[[#This Row],[Discounts]]&lt;1000, "Low Discount", IF(Table1[[#This Row],[Discounts]]&lt;10000, "Medium Discount", "High Discount")))</f>
        <v>High Discount</v>
      </c>
      <c r="O651" s="18">
        <f t="shared" si="20"/>
        <v>19680</v>
      </c>
      <c r="P651">
        <f t="shared" si="21"/>
        <v>3.1007751937984496E-2</v>
      </c>
      <c r="Q651" t="str">
        <f xml:space="preserve"> IF(Table1[[#This Row],[Profit]]/Table1[[#This Row],[COGS]]*100&gt;20, "Achieved", "Not Achieved")</f>
        <v>Not Achieved</v>
      </c>
    </row>
    <row r="652" spans="1:17" ht="12.75">
      <c r="A652" s="1" t="s">
        <v>157</v>
      </c>
      <c r="B652" s="16">
        <v>269</v>
      </c>
      <c r="C652" s="2">
        <v>120</v>
      </c>
      <c r="D652" s="2">
        <v>300</v>
      </c>
      <c r="E652" s="2">
        <v>80700</v>
      </c>
      <c r="F652" s="2">
        <v>11298</v>
      </c>
      <c r="G652" s="2">
        <v>69402</v>
      </c>
      <c r="H652" s="2">
        <v>67250</v>
      </c>
      <c r="I652" s="3">
        <v>41284</v>
      </c>
      <c r="J652" t="s">
        <v>399</v>
      </c>
      <c r="K652" t="s">
        <v>346</v>
      </c>
      <c r="L652" t="s">
        <v>401</v>
      </c>
      <c r="M652" t="str" cm="1">
        <f t="array" ref="M652" xml:space="preserve"> _xlfn.XLOOKUP(K652,Market!B:B,Market!C:C, NA,0,1)</f>
        <v>North America</v>
      </c>
      <c r="N652" t="str">
        <f xml:space="preserve"> IF(Table1[[#This Row],[Discounts]]=0, "No Discount", IF(Table1[[#This Row],[Discounts]]&lt;1000, "Low Discount", IF(Table1[[#This Row],[Discounts]]&lt;10000, "Medium Discount", "High Discount")))</f>
        <v>High Discount</v>
      </c>
      <c r="O652" s="18">
        <f t="shared" si="20"/>
        <v>2152</v>
      </c>
      <c r="P652">
        <f t="shared" si="21"/>
        <v>3.1007751937984496E-2</v>
      </c>
      <c r="Q652" t="str">
        <f xml:space="preserve"> IF(Table1[[#This Row],[Profit]]/Table1[[#This Row],[COGS]]*100&gt;20, "Achieved", "Not Achieved")</f>
        <v>Not Achieved</v>
      </c>
    </row>
    <row r="653" spans="1:17" ht="12.75">
      <c r="A653" s="1" t="s">
        <v>157</v>
      </c>
      <c r="B653" s="16">
        <v>2536</v>
      </c>
      <c r="C653" s="2">
        <v>120</v>
      </c>
      <c r="D653" s="2">
        <v>300</v>
      </c>
      <c r="E653" s="2">
        <v>760800</v>
      </c>
      <c r="F653" s="2">
        <v>106512</v>
      </c>
      <c r="G653" s="2">
        <v>654288</v>
      </c>
      <c r="H653" s="2">
        <v>634000</v>
      </c>
      <c r="I653" s="3">
        <v>41285</v>
      </c>
      <c r="J653" t="s">
        <v>399</v>
      </c>
      <c r="K653" t="s">
        <v>310</v>
      </c>
      <c r="L653" t="s">
        <v>401</v>
      </c>
      <c r="M653" t="str" cm="1">
        <f t="array" ref="M653" xml:space="preserve"> _xlfn.XLOOKUP(K653,Market!B:B,Market!C:C, NA,0,1)</f>
        <v>Europe</v>
      </c>
      <c r="N653" t="str">
        <f xml:space="preserve"> IF(Table1[[#This Row],[Discounts]]=0, "No Discount", IF(Table1[[#This Row],[Discounts]]&lt;1000, "Low Discount", IF(Table1[[#This Row],[Discounts]]&lt;10000, "Medium Discount", "High Discount")))</f>
        <v>High Discount</v>
      </c>
      <c r="O653" s="18">
        <f t="shared" si="20"/>
        <v>20288</v>
      </c>
      <c r="P653">
        <f t="shared" si="21"/>
        <v>3.1007751937984496E-2</v>
      </c>
      <c r="Q653" t="str">
        <f xml:space="preserve"> IF(Table1[[#This Row],[Profit]]/Table1[[#This Row],[COGS]]*100&gt;20, "Achieved", "Not Achieved")</f>
        <v>Not Achieved</v>
      </c>
    </row>
    <row r="654" spans="1:17" ht="12.75">
      <c r="A654" s="1" t="s">
        <v>157</v>
      </c>
      <c r="B654" s="16">
        <v>2903</v>
      </c>
      <c r="C654" s="2">
        <v>250</v>
      </c>
      <c r="D654" s="2">
        <v>7</v>
      </c>
      <c r="E654" s="2">
        <v>20321</v>
      </c>
      <c r="F654" s="2">
        <v>2844.94</v>
      </c>
      <c r="G654" s="2">
        <v>17476.060000000001</v>
      </c>
      <c r="H654" s="2">
        <v>14515</v>
      </c>
      <c r="I654" s="3">
        <v>41642</v>
      </c>
      <c r="J654" t="s">
        <v>393</v>
      </c>
      <c r="K654" t="s">
        <v>357</v>
      </c>
      <c r="L654" t="s">
        <v>402</v>
      </c>
      <c r="M654" t="str" cm="1">
        <f t="array" ref="M654" xml:space="preserve"> _xlfn.XLOOKUP(K654,Market!B:B,Market!C:C, NA,0,1)</f>
        <v>North America</v>
      </c>
      <c r="N654" t="str">
        <f xml:space="preserve"> IF(Table1[[#This Row],[Discounts]]=0, "No Discount", IF(Table1[[#This Row],[Discounts]]&lt;1000, "Low Discount", IF(Table1[[#This Row],[Discounts]]&lt;10000, "Medium Discount", "High Discount")))</f>
        <v>Medium Discount</v>
      </c>
      <c r="O654" s="18">
        <f t="shared" si="20"/>
        <v>2961.0600000000013</v>
      </c>
      <c r="P654">
        <f t="shared" si="21"/>
        <v>0.16943521594684391</v>
      </c>
      <c r="Q654" t="str">
        <f xml:space="preserve"> IF(Table1[[#This Row],[Profit]]/Table1[[#This Row],[COGS]]*100&gt;20, "Achieved", "Not Achieved")</f>
        <v>Achieved</v>
      </c>
    </row>
    <row r="655" spans="1:17" ht="12.75">
      <c r="A655" s="1" t="s">
        <v>157</v>
      </c>
      <c r="B655" s="16">
        <v>2541</v>
      </c>
      <c r="C655" s="2">
        <v>250</v>
      </c>
      <c r="D655" s="2">
        <v>300</v>
      </c>
      <c r="E655" s="2">
        <v>762300</v>
      </c>
      <c r="F655" s="2">
        <v>106722</v>
      </c>
      <c r="G655" s="2">
        <v>655578</v>
      </c>
      <c r="H655" s="2">
        <v>635250</v>
      </c>
      <c r="I655" s="3">
        <v>41647</v>
      </c>
      <c r="J655" t="s">
        <v>399</v>
      </c>
      <c r="K655" t="s">
        <v>364</v>
      </c>
      <c r="L655" t="s">
        <v>402</v>
      </c>
      <c r="M655" t="str" cm="1">
        <f t="array" ref="M655" xml:space="preserve"> _xlfn.XLOOKUP(K655,Market!B:B,Market!C:C, NA,0,1)</f>
        <v>North America</v>
      </c>
      <c r="N655" t="str">
        <f xml:space="preserve"> IF(Table1[[#This Row],[Discounts]]=0, "No Discount", IF(Table1[[#This Row],[Discounts]]&lt;1000, "Low Discount", IF(Table1[[#This Row],[Discounts]]&lt;10000, "Medium Discount", "High Discount")))</f>
        <v>High Discount</v>
      </c>
      <c r="O655" s="18">
        <f t="shared" si="20"/>
        <v>20328</v>
      </c>
      <c r="P655">
        <f t="shared" si="21"/>
        <v>3.1007751937984496E-2</v>
      </c>
      <c r="Q655" t="str">
        <f xml:space="preserve"> IF(Table1[[#This Row],[Profit]]/Table1[[#This Row],[COGS]]*100&gt;20, "Achieved", "Not Achieved")</f>
        <v>Not Achieved</v>
      </c>
    </row>
    <row r="656" spans="1:17" ht="12.75">
      <c r="A656" s="1" t="s">
        <v>157</v>
      </c>
      <c r="B656" s="16">
        <v>269</v>
      </c>
      <c r="C656" s="2">
        <v>250</v>
      </c>
      <c r="D656" s="2">
        <v>300</v>
      </c>
      <c r="E656" s="2">
        <v>80700</v>
      </c>
      <c r="F656" s="2">
        <v>11298</v>
      </c>
      <c r="G656" s="2">
        <v>69402</v>
      </c>
      <c r="H656" s="2">
        <v>67250</v>
      </c>
      <c r="I656" s="3">
        <v>41284</v>
      </c>
      <c r="J656" t="s">
        <v>399</v>
      </c>
      <c r="K656" t="s">
        <v>346</v>
      </c>
      <c r="L656" t="s">
        <v>402</v>
      </c>
      <c r="M656" t="str" cm="1">
        <f t="array" ref="M656" xml:space="preserve"> _xlfn.XLOOKUP(K656,Market!B:B,Market!C:C, NA,0,1)</f>
        <v>North America</v>
      </c>
      <c r="N656" t="str">
        <f xml:space="preserve"> IF(Table1[[#This Row],[Discounts]]=0, "No Discount", IF(Table1[[#This Row],[Discounts]]&lt;1000, "Low Discount", IF(Table1[[#This Row],[Discounts]]&lt;10000, "Medium Discount", "High Discount")))</f>
        <v>High Discount</v>
      </c>
      <c r="O656" s="18">
        <f t="shared" si="20"/>
        <v>2152</v>
      </c>
      <c r="P656">
        <f t="shared" si="21"/>
        <v>3.1007751937984496E-2</v>
      </c>
      <c r="Q656" t="str">
        <f xml:space="preserve"> IF(Table1[[#This Row],[Profit]]/Table1[[#This Row],[COGS]]*100&gt;20, "Achieved", "Not Achieved")</f>
        <v>Not Achieved</v>
      </c>
    </row>
    <row r="657" spans="1:17" ht="12.75">
      <c r="A657" s="1" t="s">
        <v>157</v>
      </c>
      <c r="B657" s="16">
        <v>1496</v>
      </c>
      <c r="C657" s="2">
        <v>250</v>
      </c>
      <c r="D657" s="2">
        <v>300</v>
      </c>
      <c r="E657" s="2">
        <v>448800</v>
      </c>
      <c r="F657" s="2">
        <v>62832</v>
      </c>
      <c r="G657" s="2">
        <v>385968</v>
      </c>
      <c r="H657" s="2">
        <v>374000</v>
      </c>
      <c r="I657" s="3">
        <v>41649</v>
      </c>
      <c r="J657" t="s">
        <v>399</v>
      </c>
      <c r="K657" t="s">
        <v>346</v>
      </c>
      <c r="L657" t="s">
        <v>402</v>
      </c>
      <c r="M657" t="str" cm="1">
        <f t="array" ref="M657" xml:space="preserve"> _xlfn.XLOOKUP(K657,Market!B:B,Market!C:C, NA,0,1)</f>
        <v>North America</v>
      </c>
      <c r="N657" t="str">
        <f xml:space="preserve"> IF(Table1[[#This Row],[Discounts]]=0, "No Discount", IF(Table1[[#This Row],[Discounts]]&lt;1000, "Low Discount", IF(Table1[[#This Row],[Discounts]]&lt;10000, "Medium Discount", "High Discount")))</f>
        <v>High Discount</v>
      </c>
      <c r="O657" s="18">
        <f t="shared" si="20"/>
        <v>11968</v>
      </c>
      <c r="P657">
        <f t="shared" si="21"/>
        <v>3.1007751937984496E-2</v>
      </c>
      <c r="Q657" t="str">
        <f xml:space="preserve"> IF(Table1[[#This Row],[Profit]]/Table1[[#This Row],[COGS]]*100&gt;20, "Achieved", "Not Achieved")</f>
        <v>Not Achieved</v>
      </c>
    </row>
    <row r="658" spans="1:17" ht="12.75">
      <c r="A658" s="1" t="s">
        <v>157</v>
      </c>
      <c r="B658" s="16">
        <v>1010</v>
      </c>
      <c r="C658" s="2">
        <v>250</v>
      </c>
      <c r="D658" s="2">
        <v>300</v>
      </c>
      <c r="E658" s="2">
        <v>303000</v>
      </c>
      <c r="F658" s="2">
        <v>42420</v>
      </c>
      <c r="G658" s="2">
        <v>260580</v>
      </c>
      <c r="H658" s="2">
        <v>252500</v>
      </c>
      <c r="I658" s="3">
        <v>41649</v>
      </c>
      <c r="J658" t="s">
        <v>399</v>
      </c>
      <c r="K658" t="s">
        <v>364</v>
      </c>
      <c r="L658" t="s">
        <v>402</v>
      </c>
      <c r="M658" t="str" cm="1">
        <f t="array" ref="M658" xml:space="preserve"> _xlfn.XLOOKUP(K658,Market!B:B,Market!C:C, NA,0,1)</f>
        <v>North America</v>
      </c>
      <c r="N658" t="str">
        <f xml:space="preserve"> IF(Table1[[#This Row],[Discounts]]=0, "No Discount", IF(Table1[[#This Row],[Discounts]]&lt;1000, "Low Discount", IF(Table1[[#This Row],[Discounts]]&lt;10000, "Medium Discount", "High Discount")))</f>
        <v>High Discount</v>
      </c>
      <c r="O658" s="18">
        <f t="shared" si="20"/>
        <v>8080</v>
      </c>
      <c r="P658">
        <f t="shared" si="21"/>
        <v>3.1007751937984496E-2</v>
      </c>
      <c r="Q658" t="str">
        <f xml:space="preserve"> IF(Table1[[#This Row],[Profit]]/Table1[[#This Row],[COGS]]*100&gt;20, "Achieved", "Not Achieved")</f>
        <v>Not Achieved</v>
      </c>
    </row>
    <row r="659" spans="1:17" ht="12.75">
      <c r="A659" s="1" t="s">
        <v>157</v>
      </c>
      <c r="B659" s="16">
        <v>1281</v>
      </c>
      <c r="C659" s="2">
        <v>250</v>
      </c>
      <c r="D659" s="2">
        <v>350</v>
      </c>
      <c r="E659" s="2">
        <v>448350</v>
      </c>
      <c r="F659" s="2">
        <v>62769</v>
      </c>
      <c r="G659" s="2">
        <v>385581</v>
      </c>
      <c r="H659" s="2">
        <v>333060</v>
      </c>
      <c r="I659" s="3">
        <v>41286</v>
      </c>
      <c r="J659" t="s">
        <v>393</v>
      </c>
      <c r="K659" t="s">
        <v>309</v>
      </c>
      <c r="L659" t="s">
        <v>402</v>
      </c>
      <c r="M659" t="str" cm="1">
        <f t="array" ref="M659" xml:space="preserve"> _xlfn.XLOOKUP(K659,Market!B:B,Market!C:C, NA,0,1)</f>
        <v>Europe</v>
      </c>
      <c r="N659" t="str">
        <f xml:space="preserve"> IF(Table1[[#This Row],[Discounts]]=0, "No Discount", IF(Table1[[#This Row],[Discounts]]&lt;1000, "Low Discount", IF(Table1[[#This Row],[Discounts]]&lt;10000, "Medium Discount", "High Discount")))</f>
        <v>High Discount</v>
      </c>
      <c r="O659" s="18">
        <f t="shared" si="20"/>
        <v>52521</v>
      </c>
      <c r="P659">
        <f t="shared" si="21"/>
        <v>0.13621262458471761</v>
      </c>
      <c r="Q659" t="str">
        <f xml:space="preserve"> IF(Table1[[#This Row],[Profit]]/Table1[[#This Row],[COGS]]*100&gt;20, "Achieved", "Not Achieved")</f>
        <v>Not Achieved</v>
      </c>
    </row>
    <row r="660" spans="1:17" ht="12.75">
      <c r="A660" s="1" t="s">
        <v>157</v>
      </c>
      <c r="B660" s="16">
        <v>888</v>
      </c>
      <c r="C660" s="2">
        <v>260</v>
      </c>
      <c r="D660" s="2">
        <v>300</v>
      </c>
      <c r="E660" s="2">
        <v>266400</v>
      </c>
      <c r="F660" s="2">
        <v>37296</v>
      </c>
      <c r="G660" s="2">
        <v>229104</v>
      </c>
      <c r="H660" s="2">
        <v>222000</v>
      </c>
      <c r="I660" s="3">
        <v>41642</v>
      </c>
      <c r="J660" t="s">
        <v>399</v>
      </c>
      <c r="K660" t="s">
        <v>346</v>
      </c>
      <c r="L660" t="s">
        <v>403</v>
      </c>
      <c r="M660" t="str" cm="1">
        <f t="array" ref="M660" xml:space="preserve"> _xlfn.XLOOKUP(K660,Market!B:B,Market!C:C, NA,0,1)</f>
        <v>North America</v>
      </c>
      <c r="N660" t="str">
        <f xml:space="preserve"> IF(Table1[[#This Row],[Discounts]]=0, "No Discount", IF(Table1[[#This Row],[Discounts]]&lt;1000, "Low Discount", IF(Table1[[#This Row],[Discounts]]&lt;10000, "Medium Discount", "High Discount")))</f>
        <v>High Discount</v>
      </c>
      <c r="O660" s="18">
        <f t="shared" si="20"/>
        <v>7104</v>
      </c>
      <c r="P660">
        <f t="shared" si="21"/>
        <v>3.1007751937984496E-2</v>
      </c>
      <c r="Q660" t="str">
        <f xml:space="preserve"> IF(Table1[[#This Row],[Profit]]/Table1[[#This Row],[COGS]]*100&gt;20, "Achieved", "Not Achieved")</f>
        <v>Not Achieved</v>
      </c>
    </row>
    <row r="661" spans="1:17" ht="12.75">
      <c r="A661" s="1" t="s">
        <v>157</v>
      </c>
      <c r="B661" s="16">
        <v>2844</v>
      </c>
      <c r="C661" s="2">
        <v>260</v>
      </c>
      <c r="D661" s="2">
        <v>125</v>
      </c>
      <c r="E661" s="2">
        <v>355500</v>
      </c>
      <c r="F661" s="2">
        <v>49770</v>
      </c>
      <c r="G661" s="2">
        <v>305730</v>
      </c>
      <c r="H661" s="2">
        <v>341280</v>
      </c>
      <c r="I661" s="3">
        <v>41644</v>
      </c>
      <c r="J661" t="s">
        <v>398</v>
      </c>
      <c r="K661" t="s">
        <v>364</v>
      </c>
      <c r="L661" t="s">
        <v>403</v>
      </c>
      <c r="M661" t="str" cm="1">
        <f t="array" ref="M661" xml:space="preserve"> _xlfn.XLOOKUP(K661,Market!B:B,Market!C:C, NA,0,1)</f>
        <v>North America</v>
      </c>
      <c r="N661" t="str">
        <f xml:space="preserve"> IF(Table1[[#This Row],[Discounts]]=0, "No Discount", IF(Table1[[#This Row],[Discounts]]&lt;1000, "Low Discount", IF(Table1[[#This Row],[Discounts]]&lt;10000, "Medium Discount", "High Discount")))</f>
        <v>High Discount</v>
      </c>
      <c r="O661" s="18">
        <f t="shared" si="20"/>
        <v>-35550</v>
      </c>
      <c r="P661">
        <f t="shared" si="21"/>
        <v>-0.11627906976744186</v>
      </c>
      <c r="Q661" t="str">
        <f xml:space="preserve"> IF(Table1[[#This Row],[Profit]]/Table1[[#This Row],[COGS]]*100&gt;20, "Achieved", "Not Achieved")</f>
        <v>Not Achieved</v>
      </c>
    </row>
    <row r="662" spans="1:17" ht="12.75">
      <c r="A662" s="1" t="s">
        <v>157</v>
      </c>
      <c r="B662" s="16">
        <v>2475</v>
      </c>
      <c r="C662" s="2">
        <v>260</v>
      </c>
      <c r="D662" s="2">
        <v>12</v>
      </c>
      <c r="E662" s="2">
        <v>29700</v>
      </c>
      <c r="F662" s="2">
        <v>4158</v>
      </c>
      <c r="G662" s="2">
        <v>25542</v>
      </c>
      <c r="H662" s="2">
        <v>7425</v>
      </c>
      <c r="I662" s="3">
        <v>41647</v>
      </c>
      <c r="J662" t="s">
        <v>397</v>
      </c>
      <c r="K662" t="s">
        <v>309</v>
      </c>
      <c r="L662" t="s">
        <v>403</v>
      </c>
      <c r="M662" t="str" cm="1">
        <f t="array" ref="M662" xml:space="preserve"> _xlfn.XLOOKUP(K662,Market!B:B,Market!C:C, NA,0,1)</f>
        <v>Europe</v>
      </c>
      <c r="N662" t="str">
        <f xml:space="preserve"> IF(Table1[[#This Row],[Discounts]]=0, "No Discount", IF(Table1[[#This Row],[Discounts]]&lt;1000, "Low Discount", IF(Table1[[#This Row],[Discounts]]&lt;10000, "Medium Discount", "High Discount")))</f>
        <v>Medium Discount</v>
      </c>
      <c r="O662" s="18">
        <f t="shared" si="20"/>
        <v>18117</v>
      </c>
      <c r="P662">
        <f t="shared" si="21"/>
        <v>0.70930232558139539</v>
      </c>
      <c r="Q662" t="str">
        <f xml:space="preserve"> IF(Table1[[#This Row],[Profit]]/Table1[[#This Row],[COGS]]*100&gt;20, "Achieved", "Not Achieved")</f>
        <v>Achieved</v>
      </c>
    </row>
    <row r="663" spans="1:17" ht="12.75">
      <c r="A663" s="1" t="s">
        <v>157</v>
      </c>
      <c r="B663" s="16">
        <v>1743</v>
      </c>
      <c r="C663" s="2">
        <v>260</v>
      </c>
      <c r="D663" s="2">
        <v>15</v>
      </c>
      <c r="E663" s="2">
        <v>26145</v>
      </c>
      <c r="F663" s="2">
        <v>3660.3</v>
      </c>
      <c r="G663" s="2">
        <v>22484.7</v>
      </c>
      <c r="H663" s="2">
        <v>17430</v>
      </c>
      <c r="I663" s="3">
        <v>41284</v>
      </c>
      <c r="J663" t="s">
        <v>395</v>
      </c>
      <c r="K663" t="s">
        <v>346</v>
      </c>
      <c r="L663" t="s">
        <v>403</v>
      </c>
      <c r="M663" t="str" cm="1">
        <f t="array" ref="M663" xml:space="preserve"> _xlfn.XLOOKUP(K663,Market!B:B,Market!C:C, NA,0,1)</f>
        <v>North America</v>
      </c>
      <c r="N663" t="str">
        <f xml:space="preserve"> IF(Table1[[#This Row],[Discounts]]=0, "No Discount", IF(Table1[[#This Row],[Discounts]]&lt;1000, "Low Discount", IF(Table1[[#This Row],[Discounts]]&lt;10000, "Medium Discount", "High Discount")))</f>
        <v>Medium Discount</v>
      </c>
      <c r="O663" s="18">
        <f t="shared" si="20"/>
        <v>5054.7000000000007</v>
      </c>
      <c r="P663">
        <f t="shared" si="21"/>
        <v>0.22480620155038764</v>
      </c>
      <c r="Q663" t="str">
        <f xml:space="preserve"> IF(Table1[[#This Row],[Profit]]/Table1[[#This Row],[COGS]]*100&gt;20, "Achieved", "Not Achieved")</f>
        <v>Achieved</v>
      </c>
    </row>
    <row r="664" spans="1:17" ht="12.75">
      <c r="A664" s="1" t="s">
        <v>157</v>
      </c>
      <c r="B664" s="16">
        <v>2914</v>
      </c>
      <c r="C664" s="2">
        <v>260</v>
      </c>
      <c r="D664" s="2">
        <v>12</v>
      </c>
      <c r="E664" s="2">
        <v>34968</v>
      </c>
      <c r="F664" s="2">
        <v>4895.5200000000004</v>
      </c>
      <c r="G664" s="2">
        <v>30072.48</v>
      </c>
      <c r="H664" s="2">
        <v>8742</v>
      </c>
      <c r="I664" s="3">
        <v>41649</v>
      </c>
      <c r="J664" t="s">
        <v>397</v>
      </c>
      <c r="K664" t="s">
        <v>364</v>
      </c>
      <c r="L664" t="s">
        <v>403</v>
      </c>
      <c r="M664" t="str" cm="1">
        <f t="array" ref="M664" xml:space="preserve"> _xlfn.XLOOKUP(K664,Market!B:B,Market!C:C, NA,0,1)</f>
        <v>North America</v>
      </c>
      <c r="N664" t="str">
        <f xml:space="preserve"> IF(Table1[[#This Row],[Discounts]]=0, "No Discount", IF(Table1[[#This Row],[Discounts]]&lt;1000, "Low Discount", IF(Table1[[#This Row],[Discounts]]&lt;10000, "Medium Discount", "High Discount")))</f>
        <v>Medium Discount</v>
      </c>
      <c r="O664" s="18">
        <f t="shared" si="20"/>
        <v>21330.48</v>
      </c>
      <c r="P664">
        <f t="shared" si="21"/>
        <v>0.70930232558139539</v>
      </c>
      <c r="Q664" t="str">
        <f xml:space="preserve"> IF(Table1[[#This Row],[Profit]]/Table1[[#This Row],[COGS]]*100&gt;20, "Achieved", "Not Achieved")</f>
        <v>Achieved</v>
      </c>
    </row>
    <row r="665" spans="1:17" ht="12.75">
      <c r="A665" s="1" t="s">
        <v>157</v>
      </c>
      <c r="B665" s="16">
        <v>1731</v>
      </c>
      <c r="C665" s="2">
        <v>260</v>
      </c>
      <c r="D665" s="2">
        <v>7</v>
      </c>
      <c r="E665" s="2">
        <v>12117</v>
      </c>
      <c r="F665" s="2">
        <v>1696.38</v>
      </c>
      <c r="G665" s="2">
        <v>10420.620000000001</v>
      </c>
      <c r="H665" s="2">
        <v>8655</v>
      </c>
      <c r="I665" s="3">
        <v>41649</v>
      </c>
      <c r="J665" t="s">
        <v>393</v>
      </c>
      <c r="K665" t="s">
        <v>309</v>
      </c>
      <c r="L665" t="s">
        <v>403</v>
      </c>
      <c r="M665" t="str" cm="1">
        <f t="array" ref="M665" xml:space="preserve"> _xlfn.XLOOKUP(K665,Market!B:B,Market!C:C, NA,0,1)</f>
        <v>Europe</v>
      </c>
      <c r="N665" t="str">
        <f xml:space="preserve"> IF(Table1[[#This Row],[Discounts]]=0, "No Discount", IF(Table1[[#This Row],[Discounts]]&lt;1000, "Low Discount", IF(Table1[[#This Row],[Discounts]]&lt;10000, "Medium Discount", "High Discount")))</f>
        <v>Medium Discount</v>
      </c>
      <c r="O665" s="18">
        <f t="shared" si="20"/>
        <v>1765.6200000000008</v>
      </c>
      <c r="P665">
        <f t="shared" si="21"/>
        <v>0.16943521594684391</v>
      </c>
      <c r="Q665" t="str">
        <f xml:space="preserve"> IF(Table1[[#This Row],[Profit]]/Table1[[#This Row],[COGS]]*100&gt;20, "Achieved", "Not Achieved")</f>
        <v>Achieved</v>
      </c>
    </row>
    <row r="666" spans="1:17" ht="12.75">
      <c r="A666" s="1" t="s">
        <v>157</v>
      </c>
      <c r="B666" s="16">
        <v>1727</v>
      </c>
      <c r="C666" s="2">
        <v>260</v>
      </c>
      <c r="D666" s="2">
        <v>7</v>
      </c>
      <c r="E666" s="2">
        <v>12089</v>
      </c>
      <c r="F666" s="2">
        <v>1692.46</v>
      </c>
      <c r="G666" s="2">
        <v>10396.540000000001</v>
      </c>
      <c r="H666" s="2">
        <v>8635</v>
      </c>
      <c r="I666" s="3">
        <v>41284</v>
      </c>
      <c r="J666" t="s">
        <v>393</v>
      </c>
      <c r="K666" t="s">
        <v>357</v>
      </c>
      <c r="L666" t="s">
        <v>403</v>
      </c>
      <c r="M666" t="str" cm="1">
        <f t="array" ref="M666" xml:space="preserve"> _xlfn.XLOOKUP(K666,Market!B:B,Market!C:C, NA,0,1)</f>
        <v>North America</v>
      </c>
      <c r="N666" t="str">
        <f xml:space="preserve"> IF(Table1[[#This Row],[Discounts]]=0, "No Discount", IF(Table1[[#This Row],[Discounts]]&lt;1000, "Low Discount", IF(Table1[[#This Row],[Discounts]]&lt;10000, "Medium Discount", "High Discount")))</f>
        <v>Medium Discount</v>
      </c>
      <c r="O666" s="18">
        <f t="shared" si="20"/>
        <v>1761.5400000000009</v>
      </c>
      <c r="P666">
        <f t="shared" si="21"/>
        <v>0.16943521594684394</v>
      </c>
      <c r="Q666" t="str">
        <f xml:space="preserve"> IF(Table1[[#This Row],[Profit]]/Table1[[#This Row],[COGS]]*100&gt;20, "Achieved", "Not Achieved")</f>
        <v>Achieved</v>
      </c>
    </row>
    <row r="667" spans="1:17" ht="12.75">
      <c r="A667" s="1" t="s">
        <v>157</v>
      </c>
      <c r="B667" s="16">
        <v>1870</v>
      </c>
      <c r="C667" s="2">
        <v>260</v>
      </c>
      <c r="D667" s="2">
        <v>15</v>
      </c>
      <c r="E667" s="2">
        <v>28050</v>
      </c>
      <c r="F667" s="2">
        <v>3927</v>
      </c>
      <c r="G667" s="2">
        <v>24123</v>
      </c>
      <c r="H667" s="2">
        <v>18700</v>
      </c>
      <c r="I667" s="3">
        <v>41285</v>
      </c>
      <c r="J667" t="s">
        <v>395</v>
      </c>
      <c r="K667" t="s">
        <v>357</v>
      </c>
      <c r="L667" t="s">
        <v>403</v>
      </c>
      <c r="M667" t="str" cm="1">
        <f t="array" ref="M667" xml:space="preserve"> _xlfn.XLOOKUP(K667,Market!B:B,Market!C:C, NA,0,1)</f>
        <v>North America</v>
      </c>
      <c r="N667" t="str">
        <f xml:space="preserve"> IF(Table1[[#This Row],[Discounts]]=0, "No Discount", IF(Table1[[#This Row],[Discounts]]&lt;1000, "Low Discount", IF(Table1[[#This Row],[Discounts]]&lt;10000, "Medium Discount", "High Discount")))</f>
        <v>Medium Discount</v>
      </c>
      <c r="O667" s="18">
        <f t="shared" si="20"/>
        <v>5423</v>
      </c>
      <c r="P667">
        <f t="shared" si="21"/>
        <v>0.22480620155038761</v>
      </c>
      <c r="Q667" t="str">
        <f xml:space="preserve"> IF(Table1[[#This Row],[Profit]]/Table1[[#This Row],[COGS]]*100&gt;20, "Achieved", "Not Achieved")</f>
        <v>Achieved</v>
      </c>
    </row>
    <row r="668" spans="1:17" ht="12.75">
      <c r="A668" s="1" t="s">
        <v>157</v>
      </c>
      <c r="B668" s="16">
        <v>1174</v>
      </c>
      <c r="C668" s="2">
        <v>3</v>
      </c>
      <c r="D668" s="2">
        <v>125</v>
      </c>
      <c r="E668" s="2">
        <v>146750</v>
      </c>
      <c r="F668" s="2">
        <v>22012.5</v>
      </c>
      <c r="G668" s="2">
        <v>124737.5</v>
      </c>
      <c r="H668" s="2">
        <v>140880</v>
      </c>
      <c r="I668" s="3">
        <v>41647</v>
      </c>
      <c r="J668" t="s">
        <v>398</v>
      </c>
      <c r="K668" t="s">
        <v>309</v>
      </c>
      <c r="L668" t="s">
        <v>394</v>
      </c>
      <c r="M668" t="str" cm="1">
        <f t="array" ref="M668" xml:space="preserve"> _xlfn.XLOOKUP(K668,Market!B:B,Market!C:C, NA,0,1)</f>
        <v>Europe</v>
      </c>
      <c r="N668" t="str">
        <f xml:space="preserve"> IF(Table1[[#This Row],[Discounts]]=0, "No Discount", IF(Table1[[#This Row],[Discounts]]&lt;1000, "Low Discount", IF(Table1[[#This Row],[Discounts]]&lt;10000, "Medium Discount", "High Discount")))</f>
        <v>High Discount</v>
      </c>
      <c r="O668" s="18">
        <f t="shared" si="20"/>
        <v>-16142.5</v>
      </c>
      <c r="P668">
        <f t="shared" si="21"/>
        <v>-0.12941176470588237</v>
      </c>
      <c r="Q668" t="str">
        <f xml:space="preserve"> IF(Table1[[#This Row],[Profit]]/Table1[[#This Row],[COGS]]*100&gt;20, "Achieved", "Not Achieved")</f>
        <v>Not Achieved</v>
      </c>
    </row>
    <row r="669" spans="1:17" ht="12.75">
      <c r="A669" s="1" t="s">
        <v>157</v>
      </c>
      <c r="B669" s="16">
        <v>2767</v>
      </c>
      <c r="C669" s="2">
        <v>3</v>
      </c>
      <c r="D669" s="2">
        <v>125</v>
      </c>
      <c r="E669" s="2">
        <v>345875</v>
      </c>
      <c r="F669" s="2">
        <v>51881.25</v>
      </c>
      <c r="G669" s="2">
        <v>293993.75</v>
      </c>
      <c r="H669" s="2">
        <v>332040</v>
      </c>
      <c r="I669" s="3">
        <v>41647</v>
      </c>
      <c r="J669" t="s">
        <v>398</v>
      </c>
      <c r="K669" t="s">
        <v>310</v>
      </c>
      <c r="L669" t="s">
        <v>394</v>
      </c>
      <c r="M669" t="str" cm="1">
        <f t="array" ref="M669" xml:space="preserve"> _xlfn.XLOOKUP(K669,Market!B:B,Market!C:C, NA,0,1)</f>
        <v>Europe</v>
      </c>
      <c r="N669" t="str">
        <f xml:space="preserve"> IF(Table1[[#This Row],[Discounts]]=0, "No Discount", IF(Table1[[#This Row],[Discounts]]&lt;1000, "Low Discount", IF(Table1[[#This Row],[Discounts]]&lt;10000, "Medium Discount", "High Discount")))</f>
        <v>High Discount</v>
      </c>
      <c r="O669" s="18">
        <f t="shared" si="20"/>
        <v>-38046.25</v>
      </c>
      <c r="P669">
        <f t="shared" si="21"/>
        <v>-0.12941176470588237</v>
      </c>
      <c r="Q669" t="str">
        <f xml:space="preserve"> IF(Table1[[#This Row],[Profit]]/Table1[[#This Row],[COGS]]*100&gt;20, "Achieved", "Not Achieved")</f>
        <v>Not Achieved</v>
      </c>
    </row>
    <row r="670" spans="1:17" ht="12.75">
      <c r="A670" s="1" t="s">
        <v>157</v>
      </c>
      <c r="B670" s="16">
        <v>1085</v>
      </c>
      <c r="C670" s="2">
        <v>3</v>
      </c>
      <c r="D670" s="2">
        <v>125</v>
      </c>
      <c r="E670" s="2">
        <v>135625</v>
      </c>
      <c r="F670" s="2">
        <v>20343.75</v>
      </c>
      <c r="G670" s="2">
        <v>115281.25</v>
      </c>
      <c r="H670" s="2">
        <v>130200</v>
      </c>
      <c r="I670" s="3">
        <v>41649</v>
      </c>
      <c r="J670" t="s">
        <v>398</v>
      </c>
      <c r="K670" t="s">
        <v>310</v>
      </c>
      <c r="L670" t="s">
        <v>394</v>
      </c>
      <c r="M670" t="str" cm="1">
        <f t="array" ref="M670" xml:space="preserve"> _xlfn.XLOOKUP(K670,Market!B:B,Market!C:C, NA,0,1)</f>
        <v>Europe</v>
      </c>
      <c r="N670" t="str">
        <f xml:space="preserve"> IF(Table1[[#This Row],[Discounts]]=0, "No Discount", IF(Table1[[#This Row],[Discounts]]&lt;1000, "Low Discount", IF(Table1[[#This Row],[Discounts]]&lt;10000, "Medium Discount", "High Discount")))</f>
        <v>High Discount</v>
      </c>
      <c r="O670" s="18">
        <f t="shared" si="20"/>
        <v>-14918.75</v>
      </c>
      <c r="P670">
        <f t="shared" si="21"/>
        <v>-0.12941176470588237</v>
      </c>
      <c r="Q670" t="str">
        <f xml:space="preserve"> IF(Table1[[#This Row],[Profit]]/Table1[[#This Row],[COGS]]*100&gt;20, "Achieved", "Not Achieved")</f>
        <v>Not Achieved</v>
      </c>
    </row>
    <row r="671" spans="1:17" ht="12.75">
      <c r="A671" s="1" t="s">
        <v>157</v>
      </c>
      <c r="B671" s="16">
        <v>546</v>
      </c>
      <c r="C671" s="2">
        <v>5</v>
      </c>
      <c r="D671" s="2">
        <v>300</v>
      </c>
      <c r="E671" s="2">
        <v>163800</v>
      </c>
      <c r="F671" s="2">
        <v>24570</v>
      </c>
      <c r="G671" s="2">
        <v>139230</v>
      </c>
      <c r="H671" s="2">
        <v>136500</v>
      </c>
      <c r="I671" s="3">
        <v>41649</v>
      </c>
      <c r="J671" t="s">
        <v>399</v>
      </c>
      <c r="K671" t="s">
        <v>357</v>
      </c>
      <c r="L671" t="s">
        <v>396</v>
      </c>
      <c r="M671" t="str" cm="1">
        <f t="array" ref="M671" xml:space="preserve"> _xlfn.XLOOKUP(K671,Market!B:B,Market!C:C, NA,0,1)</f>
        <v>North America</v>
      </c>
      <c r="N671" t="str">
        <f xml:space="preserve"> IF(Table1[[#This Row],[Discounts]]=0, "No Discount", IF(Table1[[#This Row],[Discounts]]&lt;1000, "Low Discount", IF(Table1[[#This Row],[Discounts]]&lt;10000, "Medium Discount", "High Discount")))</f>
        <v>High Discount</v>
      </c>
      <c r="O671" s="18">
        <f t="shared" si="20"/>
        <v>2730</v>
      </c>
      <c r="P671">
        <f t="shared" si="21"/>
        <v>1.9607843137254902E-2</v>
      </c>
      <c r="Q671" t="str">
        <f xml:space="preserve"> IF(Table1[[#This Row],[Profit]]/Table1[[#This Row],[COGS]]*100&gt;20, "Achieved", "Not Achieved")</f>
        <v>Not Achieved</v>
      </c>
    </row>
    <row r="672" spans="1:17" ht="12.75">
      <c r="A672" s="1" t="s">
        <v>157</v>
      </c>
      <c r="B672" s="16">
        <v>1158</v>
      </c>
      <c r="C672" s="2">
        <v>10</v>
      </c>
      <c r="D672" s="2">
        <v>20</v>
      </c>
      <c r="E672" s="2">
        <v>23160</v>
      </c>
      <c r="F672" s="2">
        <v>3474</v>
      </c>
      <c r="G672" s="2">
        <v>19686</v>
      </c>
      <c r="H672" s="2">
        <v>11580</v>
      </c>
      <c r="I672" s="3">
        <v>41642</v>
      </c>
      <c r="J672" t="s">
        <v>393</v>
      </c>
      <c r="K672" t="s">
        <v>310</v>
      </c>
      <c r="L672" t="s">
        <v>400</v>
      </c>
      <c r="M672" t="str" cm="1">
        <f t="array" ref="M672" xml:space="preserve"> _xlfn.XLOOKUP(K672,Market!B:B,Market!C:C, NA,0,1)</f>
        <v>Europe</v>
      </c>
      <c r="N672" t="str">
        <f xml:space="preserve"> IF(Table1[[#This Row],[Discounts]]=0, "No Discount", IF(Table1[[#This Row],[Discounts]]&lt;1000, "Low Discount", IF(Table1[[#This Row],[Discounts]]&lt;10000, "Medium Discount", "High Discount")))</f>
        <v>Medium Discount</v>
      </c>
      <c r="O672" s="18">
        <f t="shared" si="20"/>
        <v>8106</v>
      </c>
      <c r="P672">
        <f t="shared" si="21"/>
        <v>0.41176470588235292</v>
      </c>
      <c r="Q672" t="str">
        <f xml:space="preserve"> IF(Table1[[#This Row],[Profit]]/Table1[[#This Row],[COGS]]*100&gt;20, "Achieved", "Not Achieved")</f>
        <v>Achieved</v>
      </c>
    </row>
    <row r="673" spans="1:17" ht="12.75">
      <c r="A673" s="1" t="s">
        <v>157</v>
      </c>
      <c r="B673" s="16">
        <v>1614</v>
      </c>
      <c r="C673" s="2">
        <v>10</v>
      </c>
      <c r="D673" s="2">
        <v>15</v>
      </c>
      <c r="E673" s="2">
        <v>24210</v>
      </c>
      <c r="F673" s="2">
        <v>3631.5</v>
      </c>
      <c r="G673" s="2">
        <v>20578.5</v>
      </c>
      <c r="H673" s="2">
        <v>16140</v>
      </c>
      <c r="I673" s="3">
        <v>41643</v>
      </c>
      <c r="J673" t="s">
        <v>395</v>
      </c>
      <c r="K673" t="s">
        <v>346</v>
      </c>
      <c r="L673" t="s">
        <v>400</v>
      </c>
      <c r="M673" t="str" cm="1">
        <f t="array" ref="M673" xml:space="preserve"> _xlfn.XLOOKUP(K673,Market!B:B,Market!C:C, NA,0,1)</f>
        <v>North America</v>
      </c>
      <c r="N673" t="str">
        <f xml:space="preserve"> IF(Table1[[#This Row],[Discounts]]=0, "No Discount", IF(Table1[[#This Row],[Discounts]]&lt;1000, "Low Discount", IF(Table1[[#This Row],[Discounts]]&lt;10000, "Medium Discount", "High Discount")))</f>
        <v>Medium Discount</v>
      </c>
      <c r="O673" s="18">
        <f t="shared" si="20"/>
        <v>4438.5</v>
      </c>
      <c r="P673">
        <f t="shared" si="21"/>
        <v>0.21568627450980393</v>
      </c>
      <c r="Q673" t="str">
        <f xml:space="preserve"> IF(Table1[[#This Row],[Profit]]/Table1[[#This Row],[COGS]]*100&gt;20, "Achieved", "Not Achieved")</f>
        <v>Achieved</v>
      </c>
    </row>
    <row r="674" spans="1:17" ht="12.75">
      <c r="A674" s="1" t="s">
        <v>157</v>
      </c>
      <c r="B674" s="16">
        <v>2535</v>
      </c>
      <c r="C674" s="2">
        <v>10</v>
      </c>
      <c r="D674" s="2">
        <v>7</v>
      </c>
      <c r="E674" s="2">
        <v>17745</v>
      </c>
      <c r="F674" s="2">
        <v>2661.75</v>
      </c>
      <c r="G674" s="2">
        <v>15083.25</v>
      </c>
      <c r="H674" s="2">
        <v>12675</v>
      </c>
      <c r="I674" s="3">
        <v>41643</v>
      </c>
      <c r="J674" t="s">
        <v>393</v>
      </c>
      <c r="K674" t="s">
        <v>357</v>
      </c>
      <c r="L674" t="s">
        <v>400</v>
      </c>
      <c r="M674" t="str" cm="1">
        <f t="array" ref="M674" xml:space="preserve"> _xlfn.XLOOKUP(K674,Market!B:B,Market!C:C, NA,0,1)</f>
        <v>North America</v>
      </c>
      <c r="N674" t="str">
        <f xml:space="preserve"> IF(Table1[[#This Row],[Discounts]]=0, "No Discount", IF(Table1[[#This Row],[Discounts]]&lt;1000, "Low Discount", IF(Table1[[#This Row],[Discounts]]&lt;10000, "Medium Discount", "High Discount")))</f>
        <v>Medium Discount</v>
      </c>
      <c r="O674" s="18">
        <f t="shared" si="20"/>
        <v>2408.25</v>
      </c>
      <c r="P674">
        <f t="shared" si="21"/>
        <v>0.15966386554621848</v>
      </c>
      <c r="Q674" t="str">
        <f xml:space="preserve"> IF(Table1[[#This Row],[Profit]]/Table1[[#This Row],[COGS]]*100&gt;20, "Achieved", "Not Achieved")</f>
        <v>Not Achieved</v>
      </c>
    </row>
    <row r="675" spans="1:17" ht="12.75">
      <c r="A675" s="1" t="s">
        <v>157</v>
      </c>
      <c r="B675" s="16">
        <v>2851</v>
      </c>
      <c r="C675" s="2">
        <v>10</v>
      </c>
      <c r="D675" s="2">
        <v>350</v>
      </c>
      <c r="E675" s="2">
        <v>997850</v>
      </c>
      <c r="F675" s="2">
        <v>149677.5</v>
      </c>
      <c r="G675" s="2">
        <v>848172.5</v>
      </c>
      <c r="H675" s="2">
        <v>741260</v>
      </c>
      <c r="I675" s="3">
        <v>41644</v>
      </c>
      <c r="J675" t="s">
        <v>393</v>
      </c>
      <c r="K675" t="s">
        <v>357</v>
      </c>
      <c r="L675" t="s">
        <v>400</v>
      </c>
      <c r="M675" t="str" cm="1">
        <f t="array" ref="M675" xml:space="preserve"> _xlfn.XLOOKUP(K675,Market!B:B,Market!C:C, NA,0,1)</f>
        <v>North America</v>
      </c>
      <c r="N675" t="str">
        <f xml:space="preserve"> IF(Table1[[#This Row],[Discounts]]=0, "No Discount", IF(Table1[[#This Row],[Discounts]]&lt;1000, "Low Discount", IF(Table1[[#This Row],[Discounts]]&lt;10000, "Medium Discount", "High Discount")))</f>
        <v>High Discount</v>
      </c>
      <c r="O675" s="18">
        <f t="shared" si="20"/>
        <v>106912.5</v>
      </c>
      <c r="P675">
        <f t="shared" si="21"/>
        <v>0.12605042016806722</v>
      </c>
      <c r="Q675" t="str">
        <f xml:space="preserve"> IF(Table1[[#This Row],[Profit]]/Table1[[#This Row],[COGS]]*100&gt;20, "Achieved", "Not Achieved")</f>
        <v>Not Achieved</v>
      </c>
    </row>
    <row r="676" spans="1:17" ht="12.75">
      <c r="A676" s="1" t="s">
        <v>157</v>
      </c>
      <c r="B676" s="16">
        <v>2559</v>
      </c>
      <c r="C676" s="2">
        <v>10</v>
      </c>
      <c r="D676" s="2">
        <v>15</v>
      </c>
      <c r="E676" s="2">
        <v>38385</v>
      </c>
      <c r="F676" s="2">
        <v>5757.75</v>
      </c>
      <c r="G676" s="2">
        <v>32627.25</v>
      </c>
      <c r="H676" s="2">
        <v>25590</v>
      </c>
      <c r="I676" s="3">
        <v>41647</v>
      </c>
      <c r="J676" t="s">
        <v>395</v>
      </c>
      <c r="K676" t="s">
        <v>346</v>
      </c>
      <c r="L676" t="s">
        <v>400</v>
      </c>
      <c r="M676" t="str" cm="1">
        <f t="array" ref="M676" xml:space="preserve"> _xlfn.XLOOKUP(K676,Market!B:B,Market!C:C, NA,0,1)</f>
        <v>North America</v>
      </c>
      <c r="N676" t="str">
        <f xml:space="preserve"> IF(Table1[[#This Row],[Discounts]]=0, "No Discount", IF(Table1[[#This Row],[Discounts]]&lt;1000, "Low Discount", IF(Table1[[#This Row],[Discounts]]&lt;10000, "Medium Discount", "High Discount")))</f>
        <v>Medium Discount</v>
      </c>
      <c r="O676" s="18">
        <f t="shared" si="20"/>
        <v>7037.25</v>
      </c>
      <c r="P676">
        <f t="shared" si="21"/>
        <v>0.21568627450980393</v>
      </c>
      <c r="Q676" t="str">
        <f xml:space="preserve"> IF(Table1[[#This Row],[Profit]]/Table1[[#This Row],[COGS]]*100&gt;20, "Achieved", "Not Achieved")</f>
        <v>Achieved</v>
      </c>
    </row>
    <row r="677" spans="1:17" ht="12.75">
      <c r="A677" s="1" t="s">
        <v>157</v>
      </c>
      <c r="B677" s="16">
        <v>267</v>
      </c>
      <c r="C677" s="2">
        <v>10</v>
      </c>
      <c r="D677" s="2">
        <v>20</v>
      </c>
      <c r="E677" s="2">
        <v>5340</v>
      </c>
      <c r="F677" s="2">
        <v>801</v>
      </c>
      <c r="G677" s="2">
        <v>4539</v>
      </c>
      <c r="H677" s="2">
        <v>2670</v>
      </c>
      <c r="I677" s="3">
        <v>41284</v>
      </c>
      <c r="J677" t="s">
        <v>393</v>
      </c>
      <c r="K677" t="s">
        <v>364</v>
      </c>
      <c r="L677" t="s">
        <v>400</v>
      </c>
      <c r="M677" t="str" cm="1">
        <f t="array" ref="M677" xml:space="preserve"> _xlfn.XLOOKUP(K677,Market!B:B,Market!C:C, NA,0,1)</f>
        <v>North America</v>
      </c>
      <c r="N677" t="str">
        <f xml:space="preserve"> IF(Table1[[#This Row],[Discounts]]=0, "No Discount", IF(Table1[[#This Row],[Discounts]]&lt;1000, "Low Discount", IF(Table1[[#This Row],[Discounts]]&lt;10000, "Medium Discount", "High Discount")))</f>
        <v>Low Discount</v>
      </c>
      <c r="O677" s="18">
        <f t="shared" si="20"/>
        <v>1869</v>
      </c>
      <c r="P677">
        <f t="shared" si="21"/>
        <v>0.41176470588235292</v>
      </c>
      <c r="Q677" t="str">
        <f xml:space="preserve"> IF(Table1[[#This Row],[Profit]]/Table1[[#This Row],[COGS]]*100&gt;20, "Achieved", "Not Achieved")</f>
        <v>Achieved</v>
      </c>
    </row>
    <row r="678" spans="1:17" ht="12.75">
      <c r="A678" s="1" t="s">
        <v>157</v>
      </c>
      <c r="B678" s="16">
        <v>1085</v>
      </c>
      <c r="C678" s="2">
        <v>10</v>
      </c>
      <c r="D678" s="2">
        <v>125</v>
      </c>
      <c r="E678" s="2">
        <v>135625</v>
      </c>
      <c r="F678" s="2">
        <v>20343.75</v>
      </c>
      <c r="G678" s="2">
        <v>115281.25</v>
      </c>
      <c r="H678" s="2">
        <v>130200</v>
      </c>
      <c r="I678" s="3">
        <v>41649</v>
      </c>
      <c r="J678" t="s">
        <v>398</v>
      </c>
      <c r="K678" t="s">
        <v>310</v>
      </c>
      <c r="L678" t="s">
        <v>400</v>
      </c>
      <c r="M678" t="str" cm="1">
        <f t="array" ref="M678" xml:space="preserve"> _xlfn.XLOOKUP(K678,Market!B:B,Market!C:C, NA,0,1)</f>
        <v>Europe</v>
      </c>
      <c r="N678" t="str">
        <f xml:space="preserve"> IF(Table1[[#This Row],[Discounts]]=0, "No Discount", IF(Table1[[#This Row],[Discounts]]&lt;1000, "Low Discount", IF(Table1[[#This Row],[Discounts]]&lt;10000, "Medium Discount", "High Discount")))</f>
        <v>High Discount</v>
      </c>
      <c r="O678" s="18">
        <f t="shared" si="20"/>
        <v>-14918.75</v>
      </c>
      <c r="P678">
        <f t="shared" si="21"/>
        <v>-0.12941176470588237</v>
      </c>
      <c r="Q678" t="str">
        <f xml:space="preserve"> IF(Table1[[#This Row],[Profit]]/Table1[[#This Row],[COGS]]*100&gt;20, "Achieved", "Not Achieved")</f>
        <v>Not Achieved</v>
      </c>
    </row>
    <row r="679" spans="1:17" ht="12.75">
      <c r="A679" s="1" t="s">
        <v>157</v>
      </c>
      <c r="B679" s="16">
        <v>1175</v>
      </c>
      <c r="C679" s="2">
        <v>10</v>
      </c>
      <c r="D679" s="2">
        <v>15</v>
      </c>
      <c r="E679" s="2">
        <v>17625</v>
      </c>
      <c r="F679" s="2">
        <v>2643.75</v>
      </c>
      <c r="G679" s="2">
        <v>14981.25</v>
      </c>
      <c r="H679" s="2">
        <v>11750</v>
      </c>
      <c r="I679" s="3">
        <v>41649</v>
      </c>
      <c r="J679" t="s">
        <v>395</v>
      </c>
      <c r="K679" t="s">
        <v>310</v>
      </c>
      <c r="L679" t="s">
        <v>400</v>
      </c>
      <c r="M679" t="str" cm="1">
        <f t="array" ref="M679" xml:space="preserve"> _xlfn.XLOOKUP(K679,Market!B:B,Market!C:C, NA,0,1)</f>
        <v>Europe</v>
      </c>
      <c r="N679" t="str">
        <f xml:space="preserve"> IF(Table1[[#This Row],[Discounts]]=0, "No Discount", IF(Table1[[#This Row],[Discounts]]&lt;1000, "Low Discount", IF(Table1[[#This Row],[Discounts]]&lt;10000, "Medium Discount", "High Discount")))</f>
        <v>Medium Discount</v>
      </c>
      <c r="O679" s="18">
        <f t="shared" si="20"/>
        <v>3231.25</v>
      </c>
      <c r="P679">
        <f t="shared" si="21"/>
        <v>0.21568627450980393</v>
      </c>
      <c r="Q679" t="str">
        <f xml:space="preserve"> IF(Table1[[#This Row],[Profit]]/Table1[[#This Row],[COGS]]*100&gt;20, "Achieved", "Not Achieved")</f>
        <v>Achieved</v>
      </c>
    </row>
    <row r="680" spans="1:17" ht="12.75">
      <c r="A680" s="1" t="s">
        <v>157</v>
      </c>
      <c r="B680" s="16">
        <v>2007</v>
      </c>
      <c r="C680" s="2">
        <v>10</v>
      </c>
      <c r="D680" s="2">
        <v>350</v>
      </c>
      <c r="E680" s="2">
        <v>702450</v>
      </c>
      <c r="F680" s="2">
        <v>105367.5</v>
      </c>
      <c r="G680" s="2">
        <v>597082.5</v>
      </c>
      <c r="H680" s="2">
        <v>521820</v>
      </c>
      <c r="I680" s="3">
        <v>41285</v>
      </c>
      <c r="J680" t="s">
        <v>393</v>
      </c>
      <c r="K680" t="s">
        <v>364</v>
      </c>
      <c r="L680" t="s">
        <v>400</v>
      </c>
      <c r="M680" t="str" cm="1">
        <f t="array" ref="M680" xml:space="preserve"> _xlfn.XLOOKUP(K680,Market!B:B,Market!C:C, NA,0,1)</f>
        <v>North America</v>
      </c>
      <c r="N680" t="str">
        <f xml:space="preserve"> IF(Table1[[#This Row],[Discounts]]=0, "No Discount", IF(Table1[[#This Row],[Discounts]]&lt;1000, "Low Discount", IF(Table1[[#This Row],[Discounts]]&lt;10000, "Medium Discount", "High Discount")))</f>
        <v>High Discount</v>
      </c>
      <c r="O680" s="18">
        <f t="shared" si="20"/>
        <v>75262.5</v>
      </c>
      <c r="P680">
        <f t="shared" si="21"/>
        <v>0.12605042016806722</v>
      </c>
      <c r="Q680" t="str">
        <f xml:space="preserve"> IF(Table1[[#This Row],[Profit]]/Table1[[#This Row],[COGS]]*100&gt;20, "Achieved", "Not Achieved")</f>
        <v>Not Achieved</v>
      </c>
    </row>
    <row r="681" spans="1:17" ht="12.75">
      <c r="A681" s="1" t="s">
        <v>157</v>
      </c>
      <c r="B681" s="16">
        <v>2151</v>
      </c>
      <c r="C681" s="2">
        <v>10</v>
      </c>
      <c r="D681" s="2">
        <v>350</v>
      </c>
      <c r="E681" s="2">
        <v>752850</v>
      </c>
      <c r="F681" s="2">
        <v>112927.5</v>
      </c>
      <c r="G681" s="2">
        <v>639922.5</v>
      </c>
      <c r="H681" s="2">
        <v>559260</v>
      </c>
      <c r="I681" s="3">
        <v>41285</v>
      </c>
      <c r="J681" t="s">
        <v>393</v>
      </c>
      <c r="K681" t="s">
        <v>357</v>
      </c>
      <c r="L681" t="s">
        <v>400</v>
      </c>
      <c r="M681" t="str" cm="1">
        <f t="array" ref="M681" xml:space="preserve"> _xlfn.XLOOKUP(K681,Market!B:B,Market!C:C, NA,0,1)</f>
        <v>North America</v>
      </c>
      <c r="N681" t="str">
        <f xml:space="preserve"> IF(Table1[[#This Row],[Discounts]]=0, "No Discount", IF(Table1[[#This Row],[Discounts]]&lt;1000, "Low Discount", IF(Table1[[#This Row],[Discounts]]&lt;10000, "Medium Discount", "High Discount")))</f>
        <v>High Discount</v>
      </c>
      <c r="O681" s="18">
        <f t="shared" si="20"/>
        <v>80662.5</v>
      </c>
      <c r="P681">
        <f t="shared" si="21"/>
        <v>0.12605042016806722</v>
      </c>
      <c r="Q681" t="str">
        <f xml:space="preserve"> IF(Table1[[#This Row],[Profit]]/Table1[[#This Row],[COGS]]*100&gt;20, "Achieved", "Not Achieved")</f>
        <v>Not Achieved</v>
      </c>
    </row>
    <row r="682" spans="1:17" ht="12.75">
      <c r="A682" s="1" t="s">
        <v>157</v>
      </c>
      <c r="B682" s="16">
        <v>914</v>
      </c>
      <c r="C682" s="2">
        <v>10</v>
      </c>
      <c r="D682" s="2">
        <v>12</v>
      </c>
      <c r="E682" s="2">
        <v>10968</v>
      </c>
      <c r="F682" s="2">
        <v>1645.2</v>
      </c>
      <c r="G682" s="2">
        <v>9322.7999999999993</v>
      </c>
      <c r="H682" s="2">
        <v>2742</v>
      </c>
      <c r="I682" s="3">
        <v>41651</v>
      </c>
      <c r="J682" t="s">
        <v>397</v>
      </c>
      <c r="K682" t="s">
        <v>364</v>
      </c>
      <c r="L682" t="s">
        <v>400</v>
      </c>
      <c r="M682" t="str" cm="1">
        <f t="array" ref="M682" xml:space="preserve"> _xlfn.XLOOKUP(K682,Market!B:B,Market!C:C, NA,0,1)</f>
        <v>North America</v>
      </c>
      <c r="N682" t="str">
        <f xml:space="preserve"> IF(Table1[[#This Row],[Discounts]]=0, "No Discount", IF(Table1[[#This Row],[Discounts]]&lt;1000, "Low Discount", IF(Table1[[#This Row],[Discounts]]&lt;10000, "Medium Discount", "High Discount")))</f>
        <v>Medium Discount</v>
      </c>
      <c r="O682" s="18">
        <f t="shared" si="20"/>
        <v>6580.7999999999993</v>
      </c>
      <c r="P682">
        <f t="shared" si="21"/>
        <v>0.70588235294117641</v>
      </c>
      <c r="Q682" t="str">
        <f xml:space="preserve"> IF(Table1[[#This Row],[Profit]]/Table1[[#This Row],[COGS]]*100&gt;20, "Achieved", "Not Achieved")</f>
        <v>Achieved</v>
      </c>
    </row>
    <row r="683" spans="1:17" ht="12.75">
      <c r="A683" s="1" t="s">
        <v>157</v>
      </c>
      <c r="B683" s="16">
        <v>293</v>
      </c>
      <c r="C683" s="2">
        <v>10</v>
      </c>
      <c r="D683" s="2">
        <v>20</v>
      </c>
      <c r="E683" s="2">
        <v>5860</v>
      </c>
      <c r="F683" s="2">
        <v>879</v>
      </c>
      <c r="G683" s="2">
        <v>4981</v>
      </c>
      <c r="H683" s="2">
        <v>2930</v>
      </c>
      <c r="I683" s="3">
        <v>41651</v>
      </c>
      <c r="J683" t="s">
        <v>393</v>
      </c>
      <c r="K683" t="s">
        <v>309</v>
      </c>
      <c r="L683" t="s">
        <v>400</v>
      </c>
      <c r="M683" t="str" cm="1">
        <f t="array" ref="M683" xml:space="preserve"> _xlfn.XLOOKUP(K683,Market!B:B,Market!C:C, NA,0,1)</f>
        <v>Europe</v>
      </c>
      <c r="N683" t="str">
        <f xml:space="preserve"> IF(Table1[[#This Row],[Discounts]]=0, "No Discount", IF(Table1[[#This Row],[Discounts]]&lt;1000, "Low Discount", IF(Table1[[#This Row],[Discounts]]&lt;10000, "Medium Discount", "High Discount")))</f>
        <v>Low Discount</v>
      </c>
      <c r="O683" s="18">
        <f t="shared" si="20"/>
        <v>2051</v>
      </c>
      <c r="P683">
        <f t="shared" si="21"/>
        <v>0.41176470588235292</v>
      </c>
      <c r="Q683" t="str">
        <f xml:space="preserve"> IF(Table1[[#This Row],[Profit]]/Table1[[#This Row],[COGS]]*100&gt;20, "Achieved", "Not Achieved")</f>
        <v>Achieved</v>
      </c>
    </row>
    <row r="684" spans="1:17" ht="12.75">
      <c r="A684" s="1" t="s">
        <v>157</v>
      </c>
      <c r="B684" s="16">
        <v>500</v>
      </c>
      <c r="C684" s="2">
        <v>120</v>
      </c>
      <c r="D684" s="2">
        <v>12</v>
      </c>
      <c r="E684" s="2">
        <v>6000</v>
      </c>
      <c r="F684" s="2">
        <v>900</v>
      </c>
      <c r="G684" s="2">
        <v>5100</v>
      </c>
      <c r="H684" s="2">
        <v>1500</v>
      </c>
      <c r="I684" s="3">
        <v>41642</v>
      </c>
      <c r="J684" t="s">
        <v>397</v>
      </c>
      <c r="K684" t="s">
        <v>357</v>
      </c>
      <c r="L684" t="s">
        <v>401</v>
      </c>
      <c r="M684" t="str" cm="1">
        <f t="array" ref="M684" xml:space="preserve"> _xlfn.XLOOKUP(K684,Market!B:B,Market!C:C, NA,0,1)</f>
        <v>North America</v>
      </c>
      <c r="N684" t="str">
        <f xml:space="preserve"> IF(Table1[[#This Row],[Discounts]]=0, "No Discount", IF(Table1[[#This Row],[Discounts]]&lt;1000, "Low Discount", IF(Table1[[#This Row],[Discounts]]&lt;10000, "Medium Discount", "High Discount")))</f>
        <v>Low Discount</v>
      </c>
      <c r="O684" s="18">
        <f t="shared" si="20"/>
        <v>3600</v>
      </c>
      <c r="P684">
        <f t="shared" si="21"/>
        <v>0.70588235294117652</v>
      </c>
      <c r="Q684" t="str">
        <f xml:space="preserve"> IF(Table1[[#This Row],[Profit]]/Table1[[#This Row],[COGS]]*100&gt;20, "Achieved", "Not Achieved")</f>
        <v>Achieved</v>
      </c>
    </row>
    <row r="685" spans="1:17" ht="12.75">
      <c r="A685" s="1" t="s">
        <v>157</v>
      </c>
      <c r="B685" s="16">
        <v>2826</v>
      </c>
      <c r="C685" s="2">
        <v>120</v>
      </c>
      <c r="D685" s="2">
        <v>15</v>
      </c>
      <c r="E685" s="2">
        <v>42390</v>
      </c>
      <c r="F685" s="2">
        <v>6358.5</v>
      </c>
      <c r="G685" s="2">
        <v>36031.5</v>
      </c>
      <c r="H685" s="2">
        <v>28260</v>
      </c>
      <c r="I685" s="3">
        <v>41644</v>
      </c>
      <c r="J685" t="s">
        <v>395</v>
      </c>
      <c r="K685" t="s">
        <v>309</v>
      </c>
      <c r="L685" t="s">
        <v>401</v>
      </c>
      <c r="M685" t="str" cm="1">
        <f t="array" ref="M685" xml:space="preserve"> _xlfn.XLOOKUP(K685,Market!B:B,Market!C:C, NA,0,1)</f>
        <v>Europe</v>
      </c>
      <c r="N685" t="str">
        <f xml:space="preserve"> IF(Table1[[#This Row],[Discounts]]=0, "No Discount", IF(Table1[[#This Row],[Discounts]]&lt;1000, "Low Discount", IF(Table1[[#This Row],[Discounts]]&lt;10000, "Medium Discount", "High Discount")))</f>
        <v>Medium Discount</v>
      </c>
      <c r="O685" s="18">
        <f t="shared" si="20"/>
        <v>7771.5</v>
      </c>
      <c r="P685">
        <f t="shared" si="21"/>
        <v>0.21568627450980393</v>
      </c>
      <c r="Q685" t="str">
        <f xml:space="preserve"> IF(Table1[[#This Row],[Profit]]/Table1[[#This Row],[COGS]]*100&gt;20, "Achieved", "Not Achieved")</f>
        <v>Achieved</v>
      </c>
    </row>
    <row r="686" spans="1:17" ht="12.75">
      <c r="A686" s="1" t="s">
        <v>157</v>
      </c>
      <c r="B686" s="16">
        <v>663</v>
      </c>
      <c r="C686" s="2">
        <v>120</v>
      </c>
      <c r="D686" s="2">
        <v>125</v>
      </c>
      <c r="E686" s="2">
        <v>82875</v>
      </c>
      <c r="F686" s="2">
        <v>12431.25</v>
      </c>
      <c r="G686" s="2">
        <v>70443.75</v>
      </c>
      <c r="H686" s="2">
        <v>79560</v>
      </c>
      <c r="I686" s="3">
        <v>41648</v>
      </c>
      <c r="J686" t="s">
        <v>398</v>
      </c>
      <c r="K686" t="s">
        <v>309</v>
      </c>
      <c r="L686" t="s">
        <v>401</v>
      </c>
      <c r="M686" t="str" cm="1">
        <f t="array" ref="M686" xml:space="preserve"> _xlfn.XLOOKUP(K686,Market!B:B,Market!C:C, NA,0,1)</f>
        <v>Europe</v>
      </c>
      <c r="N686" t="str">
        <f xml:space="preserve"> IF(Table1[[#This Row],[Discounts]]=0, "No Discount", IF(Table1[[#This Row],[Discounts]]&lt;1000, "Low Discount", IF(Table1[[#This Row],[Discounts]]&lt;10000, "Medium Discount", "High Discount")))</f>
        <v>High Discount</v>
      </c>
      <c r="O686" s="18">
        <f t="shared" si="20"/>
        <v>-9116.25</v>
      </c>
      <c r="P686">
        <f t="shared" si="21"/>
        <v>-0.12941176470588237</v>
      </c>
      <c r="Q686" t="str">
        <f xml:space="preserve"> IF(Table1[[#This Row],[Profit]]/Table1[[#This Row],[COGS]]*100&gt;20, "Achieved", "Not Achieved")</f>
        <v>Not Achieved</v>
      </c>
    </row>
    <row r="687" spans="1:17" ht="12.75">
      <c r="A687" s="1" t="s">
        <v>157</v>
      </c>
      <c r="B687" s="16">
        <v>2574</v>
      </c>
      <c r="C687" s="2">
        <v>120</v>
      </c>
      <c r="D687" s="2">
        <v>300</v>
      </c>
      <c r="E687" s="2">
        <v>772200</v>
      </c>
      <c r="F687" s="2">
        <v>115830</v>
      </c>
      <c r="G687" s="2">
        <v>656370</v>
      </c>
      <c r="H687" s="2">
        <v>643500</v>
      </c>
      <c r="I687" s="3">
        <v>41285</v>
      </c>
      <c r="J687" t="s">
        <v>399</v>
      </c>
      <c r="K687" t="s">
        <v>364</v>
      </c>
      <c r="L687" t="s">
        <v>401</v>
      </c>
      <c r="M687" t="str" cm="1">
        <f t="array" ref="M687" xml:space="preserve"> _xlfn.XLOOKUP(K687,Market!B:B,Market!C:C, NA,0,1)</f>
        <v>North America</v>
      </c>
      <c r="N687" t="str">
        <f xml:space="preserve"> IF(Table1[[#This Row],[Discounts]]=0, "No Discount", IF(Table1[[#This Row],[Discounts]]&lt;1000, "Low Discount", IF(Table1[[#This Row],[Discounts]]&lt;10000, "Medium Discount", "High Discount")))</f>
        <v>High Discount</v>
      </c>
      <c r="O687" s="18">
        <f t="shared" si="20"/>
        <v>12870</v>
      </c>
      <c r="P687">
        <f t="shared" si="21"/>
        <v>1.9607843137254902E-2</v>
      </c>
      <c r="Q687" t="str">
        <f xml:space="preserve"> IF(Table1[[#This Row],[Profit]]/Table1[[#This Row],[COGS]]*100&gt;20, "Achieved", "Not Achieved")</f>
        <v>Not Achieved</v>
      </c>
    </row>
    <row r="688" spans="1:17" ht="12.75">
      <c r="A688" s="1" t="s">
        <v>157</v>
      </c>
      <c r="B688" s="16">
        <v>2438</v>
      </c>
      <c r="C688" s="2">
        <v>120</v>
      </c>
      <c r="D688" s="2">
        <v>125</v>
      </c>
      <c r="E688" s="2">
        <v>304750</v>
      </c>
      <c r="F688" s="2">
        <v>45712.5</v>
      </c>
      <c r="G688" s="2">
        <v>259037.5</v>
      </c>
      <c r="H688" s="2">
        <v>292560</v>
      </c>
      <c r="I688" s="3">
        <v>41286</v>
      </c>
      <c r="J688" t="s">
        <v>398</v>
      </c>
      <c r="K688" t="s">
        <v>364</v>
      </c>
      <c r="L688" t="s">
        <v>401</v>
      </c>
      <c r="M688" t="str" cm="1">
        <f t="array" ref="M688" xml:space="preserve"> _xlfn.XLOOKUP(K688,Market!B:B,Market!C:C, NA,0,1)</f>
        <v>North America</v>
      </c>
      <c r="N688" t="str">
        <f xml:space="preserve"> IF(Table1[[#This Row],[Discounts]]=0, "No Discount", IF(Table1[[#This Row],[Discounts]]&lt;1000, "Low Discount", IF(Table1[[#This Row],[Discounts]]&lt;10000, "Medium Discount", "High Discount")))</f>
        <v>High Discount</v>
      </c>
      <c r="O688" s="18">
        <f t="shared" si="20"/>
        <v>-33522.5</v>
      </c>
      <c r="P688">
        <f t="shared" si="21"/>
        <v>-0.12941176470588237</v>
      </c>
      <c r="Q688" t="str">
        <f xml:space="preserve"> IF(Table1[[#This Row],[Profit]]/Table1[[#This Row],[COGS]]*100&gt;20, "Achieved", "Not Achieved")</f>
        <v>Not Achieved</v>
      </c>
    </row>
    <row r="689" spans="1:17" ht="12.75">
      <c r="A689" s="1" t="s">
        <v>157</v>
      </c>
      <c r="B689" s="16">
        <v>914</v>
      </c>
      <c r="C689" s="2">
        <v>120</v>
      </c>
      <c r="D689" s="2">
        <v>12</v>
      </c>
      <c r="E689" s="2">
        <v>10968</v>
      </c>
      <c r="F689" s="2">
        <v>1645.2</v>
      </c>
      <c r="G689" s="2">
        <v>9322.7999999999993</v>
      </c>
      <c r="H689" s="2">
        <v>2742</v>
      </c>
      <c r="I689" s="3">
        <v>41651</v>
      </c>
      <c r="J689" t="s">
        <v>397</v>
      </c>
      <c r="K689" t="s">
        <v>364</v>
      </c>
      <c r="L689" t="s">
        <v>401</v>
      </c>
      <c r="M689" t="str" cm="1">
        <f t="array" ref="M689" xml:space="preserve"> _xlfn.XLOOKUP(K689,Market!B:B,Market!C:C, NA,0,1)</f>
        <v>North America</v>
      </c>
      <c r="N689" t="str">
        <f xml:space="preserve"> IF(Table1[[#This Row],[Discounts]]=0, "No Discount", IF(Table1[[#This Row],[Discounts]]&lt;1000, "Low Discount", IF(Table1[[#This Row],[Discounts]]&lt;10000, "Medium Discount", "High Discount")))</f>
        <v>Medium Discount</v>
      </c>
      <c r="O689" s="18">
        <f t="shared" si="20"/>
        <v>6580.7999999999993</v>
      </c>
      <c r="P689">
        <f t="shared" si="21"/>
        <v>0.70588235294117641</v>
      </c>
      <c r="Q689" t="str">
        <f xml:space="preserve"> IF(Table1[[#This Row],[Profit]]/Table1[[#This Row],[COGS]]*100&gt;20, "Achieved", "Not Achieved")</f>
        <v>Achieved</v>
      </c>
    </row>
    <row r="690" spans="1:17" ht="12.75">
      <c r="A690" s="1" t="s">
        <v>157</v>
      </c>
      <c r="B690" s="16">
        <v>865.5</v>
      </c>
      <c r="C690" s="2">
        <v>250</v>
      </c>
      <c r="D690" s="2">
        <v>20</v>
      </c>
      <c r="E690" s="2">
        <v>17310</v>
      </c>
      <c r="F690" s="2">
        <v>2596.5</v>
      </c>
      <c r="G690" s="2">
        <v>14713.5</v>
      </c>
      <c r="H690" s="2">
        <v>8655</v>
      </c>
      <c r="I690" s="3">
        <v>41646</v>
      </c>
      <c r="J690" t="s">
        <v>393</v>
      </c>
      <c r="K690" t="s">
        <v>346</v>
      </c>
      <c r="L690" t="s">
        <v>402</v>
      </c>
      <c r="M690" t="str" cm="1">
        <f t="array" ref="M690" xml:space="preserve"> _xlfn.XLOOKUP(K690,Market!B:B,Market!C:C, NA,0,1)</f>
        <v>North America</v>
      </c>
      <c r="N690" t="str">
        <f xml:space="preserve"> IF(Table1[[#This Row],[Discounts]]=0, "No Discount", IF(Table1[[#This Row],[Discounts]]&lt;1000, "Low Discount", IF(Table1[[#This Row],[Discounts]]&lt;10000, "Medium Discount", "High Discount")))</f>
        <v>Medium Discount</v>
      </c>
      <c r="O690" s="18">
        <f t="shared" si="20"/>
        <v>6058.5</v>
      </c>
      <c r="P690">
        <f t="shared" si="21"/>
        <v>0.41176470588235292</v>
      </c>
      <c r="Q690" t="str">
        <f xml:space="preserve"> IF(Table1[[#This Row],[Profit]]/Table1[[#This Row],[COGS]]*100&gt;20, "Achieved", "Not Achieved")</f>
        <v>Achieved</v>
      </c>
    </row>
    <row r="691" spans="1:17" ht="12.75">
      <c r="A691" s="1" t="s">
        <v>157</v>
      </c>
      <c r="B691" s="16">
        <v>492</v>
      </c>
      <c r="C691" s="2">
        <v>250</v>
      </c>
      <c r="D691" s="2">
        <v>15</v>
      </c>
      <c r="E691" s="2">
        <v>7380</v>
      </c>
      <c r="F691" s="2">
        <v>1107</v>
      </c>
      <c r="G691" s="2">
        <v>6273</v>
      </c>
      <c r="H691" s="2">
        <v>4920</v>
      </c>
      <c r="I691" s="3">
        <v>41646</v>
      </c>
      <c r="J691" t="s">
        <v>395</v>
      </c>
      <c r="K691" t="s">
        <v>310</v>
      </c>
      <c r="L691" t="s">
        <v>402</v>
      </c>
      <c r="M691" t="str" cm="1">
        <f t="array" ref="M691" xml:space="preserve"> _xlfn.XLOOKUP(K691,Market!B:B,Market!C:C, NA,0,1)</f>
        <v>Europe</v>
      </c>
      <c r="N691" t="str">
        <f xml:space="preserve"> IF(Table1[[#This Row],[Discounts]]=0, "No Discount", IF(Table1[[#This Row],[Discounts]]&lt;1000, "Low Discount", IF(Table1[[#This Row],[Discounts]]&lt;10000, "Medium Discount", "High Discount")))</f>
        <v>Medium Discount</v>
      </c>
      <c r="O691" s="18">
        <f t="shared" si="20"/>
        <v>1353</v>
      </c>
      <c r="P691">
        <f t="shared" si="21"/>
        <v>0.21568627450980393</v>
      </c>
      <c r="Q691" t="str">
        <f xml:space="preserve"> IF(Table1[[#This Row],[Profit]]/Table1[[#This Row],[COGS]]*100&gt;20, "Achieved", "Not Achieved")</f>
        <v>Achieved</v>
      </c>
    </row>
    <row r="692" spans="1:17" ht="12.75">
      <c r="A692" s="1" t="s">
        <v>157</v>
      </c>
      <c r="B692" s="16">
        <v>267</v>
      </c>
      <c r="C692" s="2">
        <v>250</v>
      </c>
      <c r="D692" s="2">
        <v>20</v>
      </c>
      <c r="E692" s="2">
        <v>5340</v>
      </c>
      <c r="F692" s="2">
        <v>801</v>
      </c>
      <c r="G692" s="2">
        <v>4539</v>
      </c>
      <c r="H692" s="2">
        <v>2670</v>
      </c>
      <c r="I692" s="3">
        <v>41284</v>
      </c>
      <c r="J692" t="s">
        <v>393</v>
      </c>
      <c r="K692" t="s">
        <v>364</v>
      </c>
      <c r="L692" t="s">
        <v>402</v>
      </c>
      <c r="M692" t="str" cm="1">
        <f t="array" ref="M692" xml:space="preserve"> _xlfn.XLOOKUP(K692,Market!B:B,Market!C:C, NA,0,1)</f>
        <v>North America</v>
      </c>
      <c r="N692" t="str">
        <f xml:space="preserve"> IF(Table1[[#This Row],[Discounts]]=0, "No Discount", IF(Table1[[#This Row],[Discounts]]&lt;1000, "Low Discount", IF(Table1[[#This Row],[Discounts]]&lt;10000, "Medium Discount", "High Discount")))</f>
        <v>Low Discount</v>
      </c>
      <c r="O692" s="18">
        <f t="shared" si="20"/>
        <v>1869</v>
      </c>
      <c r="P692">
        <f t="shared" si="21"/>
        <v>0.41176470588235292</v>
      </c>
      <c r="Q692" t="str">
        <f xml:space="preserve"> IF(Table1[[#This Row],[Profit]]/Table1[[#This Row],[COGS]]*100&gt;20, "Achieved", "Not Achieved")</f>
        <v>Achieved</v>
      </c>
    </row>
    <row r="693" spans="1:17" ht="12.75">
      <c r="A693" s="1" t="s">
        <v>157</v>
      </c>
      <c r="B693" s="16">
        <v>1175</v>
      </c>
      <c r="C693" s="2">
        <v>250</v>
      </c>
      <c r="D693" s="2">
        <v>15</v>
      </c>
      <c r="E693" s="2">
        <v>17625</v>
      </c>
      <c r="F693" s="2">
        <v>2643.75</v>
      </c>
      <c r="G693" s="2">
        <v>14981.25</v>
      </c>
      <c r="H693" s="2">
        <v>11750</v>
      </c>
      <c r="I693" s="3">
        <v>41649</v>
      </c>
      <c r="J693" t="s">
        <v>395</v>
      </c>
      <c r="K693" t="s">
        <v>310</v>
      </c>
      <c r="L693" t="s">
        <v>402</v>
      </c>
      <c r="M693" t="str" cm="1">
        <f t="array" ref="M693" xml:space="preserve"> _xlfn.XLOOKUP(K693,Market!B:B,Market!C:C, NA,0,1)</f>
        <v>Europe</v>
      </c>
      <c r="N693" t="str">
        <f xml:space="preserve"> IF(Table1[[#This Row],[Discounts]]=0, "No Discount", IF(Table1[[#This Row],[Discounts]]&lt;1000, "Low Discount", IF(Table1[[#This Row],[Discounts]]&lt;10000, "Medium Discount", "High Discount")))</f>
        <v>Medium Discount</v>
      </c>
      <c r="O693" s="18">
        <f t="shared" si="20"/>
        <v>3231.25</v>
      </c>
      <c r="P693">
        <f t="shared" si="21"/>
        <v>0.21568627450980393</v>
      </c>
      <c r="Q693" t="str">
        <f xml:space="preserve"> IF(Table1[[#This Row],[Profit]]/Table1[[#This Row],[COGS]]*100&gt;20, "Achieved", "Not Achieved")</f>
        <v>Achieved</v>
      </c>
    </row>
    <row r="694" spans="1:17" ht="12.75">
      <c r="A694" s="1" t="s">
        <v>157</v>
      </c>
      <c r="B694" s="16">
        <v>2954</v>
      </c>
      <c r="C694" s="2">
        <v>250</v>
      </c>
      <c r="D694" s="2">
        <v>125</v>
      </c>
      <c r="E694" s="2">
        <v>369250</v>
      </c>
      <c r="F694" s="2">
        <v>55387.5</v>
      </c>
      <c r="G694" s="2">
        <v>313862.5</v>
      </c>
      <c r="H694" s="2">
        <v>354480</v>
      </c>
      <c r="I694" s="3">
        <v>41285</v>
      </c>
      <c r="J694" t="s">
        <v>398</v>
      </c>
      <c r="K694" t="s">
        <v>346</v>
      </c>
      <c r="L694" t="s">
        <v>402</v>
      </c>
      <c r="M694" t="str" cm="1">
        <f t="array" ref="M694" xml:space="preserve"> _xlfn.XLOOKUP(K694,Market!B:B,Market!C:C, NA,0,1)</f>
        <v>North America</v>
      </c>
      <c r="N694" t="str">
        <f xml:space="preserve"> IF(Table1[[#This Row],[Discounts]]=0, "No Discount", IF(Table1[[#This Row],[Discounts]]&lt;1000, "Low Discount", IF(Table1[[#This Row],[Discounts]]&lt;10000, "Medium Discount", "High Discount")))</f>
        <v>High Discount</v>
      </c>
      <c r="O694" s="18">
        <f t="shared" si="20"/>
        <v>-40617.5</v>
      </c>
      <c r="P694">
        <f t="shared" si="21"/>
        <v>-0.12941176470588237</v>
      </c>
      <c r="Q694" t="str">
        <f xml:space="preserve"> IF(Table1[[#This Row],[Profit]]/Table1[[#This Row],[COGS]]*100&gt;20, "Achieved", "Not Achieved")</f>
        <v>Not Achieved</v>
      </c>
    </row>
    <row r="695" spans="1:17" ht="12.75">
      <c r="A695" s="1" t="s">
        <v>157</v>
      </c>
      <c r="B695" s="16">
        <v>552</v>
      </c>
      <c r="C695" s="2">
        <v>250</v>
      </c>
      <c r="D695" s="2">
        <v>125</v>
      </c>
      <c r="E695" s="2">
        <v>69000</v>
      </c>
      <c r="F695" s="2">
        <v>10350</v>
      </c>
      <c r="G695" s="2">
        <v>58650</v>
      </c>
      <c r="H695" s="2">
        <v>66240</v>
      </c>
      <c r="I695" s="3">
        <v>41650</v>
      </c>
      <c r="J695" t="s">
        <v>398</v>
      </c>
      <c r="K695" t="s">
        <v>310</v>
      </c>
      <c r="L695" t="s">
        <v>402</v>
      </c>
      <c r="M695" t="str" cm="1">
        <f t="array" ref="M695" xml:space="preserve"> _xlfn.XLOOKUP(K695,Market!B:B,Market!C:C, NA,0,1)</f>
        <v>Europe</v>
      </c>
      <c r="N695" t="str">
        <f xml:space="preserve"> IF(Table1[[#This Row],[Discounts]]=0, "No Discount", IF(Table1[[#This Row],[Discounts]]&lt;1000, "Low Discount", IF(Table1[[#This Row],[Discounts]]&lt;10000, "Medium Discount", "High Discount")))</f>
        <v>High Discount</v>
      </c>
      <c r="O695" s="18">
        <f t="shared" si="20"/>
        <v>-7590</v>
      </c>
      <c r="P695">
        <f t="shared" si="21"/>
        <v>-0.12941176470588237</v>
      </c>
      <c r="Q695" t="str">
        <f xml:space="preserve"> IF(Table1[[#This Row],[Profit]]/Table1[[#This Row],[COGS]]*100&gt;20, "Achieved", "Not Achieved")</f>
        <v>Not Achieved</v>
      </c>
    </row>
    <row r="696" spans="1:17" ht="12.75">
      <c r="A696" s="1" t="s">
        <v>157</v>
      </c>
      <c r="B696" s="16">
        <v>293</v>
      </c>
      <c r="C696" s="2">
        <v>250</v>
      </c>
      <c r="D696" s="2">
        <v>20</v>
      </c>
      <c r="E696" s="2">
        <v>5860</v>
      </c>
      <c r="F696" s="2">
        <v>879</v>
      </c>
      <c r="G696" s="2">
        <v>4981</v>
      </c>
      <c r="H696" s="2">
        <v>2930</v>
      </c>
      <c r="I696" s="3">
        <v>41651</v>
      </c>
      <c r="J696" t="s">
        <v>393</v>
      </c>
      <c r="K696" t="s">
        <v>309</v>
      </c>
      <c r="L696" t="s">
        <v>402</v>
      </c>
      <c r="M696" t="str" cm="1">
        <f t="array" ref="M696" xml:space="preserve"> _xlfn.XLOOKUP(K696,Market!B:B,Market!C:C, NA,0,1)</f>
        <v>Europe</v>
      </c>
      <c r="N696" t="str">
        <f xml:space="preserve"> IF(Table1[[#This Row],[Discounts]]=0, "No Discount", IF(Table1[[#This Row],[Discounts]]&lt;1000, "Low Discount", IF(Table1[[#This Row],[Discounts]]&lt;10000, "Medium Discount", "High Discount")))</f>
        <v>Low Discount</v>
      </c>
      <c r="O696" s="18">
        <f t="shared" si="20"/>
        <v>2051</v>
      </c>
      <c r="P696">
        <f t="shared" si="21"/>
        <v>0.41176470588235292</v>
      </c>
      <c r="Q696" t="str">
        <f xml:space="preserve"> IF(Table1[[#This Row],[Profit]]/Table1[[#This Row],[COGS]]*100&gt;20, "Achieved", "Not Achieved")</f>
        <v>Achieved</v>
      </c>
    </row>
    <row r="697" spans="1:17" ht="12.75">
      <c r="A697" s="1" t="s">
        <v>157</v>
      </c>
      <c r="B697" s="16">
        <v>2475</v>
      </c>
      <c r="C697" s="2">
        <v>260</v>
      </c>
      <c r="D697" s="2">
        <v>300</v>
      </c>
      <c r="E697" s="2">
        <v>742500</v>
      </c>
      <c r="F697" s="2">
        <v>111375</v>
      </c>
      <c r="G697" s="2">
        <v>631125</v>
      </c>
      <c r="H697" s="2">
        <v>618750</v>
      </c>
      <c r="I697" s="3">
        <v>41642</v>
      </c>
      <c r="J697" t="s">
        <v>399</v>
      </c>
      <c r="K697" t="s">
        <v>309</v>
      </c>
      <c r="L697" t="s">
        <v>403</v>
      </c>
      <c r="M697" t="str" cm="1">
        <f t="array" ref="M697" xml:space="preserve"> _xlfn.XLOOKUP(K697,Market!B:B,Market!C:C, NA,0,1)</f>
        <v>Europe</v>
      </c>
      <c r="N697" t="str">
        <f xml:space="preserve"> IF(Table1[[#This Row],[Discounts]]=0, "No Discount", IF(Table1[[#This Row],[Discounts]]&lt;1000, "Low Discount", IF(Table1[[#This Row],[Discounts]]&lt;10000, "Medium Discount", "High Discount")))</f>
        <v>High Discount</v>
      </c>
      <c r="O697" s="18">
        <f t="shared" si="20"/>
        <v>12375</v>
      </c>
      <c r="P697">
        <f t="shared" si="21"/>
        <v>1.9607843137254902E-2</v>
      </c>
      <c r="Q697" t="str">
        <f xml:space="preserve"> IF(Table1[[#This Row],[Profit]]/Table1[[#This Row],[COGS]]*100&gt;20, "Achieved", "Not Achieved")</f>
        <v>Not Achieved</v>
      </c>
    </row>
    <row r="698" spans="1:17" ht="12.75">
      <c r="A698" s="1" t="s">
        <v>157</v>
      </c>
      <c r="B698" s="16">
        <v>546</v>
      </c>
      <c r="C698" s="2">
        <v>260</v>
      </c>
      <c r="D698" s="2">
        <v>300</v>
      </c>
      <c r="E698" s="2">
        <v>163800</v>
      </c>
      <c r="F698" s="2">
        <v>24570</v>
      </c>
      <c r="G698" s="2">
        <v>139230</v>
      </c>
      <c r="H698" s="2">
        <v>136500</v>
      </c>
      <c r="I698" s="3">
        <v>41649</v>
      </c>
      <c r="J698" t="s">
        <v>399</v>
      </c>
      <c r="K698" t="s">
        <v>357</v>
      </c>
      <c r="L698" t="s">
        <v>403</v>
      </c>
      <c r="M698" t="str" cm="1">
        <f t="array" ref="M698" xml:space="preserve"> _xlfn.XLOOKUP(K698,Market!B:B,Market!C:C, NA,0,1)</f>
        <v>North America</v>
      </c>
      <c r="N698" t="str">
        <f xml:space="preserve"> IF(Table1[[#This Row],[Discounts]]=0, "No Discount", IF(Table1[[#This Row],[Discounts]]&lt;1000, "Low Discount", IF(Table1[[#This Row],[Discounts]]&lt;10000, "Medium Discount", "High Discount")))</f>
        <v>High Discount</v>
      </c>
      <c r="O698" s="18">
        <f t="shared" si="20"/>
        <v>2730</v>
      </c>
      <c r="P698">
        <f t="shared" si="21"/>
        <v>1.9607843137254902E-2</v>
      </c>
      <c r="Q698" t="str">
        <f xml:space="preserve"> IF(Table1[[#This Row],[Profit]]/Table1[[#This Row],[COGS]]*100&gt;20, "Achieved", "Not Achieved")</f>
        <v>Not Achieved</v>
      </c>
    </row>
    <row r="699" spans="1:17" ht="12.75">
      <c r="A699" s="1" t="s">
        <v>157</v>
      </c>
      <c r="B699" s="16">
        <v>1368</v>
      </c>
      <c r="C699" s="2">
        <v>5</v>
      </c>
      <c r="D699" s="2">
        <v>7</v>
      </c>
      <c r="E699" s="2">
        <v>9576</v>
      </c>
      <c r="F699" s="2">
        <v>1436.4</v>
      </c>
      <c r="G699" s="2">
        <v>8139.6</v>
      </c>
      <c r="H699" s="2">
        <v>6840</v>
      </c>
      <c r="I699" s="3">
        <v>41641</v>
      </c>
      <c r="J699" t="s">
        <v>393</v>
      </c>
      <c r="K699" t="s">
        <v>357</v>
      </c>
      <c r="L699" t="s">
        <v>396</v>
      </c>
      <c r="M699" t="str" cm="1">
        <f t="array" ref="M699" xml:space="preserve"> _xlfn.XLOOKUP(K699,Market!B:B,Market!C:C, NA,0,1)</f>
        <v>North America</v>
      </c>
      <c r="N699" t="str">
        <f xml:space="preserve"> IF(Table1[[#This Row],[Discounts]]=0, "No Discount", IF(Table1[[#This Row],[Discounts]]&lt;1000, "Low Discount", IF(Table1[[#This Row],[Discounts]]&lt;10000, "Medium Discount", "High Discount")))</f>
        <v>Medium Discount</v>
      </c>
      <c r="O699" s="18">
        <f t="shared" si="20"/>
        <v>1299.6000000000004</v>
      </c>
      <c r="P699">
        <f t="shared" si="21"/>
        <v>0.15966386554621853</v>
      </c>
      <c r="Q699" t="str">
        <f xml:space="preserve"> IF(Table1[[#This Row],[Profit]]/Table1[[#This Row],[COGS]]*100&gt;20, "Achieved", "Not Achieved")</f>
        <v>Not Achieved</v>
      </c>
    </row>
    <row r="700" spans="1:17" ht="12.75">
      <c r="A700" s="1" t="s">
        <v>157</v>
      </c>
      <c r="B700" s="16">
        <v>723</v>
      </c>
      <c r="C700" s="2">
        <v>10</v>
      </c>
      <c r="D700" s="2">
        <v>7</v>
      </c>
      <c r="E700" s="2">
        <v>5061</v>
      </c>
      <c r="F700" s="2">
        <v>759.15</v>
      </c>
      <c r="G700" s="2">
        <v>4301.8500000000004</v>
      </c>
      <c r="H700" s="2">
        <v>3615</v>
      </c>
      <c r="I700" s="3">
        <v>41643</v>
      </c>
      <c r="J700" t="s">
        <v>393</v>
      </c>
      <c r="K700" t="s">
        <v>346</v>
      </c>
      <c r="L700" t="s">
        <v>400</v>
      </c>
      <c r="M700" t="str" cm="1">
        <f t="array" ref="M700" xml:space="preserve"> _xlfn.XLOOKUP(K700,Market!B:B,Market!C:C, NA,0,1)</f>
        <v>North America</v>
      </c>
      <c r="N700" t="str">
        <f xml:space="preserve"> IF(Table1[[#This Row],[Discounts]]=0, "No Discount", IF(Table1[[#This Row],[Discounts]]&lt;1000, "Low Discount", IF(Table1[[#This Row],[Discounts]]&lt;10000, "Medium Discount", "High Discount")))</f>
        <v>Low Discount</v>
      </c>
      <c r="O700" s="18">
        <f t="shared" si="20"/>
        <v>686.85000000000036</v>
      </c>
      <c r="P700">
        <f t="shared" si="21"/>
        <v>0.15966386554621856</v>
      </c>
      <c r="Q700" t="str">
        <f xml:space="preserve"> IF(Table1[[#This Row],[Profit]]/Table1[[#This Row],[COGS]]*100&gt;20, "Achieved", "Not Achieved")</f>
        <v>Not Achieved</v>
      </c>
    </row>
    <row r="701" spans="1:17" ht="12.75">
      <c r="A701" s="1" t="s">
        <v>157</v>
      </c>
      <c r="B701" s="16">
        <v>1806</v>
      </c>
      <c r="C701" s="2">
        <v>250</v>
      </c>
      <c r="D701" s="2">
        <v>12</v>
      </c>
      <c r="E701" s="2">
        <v>21672</v>
      </c>
      <c r="F701" s="2">
        <v>3250.8</v>
      </c>
      <c r="G701" s="2">
        <v>18421.2</v>
      </c>
      <c r="H701" s="2">
        <v>5418</v>
      </c>
      <c r="I701" s="3">
        <v>41644</v>
      </c>
      <c r="J701" t="s">
        <v>397</v>
      </c>
      <c r="K701" t="s">
        <v>364</v>
      </c>
      <c r="L701" t="s">
        <v>402</v>
      </c>
      <c r="M701" t="str" cm="1">
        <f t="array" ref="M701" xml:space="preserve"> _xlfn.XLOOKUP(K701,Market!B:B,Market!C:C, NA,0,1)</f>
        <v>North America</v>
      </c>
      <c r="N701" t="str">
        <f xml:space="preserve"> IF(Table1[[#This Row],[Discounts]]=0, "No Discount", IF(Table1[[#This Row],[Discounts]]&lt;1000, "Low Discount", IF(Table1[[#This Row],[Discounts]]&lt;10000, "Medium Discount", "High Discount")))</f>
        <v>Medium Discount</v>
      </c>
      <c r="O701" s="18">
        <f t="shared" si="20"/>
        <v>13003.2</v>
      </c>
      <c r="P701">
        <f t="shared" si="21"/>
        <v>0.70588235294117652</v>
      </c>
      <c r="Q701" t="str">
        <f xml:space="preserve"> IF(Table1[[#This Row],[Profit]]/Table1[[#This Row],[COGS]]*100&gt;20, "Achieved", "Not Achieved")</f>
        <v>Achieved</v>
      </c>
    </row>
    <row r="702" spans="1:17" ht="12.75">
      <c r="D702" s="19"/>
      <c r="E702" s="19"/>
      <c r="F702" s="19"/>
      <c r="G702" s="19"/>
      <c r="H702" s="19"/>
    </row>
    <row r="703" spans="1:17" ht="12.75">
      <c r="D703" s="19"/>
      <c r="E703" s="19"/>
      <c r="F703" s="19"/>
      <c r="G703" s="19"/>
      <c r="H703" s="19"/>
    </row>
    <row r="704" spans="1:17" ht="12.75">
      <c r="D704" s="19"/>
      <c r="E704" s="19"/>
      <c r="F704" s="19"/>
      <c r="G704" s="19"/>
      <c r="H704" s="19"/>
    </row>
    <row r="705" spans="4:8" ht="12.75">
      <c r="D705" s="19"/>
      <c r="E705" s="19"/>
      <c r="F705" s="19"/>
      <c r="G705" s="19"/>
      <c r="H705" s="19"/>
    </row>
    <row r="706" spans="4:8" ht="12.75">
      <c r="D706" s="19"/>
      <c r="E706" s="19"/>
      <c r="F706" s="19"/>
      <c r="G706" s="19"/>
      <c r="H706" s="19"/>
    </row>
    <row r="707" spans="4:8" ht="12.75">
      <c r="D707" s="19"/>
      <c r="E707" s="19"/>
      <c r="F707" s="19"/>
      <c r="G707" s="19"/>
      <c r="H707" s="19"/>
    </row>
    <row r="708" spans="4:8" ht="12.75">
      <c r="D708" s="19"/>
      <c r="E708" s="19"/>
      <c r="F708" s="19"/>
      <c r="G708" s="19"/>
      <c r="H708" s="19"/>
    </row>
    <row r="709" spans="4:8" ht="12.75">
      <c r="D709" s="19"/>
      <c r="E709" s="19"/>
      <c r="F709" s="19"/>
      <c r="G709" s="19"/>
      <c r="H709" s="19"/>
    </row>
    <row r="710" spans="4:8" ht="12.75">
      <c r="D710" s="19"/>
      <c r="E710" s="19"/>
      <c r="F710" s="19"/>
      <c r="G710" s="19"/>
      <c r="H710" s="19"/>
    </row>
    <row r="711" spans="4:8" ht="12.75">
      <c r="D711" s="19"/>
      <c r="E711" s="19"/>
      <c r="F711" s="19"/>
      <c r="G711" s="19"/>
      <c r="H711" s="19"/>
    </row>
    <row r="712" spans="4:8" ht="12.75">
      <c r="D712" s="19"/>
      <c r="E712" s="19"/>
      <c r="F712" s="19"/>
      <c r="G712" s="19"/>
      <c r="H712" s="19"/>
    </row>
    <row r="713" spans="4:8" ht="12.75">
      <c r="D713" s="19"/>
      <c r="E713" s="19"/>
      <c r="F713" s="19"/>
      <c r="G713" s="19"/>
      <c r="H713" s="19"/>
    </row>
    <row r="714" spans="4:8" ht="12.75">
      <c r="D714" s="19"/>
      <c r="E714" s="19"/>
      <c r="F714" s="19"/>
      <c r="G714" s="19"/>
      <c r="H714" s="19"/>
    </row>
    <row r="715" spans="4:8" ht="12.75">
      <c r="D715" s="19"/>
      <c r="E715" s="19"/>
      <c r="F715" s="19"/>
      <c r="G715" s="19"/>
      <c r="H715" s="19"/>
    </row>
    <row r="716" spans="4:8" ht="12.75">
      <c r="D716" s="19"/>
      <c r="E716" s="19"/>
      <c r="F716" s="19"/>
      <c r="G716" s="19"/>
      <c r="H716" s="19"/>
    </row>
    <row r="717" spans="4:8" ht="12.75">
      <c r="D717" s="19"/>
      <c r="E717" s="19"/>
      <c r="F717" s="19"/>
      <c r="G717" s="19"/>
      <c r="H717" s="19"/>
    </row>
    <row r="718" spans="4:8" ht="12.75">
      <c r="D718" s="19"/>
      <c r="E718" s="19"/>
      <c r="F718" s="19"/>
      <c r="G718" s="19"/>
      <c r="H718" s="19"/>
    </row>
    <row r="719" spans="4:8" ht="12.75">
      <c r="D719" s="19"/>
      <c r="E719" s="19"/>
      <c r="F719" s="19"/>
      <c r="G719" s="19"/>
      <c r="H719" s="19"/>
    </row>
    <row r="720" spans="4:8" ht="12.75">
      <c r="D720" s="19"/>
      <c r="E720" s="19"/>
      <c r="F720" s="19"/>
      <c r="G720" s="19"/>
      <c r="H720" s="19"/>
    </row>
    <row r="721" spans="4:8" ht="12.75">
      <c r="D721" s="19"/>
      <c r="E721" s="19"/>
      <c r="F721" s="19"/>
      <c r="G721" s="19"/>
      <c r="H721" s="19"/>
    </row>
    <row r="722" spans="4:8" ht="12.75">
      <c r="D722" s="19"/>
      <c r="E722" s="19"/>
      <c r="F722" s="19"/>
      <c r="G722" s="19"/>
      <c r="H722" s="19"/>
    </row>
    <row r="723" spans="4:8" ht="12.75">
      <c r="D723" s="19"/>
      <c r="E723" s="19"/>
      <c r="F723" s="19"/>
      <c r="G723" s="19"/>
      <c r="H723" s="19"/>
    </row>
    <row r="724" spans="4:8" ht="12.75">
      <c r="D724" s="19"/>
      <c r="E724" s="19"/>
      <c r="F724" s="19"/>
      <c r="G724" s="19"/>
      <c r="H724" s="19"/>
    </row>
    <row r="725" spans="4:8" ht="12.75">
      <c r="D725" s="19"/>
      <c r="E725" s="19"/>
      <c r="F725" s="19"/>
      <c r="G725" s="19"/>
      <c r="H725" s="19"/>
    </row>
    <row r="726" spans="4:8" ht="12.75">
      <c r="D726" s="19"/>
      <c r="E726" s="19"/>
      <c r="F726" s="19"/>
      <c r="G726" s="19"/>
      <c r="H726" s="19"/>
    </row>
    <row r="727" spans="4:8" ht="12.75">
      <c r="D727" s="19"/>
      <c r="E727" s="19"/>
      <c r="F727" s="19"/>
      <c r="G727" s="19"/>
      <c r="H727" s="19"/>
    </row>
    <row r="728" spans="4:8" ht="12.75">
      <c r="D728" s="19"/>
      <c r="E728" s="19"/>
      <c r="F728" s="19"/>
      <c r="G728" s="19"/>
      <c r="H728" s="19"/>
    </row>
    <row r="729" spans="4:8" ht="12.75">
      <c r="D729" s="19"/>
      <c r="E729" s="19"/>
      <c r="F729" s="19"/>
      <c r="G729" s="19"/>
      <c r="H729" s="19"/>
    </row>
    <row r="730" spans="4:8" ht="12.75">
      <c r="D730" s="19"/>
      <c r="E730" s="19"/>
      <c r="F730" s="19"/>
      <c r="G730" s="19"/>
      <c r="H730" s="19"/>
    </row>
    <row r="731" spans="4:8" ht="12.75">
      <c r="D731" s="19"/>
      <c r="E731" s="19"/>
      <c r="F731" s="19"/>
      <c r="G731" s="19"/>
      <c r="H731" s="19"/>
    </row>
    <row r="732" spans="4:8" ht="12.75">
      <c r="D732" s="19"/>
      <c r="E732" s="19"/>
      <c r="F732" s="19"/>
      <c r="G732" s="19"/>
      <c r="H732" s="19"/>
    </row>
    <row r="733" spans="4:8" ht="12.75">
      <c r="D733" s="19"/>
      <c r="E733" s="19"/>
      <c r="F733" s="19"/>
      <c r="G733" s="19"/>
      <c r="H733" s="19"/>
    </row>
    <row r="734" spans="4:8" ht="12.75">
      <c r="D734" s="19"/>
      <c r="E734" s="19"/>
      <c r="F734" s="19"/>
      <c r="G734" s="19"/>
      <c r="H734" s="19"/>
    </row>
    <row r="735" spans="4:8" ht="12.75">
      <c r="D735" s="19"/>
      <c r="E735" s="19"/>
      <c r="F735" s="19"/>
      <c r="G735" s="19"/>
      <c r="H735" s="19"/>
    </row>
    <row r="736" spans="4:8" ht="12.75">
      <c r="D736" s="19"/>
      <c r="E736" s="19"/>
      <c r="F736" s="19"/>
      <c r="G736" s="19"/>
      <c r="H736" s="19"/>
    </row>
    <row r="737" spans="4:8" ht="12.75">
      <c r="D737" s="19"/>
      <c r="E737" s="19"/>
      <c r="F737" s="19"/>
      <c r="G737" s="19"/>
      <c r="H737" s="19"/>
    </row>
    <row r="738" spans="4:8" ht="12.75">
      <c r="D738" s="19"/>
      <c r="E738" s="19"/>
      <c r="F738" s="19"/>
      <c r="G738" s="19"/>
      <c r="H738" s="19"/>
    </row>
    <row r="739" spans="4:8" ht="12.75">
      <c r="D739" s="19"/>
      <c r="E739" s="19"/>
      <c r="F739" s="19"/>
      <c r="G739" s="19"/>
      <c r="H739" s="19"/>
    </row>
    <row r="740" spans="4:8" ht="12.75">
      <c r="D740" s="19"/>
      <c r="E740" s="19"/>
      <c r="F740" s="19"/>
      <c r="G740" s="19"/>
      <c r="H740" s="19"/>
    </row>
    <row r="741" spans="4:8" ht="12.75">
      <c r="D741" s="19"/>
      <c r="E741" s="19"/>
      <c r="F741" s="19"/>
      <c r="G741" s="19"/>
      <c r="H741" s="19"/>
    </row>
    <row r="742" spans="4:8" ht="12.75">
      <c r="D742" s="19"/>
      <c r="E742" s="19"/>
      <c r="F742" s="19"/>
      <c r="G742" s="19"/>
      <c r="H742" s="19"/>
    </row>
    <row r="743" spans="4:8" ht="12.75">
      <c r="D743" s="19"/>
      <c r="E743" s="19"/>
      <c r="F743" s="19"/>
      <c r="G743" s="19"/>
      <c r="H743" s="19"/>
    </row>
    <row r="744" spans="4:8" ht="12.75">
      <c r="D744" s="19"/>
      <c r="E744" s="19"/>
      <c r="F744" s="19"/>
      <c r="G744" s="19"/>
      <c r="H744" s="19"/>
    </row>
    <row r="745" spans="4:8" ht="12.75">
      <c r="D745" s="19"/>
      <c r="E745" s="19"/>
      <c r="F745" s="19"/>
      <c r="G745" s="19"/>
      <c r="H745" s="19"/>
    </row>
    <row r="746" spans="4:8" ht="12.75">
      <c r="D746" s="19"/>
      <c r="E746" s="19"/>
      <c r="F746" s="19"/>
      <c r="G746" s="19"/>
      <c r="H746" s="19"/>
    </row>
    <row r="747" spans="4:8" ht="12.75">
      <c r="D747" s="19"/>
      <c r="E747" s="19"/>
      <c r="F747" s="19"/>
      <c r="G747" s="19"/>
      <c r="H747" s="19"/>
    </row>
    <row r="748" spans="4:8" ht="12.75">
      <c r="D748" s="19"/>
      <c r="E748" s="19"/>
      <c r="F748" s="19"/>
      <c r="G748" s="19"/>
      <c r="H748" s="19"/>
    </row>
    <row r="749" spans="4:8" ht="12.75">
      <c r="D749" s="19"/>
      <c r="E749" s="19"/>
      <c r="F749" s="19"/>
      <c r="G749" s="19"/>
      <c r="H749" s="19"/>
    </row>
    <row r="750" spans="4:8" ht="12.75">
      <c r="D750" s="19"/>
      <c r="E750" s="19"/>
      <c r="F750" s="19"/>
      <c r="G750" s="19"/>
      <c r="H750" s="19"/>
    </row>
    <row r="751" spans="4:8" ht="12.75">
      <c r="D751" s="19"/>
      <c r="E751" s="19"/>
      <c r="F751" s="19"/>
      <c r="G751" s="19"/>
      <c r="H751" s="19"/>
    </row>
    <row r="752" spans="4:8" ht="12.75">
      <c r="D752" s="19"/>
      <c r="E752" s="19"/>
      <c r="F752" s="19"/>
      <c r="G752" s="19"/>
      <c r="H752" s="19"/>
    </row>
    <row r="753" spans="4:8" ht="12.75">
      <c r="D753" s="19"/>
      <c r="E753" s="19"/>
      <c r="F753" s="19"/>
      <c r="G753" s="19"/>
      <c r="H753" s="19"/>
    </row>
    <row r="754" spans="4:8" ht="12.75">
      <c r="D754" s="19"/>
      <c r="E754" s="19"/>
      <c r="F754" s="19"/>
      <c r="G754" s="19"/>
      <c r="H754" s="19"/>
    </row>
    <row r="755" spans="4:8" ht="12.75">
      <c r="D755" s="19"/>
      <c r="E755" s="19"/>
      <c r="F755" s="19"/>
      <c r="G755" s="19"/>
      <c r="H755" s="19"/>
    </row>
    <row r="756" spans="4:8" ht="12.75">
      <c r="D756" s="19"/>
      <c r="E756" s="19"/>
      <c r="F756" s="19"/>
      <c r="G756" s="19"/>
      <c r="H756" s="19"/>
    </row>
    <row r="757" spans="4:8" ht="12.75">
      <c r="D757" s="19"/>
      <c r="E757" s="19"/>
      <c r="F757" s="19"/>
      <c r="G757" s="19"/>
      <c r="H757" s="19"/>
    </row>
    <row r="758" spans="4:8" ht="12.75">
      <c r="D758" s="19"/>
      <c r="E758" s="19"/>
      <c r="F758" s="19"/>
      <c r="G758" s="19"/>
      <c r="H758" s="19"/>
    </row>
    <row r="759" spans="4:8" ht="12.75">
      <c r="D759" s="19"/>
      <c r="E759" s="19"/>
      <c r="F759" s="19"/>
      <c r="G759" s="19"/>
      <c r="H759" s="19"/>
    </row>
    <row r="760" spans="4:8" ht="12.75">
      <c r="D760" s="19"/>
      <c r="E760" s="19"/>
      <c r="F760" s="19"/>
      <c r="G760" s="19"/>
      <c r="H760" s="19"/>
    </row>
    <row r="761" spans="4:8" ht="12.75">
      <c r="D761" s="19"/>
      <c r="E761" s="19"/>
      <c r="F761" s="19"/>
      <c r="G761" s="19"/>
      <c r="H761" s="19"/>
    </row>
    <row r="762" spans="4:8" ht="12.75">
      <c r="D762" s="19"/>
      <c r="E762" s="19"/>
      <c r="F762" s="19"/>
      <c r="G762" s="19"/>
      <c r="H762" s="19"/>
    </row>
    <row r="763" spans="4:8" ht="12.75">
      <c r="D763" s="19"/>
      <c r="E763" s="19"/>
      <c r="F763" s="19"/>
      <c r="G763" s="19"/>
      <c r="H763" s="19"/>
    </row>
    <row r="764" spans="4:8" ht="12.75">
      <c r="D764" s="19"/>
      <c r="E764" s="19"/>
      <c r="F764" s="19"/>
      <c r="G764" s="19"/>
      <c r="H764" s="19"/>
    </row>
    <row r="765" spans="4:8" ht="12.75">
      <c r="D765" s="19"/>
      <c r="E765" s="19"/>
      <c r="F765" s="19"/>
      <c r="G765" s="19"/>
      <c r="H765" s="19"/>
    </row>
    <row r="766" spans="4:8" ht="12.75">
      <c r="D766" s="19"/>
      <c r="E766" s="19"/>
      <c r="F766" s="19"/>
      <c r="G766" s="19"/>
      <c r="H766" s="19"/>
    </row>
    <row r="767" spans="4:8" ht="12.75">
      <c r="D767" s="19"/>
      <c r="E767" s="19"/>
      <c r="F767" s="19"/>
      <c r="G767" s="19"/>
      <c r="H767" s="19"/>
    </row>
    <row r="768" spans="4:8" ht="12.75">
      <c r="D768" s="19"/>
      <c r="E768" s="19"/>
      <c r="F768" s="19"/>
      <c r="G768" s="19"/>
      <c r="H768" s="19"/>
    </row>
    <row r="769" spans="4:8" ht="12.75">
      <c r="D769" s="19"/>
      <c r="E769" s="19"/>
      <c r="F769" s="19"/>
      <c r="G769" s="19"/>
      <c r="H769" s="19"/>
    </row>
    <row r="770" spans="4:8" ht="12.75">
      <c r="D770" s="19"/>
      <c r="E770" s="19"/>
      <c r="F770" s="19"/>
      <c r="G770" s="19"/>
      <c r="H770" s="19"/>
    </row>
    <row r="771" spans="4:8" ht="12.75">
      <c r="D771" s="19"/>
      <c r="E771" s="19"/>
      <c r="F771" s="19"/>
      <c r="G771" s="19"/>
      <c r="H771" s="19"/>
    </row>
    <row r="772" spans="4:8" ht="12.75">
      <c r="D772" s="19"/>
      <c r="E772" s="19"/>
      <c r="F772" s="19"/>
      <c r="G772" s="19"/>
      <c r="H772" s="19"/>
    </row>
    <row r="773" spans="4:8" ht="12.75">
      <c r="D773" s="19"/>
      <c r="E773" s="19"/>
      <c r="F773" s="19"/>
      <c r="G773" s="19"/>
      <c r="H773" s="19"/>
    </row>
    <row r="774" spans="4:8" ht="12.75">
      <c r="D774" s="19"/>
      <c r="E774" s="19"/>
      <c r="F774" s="19"/>
      <c r="G774" s="19"/>
      <c r="H774" s="19"/>
    </row>
    <row r="775" spans="4:8" ht="12.75">
      <c r="D775" s="19"/>
      <c r="E775" s="19"/>
      <c r="F775" s="19"/>
      <c r="G775" s="19"/>
      <c r="H775" s="19"/>
    </row>
    <row r="776" spans="4:8" ht="12.75">
      <c r="D776" s="19"/>
      <c r="E776" s="19"/>
      <c r="F776" s="19"/>
      <c r="G776" s="19"/>
      <c r="H776" s="19"/>
    </row>
    <row r="777" spans="4:8" ht="12.75">
      <c r="D777" s="19"/>
      <c r="E777" s="19"/>
      <c r="F777" s="19"/>
      <c r="G777" s="19"/>
      <c r="H777" s="19"/>
    </row>
    <row r="778" spans="4:8" ht="12.75">
      <c r="D778" s="19"/>
      <c r="E778" s="19"/>
      <c r="F778" s="19"/>
      <c r="G778" s="19"/>
      <c r="H778" s="19"/>
    </row>
    <row r="779" spans="4:8" ht="12.75">
      <c r="D779" s="19"/>
      <c r="E779" s="19"/>
      <c r="F779" s="19"/>
      <c r="G779" s="19"/>
      <c r="H779" s="19"/>
    </row>
    <row r="780" spans="4:8" ht="12.75">
      <c r="D780" s="19"/>
      <c r="E780" s="19"/>
      <c r="F780" s="19"/>
      <c r="G780" s="19"/>
      <c r="H780" s="19"/>
    </row>
    <row r="781" spans="4:8" ht="12.75">
      <c r="D781" s="19"/>
      <c r="E781" s="19"/>
      <c r="F781" s="19"/>
      <c r="G781" s="19"/>
      <c r="H781" s="19"/>
    </row>
    <row r="782" spans="4:8" ht="12.75">
      <c r="D782" s="19"/>
      <c r="E782" s="19"/>
      <c r="F782" s="19"/>
      <c r="G782" s="19"/>
      <c r="H782" s="19"/>
    </row>
    <row r="783" spans="4:8" ht="12.75">
      <c r="D783" s="19"/>
      <c r="E783" s="19"/>
      <c r="F783" s="19"/>
      <c r="G783" s="19"/>
      <c r="H783" s="19"/>
    </row>
    <row r="784" spans="4:8" ht="12.75">
      <c r="D784" s="19"/>
      <c r="E784" s="19"/>
      <c r="F784" s="19"/>
      <c r="G784" s="19"/>
      <c r="H784" s="19"/>
    </row>
    <row r="785" spans="4:8" ht="12.75">
      <c r="D785" s="19"/>
      <c r="E785" s="19"/>
      <c r="F785" s="19"/>
      <c r="G785" s="19"/>
      <c r="H785" s="19"/>
    </row>
    <row r="786" spans="4:8" ht="12.75">
      <c r="D786" s="19"/>
      <c r="E786" s="19"/>
      <c r="F786" s="19"/>
      <c r="G786" s="19"/>
      <c r="H786" s="19"/>
    </row>
    <row r="787" spans="4:8" ht="12.75">
      <c r="D787" s="19"/>
      <c r="E787" s="19"/>
      <c r="F787" s="19"/>
      <c r="G787" s="19"/>
      <c r="H787" s="19"/>
    </row>
    <row r="788" spans="4:8" ht="12.75">
      <c r="D788" s="19"/>
      <c r="E788" s="19"/>
      <c r="F788" s="19"/>
      <c r="G788" s="19"/>
      <c r="H788" s="19"/>
    </row>
    <row r="789" spans="4:8" ht="12.75">
      <c r="D789" s="19"/>
      <c r="E789" s="19"/>
      <c r="F789" s="19"/>
      <c r="G789" s="19"/>
      <c r="H789" s="19"/>
    </row>
    <row r="790" spans="4:8" ht="12.75">
      <c r="D790" s="19"/>
      <c r="E790" s="19"/>
      <c r="F790" s="19"/>
      <c r="G790" s="19"/>
      <c r="H790" s="19"/>
    </row>
    <row r="791" spans="4:8" ht="12.75">
      <c r="D791" s="19"/>
      <c r="E791" s="19"/>
      <c r="F791" s="19"/>
      <c r="G791" s="19"/>
      <c r="H791" s="19"/>
    </row>
    <row r="792" spans="4:8" ht="12.75">
      <c r="D792" s="19"/>
      <c r="E792" s="19"/>
      <c r="F792" s="19"/>
      <c r="G792" s="19"/>
      <c r="H792" s="19"/>
    </row>
    <row r="793" spans="4:8" ht="12.75">
      <c r="D793" s="19"/>
      <c r="E793" s="19"/>
      <c r="F793" s="19"/>
      <c r="G793" s="19"/>
      <c r="H793" s="19"/>
    </row>
    <row r="794" spans="4:8" ht="12.75">
      <c r="D794" s="19"/>
      <c r="E794" s="19"/>
      <c r="F794" s="19"/>
      <c r="G794" s="19"/>
      <c r="H794" s="19"/>
    </row>
    <row r="795" spans="4:8" ht="12.75">
      <c r="D795" s="19"/>
      <c r="E795" s="19"/>
      <c r="F795" s="19"/>
      <c r="G795" s="19"/>
      <c r="H795" s="19"/>
    </row>
    <row r="796" spans="4:8" ht="12.75">
      <c r="D796" s="19"/>
      <c r="E796" s="19"/>
      <c r="F796" s="19"/>
      <c r="G796" s="19"/>
      <c r="H796" s="19"/>
    </row>
    <row r="797" spans="4:8" ht="12.75">
      <c r="D797" s="19"/>
      <c r="E797" s="19"/>
      <c r="F797" s="19"/>
      <c r="G797" s="19"/>
      <c r="H797" s="19"/>
    </row>
    <row r="798" spans="4:8" ht="12.75">
      <c r="D798" s="19"/>
      <c r="E798" s="19"/>
      <c r="F798" s="19"/>
      <c r="G798" s="19"/>
      <c r="H798" s="19"/>
    </row>
    <row r="799" spans="4:8" ht="12.75">
      <c r="D799" s="19"/>
      <c r="E799" s="19"/>
      <c r="F799" s="19"/>
      <c r="G799" s="19"/>
      <c r="H799" s="19"/>
    </row>
    <row r="800" spans="4:8" ht="12.75">
      <c r="D800" s="19"/>
      <c r="E800" s="19"/>
      <c r="F800" s="19"/>
      <c r="G800" s="19"/>
      <c r="H800" s="19"/>
    </row>
    <row r="801" spans="4:8" ht="12.75">
      <c r="D801" s="19"/>
      <c r="E801" s="19"/>
      <c r="F801" s="19"/>
      <c r="G801" s="19"/>
      <c r="H801" s="19"/>
    </row>
    <row r="802" spans="4:8" ht="12.75">
      <c r="D802" s="19"/>
      <c r="E802" s="19"/>
      <c r="F802" s="19"/>
      <c r="G802" s="19"/>
      <c r="H802" s="19"/>
    </row>
    <row r="803" spans="4:8" ht="12.75">
      <c r="D803" s="19"/>
      <c r="E803" s="19"/>
      <c r="F803" s="19"/>
      <c r="G803" s="19"/>
      <c r="H803" s="19"/>
    </row>
    <row r="804" spans="4:8" ht="12.75">
      <c r="D804" s="19"/>
      <c r="E804" s="19"/>
      <c r="F804" s="19"/>
      <c r="G804" s="19"/>
      <c r="H804" s="19"/>
    </row>
    <row r="805" spans="4:8" ht="12.75">
      <c r="D805" s="19"/>
      <c r="E805" s="19"/>
      <c r="F805" s="19"/>
      <c r="G805" s="19"/>
      <c r="H805" s="19"/>
    </row>
    <row r="806" spans="4:8" ht="12.75">
      <c r="D806" s="19"/>
      <c r="E806" s="19"/>
      <c r="F806" s="19"/>
      <c r="G806" s="19"/>
      <c r="H806" s="19"/>
    </row>
    <row r="807" spans="4:8" ht="12.75">
      <c r="D807" s="19"/>
      <c r="E807" s="19"/>
      <c r="F807" s="19"/>
      <c r="G807" s="19"/>
      <c r="H807" s="19"/>
    </row>
    <row r="808" spans="4:8" ht="12.75">
      <c r="D808" s="19"/>
      <c r="E808" s="19"/>
      <c r="F808" s="19"/>
      <c r="G808" s="19"/>
      <c r="H808" s="19"/>
    </row>
    <row r="809" spans="4:8" ht="12.75">
      <c r="D809" s="19"/>
      <c r="E809" s="19"/>
      <c r="F809" s="19"/>
      <c r="G809" s="19"/>
      <c r="H809" s="19"/>
    </row>
    <row r="810" spans="4:8" ht="12.75">
      <c r="D810" s="19"/>
      <c r="E810" s="19"/>
      <c r="F810" s="19"/>
      <c r="G810" s="19"/>
      <c r="H810" s="19"/>
    </row>
    <row r="811" spans="4:8" ht="12.75">
      <c r="D811" s="19"/>
      <c r="E811" s="19"/>
      <c r="F811" s="19"/>
      <c r="G811" s="19"/>
      <c r="H811" s="19"/>
    </row>
    <row r="812" spans="4:8" ht="12.75">
      <c r="D812" s="19"/>
      <c r="E812" s="19"/>
      <c r="F812" s="19"/>
      <c r="G812" s="19"/>
      <c r="H812" s="19"/>
    </row>
    <row r="813" spans="4:8" ht="12.75">
      <c r="D813" s="19"/>
      <c r="E813" s="19"/>
      <c r="F813" s="19"/>
      <c r="G813" s="19"/>
      <c r="H813" s="19"/>
    </row>
    <row r="814" spans="4:8" ht="12.75">
      <c r="D814" s="19"/>
      <c r="E814" s="19"/>
      <c r="F814" s="19"/>
      <c r="G814" s="19"/>
      <c r="H814" s="19"/>
    </row>
    <row r="815" spans="4:8" ht="12.75">
      <c r="D815" s="19"/>
      <c r="E815" s="19"/>
      <c r="F815" s="19"/>
      <c r="G815" s="19"/>
      <c r="H815" s="19"/>
    </row>
    <row r="816" spans="4:8" ht="12.75">
      <c r="D816" s="19"/>
      <c r="E816" s="19"/>
      <c r="F816" s="19"/>
      <c r="G816" s="19"/>
      <c r="H816" s="19"/>
    </row>
    <row r="817" spans="4:8" ht="12.75">
      <c r="D817" s="19"/>
      <c r="E817" s="19"/>
      <c r="F817" s="19"/>
      <c r="G817" s="19"/>
      <c r="H817" s="19"/>
    </row>
    <row r="818" spans="4:8" ht="12.75">
      <c r="D818" s="19"/>
      <c r="E818" s="19"/>
      <c r="F818" s="19"/>
      <c r="G818" s="19"/>
      <c r="H818" s="19"/>
    </row>
    <row r="819" spans="4:8" ht="12.75">
      <c r="D819" s="19"/>
      <c r="E819" s="19"/>
      <c r="F819" s="19"/>
      <c r="G819" s="19"/>
      <c r="H819" s="19"/>
    </row>
    <row r="820" spans="4:8" ht="12.75">
      <c r="D820" s="19"/>
      <c r="E820" s="19"/>
      <c r="F820" s="19"/>
      <c r="G820" s="19"/>
      <c r="H820" s="19"/>
    </row>
    <row r="821" spans="4:8" ht="12.75">
      <c r="D821" s="19"/>
      <c r="E821" s="19"/>
      <c r="F821" s="19"/>
      <c r="G821" s="19"/>
      <c r="H821" s="19"/>
    </row>
    <row r="822" spans="4:8" ht="12.75">
      <c r="D822" s="19"/>
      <c r="E822" s="19"/>
      <c r="F822" s="19"/>
      <c r="G822" s="19"/>
      <c r="H822" s="19"/>
    </row>
    <row r="823" spans="4:8" ht="12.75">
      <c r="D823" s="19"/>
      <c r="E823" s="19"/>
      <c r="F823" s="19"/>
      <c r="G823" s="19"/>
      <c r="H823" s="19"/>
    </row>
    <row r="824" spans="4:8" ht="12.75">
      <c r="D824" s="19"/>
      <c r="E824" s="19"/>
      <c r="F824" s="19"/>
      <c r="G824" s="19"/>
      <c r="H824" s="19"/>
    </row>
    <row r="825" spans="4:8" ht="12.75">
      <c r="D825" s="19"/>
      <c r="E825" s="19"/>
      <c r="F825" s="19"/>
      <c r="G825" s="19"/>
      <c r="H825" s="19"/>
    </row>
    <row r="826" spans="4:8" ht="12.75">
      <c r="D826" s="19"/>
      <c r="E826" s="19"/>
      <c r="F826" s="19"/>
      <c r="G826" s="19"/>
      <c r="H826" s="19"/>
    </row>
    <row r="827" spans="4:8" ht="12.75">
      <c r="D827" s="19"/>
      <c r="E827" s="19"/>
      <c r="F827" s="19"/>
      <c r="G827" s="19"/>
      <c r="H827" s="19"/>
    </row>
    <row r="828" spans="4:8" ht="12.75">
      <c r="D828" s="19"/>
      <c r="E828" s="19"/>
      <c r="F828" s="19"/>
      <c r="G828" s="19"/>
      <c r="H828" s="19"/>
    </row>
    <row r="829" spans="4:8" ht="12.75">
      <c r="D829" s="19"/>
      <c r="E829" s="19"/>
      <c r="F829" s="19"/>
      <c r="G829" s="19"/>
      <c r="H829" s="19"/>
    </row>
    <row r="830" spans="4:8" ht="12.75">
      <c r="D830" s="19"/>
      <c r="E830" s="19"/>
      <c r="F830" s="19"/>
      <c r="G830" s="19"/>
      <c r="H830" s="19"/>
    </row>
    <row r="831" spans="4:8" ht="12.75">
      <c r="D831" s="19"/>
      <c r="E831" s="19"/>
      <c r="F831" s="19"/>
      <c r="G831" s="19"/>
      <c r="H831" s="19"/>
    </row>
    <row r="832" spans="4:8" ht="12.75">
      <c r="D832" s="19"/>
      <c r="E832" s="19"/>
      <c r="F832" s="19"/>
      <c r="G832" s="19"/>
      <c r="H832" s="19"/>
    </row>
    <row r="833" spans="4:8" ht="12.75">
      <c r="D833" s="19"/>
      <c r="E833" s="19"/>
      <c r="F833" s="19"/>
      <c r="G833" s="19"/>
      <c r="H833" s="19"/>
    </row>
    <row r="834" spans="4:8" ht="12.75">
      <c r="D834" s="19"/>
      <c r="E834" s="19"/>
      <c r="F834" s="19"/>
      <c r="G834" s="19"/>
      <c r="H834" s="19"/>
    </row>
    <row r="835" spans="4:8" ht="12.75">
      <c r="D835" s="19"/>
      <c r="E835" s="19"/>
      <c r="F835" s="19"/>
      <c r="G835" s="19"/>
      <c r="H835" s="19"/>
    </row>
    <row r="836" spans="4:8" ht="12.75">
      <c r="D836" s="19"/>
      <c r="E836" s="19"/>
      <c r="F836" s="19"/>
      <c r="G836" s="19"/>
      <c r="H836" s="19"/>
    </row>
    <row r="837" spans="4:8" ht="12.75">
      <c r="D837" s="19"/>
      <c r="E837" s="19"/>
      <c r="F837" s="19"/>
      <c r="G837" s="19"/>
      <c r="H837" s="19"/>
    </row>
    <row r="838" spans="4:8" ht="12.75">
      <c r="D838" s="19"/>
      <c r="E838" s="19"/>
      <c r="F838" s="19"/>
      <c r="G838" s="19"/>
      <c r="H838" s="19"/>
    </row>
    <row r="839" spans="4:8" ht="12.75">
      <c r="D839" s="19"/>
      <c r="E839" s="19"/>
      <c r="F839" s="19"/>
      <c r="G839" s="19"/>
      <c r="H839" s="19"/>
    </row>
    <row r="840" spans="4:8" ht="12.75">
      <c r="D840" s="19"/>
      <c r="E840" s="19"/>
      <c r="F840" s="19"/>
      <c r="G840" s="19"/>
      <c r="H840" s="19"/>
    </row>
    <row r="841" spans="4:8" ht="12.75">
      <c r="D841" s="19"/>
      <c r="E841" s="19"/>
      <c r="F841" s="19"/>
      <c r="G841" s="19"/>
      <c r="H841" s="19"/>
    </row>
    <row r="842" spans="4:8" ht="12.75">
      <c r="D842" s="19"/>
      <c r="E842" s="19"/>
      <c r="F842" s="19"/>
      <c r="G842" s="19"/>
      <c r="H842" s="19"/>
    </row>
    <row r="843" spans="4:8" ht="12.75">
      <c r="D843" s="19"/>
      <c r="E843" s="19"/>
      <c r="F843" s="19"/>
      <c r="G843" s="19"/>
      <c r="H843" s="19"/>
    </row>
    <row r="844" spans="4:8" ht="12.75">
      <c r="D844" s="19"/>
      <c r="E844" s="19"/>
      <c r="F844" s="19"/>
      <c r="G844" s="19"/>
      <c r="H844" s="19"/>
    </row>
    <row r="845" spans="4:8" ht="12.75">
      <c r="D845" s="19"/>
      <c r="E845" s="19"/>
      <c r="F845" s="19"/>
      <c r="G845" s="19"/>
      <c r="H845" s="19"/>
    </row>
    <row r="846" spans="4:8" ht="12.75">
      <c r="D846" s="19"/>
      <c r="E846" s="19"/>
      <c r="F846" s="19"/>
      <c r="G846" s="19"/>
      <c r="H846" s="19"/>
    </row>
    <row r="847" spans="4:8" ht="12.75">
      <c r="D847" s="19"/>
      <c r="E847" s="19"/>
      <c r="F847" s="19"/>
      <c r="G847" s="19"/>
      <c r="H847" s="19"/>
    </row>
    <row r="848" spans="4:8" ht="12.75">
      <c r="D848" s="19"/>
      <c r="E848" s="19"/>
      <c r="F848" s="19"/>
      <c r="G848" s="19"/>
      <c r="H848" s="19"/>
    </row>
    <row r="849" spans="4:8" ht="12.75">
      <c r="D849" s="19"/>
      <c r="E849" s="19"/>
      <c r="F849" s="19"/>
      <c r="G849" s="19"/>
      <c r="H849" s="19"/>
    </row>
    <row r="850" spans="4:8" ht="12.75">
      <c r="D850" s="19"/>
      <c r="E850" s="19"/>
      <c r="F850" s="19"/>
      <c r="G850" s="19"/>
      <c r="H850" s="19"/>
    </row>
    <row r="851" spans="4:8" ht="12.75">
      <c r="D851" s="19"/>
      <c r="E851" s="19"/>
      <c r="F851" s="19"/>
      <c r="G851" s="19"/>
      <c r="H851" s="19"/>
    </row>
    <row r="852" spans="4:8" ht="12.75">
      <c r="D852" s="19"/>
      <c r="E852" s="19"/>
      <c r="F852" s="19"/>
      <c r="G852" s="19"/>
      <c r="H852" s="19"/>
    </row>
    <row r="853" spans="4:8" ht="12.75">
      <c r="D853" s="19"/>
      <c r="E853" s="19"/>
      <c r="F853" s="19"/>
      <c r="G853" s="19"/>
      <c r="H853" s="19"/>
    </row>
    <row r="854" spans="4:8" ht="12.75">
      <c r="D854" s="19"/>
      <c r="E854" s="19"/>
      <c r="F854" s="19"/>
      <c r="G854" s="19"/>
      <c r="H854" s="19"/>
    </row>
    <row r="855" spans="4:8" ht="12.75">
      <c r="D855" s="19"/>
      <c r="E855" s="19"/>
      <c r="F855" s="19"/>
      <c r="G855" s="19"/>
      <c r="H855" s="19"/>
    </row>
    <row r="856" spans="4:8" ht="12.75">
      <c r="D856" s="19"/>
      <c r="E856" s="19"/>
      <c r="F856" s="19"/>
      <c r="G856" s="19"/>
      <c r="H856" s="19"/>
    </row>
    <row r="857" spans="4:8" ht="12.75">
      <c r="D857" s="19"/>
      <c r="E857" s="19"/>
      <c r="F857" s="19"/>
      <c r="G857" s="19"/>
      <c r="H857" s="19"/>
    </row>
    <row r="858" spans="4:8" ht="12.75">
      <c r="D858" s="19"/>
      <c r="E858" s="19"/>
      <c r="F858" s="19"/>
      <c r="G858" s="19"/>
      <c r="H858" s="19"/>
    </row>
    <row r="859" spans="4:8" ht="12.75">
      <c r="D859" s="19"/>
      <c r="E859" s="19"/>
      <c r="F859" s="19"/>
      <c r="G859" s="19"/>
      <c r="H859" s="19"/>
    </row>
    <row r="860" spans="4:8" ht="12.75">
      <c r="D860" s="19"/>
      <c r="E860" s="19"/>
      <c r="F860" s="19"/>
      <c r="G860" s="19"/>
      <c r="H860" s="19"/>
    </row>
    <row r="861" spans="4:8" ht="12.75">
      <c r="D861" s="19"/>
      <c r="E861" s="19"/>
      <c r="F861" s="19"/>
      <c r="G861" s="19"/>
      <c r="H861" s="19"/>
    </row>
    <row r="862" spans="4:8" ht="12.75">
      <c r="D862" s="19"/>
      <c r="E862" s="19"/>
      <c r="F862" s="19"/>
      <c r="G862" s="19"/>
      <c r="H862" s="19"/>
    </row>
    <row r="863" spans="4:8" ht="12.75">
      <c r="D863" s="19"/>
      <c r="E863" s="19"/>
      <c r="F863" s="19"/>
      <c r="G863" s="19"/>
      <c r="H863" s="19"/>
    </row>
    <row r="864" spans="4:8" ht="12.75">
      <c r="D864" s="19"/>
      <c r="E864" s="19"/>
      <c r="F864" s="19"/>
      <c r="G864" s="19"/>
      <c r="H864" s="19"/>
    </row>
    <row r="865" spans="4:8" ht="12.75">
      <c r="D865" s="19"/>
      <c r="E865" s="19"/>
      <c r="F865" s="19"/>
      <c r="G865" s="19"/>
      <c r="H865" s="19"/>
    </row>
    <row r="866" spans="4:8" ht="12.75">
      <c r="D866" s="19"/>
      <c r="E866" s="19"/>
      <c r="F866" s="19"/>
      <c r="G866" s="19"/>
      <c r="H866" s="19"/>
    </row>
    <row r="867" spans="4:8" ht="12.75">
      <c r="D867" s="19"/>
      <c r="E867" s="19"/>
      <c r="F867" s="19"/>
      <c r="G867" s="19"/>
      <c r="H867" s="19"/>
    </row>
    <row r="868" spans="4:8" ht="12.75">
      <c r="D868" s="19"/>
      <c r="E868" s="19"/>
      <c r="F868" s="19"/>
      <c r="G868" s="19"/>
      <c r="H868" s="19"/>
    </row>
    <row r="869" spans="4:8" ht="12.75">
      <c r="D869" s="19"/>
      <c r="E869" s="19"/>
      <c r="F869" s="19"/>
      <c r="G869" s="19"/>
      <c r="H869" s="19"/>
    </row>
    <row r="870" spans="4:8" ht="12.75">
      <c r="D870" s="19"/>
      <c r="E870" s="19"/>
      <c r="F870" s="19"/>
      <c r="G870" s="19"/>
      <c r="H870" s="19"/>
    </row>
    <row r="871" spans="4:8" ht="12.75">
      <c r="D871" s="19"/>
      <c r="E871" s="19"/>
      <c r="F871" s="19"/>
      <c r="G871" s="19"/>
      <c r="H871" s="19"/>
    </row>
    <row r="872" spans="4:8" ht="12.75">
      <c r="D872" s="19"/>
      <c r="E872" s="19"/>
      <c r="F872" s="19"/>
      <c r="G872" s="19"/>
      <c r="H872" s="19"/>
    </row>
    <row r="873" spans="4:8" ht="12.75">
      <c r="D873" s="19"/>
      <c r="E873" s="19"/>
      <c r="F873" s="19"/>
      <c r="G873" s="19"/>
      <c r="H873" s="19"/>
    </row>
    <row r="874" spans="4:8" ht="12.75">
      <c r="D874" s="19"/>
      <c r="E874" s="19"/>
      <c r="F874" s="19"/>
      <c r="G874" s="19"/>
      <c r="H874" s="19"/>
    </row>
    <row r="875" spans="4:8" ht="12.75">
      <c r="D875" s="19"/>
      <c r="E875" s="19"/>
      <c r="F875" s="19"/>
      <c r="G875" s="19"/>
      <c r="H875" s="19"/>
    </row>
    <row r="876" spans="4:8" ht="12.75">
      <c r="D876" s="19"/>
      <c r="E876" s="19"/>
      <c r="F876" s="19"/>
      <c r="G876" s="19"/>
      <c r="H876" s="19"/>
    </row>
    <row r="877" spans="4:8" ht="12.75">
      <c r="D877" s="19"/>
      <c r="E877" s="19"/>
      <c r="F877" s="19"/>
      <c r="G877" s="19"/>
      <c r="H877" s="19"/>
    </row>
    <row r="878" spans="4:8" ht="12.75">
      <c r="D878" s="19"/>
      <c r="E878" s="19"/>
      <c r="F878" s="19"/>
      <c r="G878" s="19"/>
      <c r="H878" s="19"/>
    </row>
    <row r="879" spans="4:8" ht="12.75">
      <c r="D879" s="19"/>
      <c r="E879" s="19"/>
      <c r="F879" s="19"/>
      <c r="G879" s="19"/>
      <c r="H879" s="19"/>
    </row>
    <row r="880" spans="4:8" ht="12.75">
      <c r="D880" s="19"/>
      <c r="E880" s="19"/>
      <c r="F880" s="19"/>
      <c r="G880" s="19"/>
      <c r="H880" s="19"/>
    </row>
    <row r="881" spans="4:8" ht="12.75">
      <c r="D881" s="19"/>
      <c r="E881" s="19"/>
      <c r="F881" s="19"/>
      <c r="G881" s="19"/>
      <c r="H881" s="19"/>
    </row>
    <row r="882" spans="4:8" ht="12.75">
      <c r="D882" s="19"/>
      <c r="E882" s="19"/>
      <c r="F882" s="19"/>
      <c r="G882" s="19"/>
      <c r="H882" s="19"/>
    </row>
    <row r="883" spans="4:8" ht="12.75">
      <c r="D883" s="19"/>
      <c r="E883" s="19"/>
      <c r="F883" s="19"/>
      <c r="G883" s="19"/>
      <c r="H883" s="19"/>
    </row>
    <row r="884" spans="4:8" ht="12.75">
      <c r="D884" s="19"/>
      <c r="E884" s="19"/>
      <c r="F884" s="19"/>
      <c r="G884" s="19"/>
      <c r="H884" s="19"/>
    </row>
    <row r="885" spans="4:8" ht="12.75">
      <c r="D885" s="19"/>
      <c r="E885" s="19"/>
      <c r="F885" s="19"/>
      <c r="G885" s="19"/>
      <c r="H885" s="19"/>
    </row>
    <row r="886" spans="4:8" ht="12.75">
      <c r="D886" s="19"/>
      <c r="E886" s="19"/>
      <c r="F886" s="19"/>
      <c r="G886" s="19"/>
      <c r="H886" s="19"/>
    </row>
    <row r="887" spans="4:8" ht="12.75">
      <c r="D887" s="19"/>
      <c r="E887" s="19"/>
      <c r="F887" s="19"/>
      <c r="G887" s="19"/>
      <c r="H887" s="19"/>
    </row>
    <row r="888" spans="4:8" ht="12.75">
      <c r="D888" s="19"/>
      <c r="E888" s="19"/>
      <c r="F888" s="19"/>
      <c r="G888" s="19"/>
      <c r="H888" s="19"/>
    </row>
    <row r="889" spans="4:8" ht="12.75">
      <c r="D889" s="19"/>
      <c r="E889" s="19"/>
      <c r="F889" s="19"/>
      <c r="G889" s="19"/>
      <c r="H889" s="19"/>
    </row>
    <row r="890" spans="4:8" ht="12.75">
      <c r="D890" s="19"/>
      <c r="E890" s="19"/>
      <c r="F890" s="19"/>
      <c r="G890" s="19"/>
      <c r="H890" s="19"/>
    </row>
    <row r="891" spans="4:8" ht="12.75">
      <c r="D891" s="19"/>
      <c r="E891" s="19"/>
      <c r="F891" s="19"/>
      <c r="G891" s="19"/>
      <c r="H891" s="19"/>
    </row>
    <row r="892" spans="4:8" ht="12.75">
      <c r="D892" s="19"/>
      <c r="E892" s="19"/>
      <c r="F892" s="19"/>
      <c r="G892" s="19"/>
      <c r="H892" s="19"/>
    </row>
    <row r="893" spans="4:8" ht="12.75">
      <c r="D893" s="19"/>
      <c r="E893" s="19"/>
      <c r="F893" s="19"/>
      <c r="G893" s="19"/>
      <c r="H893" s="19"/>
    </row>
    <row r="894" spans="4:8" ht="12.75">
      <c r="D894" s="19"/>
      <c r="E894" s="19"/>
      <c r="F894" s="19"/>
      <c r="G894" s="19"/>
      <c r="H894" s="19"/>
    </row>
    <row r="895" spans="4:8" ht="12.75">
      <c r="D895" s="19"/>
      <c r="E895" s="19"/>
      <c r="F895" s="19"/>
      <c r="G895" s="19"/>
      <c r="H895" s="19"/>
    </row>
    <row r="896" spans="4:8" ht="12.75">
      <c r="D896" s="19"/>
      <c r="E896" s="19"/>
      <c r="F896" s="19"/>
      <c r="G896" s="19"/>
      <c r="H896" s="19"/>
    </row>
    <row r="897" spans="4:8" ht="12.75">
      <c r="D897" s="19"/>
      <c r="E897" s="19"/>
      <c r="F897" s="19"/>
      <c r="G897" s="19"/>
      <c r="H897" s="19"/>
    </row>
    <row r="898" spans="4:8" ht="12.75">
      <c r="D898" s="19"/>
      <c r="E898" s="19"/>
      <c r="F898" s="19"/>
      <c r="G898" s="19"/>
      <c r="H898" s="19"/>
    </row>
    <row r="899" spans="4:8" ht="12.75">
      <c r="D899" s="19"/>
      <c r="E899" s="19"/>
      <c r="F899" s="19"/>
      <c r="G899" s="19"/>
      <c r="H899" s="19"/>
    </row>
    <row r="900" spans="4:8" ht="12.75">
      <c r="D900" s="19"/>
      <c r="E900" s="19"/>
      <c r="F900" s="19"/>
      <c r="G900" s="19"/>
      <c r="H900" s="19"/>
    </row>
    <row r="901" spans="4:8" ht="12.75">
      <c r="D901" s="19"/>
      <c r="E901" s="19"/>
      <c r="F901" s="19"/>
      <c r="G901" s="19"/>
      <c r="H901" s="19"/>
    </row>
    <row r="902" spans="4:8" ht="12.75">
      <c r="D902" s="19"/>
      <c r="E902" s="19"/>
      <c r="F902" s="19"/>
      <c r="G902" s="19"/>
      <c r="H902" s="19"/>
    </row>
    <row r="903" spans="4:8" ht="12.75">
      <c r="D903" s="19"/>
      <c r="E903" s="19"/>
      <c r="F903" s="19"/>
      <c r="G903" s="19"/>
      <c r="H903" s="19"/>
    </row>
    <row r="904" spans="4:8" ht="12.75">
      <c r="D904" s="19"/>
      <c r="E904" s="19"/>
      <c r="F904" s="19"/>
      <c r="G904" s="19"/>
      <c r="H904" s="19"/>
    </row>
    <row r="905" spans="4:8" ht="12.75">
      <c r="D905" s="19"/>
      <c r="E905" s="19"/>
      <c r="F905" s="19"/>
      <c r="G905" s="19"/>
      <c r="H905" s="19"/>
    </row>
    <row r="906" spans="4:8" ht="12.75">
      <c r="D906" s="19"/>
      <c r="E906" s="19"/>
      <c r="F906" s="19"/>
      <c r="G906" s="19"/>
      <c r="H906" s="19"/>
    </row>
    <row r="907" spans="4:8" ht="12.75">
      <c r="D907" s="19"/>
      <c r="E907" s="19"/>
      <c r="F907" s="19"/>
      <c r="G907" s="19"/>
      <c r="H907" s="19"/>
    </row>
    <row r="908" spans="4:8" ht="12.75">
      <c r="D908" s="19"/>
      <c r="E908" s="19"/>
      <c r="F908" s="19"/>
      <c r="G908" s="19"/>
      <c r="H908" s="19"/>
    </row>
    <row r="909" spans="4:8" ht="12.75">
      <c r="D909" s="19"/>
      <c r="E909" s="19"/>
      <c r="F909" s="19"/>
      <c r="G909" s="19"/>
      <c r="H909" s="19"/>
    </row>
    <row r="910" spans="4:8" ht="12.75">
      <c r="D910" s="19"/>
      <c r="E910" s="19"/>
      <c r="F910" s="19"/>
      <c r="G910" s="19"/>
      <c r="H910" s="19"/>
    </row>
    <row r="911" spans="4:8" ht="12.75">
      <c r="D911" s="19"/>
      <c r="E911" s="19"/>
      <c r="F911" s="19"/>
      <c r="G911" s="19"/>
      <c r="H911" s="19"/>
    </row>
    <row r="912" spans="4:8" ht="12.75">
      <c r="D912" s="19"/>
      <c r="E912" s="19"/>
      <c r="F912" s="19"/>
      <c r="G912" s="19"/>
      <c r="H912" s="19"/>
    </row>
    <row r="913" spans="4:8" ht="12.75">
      <c r="D913" s="19"/>
      <c r="E913" s="19"/>
      <c r="F913" s="19"/>
      <c r="G913" s="19"/>
      <c r="H913" s="19"/>
    </row>
    <row r="914" spans="4:8" ht="12.75">
      <c r="D914" s="19"/>
      <c r="E914" s="19"/>
      <c r="F914" s="19"/>
      <c r="G914" s="19"/>
      <c r="H914" s="19"/>
    </row>
    <row r="915" spans="4:8" ht="12.75">
      <c r="D915" s="19"/>
      <c r="E915" s="19"/>
      <c r="F915" s="19"/>
      <c r="G915" s="19"/>
      <c r="H915" s="19"/>
    </row>
    <row r="916" spans="4:8" ht="12.75">
      <c r="D916" s="19"/>
      <c r="E916" s="19"/>
      <c r="F916" s="19"/>
      <c r="G916" s="19"/>
      <c r="H916" s="19"/>
    </row>
    <row r="917" spans="4:8" ht="12.75">
      <c r="D917" s="19"/>
      <c r="E917" s="19"/>
      <c r="F917" s="19"/>
      <c r="G917" s="19"/>
      <c r="H917" s="19"/>
    </row>
    <row r="918" spans="4:8" ht="12.75">
      <c r="D918" s="19"/>
      <c r="E918" s="19"/>
      <c r="F918" s="19"/>
      <c r="G918" s="19"/>
      <c r="H918" s="19"/>
    </row>
    <row r="919" spans="4:8" ht="12.75">
      <c r="D919" s="19"/>
      <c r="E919" s="19"/>
      <c r="F919" s="19"/>
      <c r="G919" s="19"/>
      <c r="H919" s="19"/>
    </row>
    <row r="920" spans="4:8" ht="12.75">
      <c r="D920" s="19"/>
      <c r="E920" s="19"/>
      <c r="F920" s="19"/>
      <c r="G920" s="19"/>
      <c r="H920" s="19"/>
    </row>
    <row r="921" spans="4:8" ht="12.75">
      <c r="D921" s="19"/>
      <c r="E921" s="19"/>
      <c r="F921" s="19"/>
      <c r="G921" s="19"/>
      <c r="H921" s="19"/>
    </row>
    <row r="922" spans="4:8" ht="12.75">
      <c r="D922" s="19"/>
      <c r="E922" s="19"/>
      <c r="F922" s="19"/>
      <c r="G922" s="19"/>
      <c r="H922" s="19"/>
    </row>
    <row r="923" spans="4:8" ht="12.75">
      <c r="D923" s="19"/>
      <c r="E923" s="19"/>
      <c r="F923" s="19"/>
      <c r="G923" s="19"/>
      <c r="H923" s="19"/>
    </row>
    <row r="924" spans="4:8" ht="12.75">
      <c r="D924" s="19"/>
      <c r="E924" s="19"/>
      <c r="F924" s="19"/>
      <c r="G924" s="19"/>
      <c r="H924" s="19"/>
    </row>
    <row r="925" spans="4:8" ht="12.75">
      <c r="D925" s="19"/>
      <c r="E925" s="19"/>
      <c r="F925" s="19"/>
      <c r="G925" s="19"/>
      <c r="H925" s="19"/>
    </row>
    <row r="926" spans="4:8" ht="12.75">
      <c r="D926" s="19"/>
      <c r="E926" s="19"/>
      <c r="F926" s="19"/>
      <c r="G926" s="19"/>
      <c r="H926" s="19"/>
    </row>
    <row r="927" spans="4:8" ht="12.75">
      <c r="D927" s="19"/>
      <c r="E927" s="19"/>
      <c r="F927" s="19"/>
      <c r="G927" s="19"/>
      <c r="H927" s="19"/>
    </row>
    <row r="928" spans="4:8" ht="12.75">
      <c r="D928" s="19"/>
      <c r="E928" s="19"/>
      <c r="F928" s="19"/>
      <c r="G928" s="19"/>
      <c r="H928" s="19"/>
    </row>
    <row r="929" spans="4:8" ht="12.75">
      <c r="D929" s="19"/>
      <c r="E929" s="19"/>
      <c r="F929" s="19"/>
      <c r="G929" s="19"/>
      <c r="H929" s="19"/>
    </row>
    <row r="930" spans="4:8" ht="12.75">
      <c r="D930" s="19"/>
      <c r="E930" s="19"/>
      <c r="F930" s="19"/>
      <c r="G930" s="19"/>
      <c r="H930" s="19"/>
    </row>
    <row r="931" spans="4:8" ht="12.75">
      <c r="D931" s="19"/>
      <c r="E931" s="19"/>
      <c r="F931" s="19"/>
      <c r="G931" s="19"/>
      <c r="H931" s="19"/>
    </row>
    <row r="932" spans="4:8" ht="12.75">
      <c r="D932" s="19"/>
      <c r="E932" s="19"/>
      <c r="F932" s="19"/>
      <c r="G932" s="19"/>
      <c r="H932" s="19"/>
    </row>
    <row r="933" spans="4:8" ht="12.75">
      <c r="D933" s="19"/>
      <c r="E933" s="19"/>
      <c r="F933" s="19"/>
      <c r="G933" s="19"/>
      <c r="H933" s="19"/>
    </row>
    <row r="934" spans="4:8" ht="12.75">
      <c r="D934" s="19"/>
      <c r="E934" s="19"/>
      <c r="F934" s="19"/>
      <c r="G934" s="19"/>
      <c r="H934" s="19"/>
    </row>
    <row r="935" spans="4:8" ht="12.75">
      <c r="D935" s="19"/>
      <c r="E935" s="19"/>
      <c r="F935" s="19"/>
      <c r="G935" s="19"/>
      <c r="H935" s="19"/>
    </row>
    <row r="936" spans="4:8" ht="12.75">
      <c r="D936" s="19"/>
      <c r="E936" s="19"/>
      <c r="F936" s="19"/>
      <c r="G936" s="19"/>
      <c r="H936" s="19"/>
    </row>
    <row r="937" spans="4:8" ht="12.75">
      <c r="D937" s="19"/>
      <c r="E937" s="19"/>
      <c r="F937" s="19"/>
      <c r="G937" s="19"/>
      <c r="H937" s="19"/>
    </row>
    <row r="938" spans="4:8" ht="12.75">
      <c r="D938" s="19"/>
      <c r="E938" s="19"/>
      <c r="F938" s="19"/>
      <c r="G938" s="19"/>
      <c r="H938" s="19"/>
    </row>
    <row r="939" spans="4:8" ht="12.75">
      <c r="D939" s="19"/>
      <c r="E939" s="19"/>
      <c r="F939" s="19"/>
      <c r="G939" s="19"/>
      <c r="H939" s="19"/>
    </row>
    <row r="940" spans="4:8" ht="12.75">
      <c r="D940" s="19"/>
      <c r="E940" s="19"/>
      <c r="F940" s="19"/>
      <c r="G940" s="19"/>
      <c r="H940" s="19"/>
    </row>
    <row r="941" spans="4:8" ht="12.75">
      <c r="D941" s="19"/>
      <c r="E941" s="19"/>
      <c r="F941" s="19"/>
      <c r="G941" s="19"/>
      <c r="H941" s="19"/>
    </row>
    <row r="942" spans="4:8" ht="12.75">
      <c r="D942" s="19"/>
      <c r="E942" s="19"/>
      <c r="F942" s="19"/>
      <c r="G942" s="19"/>
      <c r="H942" s="19"/>
    </row>
    <row r="943" spans="4:8" ht="12.75">
      <c r="D943" s="19"/>
      <c r="E943" s="19"/>
      <c r="F943" s="19"/>
      <c r="G943" s="19"/>
      <c r="H943" s="19"/>
    </row>
    <row r="944" spans="4:8" ht="12.75">
      <c r="D944" s="19"/>
      <c r="E944" s="19"/>
      <c r="F944" s="19"/>
      <c r="G944" s="19"/>
      <c r="H944" s="19"/>
    </row>
    <row r="945" spans="4:8" ht="12.75">
      <c r="D945" s="19"/>
      <c r="E945" s="19"/>
      <c r="F945" s="19"/>
      <c r="G945" s="19"/>
      <c r="H945" s="19"/>
    </row>
    <row r="946" spans="4:8" ht="12.75">
      <c r="D946" s="19"/>
      <c r="E946" s="19"/>
      <c r="F946" s="19"/>
      <c r="G946" s="19"/>
      <c r="H946" s="19"/>
    </row>
    <row r="947" spans="4:8" ht="12.75">
      <c r="D947" s="19"/>
      <c r="E947" s="19"/>
      <c r="F947" s="19"/>
      <c r="G947" s="19"/>
      <c r="H947" s="19"/>
    </row>
    <row r="948" spans="4:8" ht="12.75">
      <c r="D948" s="19"/>
      <c r="E948" s="19"/>
      <c r="F948" s="19"/>
      <c r="G948" s="19"/>
      <c r="H948" s="19"/>
    </row>
    <row r="949" spans="4:8" ht="12.75">
      <c r="D949" s="19"/>
      <c r="E949" s="19"/>
      <c r="F949" s="19"/>
      <c r="G949" s="19"/>
      <c r="H949" s="19"/>
    </row>
    <row r="950" spans="4:8" ht="12.75">
      <c r="D950" s="19"/>
      <c r="E950" s="19"/>
      <c r="F950" s="19"/>
      <c r="G950" s="19"/>
      <c r="H950" s="19"/>
    </row>
    <row r="951" spans="4:8" ht="12.75">
      <c r="D951" s="19"/>
      <c r="E951" s="19"/>
      <c r="F951" s="19"/>
      <c r="G951" s="19"/>
      <c r="H951" s="19"/>
    </row>
    <row r="952" spans="4:8" ht="12.75">
      <c r="D952" s="19"/>
      <c r="E952" s="19"/>
      <c r="F952" s="19"/>
      <c r="G952" s="19"/>
      <c r="H952" s="19"/>
    </row>
    <row r="953" spans="4:8" ht="12.75">
      <c r="D953" s="19"/>
      <c r="E953" s="19"/>
      <c r="F953" s="19"/>
      <c r="G953" s="19"/>
      <c r="H953" s="19"/>
    </row>
    <row r="954" spans="4:8" ht="12.75">
      <c r="D954" s="19"/>
      <c r="E954" s="19"/>
      <c r="F954" s="19"/>
      <c r="G954" s="19"/>
      <c r="H954" s="19"/>
    </row>
    <row r="955" spans="4:8" ht="12.75">
      <c r="D955" s="19"/>
      <c r="E955" s="19"/>
      <c r="F955" s="19"/>
      <c r="G955" s="19"/>
      <c r="H955" s="19"/>
    </row>
    <row r="956" spans="4:8" ht="12.75">
      <c r="D956" s="19"/>
      <c r="E956" s="19"/>
      <c r="F956" s="19"/>
      <c r="G956" s="19"/>
      <c r="H956" s="19"/>
    </row>
    <row r="957" spans="4:8" ht="12.75">
      <c r="D957" s="19"/>
      <c r="E957" s="19"/>
      <c r="F957" s="19"/>
      <c r="G957" s="19"/>
      <c r="H957" s="19"/>
    </row>
    <row r="958" spans="4:8" ht="12.75">
      <c r="D958" s="19"/>
      <c r="E958" s="19"/>
      <c r="F958" s="19"/>
      <c r="G958" s="19"/>
      <c r="H958" s="19"/>
    </row>
    <row r="959" spans="4:8" ht="12.75">
      <c r="D959" s="19"/>
      <c r="E959" s="19"/>
      <c r="F959" s="19"/>
      <c r="G959" s="19"/>
      <c r="H959" s="19"/>
    </row>
    <row r="960" spans="4:8" ht="12.75">
      <c r="D960" s="19"/>
      <c r="E960" s="19"/>
      <c r="F960" s="19"/>
      <c r="G960" s="19"/>
      <c r="H960" s="19"/>
    </row>
    <row r="961" spans="4:8" ht="12.75">
      <c r="D961" s="19"/>
      <c r="E961" s="19"/>
      <c r="F961" s="19"/>
      <c r="G961" s="19"/>
      <c r="H961" s="19"/>
    </row>
    <row r="962" spans="4:8" ht="12.75">
      <c r="D962" s="19"/>
      <c r="E962" s="19"/>
      <c r="F962" s="19"/>
      <c r="G962" s="19"/>
      <c r="H962" s="19"/>
    </row>
    <row r="963" spans="4:8" ht="12.75">
      <c r="D963" s="19"/>
      <c r="E963" s="19"/>
      <c r="F963" s="19"/>
      <c r="G963" s="19"/>
      <c r="H963" s="19"/>
    </row>
    <row r="964" spans="4:8" ht="12.75">
      <c r="D964" s="19"/>
      <c r="E964" s="19"/>
      <c r="F964" s="19"/>
      <c r="G964" s="19"/>
      <c r="H964" s="19"/>
    </row>
    <row r="965" spans="4:8" ht="12.75">
      <c r="D965" s="19"/>
      <c r="E965" s="19"/>
      <c r="F965" s="19"/>
      <c r="G965" s="19"/>
      <c r="H965" s="19"/>
    </row>
    <row r="966" spans="4:8" ht="12.75">
      <c r="D966" s="19"/>
      <c r="E966" s="19"/>
      <c r="F966" s="19"/>
      <c r="G966" s="19"/>
      <c r="H966" s="19"/>
    </row>
    <row r="967" spans="4:8" ht="12.75">
      <c r="D967" s="19"/>
      <c r="E967" s="19"/>
      <c r="F967" s="19"/>
      <c r="G967" s="19"/>
      <c r="H967" s="19"/>
    </row>
    <row r="968" spans="4:8" ht="12.75">
      <c r="D968" s="19"/>
      <c r="E968" s="19"/>
      <c r="F968" s="19"/>
      <c r="G968" s="19"/>
      <c r="H968" s="19"/>
    </row>
    <row r="969" spans="4:8" ht="12.75">
      <c r="D969" s="19"/>
      <c r="E969" s="19"/>
      <c r="F969" s="19"/>
      <c r="G969" s="19"/>
      <c r="H969" s="19"/>
    </row>
    <row r="970" spans="4:8" ht="12.75">
      <c r="D970" s="19"/>
      <c r="E970" s="19"/>
      <c r="F970" s="19"/>
      <c r="G970" s="19"/>
      <c r="H970" s="19"/>
    </row>
    <row r="971" spans="4:8" ht="12.75">
      <c r="D971" s="19"/>
      <c r="E971" s="19"/>
      <c r="F971" s="19"/>
      <c r="G971" s="19"/>
      <c r="H971" s="19"/>
    </row>
    <row r="972" spans="4:8" ht="12.75">
      <c r="D972" s="19"/>
      <c r="E972" s="19"/>
      <c r="F972" s="19"/>
      <c r="G972" s="19"/>
      <c r="H972" s="19"/>
    </row>
    <row r="973" spans="4:8" ht="12.75">
      <c r="D973" s="19"/>
      <c r="E973" s="19"/>
      <c r="F973" s="19"/>
      <c r="G973" s="19"/>
      <c r="H973" s="19"/>
    </row>
    <row r="974" spans="4:8" ht="12.75">
      <c r="D974" s="19"/>
      <c r="E974" s="19"/>
      <c r="F974" s="19"/>
      <c r="G974" s="19"/>
      <c r="H974" s="19"/>
    </row>
    <row r="975" spans="4:8" ht="12.75">
      <c r="D975" s="19"/>
      <c r="E975" s="19"/>
      <c r="F975" s="19"/>
      <c r="G975" s="19"/>
      <c r="H975" s="19"/>
    </row>
    <row r="976" spans="4:8" ht="12.75">
      <c r="D976" s="19"/>
      <c r="E976" s="19"/>
      <c r="F976" s="19"/>
      <c r="G976" s="19"/>
      <c r="H976" s="19"/>
    </row>
    <row r="977" spans="4:8" ht="12.75">
      <c r="D977" s="19"/>
      <c r="E977" s="19"/>
      <c r="F977" s="19"/>
      <c r="G977" s="19"/>
      <c r="H977" s="19"/>
    </row>
    <row r="978" spans="4:8" ht="12.75">
      <c r="D978" s="19"/>
      <c r="E978" s="19"/>
      <c r="F978" s="19"/>
      <c r="G978" s="19"/>
      <c r="H978" s="19"/>
    </row>
    <row r="979" spans="4:8" ht="12.75">
      <c r="D979" s="19"/>
      <c r="E979" s="19"/>
      <c r="F979" s="19"/>
      <c r="G979" s="19"/>
      <c r="H979" s="19"/>
    </row>
    <row r="980" spans="4:8" ht="12.75">
      <c r="D980" s="19"/>
      <c r="E980" s="19"/>
      <c r="F980" s="19"/>
      <c r="G980" s="19"/>
      <c r="H980" s="19"/>
    </row>
    <row r="981" spans="4:8" ht="12.75">
      <c r="D981" s="19"/>
      <c r="E981" s="19"/>
      <c r="F981" s="19"/>
      <c r="G981" s="19"/>
      <c r="H981" s="19"/>
    </row>
    <row r="982" spans="4:8" ht="12.75">
      <c r="D982" s="19"/>
      <c r="E982" s="19"/>
      <c r="F982" s="19"/>
      <c r="G982" s="19"/>
      <c r="H982" s="19"/>
    </row>
    <row r="983" spans="4:8" ht="12.75">
      <c r="D983" s="19"/>
      <c r="E983" s="19"/>
      <c r="F983" s="19"/>
      <c r="G983" s="19"/>
      <c r="H983" s="19"/>
    </row>
    <row r="984" spans="4:8" ht="12.75">
      <c r="D984" s="19"/>
      <c r="E984" s="19"/>
      <c r="F984" s="19"/>
      <c r="G984" s="19"/>
      <c r="H984" s="19"/>
    </row>
    <row r="985" spans="4:8" ht="12.75">
      <c r="D985" s="19"/>
      <c r="E985" s="19"/>
      <c r="F985" s="19"/>
      <c r="G985" s="19"/>
      <c r="H985" s="19"/>
    </row>
    <row r="986" spans="4:8" ht="12.75">
      <c r="D986" s="19"/>
      <c r="E986" s="19"/>
      <c r="F986" s="19"/>
      <c r="G986" s="19"/>
      <c r="H986" s="19"/>
    </row>
    <row r="987" spans="4:8" ht="12.75">
      <c r="D987" s="19"/>
      <c r="E987" s="19"/>
      <c r="F987" s="19"/>
      <c r="G987" s="19"/>
      <c r="H987" s="19"/>
    </row>
    <row r="988" spans="4:8" ht="12.75">
      <c r="D988" s="19"/>
      <c r="E988" s="19"/>
      <c r="F988" s="19"/>
      <c r="G988" s="19"/>
      <c r="H988" s="19"/>
    </row>
    <row r="989" spans="4:8" ht="12.75">
      <c r="D989" s="19"/>
      <c r="E989" s="19"/>
      <c r="F989" s="19"/>
      <c r="G989" s="19"/>
      <c r="H989" s="19"/>
    </row>
    <row r="990" spans="4:8" ht="12.75">
      <c r="D990" s="19"/>
      <c r="E990" s="19"/>
      <c r="F990" s="19"/>
      <c r="G990" s="19"/>
      <c r="H990" s="19"/>
    </row>
    <row r="991" spans="4:8" ht="12.75">
      <c r="D991" s="19"/>
      <c r="E991" s="19"/>
      <c r="F991" s="19"/>
      <c r="G991" s="19"/>
      <c r="H991" s="19"/>
    </row>
    <row r="992" spans="4:8" ht="12.75">
      <c r="D992" s="19"/>
      <c r="E992" s="19"/>
      <c r="F992" s="19"/>
      <c r="G992" s="19"/>
      <c r="H992" s="19"/>
    </row>
    <row r="993" spans="4:8" ht="12.75">
      <c r="D993" s="19"/>
      <c r="E993" s="19"/>
      <c r="F993" s="19"/>
      <c r="G993" s="19"/>
      <c r="H993" s="19"/>
    </row>
    <row r="994" spans="4:8" ht="12.75">
      <c r="D994" s="19"/>
      <c r="E994" s="19"/>
      <c r="F994" s="19"/>
      <c r="G994" s="19"/>
      <c r="H994" s="19"/>
    </row>
    <row r="995" spans="4:8" ht="12.75">
      <c r="D995" s="19"/>
      <c r="E995" s="19"/>
      <c r="F995" s="19"/>
      <c r="G995" s="19"/>
      <c r="H995" s="19"/>
    </row>
    <row r="996" spans="4:8" ht="12.75">
      <c r="D996" s="19"/>
      <c r="E996" s="19"/>
      <c r="F996" s="19"/>
      <c r="G996" s="19"/>
      <c r="H996" s="19"/>
    </row>
    <row r="997" spans="4:8" ht="12.75">
      <c r="D997" s="19"/>
      <c r="E997" s="19"/>
      <c r="F997" s="19"/>
      <c r="G997" s="19"/>
      <c r="H997" s="19"/>
    </row>
    <row r="998" spans="4:8" ht="12.75">
      <c r="D998" s="19"/>
      <c r="E998" s="19"/>
      <c r="F998" s="19"/>
      <c r="G998" s="19"/>
      <c r="H998" s="19"/>
    </row>
    <row r="999" spans="4:8" ht="12.75">
      <c r="D999" s="19"/>
      <c r="E999" s="19"/>
      <c r="F999" s="19"/>
      <c r="G999" s="19"/>
      <c r="H999" s="19"/>
    </row>
    <row r="1000" spans="4:8" ht="12.75">
      <c r="D1000" s="19"/>
      <c r="E1000" s="19"/>
      <c r="F1000" s="19"/>
      <c r="G1000" s="19"/>
      <c r="H1000" s="1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2582-DDEB-49F4-BCE2-283B75C17EB8}">
  <dimension ref="D14:U42"/>
  <sheetViews>
    <sheetView showGridLines="0" showRowColHeaders="0" topLeftCell="A14" zoomScale="90" zoomScaleNormal="90" workbookViewId="0">
      <selection activeCell="B29" sqref="A29:B29"/>
    </sheetView>
  </sheetViews>
  <sheetFormatPr defaultRowHeight="12.75"/>
  <sheetData>
    <row r="14" spans="4:21" ht="13.5" thickBot="1"/>
    <row r="15" spans="4:21">
      <c r="D15" s="36" t="s">
        <v>422</v>
      </c>
      <c r="E15" s="37"/>
      <c r="F15" s="37"/>
      <c r="G15" s="37"/>
      <c r="H15" s="37"/>
      <c r="I15" s="37"/>
      <c r="J15" s="37"/>
      <c r="K15" s="37"/>
      <c r="L15" s="37"/>
      <c r="M15" s="37"/>
      <c r="N15" s="37"/>
      <c r="O15" s="37"/>
      <c r="P15" s="37"/>
      <c r="Q15" s="37"/>
      <c r="R15" s="37"/>
      <c r="S15" s="37"/>
      <c r="T15" s="37"/>
      <c r="U15" s="38"/>
    </row>
    <row r="16" spans="4:21" ht="13.5" thickBot="1">
      <c r="D16" s="39"/>
      <c r="E16" s="40"/>
      <c r="F16" s="40"/>
      <c r="G16" s="40"/>
      <c r="H16" s="40"/>
      <c r="I16" s="40"/>
      <c r="J16" s="40"/>
      <c r="K16" s="40"/>
      <c r="L16" s="40"/>
      <c r="M16" s="40"/>
      <c r="N16" s="40"/>
      <c r="O16" s="40"/>
      <c r="P16" s="40"/>
      <c r="Q16" s="40"/>
      <c r="R16" s="40"/>
      <c r="S16" s="40"/>
      <c r="T16" s="40"/>
      <c r="U16" s="41"/>
    </row>
    <row r="17" spans="4:21">
      <c r="D17" s="27"/>
      <c r="E17" s="33"/>
      <c r="F17" s="33"/>
      <c r="G17" s="33"/>
      <c r="H17" s="33"/>
      <c r="I17" s="33"/>
      <c r="J17" s="33"/>
      <c r="K17" s="33"/>
      <c r="L17" s="33"/>
      <c r="M17" s="33"/>
      <c r="N17" s="33"/>
      <c r="O17" s="33"/>
      <c r="P17" s="33"/>
      <c r="Q17" s="33"/>
      <c r="R17" s="33"/>
      <c r="S17" s="33"/>
      <c r="T17" s="33"/>
      <c r="U17" s="28"/>
    </row>
    <row r="18" spans="4:21">
      <c r="D18" s="29"/>
      <c r="E18" s="34"/>
      <c r="F18" s="34"/>
      <c r="G18" s="34"/>
      <c r="H18" s="34"/>
      <c r="I18" s="34"/>
      <c r="J18" s="34"/>
      <c r="K18" s="34"/>
      <c r="L18" s="34"/>
      <c r="M18" s="34"/>
      <c r="N18" s="34"/>
      <c r="O18" s="34"/>
      <c r="P18" s="34"/>
      <c r="Q18" s="34"/>
      <c r="R18" s="34"/>
      <c r="S18" s="34"/>
      <c r="T18" s="34"/>
      <c r="U18" s="30"/>
    </row>
    <row r="19" spans="4:21">
      <c r="D19" s="29"/>
      <c r="E19" s="34"/>
      <c r="F19" s="34"/>
      <c r="G19" s="34"/>
      <c r="H19" s="34"/>
      <c r="I19" s="34"/>
      <c r="J19" s="34"/>
      <c r="K19" s="34"/>
      <c r="L19" s="34"/>
      <c r="M19" s="34"/>
      <c r="N19" s="34"/>
      <c r="O19" s="34"/>
      <c r="P19" s="34"/>
      <c r="Q19" s="34"/>
      <c r="R19" s="34"/>
      <c r="S19" s="34"/>
      <c r="T19" s="34"/>
      <c r="U19" s="30"/>
    </row>
    <row r="20" spans="4:21">
      <c r="D20" s="29"/>
      <c r="E20" s="34"/>
      <c r="F20" s="34"/>
      <c r="G20" s="34"/>
      <c r="H20" s="34"/>
      <c r="I20" s="34"/>
      <c r="J20" s="34"/>
      <c r="K20" s="34"/>
      <c r="L20" s="34"/>
      <c r="M20" s="34"/>
      <c r="N20" s="34"/>
      <c r="O20" s="34"/>
      <c r="P20" s="34"/>
      <c r="Q20" s="34"/>
      <c r="R20" s="34"/>
      <c r="S20" s="34"/>
      <c r="T20" s="34"/>
      <c r="U20" s="30"/>
    </row>
    <row r="21" spans="4:21">
      <c r="D21" s="29"/>
      <c r="E21" s="34"/>
      <c r="F21" s="34"/>
      <c r="G21" s="34"/>
      <c r="H21" s="34"/>
      <c r="I21" s="34"/>
      <c r="J21" s="34"/>
      <c r="K21" s="34"/>
      <c r="L21" s="34"/>
      <c r="M21" s="34"/>
      <c r="N21" s="34"/>
      <c r="O21" s="34"/>
      <c r="P21" s="34"/>
      <c r="Q21" s="34"/>
      <c r="R21" s="34"/>
      <c r="S21" s="34"/>
      <c r="T21" s="34"/>
      <c r="U21" s="30"/>
    </row>
    <row r="22" spans="4:21">
      <c r="D22" s="29"/>
      <c r="E22" s="34"/>
      <c r="F22" s="34"/>
      <c r="G22" s="34"/>
      <c r="H22" s="34"/>
      <c r="I22" s="34"/>
      <c r="J22" s="34"/>
      <c r="K22" s="34"/>
      <c r="L22" s="34"/>
      <c r="M22" s="34"/>
      <c r="N22" s="34"/>
      <c r="O22" s="34"/>
      <c r="P22" s="34"/>
      <c r="Q22" s="34"/>
      <c r="R22" s="34"/>
      <c r="S22" s="34"/>
      <c r="T22" s="34"/>
      <c r="U22" s="30"/>
    </row>
    <row r="23" spans="4:21">
      <c r="D23" s="29"/>
      <c r="E23" s="34"/>
      <c r="F23" s="34"/>
      <c r="G23" s="34"/>
      <c r="H23" s="34"/>
      <c r="I23" s="34"/>
      <c r="J23" s="34"/>
      <c r="K23" s="34"/>
      <c r="L23" s="34"/>
      <c r="M23" s="34"/>
      <c r="N23" s="34"/>
      <c r="O23" s="34"/>
      <c r="P23" s="34"/>
      <c r="Q23" s="34"/>
      <c r="R23" s="34"/>
      <c r="S23" s="34"/>
      <c r="T23" s="34"/>
      <c r="U23" s="30"/>
    </row>
    <row r="24" spans="4:21">
      <c r="D24" s="29"/>
      <c r="E24" s="34"/>
      <c r="F24" s="34"/>
      <c r="G24" s="34"/>
      <c r="H24" s="34"/>
      <c r="I24" s="34"/>
      <c r="J24" s="34"/>
      <c r="K24" s="34"/>
      <c r="L24" s="34"/>
      <c r="M24" s="34"/>
      <c r="N24" s="34"/>
      <c r="O24" s="34"/>
      <c r="P24" s="34"/>
      <c r="Q24" s="34"/>
      <c r="R24" s="34"/>
      <c r="S24" s="34"/>
      <c r="T24" s="34"/>
      <c r="U24" s="30"/>
    </row>
    <row r="25" spans="4:21">
      <c r="D25" s="29"/>
      <c r="E25" s="34"/>
      <c r="F25" s="34"/>
      <c r="G25" s="34"/>
      <c r="H25" s="34"/>
      <c r="I25" s="34"/>
      <c r="J25" s="34"/>
      <c r="K25" s="34"/>
      <c r="L25" s="34"/>
      <c r="M25" s="34"/>
      <c r="N25" s="34"/>
      <c r="O25" s="34"/>
      <c r="P25" s="34"/>
      <c r="Q25" s="34"/>
      <c r="R25" s="34"/>
      <c r="S25" s="34"/>
      <c r="T25" s="34"/>
      <c r="U25" s="30"/>
    </row>
    <row r="26" spans="4:21">
      <c r="D26" s="29"/>
      <c r="E26" s="34"/>
      <c r="F26" s="34"/>
      <c r="G26" s="34"/>
      <c r="H26" s="34"/>
      <c r="I26" s="34"/>
      <c r="J26" s="34"/>
      <c r="K26" s="34"/>
      <c r="L26" s="34"/>
      <c r="M26" s="34"/>
      <c r="N26" s="34"/>
      <c r="O26" s="34"/>
      <c r="P26" s="34"/>
      <c r="Q26" s="34"/>
      <c r="R26" s="34"/>
      <c r="S26" s="34"/>
      <c r="T26" s="34"/>
      <c r="U26" s="30"/>
    </row>
    <row r="27" spans="4:21">
      <c r="D27" s="29"/>
      <c r="E27" s="34"/>
      <c r="F27" s="34"/>
      <c r="G27" s="34"/>
      <c r="H27" s="34"/>
      <c r="I27" s="34"/>
      <c r="J27" s="34"/>
      <c r="K27" s="34"/>
      <c r="L27" s="34"/>
      <c r="M27" s="34"/>
      <c r="N27" s="34"/>
      <c r="O27" s="34"/>
      <c r="P27" s="34"/>
      <c r="Q27" s="34"/>
      <c r="R27" s="34"/>
      <c r="S27" s="34"/>
      <c r="T27" s="34"/>
      <c r="U27" s="30"/>
    </row>
    <row r="28" spans="4:21">
      <c r="D28" s="29"/>
      <c r="E28" s="34"/>
      <c r="F28" s="34"/>
      <c r="G28" s="34"/>
      <c r="H28" s="34"/>
      <c r="I28" s="34"/>
      <c r="J28" s="34"/>
      <c r="K28" s="34"/>
      <c r="L28" s="34"/>
      <c r="M28" s="34"/>
      <c r="N28" s="34"/>
      <c r="O28" s="34"/>
      <c r="P28" s="34"/>
      <c r="Q28" s="34"/>
      <c r="R28" s="34"/>
      <c r="S28" s="34"/>
      <c r="T28" s="34"/>
      <c r="U28" s="30"/>
    </row>
    <row r="29" spans="4:21">
      <c r="D29" s="29"/>
      <c r="E29" s="34"/>
      <c r="F29" s="34"/>
      <c r="G29" s="34"/>
      <c r="H29" s="34"/>
      <c r="I29" s="34"/>
      <c r="J29" s="34"/>
      <c r="K29" s="34"/>
      <c r="L29" s="34"/>
      <c r="M29" s="34"/>
      <c r="N29" s="34"/>
      <c r="O29" s="34"/>
      <c r="P29" s="34"/>
      <c r="Q29" s="34"/>
      <c r="R29" s="34"/>
      <c r="S29" s="34"/>
      <c r="T29" s="34"/>
      <c r="U29" s="30"/>
    </row>
    <row r="30" spans="4:21">
      <c r="D30" s="29"/>
      <c r="E30" s="34"/>
      <c r="F30" s="34"/>
      <c r="G30" s="34"/>
      <c r="H30" s="34"/>
      <c r="I30" s="34"/>
      <c r="J30" s="34"/>
      <c r="K30" s="34"/>
      <c r="L30" s="34"/>
      <c r="M30" s="34"/>
      <c r="N30" s="34"/>
      <c r="O30" s="34"/>
      <c r="P30" s="34"/>
      <c r="Q30" s="34"/>
      <c r="R30" s="34"/>
      <c r="S30" s="34"/>
      <c r="T30" s="34"/>
      <c r="U30" s="30"/>
    </row>
    <row r="31" spans="4:21">
      <c r="D31" s="29"/>
      <c r="E31" s="34"/>
      <c r="F31" s="34"/>
      <c r="G31" s="34"/>
      <c r="H31" s="34"/>
      <c r="I31" s="34"/>
      <c r="J31" s="34"/>
      <c r="K31" s="34"/>
      <c r="L31" s="34"/>
      <c r="M31" s="34"/>
      <c r="N31" s="34"/>
      <c r="O31" s="34"/>
      <c r="P31" s="34"/>
      <c r="Q31" s="34"/>
      <c r="R31" s="34"/>
      <c r="S31" s="34"/>
      <c r="T31" s="34"/>
      <c r="U31" s="30"/>
    </row>
    <row r="32" spans="4:21">
      <c r="D32" s="29"/>
      <c r="E32" s="34"/>
      <c r="F32" s="34"/>
      <c r="G32" s="34"/>
      <c r="H32" s="34"/>
      <c r="I32" s="34"/>
      <c r="J32" s="34"/>
      <c r="K32" s="34"/>
      <c r="L32" s="34"/>
      <c r="M32" s="34"/>
      <c r="N32" s="34"/>
      <c r="O32" s="34"/>
      <c r="P32" s="34"/>
      <c r="Q32" s="34"/>
      <c r="R32" s="34"/>
      <c r="S32" s="34"/>
      <c r="T32" s="34"/>
      <c r="U32" s="30"/>
    </row>
    <row r="33" spans="4:21">
      <c r="D33" s="29"/>
      <c r="E33" s="34"/>
      <c r="F33" s="34"/>
      <c r="G33" s="34"/>
      <c r="H33" s="34"/>
      <c r="I33" s="34"/>
      <c r="J33" s="34"/>
      <c r="K33" s="34"/>
      <c r="L33" s="34"/>
      <c r="M33" s="34"/>
      <c r="N33" s="34"/>
      <c r="O33" s="34"/>
      <c r="P33" s="34"/>
      <c r="Q33" s="34"/>
      <c r="R33" s="34"/>
      <c r="S33" s="34"/>
      <c r="T33" s="34"/>
      <c r="U33" s="30"/>
    </row>
    <row r="34" spans="4:21">
      <c r="D34" s="29"/>
      <c r="E34" s="34"/>
      <c r="F34" s="34"/>
      <c r="G34" s="34"/>
      <c r="H34" s="34"/>
      <c r="I34" s="34"/>
      <c r="J34" s="34"/>
      <c r="K34" s="34"/>
      <c r="L34" s="34"/>
      <c r="M34" s="34"/>
      <c r="N34" s="34"/>
      <c r="O34" s="34"/>
      <c r="P34" s="34"/>
      <c r="Q34" s="34"/>
      <c r="R34" s="34"/>
      <c r="S34" s="34"/>
      <c r="T34" s="34"/>
      <c r="U34" s="30"/>
    </row>
    <row r="35" spans="4:21">
      <c r="D35" s="29"/>
      <c r="E35" s="34"/>
      <c r="F35" s="34"/>
      <c r="G35" s="34"/>
      <c r="H35" s="34"/>
      <c r="I35" s="34"/>
      <c r="J35" s="34"/>
      <c r="K35" s="34"/>
      <c r="L35" s="34"/>
      <c r="M35" s="34"/>
      <c r="N35" s="34"/>
      <c r="O35" s="34"/>
      <c r="P35" s="34"/>
      <c r="Q35" s="34"/>
      <c r="R35" s="34"/>
      <c r="S35" s="34"/>
      <c r="T35" s="34"/>
      <c r="U35" s="30"/>
    </row>
    <row r="36" spans="4:21">
      <c r="D36" s="29"/>
      <c r="E36" s="34"/>
      <c r="F36" s="34"/>
      <c r="G36" s="34"/>
      <c r="H36" s="34"/>
      <c r="I36" s="34"/>
      <c r="J36" s="34"/>
      <c r="K36" s="34"/>
      <c r="L36" s="34"/>
      <c r="M36" s="34"/>
      <c r="N36" s="34"/>
      <c r="O36" s="34"/>
      <c r="P36" s="34"/>
      <c r="Q36" s="34"/>
      <c r="R36" s="34"/>
      <c r="S36" s="34"/>
      <c r="T36" s="34"/>
      <c r="U36" s="30"/>
    </row>
    <row r="37" spans="4:21">
      <c r="D37" s="29"/>
      <c r="E37" s="34"/>
      <c r="F37" s="34"/>
      <c r="G37" s="34"/>
      <c r="H37" s="34"/>
      <c r="I37" s="34"/>
      <c r="J37" s="34"/>
      <c r="K37" s="34"/>
      <c r="L37" s="34"/>
      <c r="M37" s="34"/>
      <c r="N37" s="34"/>
      <c r="O37" s="34"/>
      <c r="P37" s="34"/>
      <c r="Q37" s="34"/>
      <c r="R37" s="34"/>
      <c r="S37" s="34"/>
      <c r="T37" s="34"/>
      <c r="U37" s="30"/>
    </row>
    <row r="38" spans="4:21">
      <c r="D38" s="29"/>
      <c r="E38" s="34"/>
      <c r="F38" s="34"/>
      <c r="G38" s="34"/>
      <c r="H38" s="34"/>
      <c r="I38" s="34"/>
      <c r="J38" s="34"/>
      <c r="K38" s="34"/>
      <c r="L38" s="34"/>
      <c r="M38" s="34"/>
      <c r="N38" s="34"/>
      <c r="O38" s="34"/>
      <c r="P38" s="34"/>
      <c r="Q38" s="34"/>
      <c r="R38" s="34"/>
      <c r="S38" s="34"/>
      <c r="T38" s="34"/>
      <c r="U38" s="30"/>
    </row>
    <row r="39" spans="4:21">
      <c r="D39" s="29"/>
      <c r="E39" s="34"/>
      <c r="F39" s="34"/>
      <c r="G39" s="34"/>
      <c r="H39" s="34"/>
      <c r="I39" s="34"/>
      <c r="J39" s="34"/>
      <c r="K39" s="34"/>
      <c r="L39" s="34"/>
      <c r="M39" s="34"/>
      <c r="N39" s="34"/>
      <c r="O39" s="34"/>
      <c r="P39" s="34"/>
      <c r="Q39" s="34"/>
      <c r="R39" s="34"/>
      <c r="S39" s="34"/>
      <c r="T39" s="34"/>
      <c r="U39" s="30"/>
    </row>
    <row r="40" spans="4:21">
      <c r="D40" s="29"/>
      <c r="E40" s="34"/>
      <c r="F40" s="34"/>
      <c r="G40" s="34"/>
      <c r="H40" s="34"/>
      <c r="I40" s="34"/>
      <c r="J40" s="34"/>
      <c r="K40" s="34"/>
      <c r="L40" s="34"/>
      <c r="M40" s="34"/>
      <c r="N40" s="34"/>
      <c r="O40" s="34"/>
      <c r="P40" s="34"/>
      <c r="Q40" s="34"/>
      <c r="R40" s="34"/>
      <c r="S40" s="34"/>
      <c r="T40" s="34"/>
      <c r="U40" s="30"/>
    </row>
    <row r="41" spans="4:21">
      <c r="D41" s="29"/>
      <c r="E41" s="34"/>
      <c r="F41" s="34"/>
      <c r="G41" s="34"/>
      <c r="H41" s="34"/>
      <c r="I41" s="34"/>
      <c r="J41" s="34"/>
      <c r="K41" s="34"/>
      <c r="L41" s="34"/>
      <c r="M41" s="34"/>
      <c r="N41" s="34"/>
      <c r="O41" s="34"/>
      <c r="P41" s="34"/>
      <c r="Q41" s="34"/>
      <c r="R41" s="34"/>
      <c r="S41" s="34"/>
      <c r="T41" s="34"/>
      <c r="U41" s="30"/>
    </row>
    <row r="42" spans="4:21" ht="13.5" thickBot="1">
      <c r="D42" s="31"/>
      <c r="E42" s="35"/>
      <c r="F42" s="35"/>
      <c r="G42" s="35"/>
      <c r="H42" s="35"/>
      <c r="I42" s="35"/>
      <c r="J42" s="35"/>
      <c r="K42" s="35"/>
      <c r="L42" s="35"/>
      <c r="M42" s="35"/>
      <c r="N42" s="35"/>
      <c r="O42" s="35"/>
      <c r="P42" s="35"/>
      <c r="Q42" s="35"/>
      <c r="R42" s="35"/>
      <c r="S42" s="35"/>
      <c r="T42" s="35"/>
      <c r="U42" s="32"/>
    </row>
  </sheetData>
  <mergeCells count="1">
    <mergeCell ref="D15:U1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0588D-4E2D-4BE5-8648-83BF0479E26D}">
  <dimension ref="A1:C58"/>
  <sheetViews>
    <sheetView topLeftCell="A40" workbookViewId="0">
      <selection activeCell="K1" sqref="K1"/>
    </sheetView>
  </sheetViews>
  <sheetFormatPr defaultRowHeight="12.75"/>
  <cols>
    <col min="1" max="1" width="13.85546875" bestFit="1" customWidth="1"/>
    <col min="2" max="2" width="12.85546875" bestFit="1" customWidth="1"/>
    <col min="3" max="3" width="17.85546875" bestFit="1" customWidth="1"/>
  </cols>
  <sheetData>
    <row r="1" spans="1:3">
      <c r="A1" s="21" t="s">
        <v>409</v>
      </c>
      <c r="B1" t="s">
        <v>420</v>
      </c>
    </row>
    <row r="2" spans="1:3">
      <c r="A2" s="22" t="s">
        <v>364</v>
      </c>
      <c r="B2" s="23">
        <v>2995540.6799999992</v>
      </c>
    </row>
    <row r="3" spans="1:3">
      <c r="A3" s="22" t="s">
        <v>357</v>
      </c>
      <c r="B3" s="23">
        <v>2907523.1100000003</v>
      </c>
    </row>
    <row r="4" spans="1:3">
      <c r="A4" s="22" t="s">
        <v>310</v>
      </c>
      <c r="B4" s="23">
        <v>3680388.8200000008</v>
      </c>
    </row>
    <row r="5" spans="1:3">
      <c r="A5" s="22" t="s">
        <v>309</v>
      </c>
      <c r="B5" s="23">
        <v>3781020.7900000005</v>
      </c>
    </row>
    <row r="6" spans="1:3">
      <c r="A6" s="22" t="s">
        <v>346</v>
      </c>
      <c r="B6" s="23">
        <v>3529228.89</v>
      </c>
    </row>
    <row r="7" spans="1:3">
      <c r="A7" s="22" t="s">
        <v>410</v>
      </c>
      <c r="B7" s="23">
        <v>16893702.289999999</v>
      </c>
    </row>
    <row r="12" spans="1:3">
      <c r="A12" s="21" t="s">
        <v>409</v>
      </c>
      <c r="B12" t="s">
        <v>420</v>
      </c>
      <c r="C12" t="s">
        <v>421</v>
      </c>
    </row>
    <row r="13" spans="1:3">
      <c r="A13" s="22" t="s">
        <v>412</v>
      </c>
      <c r="B13" s="23">
        <v>10325198.879999999</v>
      </c>
      <c r="C13" s="23">
        <v>18.212737024470805</v>
      </c>
    </row>
    <row r="14" spans="1:3">
      <c r="A14" s="22" t="s">
        <v>413</v>
      </c>
      <c r="B14" s="23">
        <v>823793.53999999969</v>
      </c>
      <c r="C14" s="23">
        <v>63.200603208184823</v>
      </c>
    </row>
    <row r="15" spans="1:3">
      <c r="A15" s="22" t="s">
        <v>415</v>
      </c>
      <c r="B15" s="23">
        <v>4008254.8700000015</v>
      </c>
      <c r="C15" s="23">
        <v>94.139067956858383</v>
      </c>
    </row>
    <row r="16" spans="1:3">
      <c r="A16" s="22" t="s">
        <v>414</v>
      </c>
      <c r="B16" s="23">
        <v>1736455</v>
      </c>
      <c r="C16" s="23">
        <v>19.754285714285714</v>
      </c>
    </row>
    <row r="17" spans="1:3">
      <c r="A17" s="22" t="s">
        <v>410</v>
      </c>
      <c r="B17" s="23">
        <v>16893702.289999999</v>
      </c>
      <c r="C17" s="23">
        <v>195.30669390379973</v>
      </c>
    </row>
    <row r="24" spans="1:3">
      <c r="A24" s="21" t="s">
        <v>409</v>
      </c>
      <c r="B24" t="s">
        <v>420</v>
      </c>
    </row>
    <row r="25" spans="1:3">
      <c r="A25" s="22" t="s">
        <v>398</v>
      </c>
      <c r="B25" s="23">
        <v>-614545.62</v>
      </c>
    </row>
    <row r="26" spans="1:3">
      <c r="A26" s="22" t="s">
        <v>395</v>
      </c>
      <c r="B26" s="23">
        <v>660103.08999999985</v>
      </c>
    </row>
    <row r="27" spans="1:3">
      <c r="A27" s="22" t="s">
        <v>397</v>
      </c>
      <c r="B27" s="23">
        <v>1316803.1400000001</v>
      </c>
    </row>
    <row r="28" spans="1:3">
      <c r="A28" s="22" t="s">
        <v>399</v>
      </c>
      <c r="B28" s="23">
        <v>4143168.5</v>
      </c>
    </row>
    <row r="29" spans="1:3">
      <c r="A29" s="22" t="s">
        <v>393</v>
      </c>
      <c r="B29" s="23">
        <v>11388173.179999985</v>
      </c>
    </row>
    <row r="30" spans="1:3">
      <c r="A30" s="22" t="s">
        <v>410</v>
      </c>
      <c r="B30" s="23">
        <v>16893702.289999984</v>
      </c>
    </row>
    <row r="35" spans="1:2">
      <c r="A35" s="21" t="s">
        <v>409</v>
      </c>
      <c r="B35" t="s">
        <v>420</v>
      </c>
    </row>
    <row r="36" spans="1:2">
      <c r="A36" s="24">
        <v>41283</v>
      </c>
      <c r="B36" s="23">
        <v>763603.03000000014</v>
      </c>
    </row>
    <row r="37" spans="1:2">
      <c r="A37" s="24">
        <v>41284</v>
      </c>
      <c r="B37" s="23">
        <v>1657795.0999999999</v>
      </c>
    </row>
    <row r="38" spans="1:2">
      <c r="A38" s="24">
        <v>41285</v>
      </c>
      <c r="B38" s="23">
        <v>765502.3</v>
      </c>
    </row>
    <row r="39" spans="1:2">
      <c r="A39" s="24">
        <v>41286</v>
      </c>
      <c r="B39" s="23">
        <v>691564.08000000007</v>
      </c>
    </row>
    <row r="40" spans="1:2">
      <c r="A40" s="24">
        <v>41640</v>
      </c>
      <c r="B40" s="23">
        <v>814028.69</v>
      </c>
    </row>
    <row r="41" spans="1:2">
      <c r="A41" s="24">
        <v>41641</v>
      </c>
      <c r="B41" s="23">
        <v>1148547.3899999999</v>
      </c>
    </row>
    <row r="42" spans="1:2">
      <c r="A42" s="24">
        <v>41642</v>
      </c>
      <c r="B42" s="23">
        <v>669866.87</v>
      </c>
    </row>
    <row r="43" spans="1:2">
      <c r="A43" s="24">
        <v>41643</v>
      </c>
      <c r="B43" s="23">
        <v>929984.57999999984</v>
      </c>
    </row>
    <row r="44" spans="1:2">
      <c r="A44" s="24">
        <v>41644</v>
      </c>
      <c r="B44" s="23">
        <v>828640.06</v>
      </c>
    </row>
    <row r="45" spans="1:2">
      <c r="A45" s="24">
        <v>41645</v>
      </c>
      <c r="B45" s="23">
        <v>1473753.8200000003</v>
      </c>
    </row>
    <row r="46" spans="1:2">
      <c r="A46" s="24">
        <v>41646</v>
      </c>
      <c r="B46" s="23">
        <v>923865.68999999983</v>
      </c>
    </row>
    <row r="47" spans="1:2">
      <c r="A47" s="24">
        <v>41647</v>
      </c>
      <c r="B47" s="23">
        <v>791066.41999999993</v>
      </c>
    </row>
    <row r="48" spans="1:2">
      <c r="A48" s="24">
        <v>41648</v>
      </c>
      <c r="B48" s="23">
        <v>1023132.24</v>
      </c>
    </row>
    <row r="49" spans="1:2">
      <c r="A49" s="24">
        <v>41649</v>
      </c>
      <c r="B49" s="23">
        <v>1781985.9200000004</v>
      </c>
    </row>
    <row r="50" spans="1:2">
      <c r="A50" s="24">
        <v>41650</v>
      </c>
      <c r="B50" s="23">
        <v>604600.19999999995</v>
      </c>
    </row>
    <row r="51" spans="1:2">
      <c r="A51" s="24">
        <v>41651</v>
      </c>
      <c r="B51" s="23">
        <v>2025765.9000000008</v>
      </c>
    </row>
    <row r="52" spans="1:2">
      <c r="A52" s="24" t="s">
        <v>410</v>
      </c>
      <c r="B52" s="23">
        <v>16893702.289999999</v>
      </c>
    </row>
    <row r="55" spans="1:2">
      <c r="A55" s="21" t="s">
        <v>409</v>
      </c>
      <c r="B55" t="s">
        <v>420</v>
      </c>
    </row>
    <row r="56" spans="1:2">
      <c r="A56" s="22" t="s">
        <v>297</v>
      </c>
      <c r="B56" s="23">
        <v>7461409.609999992</v>
      </c>
    </row>
    <row r="57" spans="1:2">
      <c r="A57" s="22" t="s">
        <v>342</v>
      </c>
      <c r="B57" s="23">
        <v>9432292.6800000016</v>
      </c>
    </row>
    <row r="58" spans="1:2">
      <c r="A58" s="22" t="s">
        <v>410</v>
      </c>
      <c r="B58" s="23">
        <v>16893702.289999992</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FEB93-152A-4502-975F-8C60A590466A}">
  <dimension ref="F1:R26"/>
  <sheetViews>
    <sheetView showGridLines="0" showRowColHeaders="0" workbookViewId="0">
      <selection activeCell="D5" sqref="D5"/>
    </sheetView>
  </sheetViews>
  <sheetFormatPr defaultRowHeight="12.75"/>
  <sheetData>
    <row r="1" spans="6:18">
      <c r="F1" s="42" t="s">
        <v>423</v>
      </c>
      <c r="G1" s="37"/>
      <c r="H1" s="37"/>
      <c r="I1" s="37"/>
      <c r="J1" s="37"/>
      <c r="K1" s="37"/>
      <c r="L1" s="37"/>
      <c r="M1" s="37"/>
      <c r="N1" s="37"/>
      <c r="O1" s="37"/>
      <c r="P1" s="37"/>
      <c r="Q1" s="37"/>
      <c r="R1" s="38"/>
    </row>
    <row r="2" spans="6:18" ht="13.5" thickBot="1">
      <c r="F2" s="39"/>
      <c r="G2" s="40"/>
      <c r="H2" s="40"/>
      <c r="I2" s="40"/>
      <c r="J2" s="40"/>
      <c r="K2" s="40"/>
      <c r="L2" s="40"/>
      <c r="M2" s="40"/>
      <c r="N2" s="40"/>
      <c r="O2" s="40"/>
      <c r="P2" s="40"/>
      <c r="Q2" s="40"/>
      <c r="R2" s="41"/>
    </row>
    <row r="3" spans="6:18">
      <c r="F3" s="27"/>
      <c r="G3" s="33"/>
      <c r="H3" s="33"/>
      <c r="I3" s="33"/>
      <c r="J3" s="33"/>
      <c r="K3" s="33"/>
      <c r="L3" s="33"/>
      <c r="M3" s="33"/>
      <c r="N3" s="33"/>
      <c r="O3" s="33"/>
      <c r="P3" s="33"/>
      <c r="Q3" s="33"/>
      <c r="R3" s="28"/>
    </row>
    <row r="4" spans="6:18">
      <c r="F4" s="29"/>
      <c r="G4" s="34"/>
      <c r="H4" s="34"/>
      <c r="I4" s="34"/>
      <c r="J4" s="34"/>
      <c r="K4" s="34"/>
      <c r="L4" s="34"/>
      <c r="M4" s="34"/>
      <c r="N4" s="34"/>
      <c r="O4" s="34"/>
      <c r="P4" s="34"/>
      <c r="Q4" s="34"/>
      <c r="R4" s="30"/>
    </row>
    <row r="5" spans="6:18">
      <c r="F5" s="29"/>
      <c r="G5" s="34"/>
      <c r="H5" s="34"/>
      <c r="I5" s="34"/>
      <c r="J5" s="34"/>
      <c r="K5" s="34"/>
      <c r="L5" s="34"/>
      <c r="M5" s="34"/>
      <c r="N5" s="34"/>
      <c r="O5" s="34"/>
      <c r="P5" s="34"/>
      <c r="Q5" s="34"/>
      <c r="R5" s="30"/>
    </row>
    <row r="6" spans="6:18">
      <c r="F6" s="29"/>
      <c r="G6" s="34"/>
      <c r="H6" s="34"/>
      <c r="I6" s="34"/>
      <c r="J6" s="34"/>
      <c r="K6" s="34"/>
      <c r="L6" s="34"/>
      <c r="M6" s="34"/>
      <c r="N6" s="34"/>
      <c r="O6" s="34"/>
      <c r="P6" s="34"/>
      <c r="Q6" s="34"/>
      <c r="R6" s="30"/>
    </row>
    <row r="7" spans="6:18">
      <c r="F7" s="29"/>
      <c r="G7" s="34"/>
      <c r="H7" s="34"/>
      <c r="I7" s="34"/>
      <c r="J7" s="34"/>
      <c r="K7" s="34"/>
      <c r="L7" s="34"/>
      <c r="M7" s="34"/>
      <c r="N7" s="34"/>
      <c r="O7" s="34"/>
      <c r="P7" s="34"/>
      <c r="Q7" s="34"/>
      <c r="R7" s="30"/>
    </row>
    <row r="8" spans="6:18">
      <c r="F8" s="29"/>
      <c r="G8" s="34"/>
      <c r="H8" s="34"/>
      <c r="I8" s="34"/>
      <c r="J8" s="34"/>
      <c r="K8" s="34"/>
      <c r="L8" s="34"/>
      <c r="M8" s="34"/>
      <c r="N8" s="34"/>
      <c r="O8" s="34"/>
      <c r="P8" s="34"/>
      <c r="Q8" s="34"/>
      <c r="R8" s="30"/>
    </row>
    <row r="9" spans="6:18">
      <c r="F9" s="29"/>
      <c r="G9" s="34"/>
      <c r="H9" s="34"/>
      <c r="I9" s="34"/>
      <c r="J9" s="34"/>
      <c r="K9" s="34"/>
      <c r="L9" s="34"/>
      <c r="M9" s="34"/>
      <c r="N9" s="34"/>
      <c r="O9" s="34"/>
      <c r="P9" s="34"/>
      <c r="Q9" s="34"/>
      <c r="R9" s="30"/>
    </row>
    <row r="10" spans="6:18">
      <c r="F10" s="29"/>
      <c r="G10" s="34"/>
      <c r="H10" s="34"/>
      <c r="I10" s="34"/>
      <c r="J10" s="34"/>
      <c r="K10" s="34"/>
      <c r="L10" s="34"/>
      <c r="M10" s="34"/>
      <c r="N10" s="34"/>
      <c r="O10" s="34"/>
      <c r="P10" s="34"/>
      <c r="Q10" s="34"/>
      <c r="R10" s="30"/>
    </row>
    <row r="11" spans="6:18">
      <c r="F11" s="29"/>
      <c r="G11" s="34"/>
      <c r="H11" s="34"/>
      <c r="I11" s="34"/>
      <c r="J11" s="34"/>
      <c r="K11" s="34"/>
      <c r="L11" s="34"/>
      <c r="M11" s="34"/>
      <c r="N11" s="34"/>
      <c r="O11" s="34"/>
      <c r="P11" s="34"/>
      <c r="Q11" s="34"/>
      <c r="R11" s="30"/>
    </row>
    <row r="12" spans="6:18">
      <c r="F12" s="29"/>
      <c r="G12" s="34"/>
      <c r="H12" s="34"/>
      <c r="I12" s="34"/>
      <c r="J12" s="34"/>
      <c r="K12" s="34"/>
      <c r="L12" s="34"/>
      <c r="M12" s="34"/>
      <c r="N12" s="34"/>
      <c r="O12" s="34"/>
      <c r="P12" s="34"/>
      <c r="Q12" s="34"/>
      <c r="R12" s="30"/>
    </row>
    <row r="13" spans="6:18">
      <c r="F13" s="29"/>
      <c r="G13" s="34"/>
      <c r="H13" s="34"/>
      <c r="I13" s="34"/>
      <c r="J13" s="34"/>
      <c r="K13" s="34"/>
      <c r="L13" s="34"/>
      <c r="M13" s="34"/>
      <c r="N13" s="34"/>
      <c r="O13" s="34"/>
      <c r="P13" s="34"/>
      <c r="Q13" s="34"/>
      <c r="R13" s="30"/>
    </row>
    <row r="14" spans="6:18">
      <c r="F14" s="29"/>
      <c r="G14" s="34"/>
      <c r="H14" s="34"/>
      <c r="I14" s="34"/>
      <c r="J14" s="34"/>
      <c r="K14" s="34"/>
      <c r="L14" s="34"/>
      <c r="M14" s="34"/>
      <c r="N14" s="34"/>
      <c r="O14" s="34"/>
      <c r="P14" s="34"/>
      <c r="Q14" s="34"/>
      <c r="R14" s="30"/>
    </row>
    <row r="15" spans="6:18">
      <c r="F15" s="29"/>
      <c r="G15" s="34"/>
      <c r="H15" s="34"/>
      <c r="I15" s="34"/>
      <c r="J15" s="34"/>
      <c r="K15" s="34"/>
      <c r="L15" s="34"/>
      <c r="M15" s="34"/>
      <c r="N15" s="34"/>
      <c r="O15" s="34"/>
      <c r="P15" s="34"/>
      <c r="Q15" s="34"/>
      <c r="R15" s="30"/>
    </row>
    <row r="16" spans="6:18">
      <c r="F16" s="29"/>
      <c r="G16" s="34"/>
      <c r="H16" s="34"/>
      <c r="I16" s="34"/>
      <c r="J16" s="34"/>
      <c r="K16" s="34"/>
      <c r="L16" s="34"/>
      <c r="M16" s="34"/>
      <c r="N16" s="34"/>
      <c r="O16" s="34"/>
      <c r="P16" s="34"/>
      <c r="Q16" s="34"/>
      <c r="R16" s="30"/>
    </row>
    <row r="17" spans="6:18">
      <c r="F17" s="29"/>
      <c r="G17" s="34"/>
      <c r="H17" s="34"/>
      <c r="I17" s="34"/>
      <c r="J17" s="34"/>
      <c r="K17" s="34"/>
      <c r="L17" s="34"/>
      <c r="M17" s="34"/>
      <c r="N17" s="34"/>
      <c r="O17" s="34"/>
      <c r="P17" s="34"/>
      <c r="Q17" s="34"/>
      <c r="R17" s="30"/>
    </row>
    <row r="18" spans="6:18">
      <c r="F18" s="29"/>
      <c r="G18" s="34"/>
      <c r="H18" s="34"/>
      <c r="I18" s="34"/>
      <c r="J18" s="34"/>
      <c r="K18" s="34"/>
      <c r="L18" s="34"/>
      <c r="M18" s="34"/>
      <c r="N18" s="34"/>
      <c r="O18" s="34"/>
      <c r="P18" s="34"/>
      <c r="Q18" s="34"/>
      <c r="R18" s="30"/>
    </row>
    <row r="19" spans="6:18">
      <c r="F19" s="29"/>
      <c r="G19" s="34"/>
      <c r="H19" s="34"/>
      <c r="I19" s="34"/>
      <c r="J19" s="34"/>
      <c r="K19" s="34"/>
      <c r="L19" s="34"/>
      <c r="M19" s="34"/>
      <c r="N19" s="34"/>
      <c r="O19" s="34"/>
      <c r="P19" s="34"/>
      <c r="Q19" s="34"/>
      <c r="R19" s="30"/>
    </row>
    <row r="20" spans="6:18">
      <c r="F20" s="29"/>
      <c r="G20" s="34"/>
      <c r="H20" s="34"/>
      <c r="I20" s="34"/>
      <c r="J20" s="34"/>
      <c r="K20" s="34"/>
      <c r="L20" s="34"/>
      <c r="M20" s="34"/>
      <c r="N20" s="34"/>
      <c r="O20" s="34"/>
      <c r="P20" s="34"/>
      <c r="Q20" s="34"/>
      <c r="R20" s="30"/>
    </row>
    <row r="21" spans="6:18">
      <c r="F21" s="29"/>
      <c r="G21" s="34"/>
      <c r="H21" s="34"/>
      <c r="I21" s="34"/>
      <c r="J21" s="34"/>
      <c r="K21" s="34"/>
      <c r="L21" s="34"/>
      <c r="M21" s="34"/>
      <c r="N21" s="34"/>
      <c r="O21" s="34"/>
      <c r="P21" s="34"/>
      <c r="Q21" s="34"/>
      <c r="R21" s="30"/>
    </row>
    <row r="22" spans="6:18">
      <c r="F22" s="29"/>
      <c r="G22" s="34"/>
      <c r="H22" s="34"/>
      <c r="I22" s="34"/>
      <c r="J22" s="34"/>
      <c r="K22" s="34"/>
      <c r="L22" s="34"/>
      <c r="M22" s="34"/>
      <c r="N22" s="34"/>
      <c r="O22" s="34"/>
      <c r="P22" s="34"/>
      <c r="Q22" s="34"/>
      <c r="R22" s="30"/>
    </row>
    <row r="23" spans="6:18">
      <c r="F23" s="29"/>
      <c r="G23" s="34"/>
      <c r="H23" s="34"/>
      <c r="I23" s="34"/>
      <c r="J23" s="34"/>
      <c r="K23" s="34"/>
      <c r="L23" s="34"/>
      <c r="M23" s="34"/>
      <c r="N23" s="34"/>
      <c r="O23" s="34"/>
      <c r="P23" s="34"/>
      <c r="Q23" s="34"/>
      <c r="R23" s="30"/>
    </row>
    <row r="24" spans="6:18">
      <c r="F24" s="29"/>
      <c r="G24" s="34"/>
      <c r="H24" s="34"/>
      <c r="I24" s="34"/>
      <c r="J24" s="34"/>
      <c r="K24" s="34"/>
      <c r="L24" s="34"/>
      <c r="M24" s="34"/>
      <c r="N24" s="34"/>
      <c r="O24" s="34"/>
      <c r="P24" s="34"/>
      <c r="Q24" s="34"/>
      <c r="R24" s="30"/>
    </row>
    <row r="25" spans="6:18">
      <c r="F25" s="29"/>
      <c r="G25" s="34"/>
      <c r="H25" s="34"/>
      <c r="I25" s="34"/>
      <c r="J25" s="34"/>
      <c r="K25" s="34"/>
      <c r="L25" s="34"/>
      <c r="M25" s="34"/>
      <c r="N25" s="34"/>
      <c r="O25" s="34"/>
      <c r="P25" s="34"/>
      <c r="Q25" s="34"/>
      <c r="R25" s="30"/>
    </row>
    <row r="26" spans="6:18" ht="13.5" thickBot="1">
      <c r="F26" s="31"/>
      <c r="G26" s="35"/>
      <c r="H26" s="35"/>
      <c r="I26" s="35"/>
      <c r="J26" s="35"/>
      <c r="K26" s="35"/>
      <c r="L26" s="35"/>
      <c r="M26" s="35"/>
      <c r="N26" s="35"/>
      <c r="O26" s="35"/>
      <c r="P26" s="35"/>
      <c r="Q26" s="35"/>
      <c r="R26" s="32"/>
    </row>
  </sheetData>
  <mergeCells count="1">
    <mergeCell ref="F1:R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F36F4-8BC8-4270-AF67-E0B578BB7159}">
  <dimension ref="A1:C62"/>
  <sheetViews>
    <sheetView topLeftCell="A10" workbookViewId="0">
      <selection activeCell="K1" sqref="K1"/>
    </sheetView>
  </sheetViews>
  <sheetFormatPr defaultRowHeight="12.75"/>
  <cols>
    <col min="1" max="1" width="22.140625" bestFit="1" customWidth="1"/>
    <col min="2" max="2" width="13.140625" bestFit="1" customWidth="1"/>
    <col min="3" max="3" width="12.85546875" bestFit="1" customWidth="1"/>
  </cols>
  <sheetData>
    <row r="1" spans="1:2">
      <c r="A1" s="21" t="s">
        <v>409</v>
      </c>
      <c r="B1" t="s">
        <v>411</v>
      </c>
    </row>
    <row r="2" spans="1:2">
      <c r="A2" s="22" t="s">
        <v>412</v>
      </c>
      <c r="B2" s="23">
        <v>88297928.879999995</v>
      </c>
    </row>
    <row r="3" spans="1:2">
      <c r="A3" s="22" t="s">
        <v>415</v>
      </c>
      <c r="B3" s="23">
        <v>20128779.870000031</v>
      </c>
    </row>
    <row r="4" spans="1:2">
      <c r="A4" s="22" t="s">
        <v>414</v>
      </c>
      <c r="B4" s="23">
        <v>7943654</v>
      </c>
    </row>
    <row r="5" spans="1:2">
      <c r="A5" s="22" t="s">
        <v>413</v>
      </c>
      <c r="B5" s="23">
        <v>2355987.54</v>
      </c>
    </row>
    <row r="6" spans="1:2">
      <c r="A6" s="22" t="s">
        <v>410</v>
      </c>
      <c r="B6" s="23">
        <v>118726350.29000002</v>
      </c>
    </row>
    <row r="13" spans="1:2">
      <c r="A13" s="21" t="s">
        <v>409</v>
      </c>
      <c r="B13" t="s">
        <v>411</v>
      </c>
    </row>
    <row r="14" spans="1:2">
      <c r="A14" s="22" t="s">
        <v>397</v>
      </c>
      <c r="B14" s="23">
        <v>1800593.6399999994</v>
      </c>
    </row>
    <row r="15" spans="1:2">
      <c r="A15" s="22" t="s">
        <v>395</v>
      </c>
      <c r="B15" s="23">
        <v>2381883.0900000003</v>
      </c>
    </row>
    <row r="16" spans="1:2">
      <c r="A16" s="22" t="s">
        <v>398</v>
      </c>
      <c r="B16" s="23">
        <v>19611694.379999999</v>
      </c>
    </row>
    <row r="17" spans="1:3">
      <c r="A17" s="22" t="s">
        <v>399</v>
      </c>
      <c r="B17" s="23">
        <v>42427918.5</v>
      </c>
    </row>
    <row r="18" spans="1:3">
      <c r="A18" s="22" t="s">
        <v>393</v>
      </c>
      <c r="B18" s="23">
        <v>52504260.680000037</v>
      </c>
    </row>
    <row r="19" spans="1:3">
      <c r="A19" s="22" t="s">
        <v>410</v>
      </c>
      <c r="B19" s="23">
        <v>118726350.29000004</v>
      </c>
    </row>
    <row r="26" spans="1:3">
      <c r="A26" s="21" t="s">
        <v>409</v>
      </c>
      <c r="B26" t="s">
        <v>411</v>
      </c>
      <c r="C26" t="s">
        <v>420</v>
      </c>
    </row>
    <row r="27" spans="1:3">
      <c r="A27" s="22" t="s">
        <v>346</v>
      </c>
      <c r="B27" s="23">
        <v>24887654.890000004</v>
      </c>
      <c r="C27" s="23">
        <v>3529228.89</v>
      </c>
    </row>
    <row r="28" spans="1:3">
      <c r="A28" s="22" t="s">
        <v>309</v>
      </c>
      <c r="B28" s="23">
        <v>24354172.290000007</v>
      </c>
      <c r="C28" s="23">
        <v>3781020.7900000005</v>
      </c>
    </row>
    <row r="29" spans="1:3">
      <c r="A29" s="22" t="s">
        <v>310</v>
      </c>
      <c r="B29" s="23">
        <v>23505340.820000011</v>
      </c>
      <c r="C29" s="23">
        <v>3680388.8200000008</v>
      </c>
    </row>
    <row r="30" spans="1:3">
      <c r="A30" s="22" t="s">
        <v>357</v>
      </c>
      <c r="B30" s="23">
        <v>20949352.109999999</v>
      </c>
      <c r="C30" s="23">
        <v>2907523.1100000003</v>
      </c>
    </row>
    <row r="31" spans="1:3">
      <c r="A31" s="22" t="s">
        <v>364</v>
      </c>
      <c r="B31" s="23">
        <v>25029830.180000011</v>
      </c>
      <c r="C31" s="23">
        <v>2995540.6799999992</v>
      </c>
    </row>
    <row r="32" spans="1:3">
      <c r="A32" s="22" t="s">
        <v>410</v>
      </c>
      <c r="B32" s="23">
        <v>118726350.29000002</v>
      </c>
      <c r="C32" s="23">
        <v>16893702.290000003</v>
      </c>
    </row>
    <row r="35" spans="1:2">
      <c r="A35" s="21" t="s">
        <v>409</v>
      </c>
      <c r="B35" t="s">
        <v>411</v>
      </c>
    </row>
    <row r="36" spans="1:2">
      <c r="A36" s="22" t="s">
        <v>297</v>
      </c>
      <c r="B36" s="23">
        <v>47859513.110000022</v>
      </c>
    </row>
    <row r="37" spans="1:2">
      <c r="A37" s="22" t="s">
        <v>342</v>
      </c>
      <c r="B37" s="23">
        <v>70866837.179999962</v>
      </c>
    </row>
    <row r="38" spans="1:2">
      <c r="A38" s="22" t="s">
        <v>410</v>
      </c>
      <c r="B38" s="23">
        <v>118726350.28999999</v>
      </c>
    </row>
    <row r="45" spans="1:2">
      <c r="A45" s="21" t="s">
        <v>409</v>
      </c>
      <c r="B45" t="s">
        <v>411</v>
      </c>
    </row>
    <row r="46" spans="1:2">
      <c r="A46" s="24">
        <v>41283</v>
      </c>
      <c r="B46" s="23">
        <v>4484000.03</v>
      </c>
    </row>
    <row r="47" spans="1:2">
      <c r="A47" s="24">
        <v>41284</v>
      </c>
      <c r="B47" s="23">
        <v>9295611.0999999959</v>
      </c>
    </row>
    <row r="48" spans="1:2">
      <c r="A48" s="24">
        <v>41285</v>
      </c>
      <c r="B48" s="23">
        <v>7267203.2999999998</v>
      </c>
    </row>
    <row r="49" spans="1:2">
      <c r="A49" s="24">
        <v>41286</v>
      </c>
      <c r="B49" s="23">
        <v>5368441.08</v>
      </c>
    </row>
    <row r="50" spans="1:2">
      <c r="A50" s="24">
        <v>41640</v>
      </c>
      <c r="B50" s="23">
        <v>6607761.6900000004</v>
      </c>
    </row>
    <row r="51" spans="1:2">
      <c r="A51" s="24">
        <v>41641</v>
      </c>
      <c r="B51" s="23">
        <v>7297531.3900000006</v>
      </c>
    </row>
    <row r="52" spans="1:2">
      <c r="A52" s="24">
        <v>41642</v>
      </c>
      <c r="B52" s="23">
        <v>5586859.8699999992</v>
      </c>
    </row>
    <row r="53" spans="1:2">
      <c r="A53" s="24">
        <v>41643</v>
      </c>
      <c r="B53" s="23">
        <v>6964775.080000001</v>
      </c>
    </row>
    <row r="54" spans="1:2">
      <c r="A54" s="24">
        <v>41644</v>
      </c>
      <c r="B54" s="23">
        <v>6210211.0600000005</v>
      </c>
    </row>
    <row r="55" spans="1:2">
      <c r="A55" s="24">
        <v>41645</v>
      </c>
      <c r="B55" s="23">
        <v>9518893.8199999966</v>
      </c>
    </row>
    <row r="56" spans="1:2">
      <c r="A56" s="24">
        <v>41646</v>
      </c>
      <c r="B56" s="23">
        <v>8102920.1900000013</v>
      </c>
    </row>
    <row r="57" spans="1:2">
      <c r="A57" s="24">
        <v>41647</v>
      </c>
      <c r="B57" s="23">
        <v>5864622.4199999999</v>
      </c>
    </row>
    <row r="58" spans="1:2">
      <c r="A58" s="24">
        <v>41648</v>
      </c>
      <c r="B58" s="23">
        <v>6398697.2400000002</v>
      </c>
    </row>
    <row r="59" spans="1:2">
      <c r="A59" s="24">
        <v>41649</v>
      </c>
      <c r="B59" s="23">
        <v>12375819.919999994</v>
      </c>
    </row>
    <row r="60" spans="1:2">
      <c r="A60" s="24">
        <v>41650</v>
      </c>
      <c r="B60" s="23">
        <v>5384214.2000000002</v>
      </c>
    </row>
    <row r="61" spans="1:2">
      <c r="A61" s="24">
        <v>41651</v>
      </c>
      <c r="B61" s="23">
        <v>11998787.900000002</v>
      </c>
    </row>
    <row r="62" spans="1:2">
      <c r="A62" s="24" t="s">
        <v>410</v>
      </c>
      <c r="B62" s="23">
        <v>118726350.29000001</v>
      </c>
    </row>
  </sheetData>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D7"/>
  <sheetViews>
    <sheetView workbookViewId="0">
      <selection activeCell="C9" sqref="C9"/>
    </sheetView>
  </sheetViews>
  <sheetFormatPr defaultColWidth="14.42578125" defaultRowHeight="15.75" customHeight="1"/>
  <cols>
    <col min="2" max="2" width="30.7109375" customWidth="1"/>
  </cols>
  <sheetData>
    <row r="3" spans="2:4" ht="15.75" customHeight="1">
      <c r="B3" s="1" t="s">
        <v>164</v>
      </c>
      <c r="C3" s="1" t="s">
        <v>165</v>
      </c>
      <c r="D3" s="4">
        <v>0.2</v>
      </c>
    </row>
    <row r="4" spans="2:4" ht="15.75" customHeight="1">
      <c r="B4" s="1" t="s">
        <v>166</v>
      </c>
    </row>
    <row r="5" spans="2:4" ht="15.75" customHeight="1">
      <c r="B5" s="1" t="s">
        <v>167</v>
      </c>
    </row>
    <row r="6" spans="2:4" ht="15.75" customHeight="1">
      <c r="B6" s="1" t="s">
        <v>168</v>
      </c>
    </row>
    <row r="7" spans="2:4" ht="15.75" customHeight="1">
      <c r="B7" s="1"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9"/>
  <sheetViews>
    <sheetView workbookViewId="0">
      <selection activeCell="C9" sqref="C9"/>
    </sheetView>
  </sheetViews>
  <sheetFormatPr defaultColWidth="14.42578125" defaultRowHeight="15.75" customHeight="1"/>
  <cols>
    <col min="1" max="1" width="60.5703125" customWidth="1"/>
    <col min="4" max="4" width="14.85546875" bestFit="1" customWidth="1"/>
  </cols>
  <sheetData>
    <row r="1" spans="1:5" ht="15.75" customHeight="1">
      <c r="A1" s="1" t="s">
        <v>170</v>
      </c>
    </row>
    <row r="2" spans="1:5" ht="15.75" customHeight="1">
      <c r="A2" s="1" t="s">
        <v>171</v>
      </c>
      <c r="C2" t="s">
        <v>417</v>
      </c>
    </row>
    <row r="3" spans="1:5" ht="15.75" customHeight="1">
      <c r="A3" s="1" t="s">
        <v>172</v>
      </c>
    </row>
    <row r="4" spans="1:5" ht="15.75" customHeight="1">
      <c r="A4" s="1" t="s">
        <v>173</v>
      </c>
      <c r="B4" s="25" t="s">
        <v>7</v>
      </c>
      <c r="C4" s="25" t="s">
        <v>418</v>
      </c>
      <c r="D4" s="18">
        <f xml:space="preserve"> SUM('Mini Project Data - Sales &amp; Pro'!G:G)</f>
        <v>118726350.2899999</v>
      </c>
    </row>
    <row r="5" spans="1:5" ht="15.75" customHeight="1">
      <c r="A5" s="1" t="s">
        <v>174</v>
      </c>
      <c r="B5" s="25"/>
      <c r="C5" s="25" t="s">
        <v>342</v>
      </c>
      <c r="D5">
        <f xml:space="preserve"> SUMIF('Mini Project Data - Sales &amp; Pro'!M:M,Steps!C5,'Mini Project Data - Sales &amp; Pro'!G:G)</f>
        <v>70866837.179999962</v>
      </c>
      <c r="E5" s="26" t="s">
        <v>419</v>
      </c>
    </row>
    <row r="6" spans="1:5" ht="15.75" customHeight="1">
      <c r="A6" s="1" t="s">
        <v>175</v>
      </c>
      <c r="B6" s="25"/>
      <c r="C6" s="25" t="s">
        <v>297</v>
      </c>
      <c r="D6">
        <f xml:space="preserve"> SUMIF('Mini Project Data - Sales &amp; Pro'!M:M,Steps!C6,'Mini Project Data - Sales &amp; Pro'!G:G)</f>
        <v>47859513.110000022</v>
      </c>
    </row>
    <row r="7" spans="1:5" ht="15.75" customHeight="1">
      <c r="A7" s="1" t="s">
        <v>176</v>
      </c>
    </row>
    <row r="8" spans="1:5" ht="15.75" customHeight="1">
      <c r="A8" s="1" t="s">
        <v>177</v>
      </c>
      <c r="C8" s="25" t="s">
        <v>346</v>
      </c>
      <c r="D8">
        <f xml:space="preserve"> SUMIF('Mini Project Data - Sales &amp; Pro'!K:K, 'Mini Project Data - Sales &amp; Pro'!O:O)</f>
        <v>0</v>
      </c>
    </row>
    <row r="9" spans="1:5" ht="15.75" customHeight="1">
      <c r="A9" s="1" t="s">
        <v>178</v>
      </c>
    </row>
    <row r="10" spans="1:5" ht="15.75" customHeight="1">
      <c r="A10" s="1" t="s">
        <v>179</v>
      </c>
    </row>
    <row r="11" spans="1:5" ht="15.75" customHeight="1">
      <c r="A11" s="1" t="s">
        <v>180</v>
      </c>
    </row>
    <row r="12" spans="1:5" ht="15.75" customHeight="1">
      <c r="A12" s="1" t="s">
        <v>181</v>
      </c>
    </row>
    <row r="13" spans="1:5" ht="15.75" customHeight="1">
      <c r="A13" s="1" t="s">
        <v>182</v>
      </c>
    </row>
    <row r="14" spans="1:5" ht="15.75" customHeight="1">
      <c r="A14" s="1" t="s">
        <v>183</v>
      </c>
    </row>
    <row r="15" spans="1:5" ht="15.75" customHeight="1">
      <c r="A15" s="1" t="s">
        <v>184</v>
      </c>
    </row>
    <row r="16" spans="1:5" ht="15.75" customHeight="1">
      <c r="A16" s="1" t="s">
        <v>185</v>
      </c>
    </row>
    <row r="17" spans="1:1" ht="15.75" customHeight="1">
      <c r="A17" s="1" t="s">
        <v>186</v>
      </c>
    </row>
    <row r="18" spans="1:1" ht="15.75" customHeight="1">
      <c r="A18" s="1" t="s">
        <v>187</v>
      </c>
    </row>
    <row r="19" spans="1:1" ht="15.75" customHeight="1">
      <c r="A19" s="1" t="s">
        <v>188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03"/>
  <sheetViews>
    <sheetView workbookViewId="0">
      <selection activeCell="C9" sqref="C9"/>
    </sheetView>
  </sheetViews>
  <sheetFormatPr defaultColWidth="14.42578125" defaultRowHeight="15.75" customHeight="1"/>
  <cols>
    <col min="1" max="1" width="9.140625" customWidth="1"/>
  </cols>
  <sheetData>
    <row r="1" spans="1:3" ht="15.75" customHeight="1">
      <c r="A1" s="1" t="s">
        <v>189</v>
      </c>
      <c r="B1" s="1" t="s">
        <v>190</v>
      </c>
      <c r="C1" s="1" t="s">
        <v>191</v>
      </c>
    </row>
    <row r="2" spans="1:3" ht="15.75" customHeight="1">
      <c r="A2" s="5">
        <v>1</v>
      </c>
      <c r="B2" s="5" t="s">
        <v>192</v>
      </c>
      <c r="C2" s="1" t="s">
        <v>193</v>
      </c>
    </row>
    <row r="3" spans="1:3" ht="15.75" customHeight="1">
      <c r="A3" s="5">
        <v>2</v>
      </c>
      <c r="B3" s="5" t="s">
        <v>194</v>
      </c>
      <c r="C3" s="5" t="s">
        <v>193</v>
      </c>
    </row>
    <row r="4" spans="1:3" ht="15.75" customHeight="1">
      <c r="A4" s="5">
        <v>3</v>
      </c>
      <c r="B4" s="5" t="s">
        <v>195</v>
      </c>
      <c r="C4" s="5" t="s">
        <v>193</v>
      </c>
    </row>
    <row r="5" spans="1:3" ht="15.75" customHeight="1">
      <c r="A5" s="5">
        <v>4</v>
      </c>
      <c r="B5" s="5" t="s">
        <v>196</v>
      </c>
      <c r="C5" s="5" t="s">
        <v>193</v>
      </c>
    </row>
    <row r="6" spans="1:3" ht="15.75" customHeight="1">
      <c r="A6" s="5">
        <v>5</v>
      </c>
      <c r="B6" s="5" t="s">
        <v>197</v>
      </c>
      <c r="C6" s="5" t="s">
        <v>193</v>
      </c>
    </row>
    <row r="7" spans="1:3" ht="15.75" customHeight="1">
      <c r="A7" s="5"/>
      <c r="B7" s="5" t="s">
        <v>198</v>
      </c>
      <c r="C7" s="5" t="s">
        <v>193</v>
      </c>
    </row>
    <row r="8" spans="1:3" ht="15.75" customHeight="1">
      <c r="A8" s="5"/>
      <c r="B8" s="5" t="s">
        <v>199</v>
      </c>
      <c r="C8" s="5" t="s">
        <v>193</v>
      </c>
    </row>
    <row r="9" spans="1:3" ht="15.75" customHeight="1">
      <c r="A9" s="5"/>
      <c r="B9" s="5" t="s">
        <v>200</v>
      </c>
      <c r="C9" s="5" t="s">
        <v>193</v>
      </c>
    </row>
    <row r="10" spans="1:3" ht="15.75" customHeight="1">
      <c r="A10" s="5"/>
      <c r="B10" s="5" t="s">
        <v>201</v>
      </c>
      <c r="C10" s="5" t="s">
        <v>193</v>
      </c>
    </row>
    <row r="11" spans="1:3" ht="15.75" customHeight="1">
      <c r="A11" s="5"/>
      <c r="B11" s="5" t="s">
        <v>202</v>
      </c>
      <c r="C11" s="5" t="s">
        <v>193</v>
      </c>
    </row>
    <row r="12" spans="1:3" ht="15.75" customHeight="1">
      <c r="A12" s="5"/>
      <c r="B12" s="5" t="s">
        <v>203</v>
      </c>
      <c r="C12" s="5" t="s">
        <v>193</v>
      </c>
    </row>
    <row r="13" spans="1:3" ht="15.75" customHeight="1">
      <c r="A13" s="5"/>
      <c r="B13" s="5" t="s">
        <v>204</v>
      </c>
      <c r="C13" s="5" t="s">
        <v>193</v>
      </c>
    </row>
    <row r="14" spans="1:3" ht="15.75" customHeight="1">
      <c r="A14" s="5"/>
      <c r="B14" s="5" t="s">
        <v>205</v>
      </c>
      <c r="C14" s="5" t="s">
        <v>193</v>
      </c>
    </row>
    <row r="15" spans="1:3" ht="15.75" customHeight="1">
      <c r="A15" s="5"/>
      <c r="B15" s="5" t="s">
        <v>206</v>
      </c>
      <c r="C15" s="5" t="s">
        <v>193</v>
      </c>
    </row>
    <row r="16" spans="1:3" ht="15.75" customHeight="1">
      <c r="A16" s="5"/>
      <c r="B16" s="5" t="s">
        <v>207</v>
      </c>
      <c r="C16" s="5" t="s">
        <v>193</v>
      </c>
    </row>
    <row r="17" spans="1:3" ht="15.75" customHeight="1">
      <c r="A17" s="5"/>
      <c r="B17" s="5" t="s">
        <v>208</v>
      </c>
      <c r="C17" s="5" t="s">
        <v>193</v>
      </c>
    </row>
    <row r="18" spans="1:3" ht="15.75" customHeight="1">
      <c r="A18" s="5"/>
      <c r="B18" s="5" t="s">
        <v>209</v>
      </c>
      <c r="C18" s="5" t="s">
        <v>193</v>
      </c>
    </row>
    <row r="19" spans="1:3" ht="15.75" customHeight="1">
      <c r="A19" s="5"/>
      <c r="B19" s="5" t="s">
        <v>210</v>
      </c>
      <c r="C19" s="5" t="s">
        <v>193</v>
      </c>
    </row>
    <row r="20" spans="1:3" ht="15.75" customHeight="1">
      <c r="A20" s="5"/>
      <c r="B20" s="5" t="s">
        <v>211</v>
      </c>
      <c r="C20" s="5" t="s">
        <v>193</v>
      </c>
    </row>
    <row r="21" spans="1:3" ht="12.75">
      <c r="A21" s="5"/>
      <c r="B21" s="5" t="s">
        <v>212</v>
      </c>
      <c r="C21" s="5" t="s">
        <v>193</v>
      </c>
    </row>
    <row r="22" spans="1:3" ht="12.75">
      <c r="A22" s="5"/>
      <c r="B22" s="5" t="s">
        <v>213</v>
      </c>
      <c r="C22" s="5" t="s">
        <v>193</v>
      </c>
    </row>
    <row r="23" spans="1:3" ht="12.75">
      <c r="A23" s="5"/>
      <c r="B23" s="5" t="s">
        <v>214</v>
      </c>
      <c r="C23" s="5" t="s">
        <v>193</v>
      </c>
    </row>
    <row r="24" spans="1:3" ht="12.75">
      <c r="A24" s="5"/>
      <c r="B24" s="5" t="s">
        <v>215</v>
      </c>
      <c r="C24" s="5" t="s">
        <v>193</v>
      </c>
    </row>
    <row r="25" spans="1:3" ht="12.75">
      <c r="A25" s="5"/>
      <c r="B25" s="5" t="s">
        <v>216</v>
      </c>
      <c r="C25" s="5" t="s">
        <v>193</v>
      </c>
    </row>
    <row r="26" spans="1:3" ht="12.75">
      <c r="A26" s="5"/>
      <c r="B26" s="5" t="s">
        <v>217</v>
      </c>
      <c r="C26" s="5" t="s">
        <v>193</v>
      </c>
    </row>
    <row r="27" spans="1:3" ht="12.75">
      <c r="A27" s="5"/>
      <c r="B27" s="5" t="s">
        <v>218</v>
      </c>
      <c r="C27" s="5" t="s">
        <v>193</v>
      </c>
    </row>
    <row r="28" spans="1:3" ht="12.75">
      <c r="A28" s="5"/>
      <c r="B28" s="5" t="s">
        <v>219</v>
      </c>
      <c r="C28" s="5" t="s">
        <v>193</v>
      </c>
    </row>
    <row r="29" spans="1:3" ht="12.75">
      <c r="A29" s="5"/>
      <c r="B29" s="5" t="s">
        <v>220</v>
      </c>
      <c r="C29" s="5" t="s">
        <v>193</v>
      </c>
    </row>
    <row r="30" spans="1:3" ht="12.75">
      <c r="A30" s="5"/>
      <c r="B30" s="5" t="s">
        <v>221</v>
      </c>
      <c r="C30" s="5" t="s">
        <v>193</v>
      </c>
    </row>
    <row r="31" spans="1:3" ht="12.75">
      <c r="A31" s="5"/>
      <c r="B31" s="5" t="s">
        <v>222</v>
      </c>
      <c r="C31" s="5" t="s">
        <v>193</v>
      </c>
    </row>
    <row r="32" spans="1:3" ht="12.75">
      <c r="A32" s="5"/>
      <c r="B32" s="5" t="s">
        <v>223</v>
      </c>
      <c r="C32" s="5" t="s">
        <v>193</v>
      </c>
    </row>
    <row r="33" spans="1:3" ht="12.75">
      <c r="A33" s="5"/>
      <c r="B33" s="5" t="s">
        <v>224</v>
      </c>
      <c r="C33" s="5" t="s">
        <v>193</v>
      </c>
    </row>
    <row r="34" spans="1:3" ht="12.75">
      <c r="A34" s="5"/>
      <c r="B34" s="5" t="s">
        <v>225</v>
      </c>
      <c r="C34" s="5" t="s">
        <v>193</v>
      </c>
    </row>
    <row r="35" spans="1:3" ht="12.75">
      <c r="A35" s="5"/>
      <c r="B35" s="5" t="s">
        <v>226</v>
      </c>
      <c r="C35" s="5" t="s">
        <v>193</v>
      </c>
    </row>
    <row r="36" spans="1:3" ht="12.75">
      <c r="A36" s="5"/>
      <c r="B36" s="5" t="s">
        <v>227</v>
      </c>
      <c r="C36" s="5" t="s">
        <v>193</v>
      </c>
    </row>
    <row r="37" spans="1:3" ht="12.75">
      <c r="A37" s="5"/>
      <c r="B37" s="5" t="s">
        <v>228</v>
      </c>
      <c r="C37" s="5" t="s">
        <v>193</v>
      </c>
    </row>
    <row r="38" spans="1:3" ht="12.75">
      <c r="A38" s="5"/>
      <c r="B38" s="5" t="s">
        <v>229</v>
      </c>
      <c r="C38" s="5" t="s">
        <v>193</v>
      </c>
    </row>
    <row r="39" spans="1:3" ht="12.75">
      <c r="A39" s="5"/>
      <c r="B39" s="5" t="s">
        <v>230</v>
      </c>
      <c r="C39" s="5" t="s">
        <v>193</v>
      </c>
    </row>
    <row r="40" spans="1:3" ht="12.75">
      <c r="A40" s="5"/>
      <c r="B40" s="5" t="s">
        <v>231</v>
      </c>
      <c r="C40" s="5" t="s">
        <v>193</v>
      </c>
    </row>
    <row r="41" spans="1:3" ht="12.75">
      <c r="A41" s="5"/>
      <c r="B41" s="5" t="s">
        <v>232</v>
      </c>
      <c r="C41" s="5" t="s">
        <v>193</v>
      </c>
    </row>
    <row r="42" spans="1:3" ht="12.75">
      <c r="A42" s="5"/>
      <c r="B42" s="5" t="s">
        <v>233</v>
      </c>
      <c r="C42" s="5" t="s">
        <v>193</v>
      </c>
    </row>
    <row r="43" spans="1:3" ht="12.75">
      <c r="A43" s="5"/>
      <c r="B43" s="5" t="s">
        <v>234</v>
      </c>
      <c r="C43" s="5" t="s">
        <v>193</v>
      </c>
    </row>
    <row r="44" spans="1:3" ht="12.75">
      <c r="A44" s="5"/>
      <c r="B44" s="5" t="s">
        <v>235</v>
      </c>
      <c r="C44" s="5" t="s">
        <v>193</v>
      </c>
    </row>
    <row r="45" spans="1:3" ht="12.75">
      <c r="A45" s="5"/>
      <c r="B45" s="5" t="s">
        <v>236</v>
      </c>
      <c r="C45" s="5" t="s">
        <v>193</v>
      </c>
    </row>
    <row r="46" spans="1:3" ht="12.75">
      <c r="A46" s="5"/>
      <c r="B46" s="5" t="s">
        <v>237</v>
      </c>
      <c r="C46" s="5" t="s">
        <v>193</v>
      </c>
    </row>
    <row r="47" spans="1:3" ht="12.75">
      <c r="A47" s="5"/>
      <c r="B47" s="5" t="s">
        <v>238</v>
      </c>
      <c r="C47" s="5" t="s">
        <v>193</v>
      </c>
    </row>
    <row r="48" spans="1:3" ht="12.75">
      <c r="A48" s="5"/>
      <c r="B48" s="5" t="s">
        <v>239</v>
      </c>
      <c r="C48" s="5" t="s">
        <v>193</v>
      </c>
    </row>
    <row r="49" spans="1:3" ht="12.75">
      <c r="A49" s="5"/>
      <c r="B49" s="5" t="s">
        <v>240</v>
      </c>
      <c r="C49" s="5" t="s">
        <v>193</v>
      </c>
    </row>
    <row r="50" spans="1:3" ht="12.75">
      <c r="A50" s="5"/>
      <c r="B50" s="5" t="s">
        <v>241</v>
      </c>
      <c r="C50" s="5" t="s">
        <v>193</v>
      </c>
    </row>
    <row r="51" spans="1:3" ht="12.75">
      <c r="A51" s="5"/>
      <c r="B51" s="5" t="s">
        <v>242</v>
      </c>
      <c r="C51" s="5" t="s">
        <v>193</v>
      </c>
    </row>
    <row r="52" spans="1:3" ht="14.25">
      <c r="A52" s="6"/>
      <c r="B52" s="5" t="s">
        <v>243</v>
      </c>
      <c r="C52" s="1" t="s">
        <v>244</v>
      </c>
    </row>
    <row r="53" spans="1:3" ht="14.25">
      <c r="A53" s="7"/>
      <c r="B53" s="5" t="s">
        <v>245</v>
      </c>
      <c r="C53" s="5" t="s">
        <v>244</v>
      </c>
    </row>
    <row r="54" spans="1:3" ht="14.25">
      <c r="A54" s="7"/>
      <c r="B54" s="5" t="s">
        <v>246</v>
      </c>
      <c r="C54" s="5" t="s">
        <v>244</v>
      </c>
    </row>
    <row r="55" spans="1:3" ht="14.25">
      <c r="A55" s="7"/>
      <c r="B55" s="5" t="s">
        <v>247</v>
      </c>
      <c r="C55" s="5" t="s">
        <v>244</v>
      </c>
    </row>
    <row r="56" spans="1:3" ht="14.25">
      <c r="A56" s="7"/>
      <c r="B56" s="5" t="s">
        <v>248</v>
      </c>
      <c r="C56" s="5" t="s">
        <v>244</v>
      </c>
    </row>
    <row r="57" spans="1:3" ht="14.25">
      <c r="A57" s="7"/>
      <c r="B57" s="5" t="s">
        <v>249</v>
      </c>
      <c r="C57" s="5" t="s">
        <v>244</v>
      </c>
    </row>
    <row r="58" spans="1:3" ht="14.25">
      <c r="A58" s="7"/>
      <c r="B58" s="5" t="s">
        <v>250</v>
      </c>
      <c r="C58" s="5" t="s">
        <v>244</v>
      </c>
    </row>
    <row r="59" spans="1:3" ht="14.25">
      <c r="A59" s="7"/>
      <c r="B59" s="5" t="s">
        <v>251</v>
      </c>
      <c r="C59" s="5" t="s">
        <v>244</v>
      </c>
    </row>
    <row r="60" spans="1:3" ht="14.25">
      <c r="A60" s="7"/>
      <c r="B60" s="5" t="s">
        <v>252</v>
      </c>
      <c r="C60" s="5" t="s">
        <v>244</v>
      </c>
    </row>
    <row r="61" spans="1:3" ht="14.25">
      <c r="A61" s="7"/>
      <c r="B61" s="5" t="s">
        <v>253</v>
      </c>
      <c r="C61" s="5" t="s">
        <v>244</v>
      </c>
    </row>
    <row r="62" spans="1:3" ht="14.25">
      <c r="A62" s="7"/>
      <c r="B62" s="5" t="s">
        <v>254</v>
      </c>
      <c r="C62" s="5" t="s">
        <v>244</v>
      </c>
    </row>
    <row r="63" spans="1:3" ht="14.25">
      <c r="A63" s="7"/>
      <c r="B63" s="5" t="s">
        <v>255</v>
      </c>
      <c r="C63" s="5" t="s">
        <v>244</v>
      </c>
    </row>
    <row r="64" spans="1:3" ht="14.25">
      <c r="A64" s="7"/>
      <c r="B64" s="5" t="s">
        <v>256</v>
      </c>
      <c r="C64" s="5" t="s">
        <v>244</v>
      </c>
    </row>
    <row r="65" spans="1:3" ht="14.25">
      <c r="A65" s="7"/>
      <c r="B65" s="5" t="s">
        <v>257</v>
      </c>
      <c r="C65" s="5" t="s">
        <v>244</v>
      </c>
    </row>
    <row r="66" spans="1:3" ht="14.25">
      <c r="A66" s="7"/>
      <c r="B66" s="5" t="s">
        <v>258</v>
      </c>
      <c r="C66" s="5" t="s">
        <v>244</v>
      </c>
    </row>
    <row r="67" spans="1:3" ht="14.25">
      <c r="A67" s="7"/>
      <c r="B67" s="5" t="s">
        <v>259</v>
      </c>
      <c r="C67" s="5" t="s">
        <v>244</v>
      </c>
    </row>
    <row r="68" spans="1:3" ht="14.25">
      <c r="A68" s="7"/>
      <c r="B68" s="5" t="s">
        <v>260</v>
      </c>
      <c r="C68" s="5" t="s">
        <v>244</v>
      </c>
    </row>
    <row r="69" spans="1:3" ht="14.25">
      <c r="A69" s="7"/>
      <c r="B69" s="5" t="s">
        <v>261</v>
      </c>
      <c r="C69" s="5" t="s">
        <v>244</v>
      </c>
    </row>
    <row r="70" spans="1:3" ht="14.25">
      <c r="A70" s="7"/>
      <c r="B70" s="5" t="s">
        <v>262</v>
      </c>
      <c r="C70" s="5" t="s">
        <v>244</v>
      </c>
    </row>
    <row r="71" spans="1:3" ht="14.25">
      <c r="A71" s="7"/>
      <c r="B71" s="5" t="s">
        <v>263</v>
      </c>
      <c r="C71" s="5" t="s">
        <v>244</v>
      </c>
    </row>
    <row r="72" spans="1:3" ht="14.25">
      <c r="A72" s="7"/>
      <c r="B72" s="5" t="s">
        <v>264</v>
      </c>
      <c r="C72" s="5" t="s">
        <v>244</v>
      </c>
    </row>
    <row r="73" spans="1:3" ht="14.25">
      <c r="A73" s="7"/>
      <c r="B73" s="5" t="s">
        <v>265</v>
      </c>
      <c r="C73" s="5" t="s">
        <v>244</v>
      </c>
    </row>
    <row r="74" spans="1:3" ht="14.25">
      <c r="A74" s="7"/>
      <c r="B74" s="5" t="s">
        <v>266</v>
      </c>
      <c r="C74" s="5" t="s">
        <v>244</v>
      </c>
    </row>
    <row r="75" spans="1:3" ht="14.25">
      <c r="A75" s="7"/>
      <c r="B75" s="5" t="s">
        <v>267</v>
      </c>
      <c r="C75" s="5" t="s">
        <v>244</v>
      </c>
    </row>
    <row r="76" spans="1:3" ht="14.25">
      <c r="A76" s="7"/>
      <c r="B76" s="5" t="s">
        <v>268</v>
      </c>
      <c r="C76" s="5" t="s">
        <v>244</v>
      </c>
    </row>
    <row r="77" spans="1:3" ht="14.25">
      <c r="A77" s="7"/>
      <c r="B77" s="5" t="s">
        <v>269</v>
      </c>
      <c r="C77" s="5" t="s">
        <v>244</v>
      </c>
    </row>
    <row r="78" spans="1:3" ht="14.25">
      <c r="A78" s="7"/>
      <c r="B78" s="5" t="s">
        <v>270</v>
      </c>
      <c r="C78" s="5" t="s">
        <v>244</v>
      </c>
    </row>
    <row r="79" spans="1:3" ht="14.25">
      <c r="A79" s="7"/>
      <c r="B79" s="5" t="s">
        <v>271</v>
      </c>
      <c r="C79" s="5" t="s">
        <v>244</v>
      </c>
    </row>
    <row r="80" spans="1:3" ht="14.25">
      <c r="A80" s="7"/>
      <c r="B80" s="5" t="s">
        <v>272</v>
      </c>
      <c r="C80" s="5" t="s">
        <v>244</v>
      </c>
    </row>
    <row r="81" spans="1:3" ht="14.25">
      <c r="A81" s="7"/>
      <c r="B81" s="5" t="s">
        <v>273</v>
      </c>
      <c r="C81" s="5" t="s">
        <v>244</v>
      </c>
    </row>
    <row r="82" spans="1:3" ht="14.25">
      <c r="A82" s="7"/>
      <c r="B82" s="5" t="s">
        <v>274</v>
      </c>
      <c r="C82" s="5" t="s">
        <v>244</v>
      </c>
    </row>
    <row r="83" spans="1:3" ht="14.25">
      <c r="A83" s="7"/>
      <c r="B83" s="5" t="s">
        <v>275</v>
      </c>
      <c r="C83" s="5" t="s">
        <v>244</v>
      </c>
    </row>
    <row r="84" spans="1:3" ht="14.25">
      <c r="A84" s="7"/>
      <c r="B84" s="5" t="s">
        <v>276</v>
      </c>
      <c r="C84" s="5" t="s">
        <v>244</v>
      </c>
    </row>
    <row r="85" spans="1:3" ht="14.25">
      <c r="A85" s="7"/>
      <c r="B85" s="5" t="s">
        <v>277</v>
      </c>
      <c r="C85" s="5" t="s">
        <v>244</v>
      </c>
    </row>
    <row r="86" spans="1:3" ht="14.25">
      <c r="A86" s="7"/>
      <c r="B86" s="5" t="s">
        <v>278</v>
      </c>
      <c r="C86" s="5" t="s">
        <v>244</v>
      </c>
    </row>
    <row r="87" spans="1:3" ht="14.25">
      <c r="A87" s="7"/>
      <c r="B87" s="5" t="s">
        <v>279</v>
      </c>
      <c r="C87" s="5" t="s">
        <v>244</v>
      </c>
    </row>
    <row r="88" spans="1:3" ht="14.25">
      <c r="A88" s="7"/>
      <c r="B88" s="5" t="s">
        <v>280</v>
      </c>
      <c r="C88" s="5" t="s">
        <v>244</v>
      </c>
    </row>
    <row r="89" spans="1:3" ht="14.25">
      <c r="A89" s="7"/>
      <c r="B89" s="5" t="s">
        <v>281</v>
      </c>
      <c r="C89" s="5" t="s">
        <v>244</v>
      </c>
    </row>
    <row r="90" spans="1:3" ht="14.25">
      <c r="A90" s="7"/>
      <c r="B90" s="5" t="s">
        <v>282</v>
      </c>
      <c r="C90" s="5" t="s">
        <v>244</v>
      </c>
    </row>
    <row r="91" spans="1:3" ht="14.25">
      <c r="A91" s="7"/>
      <c r="B91" s="5" t="s">
        <v>283</v>
      </c>
      <c r="C91" s="5" t="s">
        <v>244</v>
      </c>
    </row>
    <row r="92" spans="1:3" ht="14.25">
      <c r="A92" s="7"/>
      <c r="B92" s="5" t="s">
        <v>284</v>
      </c>
      <c r="C92" s="5" t="s">
        <v>244</v>
      </c>
    </row>
    <row r="93" spans="1:3" ht="14.25">
      <c r="A93" s="7"/>
      <c r="B93" s="5" t="s">
        <v>285</v>
      </c>
      <c r="C93" s="5" t="s">
        <v>244</v>
      </c>
    </row>
    <row r="94" spans="1:3" ht="14.25">
      <c r="A94" s="7"/>
      <c r="B94" s="5" t="s">
        <v>286</v>
      </c>
      <c r="C94" s="5" t="s">
        <v>244</v>
      </c>
    </row>
    <row r="95" spans="1:3" ht="14.25">
      <c r="A95" s="7"/>
      <c r="B95" s="5" t="s">
        <v>287</v>
      </c>
      <c r="C95" s="5" t="s">
        <v>244</v>
      </c>
    </row>
    <row r="96" spans="1:3" ht="14.25">
      <c r="A96" s="7"/>
      <c r="B96" s="5" t="s">
        <v>288</v>
      </c>
      <c r="C96" s="5" t="s">
        <v>244</v>
      </c>
    </row>
    <row r="97" spans="1:3" ht="14.25">
      <c r="A97" s="7"/>
      <c r="B97" s="5" t="s">
        <v>289</v>
      </c>
      <c r="C97" s="5" t="s">
        <v>244</v>
      </c>
    </row>
    <row r="98" spans="1:3" ht="14.25">
      <c r="A98" s="7"/>
      <c r="B98" s="5" t="s">
        <v>290</v>
      </c>
      <c r="C98" s="5" t="s">
        <v>244</v>
      </c>
    </row>
    <row r="99" spans="1:3" ht="14.25">
      <c r="A99" s="7"/>
      <c r="B99" s="5" t="s">
        <v>291</v>
      </c>
      <c r="C99" s="5" t="s">
        <v>244</v>
      </c>
    </row>
    <row r="100" spans="1:3" ht="14.25">
      <c r="A100" s="7"/>
      <c r="B100" s="5" t="s">
        <v>292</v>
      </c>
      <c r="C100" s="5" t="s">
        <v>244</v>
      </c>
    </row>
    <row r="101" spans="1:3" ht="14.25">
      <c r="A101" s="7"/>
      <c r="B101" s="5" t="s">
        <v>293</v>
      </c>
      <c r="C101" s="5" t="s">
        <v>244</v>
      </c>
    </row>
    <row r="102" spans="1:3" ht="14.25">
      <c r="A102" s="7"/>
      <c r="B102" s="5" t="s">
        <v>294</v>
      </c>
      <c r="C102" s="5" t="s">
        <v>244</v>
      </c>
    </row>
    <row r="103" spans="1:3" ht="14.25">
      <c r="A103" s="7"/>
      <c r="B103" s="5" t="s">
        <v>295</v>
      </c>
      <c r="C103" s="5" t="s">
        <v>244</v>
      </c>
    </row>
    <row r="104" spans="1:3" ht="14.25">
      <c r="A104" s="7"/>
      <c r="B104" s="5" t="s">
        <v>296</v>
      </c>
      <c r="C104" s="1" t="s">
        <v>297</v>
      </c>
    </row>
    <row r="105" spans="1:3" ht="14.25">
      <c r="A105" s="7"/>
      <c r="B105" s="5" t="s">
        <v>298</v>
      </c>
      <c r="C105" s="5" t="s">
        <v>297</v>
      </c>
    </row>
    <row r="106" spans="1:3" ht="14.25">
      <c r="A106" s="7"/>
      <c r="B106" s="5" t="s">
        <v>194</v>
      </c>
      <c r="C106" s="5" t="s">
        <v>297</v>
      </c>
    </row>
    <row r="107" spans="1:3" ht="14.25">
      <c r="A107" s="7"/>
      <c r="B107" s="5" t="s">
        <v>299</v>
      </c>
      <c r="C107" s="5" t="s">
        <v>297</v>
      </c>
    </row>
    <row r="108" spans="1:3" ht="14.25">
      <c r="A108" s="7"/>
      <c r="B108" s="5" t="s">
        <v>195</v>
      </c>
      <c r="C108" s="5" t="s">
        <v>297</v>
      </c>
    </row>
    <row r="109" spans="1:3" ht="14.25">
      <c r="A109" s="7"/>
      <c r="B109" s="5" t="s">
        <v>300</v>
      </c>
      <c r="C109" s="5" t="s">
        <v>297</v>
      </c>
    </row>
    <row r="110" spans="1:3" ht="14.25">
      <c r="A110" s="7"/>
      <c r="B110" s="5" t="s">
        <v>301</v>
      </c>
      <c r="C110" s="5" t="s">
        <v>297</v>
      </c>
    </row>
    <row r="111" spans="1:3" ht="14.25">
      <c r="A111" s="7"/>
      <c r="B111" s="5" t="s">
        <v>302</v>
      </c>
      <c r="C111" s="5" t="s">
        <v>297</v>
      </c>
    </row>
    <row r="112" spans="1:3" ht="14.25">
      <c r="A112" s="7"/>
      <c r="B112" s="5" t="s">
        <v>303</v>
      </c>
      <c r="C112" s="5" t="s">
        <v>297</v>
      </c>
    </row>
    <row r="113" spans="1:3" ht="14.25">
      <c r="A113" s="7"/>
      <c r="B113" s="5" t="s">
        <v>304</v>
      </c>
      <c r="C113" s="5" t="s">
        <v>297</v>
      </c>
    </row>
    <row r="114" spans="1:3" ht="14.25">
      <c r="A114" s="7"/>
      <c r="B114" s="5" t="s">
        <v>202</v>
      </c>
      <c r="C114" s="5" t="s">
        <v>297</v>
      </c>
    </row>
    <row r="115" spans="1:3" ht="14.25">
      <c r="A115" s="7"/>
      <c r="B115" s="5" t="s">
        <v>305</v>
      </c>
      <c r="C115" s="5" t="s">
        <v>297</v>
      </c>
    </row>
    <row r="116" spans="1:3" ht="14.25">
      <c r="A116" s="7"/>
      <c r="B116" s="5" t="s">
        <v>306</v>
      </c>
      <c r="C116" s="5" t="s">
        <v>297</v>
      </c>
    </row>
    <row r="117" spans="1:3" ht="14.25">
      <c r="A117" s="7"/>
      <c r="B117" s="5" t="s">
        <v>307</v>
      </c>
      <c r="C117" s="5" t="s">
        <v>297</v>
      </c>
    </row>
    <row r="118" spans="1:3" ht="14.25">
      <c r="A118" s="7"/>
      <c r="B118" s="5" t="s">
        <v>308</v>
      </c>
      <c r="C118" s="5" t="s">
        <v>297</v>
      </c>
    </row>
    <row r="119" spans="1:3" ht="14.25">
      <c r="A119" s="7"/>
      <c r="B119" s="5" t="s">
        <v>309</v>
      </c>
      <c r="C119" s="5" t="s">
        <v>297</v>
      </c>
    </row>
    <row r="120" spans="1:3" ht="14.25">
      <c r="A120" s="7"/>
      <c r="B120" s="5" t="s">
        <v>203</v>
      </c>
      <c r="C120" s="5" t="s">
        <v>297</v>
      </c>
    </row>
    <row r="121" spans="1:3" ht="14.25">
      <c r="A121" s="7"/>
      <c r="B121" s="5" t="s">
        <v>310</v>
      </c>
      <c r="C121" s="5" t="s">
        <v>297</v>
      </c>
    </row>
    <row r="122" spans="1:3" ht="14.25">
      <c r="A122" s="7"/>
      <c r="B122" s="5" t="s">
        <v>311</v>
      </c>
      <c r="C122" s="5" t="s">
        <v>297</v>
      </c>
    </row>
    <row r="123" spans="1:3" ht="14.25">
      <c r="A123" s="7"/>
      <c r="B123" s="5" t="s">
        <v>312</v>
      </c>
      <c r="C123" s="5" t="s">
        <v>297</v>
      </c>
    </row>
    <row r="124" spans="1:3" ht="14.25">
      <c r="A124" s="7"/>
      <c r="B124" s="5" t="s">
        <v>313</v>
      </c>
      <c r="C124" s="5" t="s">
        <v>297</v>
      </c>
    </row>
    <row r="125" spans="1:3" ht="14.25">
      <c r="A125" s="7"/>
      <c r="B125" s="5" t="s">
        <v>314</v>
      </c>
      <c r="C125" s="5" t="s">
        <v>297</v>
      </c>
    </row>
    <row r="126" spans="1:3" ht="14.25">
      <c r="A126" s="7"/>
      <c r="B126" s="5" t="s">
        <v>315</v>
      </c>
      <c r="C126" s="5" t="s">
        <v>297</v>
      </c>
    </row>
    <row r="127" spans="1:3" ht="14.25">
      <c r="A127" s="7"/>
      <c r="B127" s="5" t="s">
        <v>211</v>
      </c>
      <c r="C127" s="5" t="s">
        <v>297</v>
      </c>
    </row>
    <row r="128" spans="1:3" ht="14.25">
      <c r="A128" s="7"/>
      <c r="B128" s="5" t="s">
        <v>316</v>
      </c>
      <c r="C128" s="5" t="s">
        <v>297</v>
      </c>
    </row>
    <row r="129" spans="1:3" ht="14.25">
      <c r="A129" s="7"/>
      <c r="B129" s="5" t="s">
        <v>317</v>
      </c>
      <c r="C129" s="5" t="s">
        <v>297</v>
      </c>
    </row>
    <row r="130" spans="1:3" ht="14.25">
      <c r="A130" s="7"/>
      <c r="B130" s="5" t="s">
        <v>318</v>
      </c>
      <c r="C130" s="5" t="s">
        <v>297</v>
      </c>
    </row>
    <row r="131" spans="1:3" ht="14.25">
      <c r="A131" s="7"/>
      <c r="B131" s="5" t="s">
        <v>319</v>
      </c>
      <c r="C131" s="5" t="s">
        <v>297</v>
      </c>
    </row>
    <row r="132" spans="1:3" ht="14.25">
      <c r="A132" s="7"/>
      <c r="B132" s="5" t="s">
        <v>320</v>
      </c>
      <c r="C132" s="5" t="s">
        <v>297</v>
      </c>
    </row>
    <row r="133" spans="1:3" ht="14.25">
      <c r="A133" s="7"/>
      <c r="B133" s="5" t="s">
        <v>321</v>
      </c>
      <c r="C133" s="5" t="s">
        <v>297</v>
      </c>
    </row>
    <row r="134" spans="1:3" ht="14.25">
      <c r="A134" s="7"/>
      <c r="B134" s="5" t="s">
        <v>322</v>
      </c>
      <c r="C134" s="5" t="s">
        <v>297</v>
      </c>
    </row>
    <row r="135" spans="1:3" ht="14.25">
      <c r="A135" s="7"/>
      <c r="B135" s="5" t="s">
        <v>323</v>
      </c>
      <c r="C135" s="5" t="s">
        <v>297</v>
      </c>
    </row>
    <row r="136" spans="1:3" ht="14.25">
      <c r="A136" s="7"/>
      <c r="B136" s="5" t="s">
        <v>324</v>
      </c>
      <c r="C136" s="5" t="s">
        <v>297</v>
      </c>
    </row>
    <row r="137" spans="1:3" ht="14.25">
      <c r="A137" s="7"/>
      <c r="B137" s="5" t="s">
        <v>325</v>
      </c>
      <c r="C137" s="5" t="s">
        <v>297</v>
      </c>
    </row>
    <row r="138" spans="1:3" ht="14.25">
      <c r="A138" s="7"/>
      <c r="B138" s="5" t="s">
        <v>326</v>
      </c>
      <c r="C138" s="5" t="s">
        <v>297</v>
      </c>
    </row>
    <row r="139" spans="1:3" ht="14.25">
      <c r="A139" s="7"/>
      <c r="B139" s="5" t="s">
        <v>327</v>
      </c>
      <c r="C139" s="5" t="s">
        <v>297</v>
      </c>
    </row>
    <row r="140" spans="1:3" ht="14.25">
      <c r="A140" s="7"/>
      <c r="B140" s="5" t="s">
        <v>328</v>
      </c>
      <c r="C140" s="5" t="s">
        <v>297</v>
      </c>
    </row>
    <row r="141" spans="1:3" ht="14.25">
      <c r="A141" s="7"/>
      <c r="B141" s="5" t="s">
        <v>329</v>
      </c>
      <c r="C141" s="5" t="s">
        <v>297</v>
      </c>
    </row>
    <row r="142" spans="1:3" ht="14.25">
      <c r="A142" s="7"/>
      <c r="B142" s="5" t="s">
        <v>330</v>
      </c>
      <c r="C142" s="5" t="s">
        <v>297</v>
      </c>
    </row>
    <row r="143" spans="1:3" ht="14.25">
      <c r="A143" s="7"/>
      <c r="B143" s="5" t="s">
        <v>227</v>
      </c>
      <c r="C143" s="5" t="s">
        <v>297</v>
      </c>
    </row>
    <row r="144" spans="1:3" ht="14.25">
      <c r="A144" s="7"/>
      <c r="B144" s="5" t="s">
        <v>331</v>
      </c>
      <c r="C144" s="5" t="s">
        <v>297</v>
      </c>
    </row>
    <row r="145" spans="1:3" ht="14.25">
      <c r="A145" s="7"/>
      <c r="B145" s="5" t="s">
        <v>332</v>
      </c>
      <c r="C145" s="5" t="s">
        <v>297</v>
      </c>
    </row>
    <row r="146" spans="1:3" ht="14.25">
      <c r="A146" s="7"/>
      <c r="B146" s="5" t="s">
        <v>333</v>
      </c>
      <c r="C146" s="5" t="s">
        <v>297</v>
      </c>
    </row>
    <row r="147" spans="1:3" ht="14.25">
      <c r="A147" s="7"/>
      <c r="B147" s="5" t="s">
        <v>334</v>
      </c>
      <c r="C147" s="5" t="s">
        <v>297</v>
      </c>
    </row>
    <row r="148" spans="1:3" ht="14.25">
      <c r="A148" s="7"/>
      <c r="B148" s="5" t="s">
        <v>335</v>
      </c>
      <c r="C148" s="5" t="s">
        <v>297</v>
      </c>
    </row>
    <row r="149" spans="1:3" ht="14.25">
      <c r="A149" s="7"/>
      <c r="B149" s="5" t="s">
        <v>336</v>
      </c>
      <c r="C149" s="5" t="s">
        <v>297</v>
      </c>
    </row>
    <row r="150" spans="1:3" ht="14.25">
      <c r="A150" s="7"/>
      <c r="B150" s="5" t="s">
        <v>337</v>
      </c>
      <c r="C150" s="5" t="s">
        <v>297</v>
      </c>
    </row>
    <row r="151" spans="1:3" ht="14.25">
      <c r="A151" s="7"/>
      <c r="B151" s="5" t="s">
        <v>237</v>
      </c>
      <c r="C151" s="5" t="s">
        <v>297</v>
      </c>
    </row>
    <row r="152" spans="1:3" ht="14.25">
      <c r="A152" s="7"/>
      <c r="B152" s="5" t="s">
        <v>338</v>
      </c>
      <c r="C152" s="5" t="s">
        <v>297</v>
      </c>
    </row>
    <row r="153" spans="1:3" ht="14.25">
      <c r="A153" s="7"/>
      <c r="B153" s="5" t="s">
        <v>339</v>
      </c>
      <c r="C153" s="5" t="s">
        <v>297</v>
      </c>
    </row>
    <row r="154" spans="1:3" ht="14.25">
      <c r="A154" s="7"/>
      <c r="B154" s="5" t="s">
        <v>340</v>
      </c>
      <c r="C154" s="5" t="s">
        <v>297</v>
      </c>
    </row>
    <row r="155" spans="1:3" ht="14.25">
      <c r="A155" s="6"/>
      <c r="B155" s="5" t="s">
        <v>341</v>
      </c>
      <c r="C155" s="1" t="s">
        <v>342</v>
      </c>
    </row>
    <row r="156" spans="1:3" ht="14.25">
      <c r="A156" s="7"/>
      <c r="B156" s="5" t="s">
        <v>343</v>
      </c>
      <c r="C156" s="5" t="s">
        <v>342</v>
      </c>
    </row>
    <row r="157" spans="1:3" ht="14.25">
      <c r="A157" s="7"/>
      <c r="B157" s="5" t="s">
        <v>344</v>
      </c>
      <c r="C157" s="5" t="s">
        <v>342</v>
      </c>
    </row>
    <row r="158" spans="1:3" ht="14.25">
      <c r="A158" s="7"/>
      <c r="B158" s="5" t="s">
        <v>345</v>
      </c>
      <c r="C158" s="5" t="s">
        <v>342</v>
      </c>
    </row>
    <row r="159" spans="1:3" ht="14.25">
      <c r="A159" s="7"/>
      <c r="B159" s="5" t="s">
        <v>346</v>
      </c>
      <c r="C159" s="5" t="s">
        <v>342</v>
      </c>
    </row>
    <row r="160" spans="1:3" ht="14.25">
      <c r="A160" s="7"/>
      <c r="B160" s="5" t="s">
        <v>347</v>
      </c>
      <c r="C160" s="5" t="s">
        <v>342</v>
      </c>
    </row>
    <row r="161" spans="1:3" ht="14.25">
      <c r="A161" s="7"/>
      <c r="B161" s="5" t="s">
        <v>348</v>
      </c>
      <c r="C161" s="5" t="s">
        <v>342</v>
      </c>
    </row>
    <row r="162" spans="1:3" ht="14.25">
      <c r="A162" s="7"/>
      <c r="B162" s="5" t="s">
        <v>349</v>
      </c>
      <c r="C162" s="5" t="s">
        <v>342</v>
      </c>
    </row>
    <row r="163" spans="1:3" ht="14.25">
      <c r="A163" s="7"/>
      <c r="B163" s="5" t="s">
        <v>350</v>
      </c>
      <c r="C163" s="5" t="s">
        <v>342</v>
      </c>
    </row>
    <row r="164" spans="1:3" ht="14.25">
      <c r="A164" s="7"/>
      <c r="B164" s="5" t="s">
        <v>351</v>
      </c>
      <c r="C164" s="5" t="s">
        <v>342</v>
      </c>
    </row>
    <row r="165" spans="1:3" ht="14.25">
      <c r="A165" s="7"/>
      <c r="B165" s="5" t="s">
        <v>352</v>
      </c>
      <c r="C165" s="5" t="s">
        <v>342</v>
      </c>
    </row>
    <row r="166" spans="1:3" ht="14.25">
      <c r="A166" s="7"/>
      <c r="B166" s="5" t="s">
        <v>353</v>
      </c>
      <c r="C166" s="5" t="s">
        <v>342</v>
      </c>
    </row>
    <row r="167" spans="1:3" ht="14.25">
      <c r="A167" s="7"/>
      <c r="B167" s="5" t="s">
        <v>354</v>
      </c>
      <c r="C167" s="5" t="s">
        <v>342</v>
      </c>
    </row>
    <row r="168" spans="1:3" ht="14.25">
      <c r="A168" s="7"/>
      <c r="B168" s="5" t="s">
        <v>355</v>
      </c>
      <c r="C168" s="5" t="s">
        <v>342</v>
      </c>
    </row>
    <row r="169" spans="1:3" ht="14.25">
      <c r="A169" s="7"/>
      <c r="B169" s="5" t="s">
        <v>356</v>
      </c>
      <c r="C169" s="5" t="s">
        <v>342</v>
      </c>
    </row>
    <row r="170" spans="1:3" ht="14.25">
      <c r="A170" s="7"/>
      <c r="B170" s="5" t="s">
        <v>357</v>
      </c>
      <c r="C170" s="5" t="s">
        <v>342</v>
      </c>
    </row>
    <row r="171" spans="1:3" ht="14.25">
      <c r="A171" s="7"/>
      <c r="B171" s="5" t="s">
        <v>358</v>
      </c>
      <c r="C171" s="5" t="s">
        <v>342</v>
      </c>
    </row>
    <row r="172" spans="1:3" ht="14.25">
      <c r="A172" s="7"/>
      <c r="B172" s="5" t="s">
        <v>359</v>
      </c>
      <c r="C172" s="5" t="s">
        <v>342</v>
      </c>
    </row>
    <row r="173" spans="1:3" ht="14.25">
      <c r="A173" s="7"/>
      <c r="B173" s="5" t="s">
        <v>360</v>
      </c>
      <c r="C173" s="5" t="s">
        <v>342</v>
      </c>
    </row>
    <row r="174" spans="1:3" ht="14.25">
      <c r="A174" s="7"/>
      <c r="B174" s="5" t="s">
        <v>361</v>
      </c>
      <c r="C174" s="5" t="s">
        <v>342</v>
      </c>
    </row>
    <row r="175" spans="1:3" ht="14.25">
      <c r="A175" s="7"/>
      <c r="B175" s="5" t="s">
        <v>362</v>
      </c>
      <c r="C175" s="5" t="s">
        <v>342</v>
      </c>
    </row>
    <row r="176" spans="1:3" ht="14.25">
      <c r="A176" s="7"/>
      <c r="B176" s="5" t="s">
        <v>363</v>
      </c>
      <c r="C176" s="5" t="s">
        <v>342</v>
      </c>
    </row>
    <row r="177" spans="1:3" ht="14.25">
      <c r="A177" s="7"/>
      <c r="B177" s="5" t="s">
        <v>364</v>
      </c>
      <c r="C177" s="5" t="s">
        <v>342</v>
      </c>
    </row>
    <row r="178" spans="1:3" ht="14.25">
      <c r="A178" s="6"/>
      <c r="B178" s="5" t="s">
        <v>365</v>
      </c>
      <c r="C178" s="1" t="s">
        <v>366</v>
      </c>
    </row>
    <row r="179" spans="1:3" ht="14.25">
      <c r="A179" s="7"/>
      <c r="B179" s="5" t="s">
        <v>367</v>
      </c>
      <c r="C179" s="5" t="s">
        <v>366</v>
      </c>
    </row>
    <row r="180" spans="1:3" ht="14.25">
      <c r="A180" s="7"/>
      <c r="B180" s="5" t="s">
        <v>368</v>
      </c>
      <c r="C180" s="5" t="s">
        <v>366</v>
      </c>
    </row>
    <row r="181" spans="1:3" ht="14.25">
      <c r="A181" s="7"/>
      <c r="B181" s="5" t="s">
        <v>369</v>
      </c>
      <c r="C181" s="5" t="s">
        <v>366</v>
      </c>
    </row>
    <row r="182" spans="1:3" ht="14.25">
      <c r="A182" s="7"/>
      <c r="B182" s="5" t="s">
        <v>370</v>
      </c>
      <c r="C182" s="5" t="s">
        <v>366</v>
      </c>
    </row>
    <row r="183" spans="1:3" ht="14.25">
      <c r="A183" s="7"/>
      <c r="B183" s="5" t="s">
        <v>371</v>
      </c>
      <c r="C183" s="5" t="s">
        <v>366</v>
      </c>
    </row>
    <row r="184" spans="1:3" ht="14.25">
      <c r="A184" s="7"/>
      <c r="B184" s="5" t="s">
        <v>372</v>
      </c>
      <c r="C184" s="5" t="s">
        <v>366</v>
      </c>
    </row>
    <row r="185" spans="1:3" ht="14.25">
      <c r="A185" s="7"/>
      <c r="B185" s="5" t="s">
        <v>373</v>
      </c>
      <c r="C185" s="5" t="s">
        <v>366</v>
      </c>
    </row>
    <row r="186" spans="1:3" ht="14.25">
      <c r="A186" s="7"/>
      <c r="B186" s="5" t="s">
        <v>374</v>
      </c>
      <c r="C186" s="5" t="s">
        <v>366</v>
      </c>
    </row>
    <row r="187" spans="1:3" ht="14.25">
      <c r="A187" s="7"/>
      <c r="B187" s="5" t="s">
        <v>375</v>
      </c>
      <c r="C187" s="5" t="s">
        <v>366</v>
      </c>
    </row>
    <row r="188" spans="1:3" ht="14.25">
      <c r="A188" s="7"/>
      <c r="B188" s="5" t="s">
        <v>376</v>
      </c>
      <c r="C188" s="5" t="s">
        <v>366</v>
      </c>
    </row>
    <row r="189" spans="1:3" ht="14.25">
      <c r="A189" s="7"/>
      <c r="B189" s="5" t="s">
        <v>377</v>
      </c>
      <c r="C189" s="5" t="s">
        <v>366</v>
      </c>
    </row>
    <row r="190" spans="1:3" ht="14.25">
      <c r="A190" s="7"/>
      <c r="B190" s="5" t="s">
        <v>378</v>
      </c>
      <c r="C190" s="5" t="s">
        <v>366</v>
      </c>
    </row>
    <row r="191" spans="1:3" ht="14.25">
      <c r="A191" s="7"/>
      <c r="B191" s="5" t="s">
        <v>379</v>
      </c>
      <c r="C191" s="5" t="s">
        <v>366</v>
      </c>
    </row>
    <row r="192" spans="1:3" ht="14.25">
      <c r="A192" s="8"/>
      <c r="B192" s="5" t="s">
        <v>380</v>
      </c>
      <c r="C192" s="1" t="s">
        <v>381</v>
      </c>
    </row>
    <row r="193" spans="1:3" ht="14.25">
      <c r="A193" s="7"/>
      <c r="B193" s="5" t="s">
        <v>382</v>
      </c>
      <c r="C193" s="5" t="s">
        <v>381</v>
      </c>
    </row>
    <row r="194" spans="1:3" ht="14.25">
      <c r="A194" s="7"/>
      <c r="B194" s="5" t="s">
        <v>383</v>
      </c>
      <c r="C194" s="5" t="s">
        <v>381</v>
      </c>
    </row>
    <row r="195" spans="1:3" ht="14.25">
      <c r="A195" s="7"/>
      <c r="B195" s="5" t="s">
        <v>384</v>
      </c>
      <c r="C195" s="5" t="s">
        <v>381</v>
      </c>
    </row>
    <row r="196" spans="1:3" ht="14.25">
      <c r="A196" s="7"/>
      <c r="B196" s="5" t="s">
        <v>385</v>
      </c>
      <c r="C196" s="5" t="s">
        <v>381</v>
      </c>
    </row>
    <row r="197" spans="1:3" ht="14.25">
      <c r="A197" s="7"/>
      <c r="B197" s="5" t="s">
        <v>386</v>
      </c>
      <c r="C197" s="5" t="s">
        <v>381</v>
      </c>
    </row>
    <row r="198" spans="1:3" ht="14.25">
      <c r="A198" s="7"/>
      <c r="B198" s="5" t="s">
        <v>387</v>
      </c>
      <c r="C198" s="5" t="s">
        <v>381</v>
      </c>
    </row>
    <row r="199" spans="1:3" ht="14.25">
      <c r="A199" s="7"/>
      <c r="B199" s="5" t="s">
        <v>388</v>
      </c>
      <c r="C199" s="5" t="s">
        <v>381</v>
      </c>
    </row>
    <row r="200" spans="1:3" ht="14.25">
      <c r="A200" s="7"/>
      <c r="B200" s="5" t="s">
        <v>389</v>
      </c>
      <c r="C200" s="5" t="s">
        <v>381</v>
      </c>
    </row>
    <row r="201" spans="1:3" ht="14.25">
      <c r="A201" s="7"/>
      <c r="B201" s="5" t="s">
        <v>390</v>
      </c>
      <c r="C201" s="5" t="s">
        <v>381</v>
      </c>
    </row>
    <row r="202" spans="1:3" ht="14.25">
      <c r="A202" s="7"/>
      <c r="B202" s="5" t="s">
        <v>391</v>
      </c>
      <c r="C202" s="5" t="s">
        <v>381</v>
      </c>
    </row>
    <row r="203" spans="1:3" ht="14.25">
      <c r="A203" s="7"/>
      <c r="B203" s="5" t="s">
        <v>392</v>
      </c>
      <c r="C203" s="5" t="s">
        <v>381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701"/>
  <sheetViews>
    <sheetView workbookViewId="0">
      <selection activeCell="K1" sqref="K1"/>
    </sheetView>
  </sheetViews>
  <sheetFormatPr defaultColWidth="14.42578125" defaultRowHeight="15.75" customHeight="1"/>
  <sheetData>
    <row r="1" spans="1:10" ht="15.75" customHeight="1">
      <c r="A1" s="9" t="s">
        <v>0</v>
      </c>
      <c r="B1" s="9" t="s">
        <v>1</v>
      </c>
      <c r="C1" s="9" t="s">
        <v>2</v>
      </c>
      <c r="D1" s="9" t="s">
        <v>3</v>
      </c>
      <c r="E1" s="9" t="s">
        <v>4</v>
      </c>
      <c r="F1" s="9" t="s">
        <v>5</v>
      </c>
      <c r="G1" s="9" t="s">
        <v>6</v>
      </c>
      <c r="H1" s="9" t="s">
        <v>7</v>
      </c>
      <c r="I1" s="9" t="s">
        <v>8</v>
      </c>
      <c r="J1" s="9" t="s">
        <v>9</v>
      </c>
    </row>
    <row r="2" spans="1:10" ht="15.75" customHeight="1">
      <c r="A2" s="9" t="s">
        <v>10</v>
      </c>
      <c r="B2" s="9" t="s">
        <v>11</v>
      </c>
      <c r="C2" s="10">
        <v>1618.5</v>
      </c>
      <c r="D2" s="11">
        <v>3</v>
      </c>
      <c r="E2" s="10">
        <v>20</v>
      </c>
      <c r="F2" s="12">
        <v>32370</v>
      </c>
      <c r="G2" s="12">
        <v>0</v>
      </c>
      <c r="H2" s="12">
        <v>32370</v>
      </c>
      <c r="I2" s="13">
        <v>16185</v>
      </c>
      <c r="J2" s="14">
        <v>41640</v>
      </c>
    </row>
    <row r="3" spans="1:10" ht="15.75" customHeight="1">
      <c r="A3" s="9" t="s">
        <v>12</v>
      </c>
      <c r="B3" s="9" t="s">
        <v>11</v>
      </c>
      <c r="C3" s="10">
        <v>1321</v>
      </c>
      <c r="D3" s="11">
        <v>3</v>
      </c>
      <c r="E3" s="10">
        <v>20</v>
      </c>
      <c r="F3" s="12">
        <v>26420</v>
      </c>
      <c r="G3" s="12">
        <v>0</v>
      </c>
      <c r="H3" s="12">
        <v>26420</v>
      </c>
      <c r="I3" s="13">
        <v>13210</v>
      </c>
      <c r="J3" s="14">
        <v>41640</v>
      </c>
    </row>
    <row r="4" spans="1:10" ht="15.75" customHeight="1">
      <c r="A4" s="9" t="s">
        <v>13</v>
      </c>
      <c r="B4" s="9" t="s">
        <v>11</v>
      </c>
      <c r="C4" s="10">
        <v>2178</v>
      </c>
      <c r="D4" s="11">
        <v>3</v>
      </c>
      <c r="E4" s="10">
        <v>15</v>
      </c>
      <c r="F4" s="12">
        <v>32670</v>
      </c>
      <c r="G4" s="12">
        <v>0</v>
      </c>
      <c r="H4" s="12">
        <v>32670</v>
      </c>
      <c r="I4" s="13">
        <v>21780</v>
      </c>
      <c r="J4" s="14">
        <v>41645</v>
      </c>
    </row>
    <row r="5" spans="1:10" ht="15.75" customHeight="1">
      <c r="A5" s="9" t="s">
        <v>14</v>
      </c>
      <c r="B5" s="9" t="s">
        <v>11</v>
      </c>
      <c r="C5" s="10">
        <v>888</v>
      </c>
      <c r="D5" s="11">
        <v>3</v>
      </c>
      <c r="E5" s="10">
        <v>15</v>
      </c>
      <c r="F5" s="12">
        <v>13320</v>
      </c>
      <c r="G5" s="12">
        <v>0</v>
      </c>
      <c r="H5" s="12">
        <v>13320</v>
      </c>
      <c r="I5" s="13">
        <v>8880</v>
      </c>
      <c r="J5" s="14">
        <v>41645</v>
      </c>
    </row>
    <row r="6" spans="1:10" ht="15.75" customHeight="1">
      <c r="A6" s="9" t="s">
        <v>15</v>
      </c>
      <c r="B6" s="9" t="s">
        <v>11</v>
      </c>
      <c r="C6" s="10">
        <v>2470</v>
      </c>
      <c r="D6" s="11">
        <v>3</v>
      </c>
      <c r="E6" s="10">
        <v>15</v>
      </c>
      <c r="F6" s="12">
        <v>37050</v>
      </c>
      <c r="G6" s="12">
        <v>0</v>
      </c>
      <c r="H6" s="12">
        <v>37050</v>
      </c>
      <c r="I6" s="13">
        <v>24700</v>
      </c>
      <c r="J6" s="14">
        <v>41645</v>
      </c>
    </row>
    <row r="7" spans="1:10" ht="15.75" customHeight="1">
      <c r="A7" s="9" t="s">
        <v>12</v>
      </c>
      <c r="B7" s="9" t="s">
        <v>11</v>
      </c>
      <c r="C7" s="10">
        <v>1513</v>
      </c>
      <c r="D7" s="11">
        <v>3</v>
      </c>
      <c r="E7" s="10">
        <v>350</v>
      </c>
      <c r="F7" s="12">
        <v>529550</v>
      </c>
      <c r="G7" s="12">
        <v>0</v>
      </c>
      <c r="H7" s="12">
        <v>529550</v>
      </c>
      <c r="I7" s="13">
        <v>393380</v>
      </c>
      <c r="J7" s="14">
        <v>41651</v>
      </c>
    </row>
    <row r="8" spans="1:10" ht="15.75" customHeight="1">
      <c r="A8" s="9" t="s">
        <v>16</v>
      </c>
      <c r="B8" s="9" t="s">
        <v>11</v>
      </c>
      <c r="C8" s="10">
        <v>921</v>
      </c>
      <c r="D8" s="11">
        <v>5</v>
      </c>
      <c r="E8" s="10">
        <v>15</v>
      </c>
      <c r="F8" s="12">
        <v>13815</v>
      </c>
      <c r="G8" s="12">
        <v>0</v>
      </c>
      <c r="H8" s="12">
        <v>13815</v>
      </c>
      <c r="I8" s="13">
        <v>9210</v>
      </c>
      <c r="J8" s="14">
        <v>41642</v>
      </c>
    </row>
    <row r="9" spans="1:10" ht="15.75" customHeight="1">
      <c r="A9" s="9" t="s">
        <v>17</v>
      </c>
      <c r="B9" s="9" t="s">
        <v>11</v>
      </c>
      <c r="C9" s="10">
        <v>2518</v>
      </c>
      <c r="D9" s="11">
        <v>5</v>
      </c>
      <c r="E9" s="10">
        <v>12</v>
      </c>
      <c r="F9" s="12">
        <v>30216</v>
      </c>
      <c r="G9" s="12">
        <v>0</v>
      </c>
      <c r="H9" s="12">
        <v>30216</v>
      </c>
      <c r="I9" s="13">
        <v>7554</v>
      </c>
      <c r="J9" s="14">
        <v>41645</v>
      </c>
    </row>
    <row r="10" spans="1:10" ht="15.75" customHeight="1">
      <c r="A10" s="9" t="s">
        <v>18</v>
      </c>
      <c r="B10" s="9" t="s">
        <v>11</v>
      </c>
      <c r="C10" s="10">
        <v>1899</v>
      </c>
      <c r="D10" s="11">
        <v>5</v>
      </c>
      <c r="E10" s="10">
        <v>20</v>
      </c>
      <c r="F10" s="12">
        <v>37980</v>
      </c>
      <c r="G10" s="12">
        <v>0</v>
      </c>
      <c r="H10" s="12">
        <v>37980</v>
      </c>
      <c r="I10" s="13">
        <v>18990</v>
      </c>
      <c r="J10" s="14">
        <v>41645</v>
      </c>
    </row>
    <row r="11" spans="1:10" ht="15.75" customHeight="1">
      <c r="A11" s="9" t="s">
        <v>19</v>
      </c>
      <c r="B11" s="9" t="s">
        <v>11</v>
      </c>
      <c r="C11" s="10">
        <v>1545</v>
      </c>
      <c r="D11" s="11">
        <v>5</v>
      </c>
      <c r="E11" s="10">
        <v>12</v>
      </c>
      <c r="F11" s="12">
        <v>18540</v>
      </c>
      <c r="G11" s="12">
        <v>0</v>
      </c>
      <c r="H11" s="12">
        <v>18540</v>
      </c>
      <c r="I11" s="13">
        <v>4635</v>
      </c>
      <c r="J11" s="14">
        <v>41645</v>
      </c>
    </row>
    <row r="12" spans="1:10" ht="15.75" customHeight="1">
      <c r="A12" s="9" t="s">
        <v>20</v>
      </c>
      <c r="B12" s="9" t="s">
        <v>11</v>
      </c>
      <c r="C12" s="10">
        <v>2470</v>
      </c>
      <c r="D12" s="11">
        <v>5</v>
      </c>
      <c r="E12" s="10">
        <v>15</v>
      </c>
      <c r="F12" s="12">
        <v>37050</v>
      </c>
      <c r="G12" s="12">
        <v>0</v>
      </c>
      <c r="H12" s="12">
        <v>37050</v>
      </c>
      <c r="I12" s="13">
        <v>24700</v>
      </c>
      <c r="J12" s="14">
        <v>41645</v>
      </c>
    </row>
    <row r="13" spans="1:10" ht="15.75" customHeight="1">
      <c r="A13" s="9" t="s">
        <v>21</v>
      </c>
      <c r="B13" s="9" t="s">
        <v>11</v>
      </c>
      <c r="C13" s="10">
        <v>2665.5</v>
      </c>
      <c r="D13" s="11">
        <v>5</v>
      </c>
      <c r="E13" s="10">
        <v>125</v>
      </c>
      <c r="F13" s="12">
        <v>333187.5</v>
      </c>
      <c r="G13" s="12">
        <v>0</v>
      </c>
      <c r="H13" s="12">
        <v>333187.5</v>
      </c>
      <c r="I13" s="13">
        <v>319860</v>
      </c>
      <c r="J13" s="14">
        <v>41646</v>
      </c>
    </row>
    <row r="14" spans="1:10" ht="15.75" customHeight="1">
      <c r="A14" s="9" t="s">
        <v>22</v>
      </c>
      <c r="B14" s="9" t="s">
        <v>11</v>
      </c>
      <c r="C14" s="10">
        <v>958</v>
      </c>
      <c r="D14" s="11">
        <v>5</v>
      </c>
      <c r="E14" s="10">
        <v>300</v>
      </c>
      <c r="F14" s="12">
        <v>287400</v>
      </c>
      <c r="G14" s="12">
        <v>0</v>
      </c>
      <c r="H14" s="12">
        <v>287400</v>
      </c>
      <c r="I14" s="13">
        <v>239500</v>
      </c>
      <c r="J14" s="14">
        <v>41647</v>
      </c>
    </row>
    <row r="15" spans="1:10" ht="15.75" customHeight="1">
      <c r="A15" s="9" t="s">
        <v>23</v>
      </c>
      <c r="B15" s="9" t="s">
        <v>11</v>
      </c>
      <c r="C15" s="10">
        <v>2146</v>
      </c>
      <c r="D15" s="11">
        <v>5</v>
      </c>
      <c r="E15" s="10">
        <v>7</v>
      </c>
      <c r="F15" s="12">
        <v>15022</v>
      </c>
      <c r="G15" s="12">
        <v>0</v>
      </c>
      <c r="H15" s="12">
        <v>15022</v>
      </c>
      <c r="I15" s="13">
        <v>10730</v>
      </c>
      <c r="J15" s="14">
        <v>41648</v>
      </c>
    </row>
    <row r="16" spans="1:10" ht="15.75" customHeight="1">
      <c r="A16" s="9" t="s">
        <v>21</v>
      </c>
      <c r="B16" s="9" t="s">
        <v>11</v>
      </c>
      <c r="C16" s="10">
        <v>345</v>
      </c>
      <c r="D16" s="11">
        <v>5</v>
      </c>
      <c r="E16" s="10">
        <v>125</v>
      </c>
      <c r="F16" s="12">
        <v>43125</v>
      </c>
      <c r="G16" s="12">
        <v>0</v>
      </c>
      <c r="H16" s="12">
        <v>43125</v>
      </c>
      <c r="I16" s="13">
        <v>41400</v>
      </c>
      <c r="J16" s="14">
        <v>41284</v>
      </c>
    </row>
    <row r="17" spans="1:10" ht="15.75" customHeight="1">
      <c r="A17" s="9" t="s">
        <v>24</v>
      </c>
      <c r="B17" s="9" t="s">
        <v>11</v>
      </c>
      <c r="C17" s="10">
        <v>615</v>
      </c>
      <c r="D17" s="11">
        <v>5</v>
      </c>
      <c r="E17" s="10">
        <v>15</v>
      </c>
      <c r="F17" s="12">
        <v>9225</v>
      </c>
      <c r="G17" s="12">
        <v>0</v>
      </c>
      <c r="H17" s="12">
        <v>9225</v>
      </c>
      <c r="I17" s="13">
        <v>6150</v>
      </c>
      <c r="J17" s="14">
        <v>41651</v>
      </c>
    </row>
    <row r="18" spans="1:10" ht="15.75" customHeight="1">
      <c r="A18" s="9" t="s">
        <v>25</v>
      </c>
      <c r="B18" s="9" t="s">
        <v>11</v>
      </c>
      <c r="C18" s="10">
        <v>292</v>
      </c>
      <c r="D18" s="11">
        <v>10</v>
      </c>
      <c r="E18" s="10">
        <v>20</v>
      </c>
      <c r="F18" s="12">
        <v>5840</v>
      </c>
      <c r="G18" s="12">
        <v>0</v>
      </c>
      <c r="H18" s="12">
        <v>5840</v>
      </c>
      <c r="I18" s="13">
        <v>2920</v>
      </c>
      <c r="J18" s="14">
        <v>41641</v>
      </c>
    </row>
    <row r="19" spans="1:10" ht="15.75" customHeight="1">
      <c r="A19" s="9" t="s">
        <v>26</v>
      </c>
      <c r="B19" s="9" t="s">
        <v>11</v>
      </c>
      <c r="C19" s="10">
        <v>974</v>
      </c>
      <c r="D19" s="11">
        <v>10</v>
      </c>
      <c r="E19" s="10">
        <v>15</v>
      </c>
      <c r="F19" s="12">
        <v>14610</v>
      </c>
      <c r="G19" s="12">
        <v>0</v>
      </c>
      <c r="H19" s="12">
        <v>14610</v>
      </c>
      <c r="I19" s="13">
        <v>9740</v>
      </c>
      <c r="J19" s="14">
        <v>41641</v>
      </c>
    </row>
    <row r="20" spans="1:10" ht="15.75" customHeight="1">
      <c r="A20" s="9" t="s">
        <v>27</v>
      </c>
      <c r="B20" s="9" t="s">
        <v>11</v>
      </c>
      <c r="C20" s="10">
        <v>2518</v>
      </c>
      <c r="D20" s="11">
        <v>10</v>
      </c>
      <c r="E20" s="10">
        <v>12</v>
      </c>
      <c r="F20" s="12">
        <v>30216</v>
      </c>
      <c r="G20" s="12">
        <v>0</v>
      </c>
      <c r="H20" s="12">
        <v>30216</v>
      </c>
      <c r="I20" s="13">
        <v>7554</v>
      </c>
      <c r="J20" s="14">
        <v>41645</v>
      </c>
    </row>
    <row r="21" spans="1:10" ht="15.75" customHeight="1">
      <c r="A21" s="9" t="s">
        <v>28</v>
      </c>
      <c r="B21" s="9" t="s">
        <v>11</v>
      </c>
      <c r="C21" s="10">
        <v>1006</v>
      </c>
      <c r="D21" s="11">
        <v>10</v>
      </c>
      <c r="E21" s="10">
        <v>350</v>
      </c>
      <c r="F21" s="12">
        <v>352100</v>
      </c>
      <c r="G21" s="12">
        <v>0</v>
      </c>
      <c r="H21" s="12">
        <v>352100</v>
      </c>
      <c r="I21" s="13">
        <v>261560</v>
      </c>
      <c r="J21" s="14">
        <v>41645</v>
      </c>
    </row>
    <row r="22" spans="1:10" ht="15.75" customHeight="1">
      <c r="A22" s="9" t="s">
        <v>29</v>
      </c>
      <c r="B22" s="9" t="s">
        <v>11</v>
      </c>
      <c r="C22" s="10">
        <v>367</v>
      </c>
      <c r="D22" s="11">
        <v>10</v>
      </c>
      <c r="E22" s="10">
        <v>12</v>
      </c>
      <c r="F22" s="12">
        <v>4404</v>
      </c>
      <c r="G22" s="12">
        <v>0</v>
      </c>
      <c r="H22" s="12">
        <v>4404</v>
      </c>
      <c r="I22" s="13">
        <v>1101</v>
      </c>
      <c r="J22" s="14">
        <v>41646</v>
      </c>
    </row>
    <row r="23" spans="1:10" ht="12.75">
      <c r="A23" s="9" t="s">
        <v>30</v>
      </c>
      <c r="B23" s="9" t="s">
        <v>11</v>
      </c>
      <c r="C23" s="10">
        <v>883</v>
      </c>
      <c r="D23" s="11">
        <v>10</v>
      </c>
      <c r="E23" s="10">
        <v>7</v>
      </c>
      <c r="F23" s="12">
        <v>6181</v>
      </c>
      <c r="G23" s="12">
        <v>0</v>
      </c>
      <c r="H23" s="12">
        <v>6181</v>
      </c>
      <c r="I23" s="13">
        <v>4415</v>
      </c>
      <c r="J23" s="14">
        <v>41647</v>
      </c>
    </row>
    <row r="24" spans="1:10" ht="12.75">
      <c r="A24" s="9" t="s">
        <v>31</v>
      </c>
      <c r="B24" s="9" t="s">
        <v>11</v>
      </c>
      <c r="C24" s="10">
        <v>549</v>
      </c>
      <c r="D24" s="11">
        <v>10</v>
      </c>
      <c r="E24" s="10">
        <v>15</v>
      </c>
      <c r="F24" s="12">
        <v>8235</v>
      </c>
      <c r="G24" s="12">
        <v>0</v>
      </c>
      <c r="H24" s="12">
        <v>8235</v>
      </c>
      <c r="I24" s="13">
        <v>5490</v>
      </c>
      <c r="J24" s="14">
        <v>41283</v>
      </c>
    </row>
    <row r="25" spans="1:10" ht="12.75">
      <c r="A25" s="9" t="s">
        <v>32</v>
      </c>
      <c r="B25" s="9" t="s">
        <v>11</v>
      </c>
      <c r="C25" s="10">
        <v>788</v>
      </c>
      <c r="D25" s="11">
        <v>10</v>
      </c>
      <c r="E25" s="10">
        <v>300</v>
      </c>
      <c r="F25" s="12">
        <v>236400</v>
      </c>
      <c r="G25" s="12">
        <v>0</v>
      </c>
      <c r="H25" s="12">
        <v>236400</v>
      </c>
      <c r="I25" s="13">
        <v>197000</v>
      </c>
      <c r="J25" s="14">
        <v>41283</v>
      </c>
    </row>
    <row r="26" spans="1:10" ht="12.75">
      <c r="A26" s="9" t="s">
        <v>26</v>
      </c>
      <c r="B26" s="9" t="s">
        <v>11</v>
      </c>
      <c r="C26" s="10">
        <v>2472</v>
      </c>
      <c r="D26" s="11">
        <v>10</v>
      </c>
      <c r="E26" s="10">
        <v>15</v>
      </c>
      <c r="F26" s="12">
        <v>37080</v>
      </c>
      <c r="G26" s="12">
        <v>0</v>
      </c>
      <c r="H26" s="12">
        <v>37080</v>
      </c>
      <c r="I26" s="13">
        <v>24720</v>
      </c>
      <c r="J26" s="14">
        <v>41648</v>
      </c>
    </row>
    <row r="27" spans="1:10" ht="12.75">
      <c r="A27" s="9" t="s">
        <v>33</v>
      </c>
      <c r="B27" s="9" t="s">
        <v>11</v>
      </c>
      <c r="C27" s="10">
        <v>1143</v>
      </c>
      <c r="D27" s="11">
        <v>10</v>
      </c>
      <c r="E27" s="10">
        <v>7</v>
      </c>
      <c r="F27" s="12">
        <v>8001</v>
      </c>
      <c r="G27" s="12">
        <v>0</v>
      </c>
      <c r="H27" s="12">
        <v>8001</v>
      </c>
      <c r="I27" s="13">
        <v>5715</v>
      </c>
      <c r="J27" s="14">
        <v>41649</v>
      </c>
    </row>
    <row r="28" spans="1:10" ht="12.75">
      <c r="A28" s="9" t="s">
        <v>25</v>
      </c>
      <c r="B28" s="9" t="s">
        <v>11</v>
      </c>
      <c r="C28" s="10">
        <v>1725</v>
      </c>
      <c r="D28" s="11">
        <v>10</v>
      </c>
      <c r="E28" s="10">
        <v>350</v>
      </c>
      <c r="F28" s="12">
        <v>603750</v>
      </c>
      <c r="G28" s="12">
        <v>0</v>
      </c>
      <c r="H28" s="12">
        <v>603750</v>
      </c>
      <c r="I28" s="13">
        <v>448500</v>
      </c>
      <c r="J28" s="14">
        <v>41285</v>
      </c>
    </row>
    <row r="29" spans="1:10" ht="12.75">
      <c r="A29" s="9" t="s">
        <v>34</v>
      </c>
      <c r="B29" s="9" t="s">
        <v>11</v>
      </c>
      <c r="C29" s="10">
        <v>912</v>
      </c>
      <c r="D29" s="11">
        <v>10</v>
      </c>
      <c r="E29" s="10">
        <v>12</v>
      </c>
      <c r="F29" s="12">
        <v>10944</v>
      </c>
      <c r="G29" s="12">
        <v>0</v>
      </c>
      <c r="H29" s="12">
        <v>10944</v>
      </c>
      <c r="I29" s="13">
        <v>2736</v>
      </c>
      <c r="J29" s="14">
        <v>41285</v>
      </c>
    </row>
    <row r="30" spans="1:10" ht="12.75">
      <c r="A30" s="9" t="s">
        <v>35</v>
      </c>
      <c r="B30" s="9" t="s">
        <v>11</v>
      </c>
      <c r="C30" s="10">
        <v>2152</v>
      </c>
      <c r="D30" s="11">
        <v>10</v>
      </c>
      <c r="E30" s="10">
        <v>15</v>
      </c>
      <c r="F30" s="12">
        <v>32280</v>
      </c>
      <c r="G30" s="12">
        <v>0</v>
      </c>
      <c r="H30" s="12">
        <v>32280</v>
      </c>
      <c r="I30" s="13">
        <v>21520</v>
      </c>
      <c r="J30" s="14">
        <v>41286</v>
      </c>
    </row>
    <row r="31" spans="1:10" ht="12.75">
      <c r="A31" s="9" t="s">
        <v>25</v>
      </c>
      <c r="B31" s="9" t="s">
        <v>11</v>
      </c>
      <c r="C31" s="10">
        <v>1817</v>
      </c>
      <c r="D31" s="11">
        <v>10</v>
      </c>
      <c r="E31" s="10">
        <v>20</v>
      </c>
      <c r="F31" s="12">
        <v>36340</v>
      </c>
      <c r="G31" s="12">
        <v>0</v>
      </c>
      <c r="H31" s="12">
        <v>36340</v>
      </c>
      <c r="I31" s="13">
        <v>18170</v>
      </c>
      <c r="J31" s="14">
        <v>41651</v>
      </c>
    </row>
    <row r="32" spans="1:10" ht="12.75">
      <c r="A32" s="9" t="s">
        <v>28</v>
      </c>
      <c r="B32" s="9" t="s">
        <v>11</v>
      </c>
      <c r="C32" s="10">
        <v>1513</v>
      </c>
      <c r="D32" s="11">
        <v>10</v>
      </c>
      <c r="E32" s="10">
        <v>350</v>
      </c>
      <c r="F32" s="12">
        <v>529550</v>
      </c>
      <c r="G32" s="12">
        <v>0</v>
      </c>
      <c r="H32" s="12">
        <v>529550</v>
      </c>
      <c r="I32" s="13">
        <v>393380</v>
      </c>
      <c r="J32" s="14">
        <v>41651</v>
      </c>
    </row>
    <row r="33" spans="1:10" ht="12.75">
      <c r="A33" s="9" t="s">
        <v>36</v>
      </c>
      <c r="B33" s="9" t="s">
        <v>11</v>
      </c>
      <c r="C33" s="10">
        <v>1493</v>
      </c>
      <c r="D33" s="11">
        <v>120</v>
      </c>
      <c r="E33" s="10">
        <v>7</v>
      </c>
      <c r="F33" s="12">
        <v>10451</v>
      </c>
      <c r="G33" s="12">
        <v>0</v>
      </c>
      <c r="H33" s="12">
        <v>10451</v>
      </c>
      <c r="I33" s="13">
        <v>7465</v>
      </c>
      <c r="J33" s="14">
        <v>41640</v>
      </c>
    </row>
    <row r="34" spans="1:10" ht="12.75">
      <c r="A34" s="9" t="s">
        <v>37</v>
      </c>
      <c r="B34" s="9" t="s">
        <v>11</v>
      </c>
      <c r="C34" s="10">
        <v>1804</v>
      </c>
      <c r="D34" s="11">
        <v>120</v>
      </c>
      <c r="E34" s="10">
        <v>125</v>
      </c>
      <c r="F34" s="12">
        <v>225500</v>
      </c>
      <c r="G34" s="12">
        <v>0</v>
      </c>
      <c r="H34" s="12">
        <v>225500</v>
      </c>
      <c r="I34" s="13">
        <v>216480</v>
      </c>
      <c r="J34" s="14">
        <v>41641</v>
      </c>
    </row>
    <row r="35" spans="1:10" ht="12.75">
      <c r="A35" s="9" t="s">
        <v>38</v>
      </c>
      <c r="B35" s="9" t="s">
        <v>11</v>
      </c>
      <c r="C35" s="10">
        <v>2161</v>
      </c>
      <c r="D35" s="11">
        <v>120</v>
      </c>
      <c r="E35" s="10">
        <v>12</v>
      </c>
      <c r="F35" s="12">
        <v>25932</v>
      </c>
      <c r="G35" s="12">
        <v>0</v>
      </c>
      <c r="H35" s="12">
        <v>25932</v>
      </c>
      <c r="I35" s="13">
        <v>6483</v>
      </c>
      <c r="J35" s="14">
        <v>41642</v>
      </c>
    </row>
    <row r="36" spans="1:10" ht="12.75">
      <c r="A36" s="9" t="s">
        <v>39</v>
      </c>
      <c r="B36" s="9" t="s">
        <v>11</v>
      </c>
      <c r="C36" s="10">
        <v>1006</v>
      </c>
      <c r="D36" s="11">
        <v>120</v>
      </c>
      <c r="E36" s="10">
        <v>350</v>
      </c>
      <c r="F36" s="12">
        <v>352100</v>
      </c>
      <c r="G36" s="12">
        <v>0</v>
      </c>
      <c r="H36" s="12">
        <v>352100</v>
      </c>
      <c r="I36" s="13">
        <v>261560</v>
      </c>
      <c r="J36" s="14">
        <v>41645</v>
      </c>
    </row>
    <row r="37" spans="1:10" ht="12.75">
      <c r="A37" s="9" t="s">
        <v>38</v>
      </c>
      <c r="B37" s="9" t="s">
        <v>11</v>
      </c>
      <c r="C37" s="10">
        <v>1545</v>
      </c>
      <c r="D37" s="11">
        <v>120</v>
      </c>
      <c r="E37" s="10">
        <v>12</v>
      </c>
      <c r="F37" s="12">
        <v>18540</v>
      </c>
      <c r="G37" s="12">
        <v>0</v>
      </c>
      <c r="H37" s="12">
        <v>18540</v>
      </c>
      <c r="I37" s="13">
        <v>4635</v>
      </c>
      <c r="J37" s="14">
        <v>41645</v>
      </c>
    </row>
    <row r="38" spans="1:10" ht="12.75">
      <c r="A38" s="9" t="s">
        <v>40</v>
      </c>
      <c r="B38" s="9" t="s">
        <v>11</v>
      </c>
      <c r="C38" s="10">
        <v>2821</v>
      </c>
      <c r="D38" s="11">
        <v>120</v>
      </c>
      <c r="E38" s="10">
        <v>125</v>
      </c>
      <c r="F38" s="12">
        <v>352625</v>
      </c>
      <c r="G38" s="12">
        <v>0</v>
      </c>
      <c r="H38" s="12">
        <v>352625</v>
      </c>
      <c r="I38" s="13">
        <v>338520</v>
      </c>
      <c r="J38" s="14">
        <v>41647</v>
      </c>
    </row>
    <row r="39" spans="1:10" ht="12.75">
      <c r="A39" s="9" t="s">
        <v>41</v>
      </c>
      <c r="B39" s="9" t="s">
        <v>11</v>
      </c>
      <c r="C39" s="10">
        <v>345</v>
      </c>
      <c r="D39" s="11">
        <v>120</v>
      </c>
      <c r="E39" s="10">
        <v>125</v>
      </c>
      <c r="F39" s="12">
        <v>43125</v>
      </c>
      <c r="G39" s="12">
        <v>0</v>
      </c>
      <c r="H39" s="12">
        <v>43125</v>
      </c>
      <c r="I39" s="13">
        <v>41400</v>
      </c>
      <c r="J39" s="14">
        <v>41284</v>
      </c>
    </row>
    <row r="40" spans="1:10" ht="12.75">
      <c r="A40" s="9" t="s">
        <v>42</v>
      </c>
      <c r="B40" s="9" t="s">
        <v>11</v>
      </c>
      <c r="C40" s="10">
        <v>2001</v>
      </c>
      <c r="D40" s="11">
        <v>250</v>
      </c>
      <c r="E40" s="10">
        <v>300</v>
      </c>
      <c r="F40" s="12">
        <v>600300</v>
      </c>
      <c r="G40" s="12">
        <v>0</v>
      </c>
      <c r="H40" s="12">
        <v>600300</v>
      </c>
      <c r="I40" s="13">
        <v>500250</v>
      </c>
      <c r="J40" s="14">
        <v>41641</v>
      </c>
    </row>
    <row r="41" spans="1:10" ht="12.75">
      <c r="A41" s="9" t="s">
        <v>43</v>
      </c>
      <c r="B41" s="9" t="s">
        <v>11</v>
      </c>
      <c r="C41" s="10">
        <v>2838</v>
      </c>
      <c r="D41" s="11">
        <v>250</v>
      </c>
      <c r="E41" s="10">
        <v>12</v>
      </c>
      <c r="F41" s="12">
        <v>34056</v>
      </c>
      <c r="G41" s="12">
        <v>0</v>
      </c>
      <c r="H41" s="12">
        <v>34056</v>
      </c>
      <c r="I41" s="13">
        <v>8514</v>
      </c>
      <c r="J41" s="14">
        <v>41643</v>
      </c>
    </row>
    <row r="42" spans="1:10" ht="12.75">
      <c r="A42" s="9" t="s">
        <v>44</v>
      </c>
      <c r="B42" s="9" t="s">
        <v>11</v>
      </c>
      <c r="C42" s="10">
        <v>2178</v>
      </c>
      <c r="D42" s="11">
        <v>250</v>
      </c>
      <c r="E42" s="10">
        <v>15</v>
      </c>
      <c r="F42" s="12">
        <v>32670</v>
      </c>
      <c r="G42" s="12">
        <v>0</v>
      </c>
      <c r="H42" s="12">
        <v>32670</v>
      </c>
      <c r="I42" s="13">
        <v>21780</v>
      </c>
      <c r="J42" s="14">
        <v>41645</v>
      </c>
    </row>
    <row r="43" spans="1:10" ht="12.75">
      <c r="A43" s="9" t="s">
        <v>45</v>
      </c>
      <c r="B43" s="9" t="s">
        <v>11</v>
      </c>
      <c r="C43" s="10">
        <v>888</v>
      </c>
      <c r="D43" s="11">
        <v>250</v>
      </c>
      <c r="E43" s="10">
        <v>15</v>
      </c>
      <c r="F43" s="12">
        <v>13320</v>
      </c>
      <c r="G43" s="12">
        <v>0</v>
      </c>
      <c r="H43" s="12">
        <v>13320</v>
      </c>
      <c r="I43" s="13">
        <v>8880</v>
      </c>
      <c r="J43" s="14">
        <v>41645</v>
      </c>
    </row>
    <row r="44" spans="1:10" ht="12.75">
      <c r="A44" s="9" t="s">
        <v>46</v>
      </c>
      <c r="B44" s="9" t="s">
        <v>11</v>
      </c>
      <c r="C44" s="10">
        <v>1527</v>
      </c>
      <c r="D44" s="11">
        <v>250</v>
      </c>
      <c r="E44" s="10">
        <v>350</v>
      </c>
      <c r="F44" s="12">
        <v>534450</v>
      </c>
      <c r="G44" s="12">
        <v>0</v>
      </c>
      <c r="H44" s="12">
        <v>534450</v>
      </c>
      <c r="I44" s="13">
        <v>397020</v>
      </c>
      <c r="J44" s="14">
        <v>41283</v>
      </c>
    </row>
    <row r="45" spans="1:10" ht="12.75">
      <c r="A45" s="9" t="s">
        <v>47</v>
      </c>
      <c r="B45" s="9" t="s">
        <v>11</v>
      </c>
      <c r="C45" s="10">
        <v>2151</v>
      </c>
      <c r="D45" s="11">
        <v>250</v>
      </c>
      <c r="E45" s="10">
        <v>300</v>
      </c>
      <c r="F45" s="12">
        <v>645300</v>
      </c>
      <c r="G45" s="12">
        <v>0</v>
      </c>
      <c r="H45" s="12">
        <v>645300</v>
      </c>
      <c r="I45" s="13">
        <v>537750</v>
      </c>
      <c r="J45" s="14">
        <v>41648</v>
      </c>
    </row>
    <row r="46" spans="1:10" ht="12.75">
      <c r="A46" s="9" t="s">
        <v>48</v>
      </c>
      <c r="B46" s="9" t="s">
        <v>11</v>
      </c>
      <c r="C46" s="10">
        <v>1817</v>
      </c>
      <c r="D46" s="11">
        <v>250</v>
      </c>
      <c r="E46" s="10">
        <v>20</v>
      </c>
      <c r="F46" s="12">
        <v>36340</v>
      </c>
      <c r="G46" s="12">
        <v>0</v>
      </c>
      <c r="H46" s="12">
        <v>36340</v>
      </c>
      <c r="I46" s="13">
        <v>18170</v>
      </c>
      <c r="J46" s="14">
        <v>41651</v>
      </c>
    </row>
    <row r="47" spans="1:10" ht="12.75">
      <c r="A47" s="9" t="s">
        <v>49</v>
      </c>
      <c r="B47" s="9" t="s">
        <v>11</v>
      </c>
      <c r="C47" s="10">
        <v>2750</v>
      </c>
      <c r="D47" s="11">
        <v>260</v>
      </c>
      <c r="E47" s="10">
        <v>350</v>
      </c>
      <c r="F47" s="12">
        <v>962500</v>
      </c>
      <c r="G47" s="12">
        <v>0</v>
      </c>
      <c r="H47" s="12">
        <v>962500</v>
      </c>
      <c r="I47" s="13">
        <v>715000</v>
      </c>
      <c r="J47" s="14">
        <v>41641</v>
      </c>
    </row>
    <row r="48" spans="1:10" ht="12.75">
      <c r="A48" s="9" t="s">
        <v>50</v>
      </c>
      <c r="B48" s="9" t="s">
        <v>11</v>
      </c>
      <c r="C48" s="10">
        <v>1953</v>
      </c>
      <c r="D48" s="11">
        <v>260</v>
      </c>
      <c r="E48" s="10">
        <v>12</v>
      </c>
      <c r="F48" s="12">
        <v>23436</v>
      </c>
      <c r="G48" s="12">
        <v>0</v>
      </c>
      <c r="H48" s="12">
        <v>23436</v>
      </c>
      <c r="I48" s="13">
        <v>5859</v>
      </c>
      <c r="J48" s="14">
        <v>41643</v>
      </c>
    </row>
    <row r="49" spans="1:10" ht="12.75">
      <c r="A49" s="9" t="s">
        <v>51</v>
      </c>
      <c r="B49" s="9" t="s">
        <v>11</v>
      </c>
      <c r="C49" s="10">
        <v>4219.5</v>
      </c>
      <c r="D49" s="11">
        <v>260</v>
      </c>
      <c r="E49" s="10">
        <v>125</v>
      </c>
      <c r="F49" s="12">
        <v>527437.5</v>
      </c>
      <c r="G49" s="12">
        <v>0</v>
      </c>
      <c r="H49" s="12">
        <v>527437.5</v>
      </c>
      <c r="I49" s="13">
        <v>506340</v>
      </c>
      <c r="J49" s="14">
        <v>41643</v>
      </c>
    </row>
    <row r="50" spans="1:10" ht="12.75">
      <c r="A50" s="9" t="s">
        <v>49</v>
      </c>
      <c r="B50" s="9" t="s">
        <v>11</v>
      </c>
      <c r="C50" s="10">
        <v>1899</v>
      </c>
      <c r="D50" s="11">
        <v>260</v>
      </c>
      <c r="E50" s="10">
        <v>20</v>
      </c>
      <c r="F50" s="12">
        <v>37980</v>
      </c>
      <c r="G50" s="12">
        <v>0</v>
      </c>
      <c r="H50" s="12">
        <v>37980</v>
      </c>
      <c r="I50" s="13">
        <v>18990</v>
      </c>
      <c r="J50" s="14">
        <v>41645</v>
      </c>
    </row>
    <row r="51" spans="1:10" ht="12.75">
      <c r="A51" s="9" t="s">
        <v>52</v>
      </c>
      <c r="B51" s="9" t="s">
        <v>11</v>
      </c>
      <c r="C51" s="10">
        <v>1686</v>
      </c>
      <c r="D51" s="11">
        <v>260</v>
      </c>
      <c r="E51" s="10">
        <v>7</v>
      </c>
      <c r="F51" s="12">
        <v>11802</v>
      </c>
      <c r="G51" s="12">
        <v>0</v>
      </c>
      <c r="H51" s="12">
        <v>11802</v>
      </c>
      <c r="I51" s="13">
        <v>8430</v>
      </c>
      <c r="J51" s="14">
        <v>41646</v>
      </c>
    </row>
    <row r="52" spans="1:10" ht="12.75">
      <c r="A52" s="9" t="s">
        <v>50</v>
      </c>
      <c r="B52" s="9" t="s">
        <v>11</v>
      </c>
      <c r="C52" s="10">
        <v>2141</v>
      </c>
      <c r="D52" s="11">
        <v>260</v>
      </c>
      <c r="E52" s="10">
        <v>12</v>
      </c>
      <c r="F52" s="12">
        <v>25692</v>
      </c>
      <c r="G52" s="12">
        <v>0</v>
      </c>
      <c r="H52" s="12">
        <v>25692</v>
      </c>
      <c r="I52" s="13">
        <v>6423</v>
      </c>
      <c r="J52" s="14">
        <v>41647</v>
      </c>
    </row>
    <row r="53" spans="1:10" ht="12.75">
      <c r="A53" s="9" t="s">
        <v>53</v>
      </c>
      <c r="B53" s="9" t="s">
        <v>11</v>
      </c>
      <c r="C53" s="10">
        <v>1143</v>
      </c>
      <c r="D53" s="11">
        <v>260</v>
      </c>
      <c r="E53" s="10">
        <v>7</v>
      </c>
      <c r="F53" s="12">
        <v>8001</v>
      </c>
      <c r="G53" s="12">
        <v>0</v>
      </c>
      <c r="H53" s="12">
        <v>8001</v>
      </c>
      <c r="I53" s="13">
        <v>5715</v>
      </c>
      <c r="J53" s="14">
        <v>41649</v>
      </c>
    </row>
    <row r="54" spans="1:10" ht="12.75">
      <c r="A54" s="9" t="s">
        <v>54</v>
      </c>
      <c r="B54" s="9" t="s">
        <v>11</v>
      </c>
      <c r="C54" s="10">
        <v>615</v>
      </c>
      <c r="D54" s="11">
        <v>260</v>
      </c>
      <c r="E54" s="10">
        <v>15</v>
      </c>
      <c r="F54" s="12">
        <v>9225</v>
      </c>
      <c r="G54" s="12">
        <v>0</v>
      </c>
      <c r="H54" s="12">
        <v>9225</v>
      </c>
      <c r="I54" s="13">
        <v>6150</v>
      </c>
      <c r="J54" s="14">
        <v>41651</v>
      </c>
    </row>
    <row r="55" spans="1:10" ht="12.75">
      <c r="A55" s="9" t="s">
        <v>55</v>
      </c>
      <c r="B55" s="9" t="s">
        <v>56</v>
      </c>
      <c r="C55" s="10">
        <v>3945</v>
      </c>
      <c r="D55" s="11">
        <v>10</v>
      </c>
      <c r="E55" s="10">
        <v>7</v>
      </c>
      <c r="F55" s="12">
        <v>27615</v>
      </c>
      <c r="G55" s="12">
        <v>276.14999999999998</v>
      </c>
      <c r="H55" s="12">
        <v>27338.85</v>
      </c>
      <c r="I55" s="13">
        <v>19725</v>
      </c>
      <c r="J55" s="14">
        <v>41640</v>
      </c>
    </row>
    <row r="56" spans="1:10" ht="12.75">
      <c r="A56" s="9" t="s">
        <v>31</v>
      </c>
      <c r="B56" s="9" t="s">
        <v>56</v>
      </c>
      <c r="C56" s="10">
        <v>2296</v>
      </c>
      <c r="D56" s="11">
        <v>10</v>
      </c>
      <c r="E56" s="10">
        <v>15</v>
      </c>
      <c r="F56" s="12">
        <v>34440</v>
      </c>
      <c r="G56" s="12">
        <v>344.4</v>
      </c>
      <c r="H56" s="12">
        <v>34095.599999999999</v>
      </c>
      <c r="I56" s="13">
        <v>22960</v>
      </c>
      <c r="J56" s="14">
        <v>41641</v>
      </c>
    </row>
    <row r="57" spans="1:10" ht="12.75">
      <c r="A57" s="9" t="s">
        <v>55</v>
      </c>
      <c r="B57" s="9" t="s">
        <v>56</v>
      </c>
      <c r="C57" s="10">
        <v>1030</v>
      </c>
      <c r="D57" s="11">
        <v>10</v>
      </c>
      <c r="E57" s="10">
        <v>7</v>
      </c>
      <c r="F57" s="12">
        <v>7210</v>
      </c>
      <c r="G57" s="12">
        <v>72.099999999999994</v>
      </c>
      <c r="H57" s="12">
        <v>7137.9</v>
      </c>
      <c r="I57" s="13">
        <v>5150</v>
      </c>
      <c r="J57" s="14">
        <v>41644</v>
      </c>
    </row>
    <row r="58" spans="1:10" ht="12.75">
      <c r="A58" s="9" t="s">
        <v>57</v>
      </c>
      <c r="B58" s="9" t="s">
        <v>56</v>
      </c>
      <c r="C58" s="10">
        <v>639</v>
      </c>
      <c r="D58" s="11">
        <v>120</v>
      </c>
      <c r="E58" s="10">
        <v>7</v>
      </c>
      <c r="F58" s="12">
        <v>4473</v>
      </c>
      <c r="G58" s="12">
        <v>44.73</v>
      </c>
      <c r="H58" s="12">
        <v>4428.2700000000004</v>
      </c>
      <c r="I58" s="13">
        <v>3195</v>
      </c>
      <c r="J58" s="14">
        <v>41650</v>
      </c>
    </row>
    <row r="59" spans="1:10" ht="12.75">
      <c r="A59" s="9" t="s">
        <v>48</v>
      </c>
      <c r="B59" s="9" t="s">
        <v>56</v>
      </c>
      <c r="C59" s="10">
        <v>1326</v>
      </c>
      <c r="D59" s="11">
        <v>250</v>
      </c>
      <c r="E59" s="10">
        <v>7</v>
      </c>
      <c r="F59" s="12">
        <v>9282</v>
      </c>
      <c r="G59" s="12">
        <v>92.82</v>
      </c>
      <c r="H59" s="12">
        <v>9189.18</v>
      </c>
      <c r="I59" s="13">
        <v>6630</v>
      </c>
      <c r="J59" s="14">
        <v>41642</v>
      </c>
    </row>
    <row r="60" spans="1:10" ht="12.75">
      <c r="A60" s="9" t="s">
        <v>58</v>
      </c>
      <c r="B60" s="9" t="s">
        <v>56</v>
      </c>
      <c r="C60" s="10">
        <v>1858</v>
      </c>
      <c r="D60" s="11">
        <v>3</v>
      </c>
      <c r="E60" s="10">
        <v>12</v>
      </c>
      <c r="F60" s="12">
        <v>22296</v>
      </c>
      <c r="G60" s="12">
        <v>222.96</v>
      </c>
      <c r="H60" s="12">
        <v>22073.040000000001</v>
      </c>
      <c r="I60" s="13">
        <v>5574</v>
      </c>
      <c r="J60" s="14">
        <v>41641</v>
      </c>
    </row>
    <row r="61" spans="1:10" ht="12.75">
      <c r="A61" s="9" t="s">
        <v>59</v>
      </c>
      <c r="B61" s="9" t="s">
        <v>56</v>
      </c>
      <c r="C61" s="10">
        <v>1210</v>
      </c>
      <c r="D61" s="11">
        <v>3</v>
      </c>
      <c r="E61" s="10">
        <v>350</v>
      </c>
      <c r="F61" s="12">
        <v>423500</v>
      </c>
      <c r="G61" s="12">
        <v>4235</v>
      </c>
      <c r="H61" s="12">
        <v>419265</v>
      </c>
      <c r="I61" s="13">
        <v>314600</v>
      </c>
      <c r="J61" s="14">
        <v>41642</v>
      </c>
    </row>
    <row r="62" spans="1:10" ht="12.75">
      <c r="A62" s="9" t="s">
        <v>60</v>
      </c>
      <c r="B62" s="9" t="s">
        <v>56</v>
      </c>
      <c r="C62" s="10">
        <v>2529</v>
      </c>
      <c r="D62" s="11">
        <v>3</v>
      </c>
      <c r="E62" s="10">
        <v>7</v>
      </c>
      <c r="F62" s="12">
        <v>17703</v>
      </c>
      <c r="G62" s="12">
        <v>177.03</v>
      </c>
      <c r="H62" s="12">
        <v>17525.97</v>
      </c>
      <c r="I62" s="13">
        <v>12645</v>
      </c>
      <c r="J62" s="14">
        <v>41646</v>
      </c>
    </row>
    <row r="63" spans="1:10" ht="12.75">
      <c r="A63" s="9" t="s">
        <v>61</v>
      </c>
      <c r="B63" s="9" t="s">
        <v>56</v>
      </c>
      <c r="C63" s="10">
        <v>1445</v>
      </c>
      <c r="D63" s="11">
        <v>3</v>
      </c>
      <c r="E63" s="10">
        <v>12</v>
      </c>
      <c r="F63" s="12">
        <v>17340</v>
      </c>
      <c r="G63" s="12">
        <v>173.4</v>
      </c>
      <c r="H63" s="12">
        <v>17166.599999999999</v>
      </c>
      <c r="I63" s="13">
        <v>4335</v>
      </c>
      <c r="J63" s="14">
        <v>41648</v>
      </c>
    </row>
    <row r="64" spans="1:10" ht="12.75">
      <c r="A64" s="9" t="s">
        <v>62</v>
      </c>
      <c r="B64" s="9" t="s">
        <v>56</v>
      </c>
      <c r="C64" s="10">
        <v>330</v>
      </c>
      <c r="D64" s="11">
        <v>3</v>
      </c>
      <c r="E64" s="10">
        <v>125</v>
      </c>
      <c r="F64" s="12">
        <v>41250</v>
      </c>
      <c r="G64" s="12">
        <v>412.5</v>
      </c>
      <c r="H64" s="12">
        <v>40837.5</v>
      </c>
      <c r="I64" s="13">
        <v>39600</v>
      </c>
      <c r="J64" s="14">
        <v>41283</v>
      </c>
    </row>
    <row r="65" spans="1:10" ht="12.75">
      <c r="A65" s="9" t="s">
        <v>63</v>
      </c>
      <c r="B65" s="9" t="s">
        <v>56</v>
      </c>
      <c r="C65" s="10">
        <v>2671</v>
      </c>
      <c r="D65" s="11">
        <v>3</v>
      </c>
      <c r="E65" s="10">
        <v>12</v>
      </c>
      <c r="F65" s="12">
        <v>32052</v>
      </c>
      <c r="G65" s="12">
        <v>320.52</v>
      </c>
      <c r="H65" s="12">
        <v>31731.48</v>
      </c>
      <c r="I65" s="13">
        <v>8013</v>
      </c>
      <c r="J65" s="14">
        <v>41648</v>
      </c>
    </row>
    <row r="66" spans="1:10" ht="12.75">
      <c r="A66" s="9" t="s">
        <v>64</v>
      </c>
      <c r="B66" s="9" t="s">
        <v>56</v>
      </c>
      <c r="C66" s="10">
        <v>766</v>
      </c>
      <c r="D66" s="11">
        <v>3</v>
      </c>
      <c r="E66" s="10">
        <v>12</v>
      </c>
      <c r="F66" s="12">
        <v>9192</v>
      </c>
      <c r="G66" s="12">
        <v>91.92</v>
      </c>
      <c r="H66" s="12">
        <v>9100.08</v>
      </c>
      <c r="I66" s="13">
        <v>2298</v>
      </c>
      <c r="J66" s="14">
        <v>41284</v>
      </c>
    </row>
    <row r="67" spans="1:10" ht="12.75">
      <c r="A67" s="9" t="s">
        <v>65</v>
      </c>
      <c r="B67" s="9" t="s">
        <v>56</v>
      </c>
      <c r="C67" s="10">
        <v>494</v>
      </c>
      <c r="D67" s="11">
        <v>3</v>
      </c>
      <c r="E67" s="10">
        <v>300</v>
      </c>
      <c r="F67" s="12">
        <v>148200</v>
      </c>
      <c r="G67" s="12">
        <v>1482</v>
      </c>
      <c r="H67" s="12">
        <v>146718</v>
      </c>
      <c r="I67" s="13">
        <v>123500</v>
      </c>
      <c r="J67" s="14">
        <v>41284</v>
      </c>
    </row>
    <row r="68" spans="1:10" ht="12.75">
      <c r="A68" s="9" t="s">
        <v>59</v>
      </c>
      <c r="B68" s="9" t="s">
        <v>56</v>
      </c>
      <c r="C68" s="10">
        <v>1397</v>
      </c>
      <c r="D68" s="11">
        <v>3</v>
      </c>
      <c r="E68" s="10">
        <v>350</v>
      </c>
      <c r="F68" s="12">
        <v>488950</v>
      </c>
      <c r="G68" s="12">
        <v>4889.5</v>
      </c>
      <c r="H68" s="12">
        <v>484060.5</v>
      </c>
      <c r="I68" s="13">
        <v>363220</v>
      </c>
      <c r="J68" s="14">
        <v>41649</v>
      </c>
    </row>
    <row r="69" spans="1:10" ht="12.75">
      <c r="A69" s="9" t="s">
        <v>66</v>
      </c>
      <c r="B69" s="9" t="s">
        <v>56</v>
      </c>
      <c r="C69" s="10">
        <v>2155</v>
      </c>
      <c r="D69" s="11">
        <v>3</v>
      </c>
      <c r="E69" s="10">
        <v>350</v>
      </c>
      <c r="F69" s="12">
        <v>754250</v>
      </c>
      <c r="G69" s="12">
        <v>7542.5</v>
      </c>
      <c r="H69" s="12">
        <v>746707.5</v>
      </c>
      <c r="I69" s="13">
        <v>560300</v>
      </c>
      <c r="J69" s="14">
        <v>41651</v>
      </c>
    </row>
    <row r="70" spans="1:10" ht="12.75">
      <c r="A70" s="9" t="s">
        <v>20</v>
      </c>
      <c r="B70" s="9" t="s">
        <v>56</v>
      </c>
      <c r="C70" s="10">
        <v>2214</v>
      </c>
      <c r="D70" s="11">
        <v>5</v>
      </c>
      <c r="E70" s="10">
        <v>15</v>
      </c>
      <c r="F70" s="12">
        <v>33210</v>
      </c>
      <c r="G70" s="12">
        <v>332.1</v>
      </c>
      <c r="H70" s="12">
        <v>32877.9</v>
      </c>
      <c r="I70" s="13">
        <v>22140</v>
      </c>
      <c r="J70" s="14">
        <v>41642</v>
      </c>
    </row>
    <row r="71" spans="1:10" ht="12.75">
      <c r="A71" s="9" t="s">
        <v>67</v>
      </c>
      <c r="B71" s="9" t="s">
        <v>56</v>
      </c>
      <c r="C71" s="10">
        <v>2301</v>
      </c>
      <c r="D71" s="11">
        <v>5</v>
      </c>
      <c r="E71" s="10">
        <v>300</v>
      </c>
      <c r="F71" s="12">
        <v>690300</v>
      </c>
      <c r="G71" s="12">
        <v>6903</v>
      </c>
      <c r="H71" s="12">
        <v>683397</v>
      </c>
      <c r="I71" s="13">
        <v>575250</v>
      </c>
      <c r="J71" s="14">
        <v>41643</v>
      </c>
    </row>
    <row r="72" spans="1:10" ht="12.75">
      <c r="A72" s="9" t="s">
        <v>18</v>
      </c>
      <c r="B72" s="9" t="s">
        <v>56</v>
      </c>
      <c r="C72" s="10">
        <v>1375.5</v>
      </c>
      <c r="D72" s="11">
        <v>5</v>
      </c>
      <c r="E72" s="10">
        <v>20</v>
      </c>
      <c r="F72" s="12">
        <v>27510</v>
      </c>
      <c r="G72" s="12">
        <v>275.10000000000002</v>
      </c>
      <c r="H72" s="12">
        <v>27234.9</v>
      </c>
      <c r="I72" s="13">
        <v>13755</v>
      </c>
      <c r="J72" s="14">
        <v>41646</v>
      </c>
    </row>
    <row r="73" spans="1:10" ht="12.75">
      <c r="A73" s="9" t="s">
        <v>68</v>
      </c>
      <c r="B73" s="9" t="s">
        <v>56</v>
      </c>
      <c r="C73" s="10">
        <v>1830</v>
      </c>
      <c r="D73" s="11">
        <v>5</v>
      </c>
      <c r="E73" s="10">
        <v>7</v>
      </c>
      <c r="F73" s="12">
        <v>12810</v>
      </c>
      <c r="G73" s="12">
        <v>128.1</v>
      </c>
      <c r="H73" s="12">
        <v>12681.9</v>
      </c>
      <c r="I73" s="13">
        <v>9150</v>
      </c>
      <c r="J73" s="14">
        <v>41647</v>
      </c>
    </row>
    <row r="74" spans="1:10" ht="12.75">
      <c r="A74" s="9" t="s">
        <v>67</v>
      </c>
      <c r="B74" s="9" t="s">
        <v>56</v>
      </c>
      <c r="C74" s="10">
        <v>2498</v>
      </c>
      <c r="D74" s="11">
        <v>5</v>
      </c>
      <c r="E74" s="10">
        <v>300</v>
      </c>
      <c r="F74" s="12">
        <v>749400</v>
      </c>
      <c r="G74" s="12">
        <v>7494</v>
      </c>
      <c r="H74" s="12">
        <v>741906</v>
      </c>
      <c r="I74" s="13">
        <v>624500</v>
      </c>
      <c r="J74" s="14">
        <v>41283</v>
      </c>
    </row>
    <row r="75" spans="1:10" ht="12.75">
      <c r="A75" s="9" t="s">
        <v>69</v>
      </c>
      <c r="B75" s="9" t="s">
        <v>56</v>
      </c>
      <c r="C75" s="10">
        <v>663</v>
      </c>
      <c r="D75" s="11">
        <v>5</v>
      </c>
      <c r="E75" s="10">
        <v>125</v>
      </c>
      <c r="F75" s="12">
        <v>82875</v>
      </c>
      <c r="G75" s="12">
        <v>828.75</v>
      </c>
      <c r="H75" s="12">
        <v>82046.25</v>
      </c>
      <c r="I75" s="13">
        <v>79560</v>
      </c>
      <c r="J75" s="14">
        <v>41284</v>
      </c>
    </row>
    <row r="76" spans="1:10" ht="12.75">
      <c r="A76" s="9" t="s">
        <v>70</v>
      </c>
      <c r="B76" s="9" t="s">
        <v>56</v>
      </c>
      <c r="C76" s="10">
        <v>1514</v>
      </c>
      <c r="D76" s="11">
        <v>10</v>
      </c>
      <c r="E76" s="10">
        <v>15</v>
      </c>
      <c r="F76" s="12">
        <v>22710</v>
      </c>
      <c r="G76" s="12">
        <v>227.1</v>
      </c>
      <c r="H76" s="12">
        <v>22482.9</v>
      </c>
      <c r="I76" s="13">
        <v>15140</v>
      </c>
      <c r="J76" s="14">
        <v>41641</v>
      </c>
    </row>
    <row r="77" spans="1:10" ht="12.75">
      <c r="A77" s="9" t="s">
        <v>33</v>
      </c>
      <c r="B77" s="9" t="s">
        <v>56</v>
      </c>
      <c r="C77" s="10">
        <v>4492.5</v>
      </c>
      <c r="D77" s="11">
        <v>10</v>
      </c>
      <c r="E77" s="10">
        <v>7</v>
      </c>
      <c r="F77" s="12">
        <v>31447.5</v>
      </c>
      <c r="G77" s="12">
        <v>314.48</v>
      </c>
      <c r="H77" s="12">
        <v>31133.03</v>
      </c>
      <c r="I77" s="13">
        <v>22462.5</v>
      </c>
      <c r="J77" s="14">
        <v>41643</v>
      </c>
    </row>
    <row r="78" spans="1:10" ht="12.75">
      <c r="A78" s="9" t="s">
        <v>71</v>
      </c>
      <c r="B78" s="9" t="s">
        <v>56</v>
      </c>
      <c r="C78" s="10">
        <v>727</v>
      </c>
      <c r="D78" s="11">
        <v>10</v>
      </c>
      <c r="E78" s="10">
        <v>125</v>
      </c>
      <c r="F78" s="12">
        <v>90875</v>
      </c>
      <c r="G78" s="12">
        <v>908.75</v>
      </c>
      <c r="H78" s="12">
        <v>89966.25</v>
      </c>
      <c r="I78" s="13">
        <v>87240</v>
      </c>
      <c r="J78" s="14">
        <v>41645</v>
      </c>
    </row>
    <row r="79" spans="1:10" ht="12.75">
      <c r="A79" s="9" t="s">
        <v>72</v>
      </c>
      <c r="B79" s="9" t="s">
        <v>56</v>
      </c>
      <c r="C79" s="10">
        <v>787</v>
      </c>
      <c r="D79" s="11">
        <v>10</v>
      </c>
      <c r="E79" s="10">
        <v>125</v>
      </c>
      <c r="F79" s="12">
        <v>98375</v>
      </c>
      <c r="G79" s="12">
        <v>983.75</v>
      </c>
      <c r="H79" s="12">
        <v>97391.25</v>
      </c>
      <c r="I79" s="13">
        <v>94440</v>
      </c>
      <c r="J79" s="14">
        <v>41645</v>
      </c>
    </row>
    <row r="80" spans="1:10" ht="12.75">
      <c r="A80" s="9" t="s">
        <v>73</v>
      </c>
      <c r="B80" s="9" t="s">
        <v>56</v>
      </c>
      <c r="C80" s="10">
        <v>1823</v>
      </c>
      <c r="D80" s="11">
        <v>10</v>
      </c>
      <c r="E80" s="10">
        <v>125</v>
      </c>
      <c r="F80" s="12">
        <v>227875</v>
      </c>
      <c r="G80" s="12">
        <v>2278.75</v>
      </c>
      <c r="H80" s="12">
        <v>225596.25</v>
      </c>
      <c r="I80" s="13">
        <v>218760</v>
      </c>
      <c r="J80" s="14">
        <v>41646</v>
      </c>
    </row>
    <row r="81" spans="1:10" ht="12.75">
      <c r="A81" s="9" t="s">
        <v>74</v>
      </c>
      <c r="B81" s="9" t="s">
        <v>56</v>
      </c>
      <c r="C81" s="10">
        <v>747</v>
      </c>
      <c r="D81" s="11">
        <v>10</v>
      </c>
      <c r="E81" s="10">
        <v>15</v>
      </c>
      <c r="F81" s="12">
        <v>11205</v>
      </c>
      <c r="G81" s="12">
        <v>112.05</v>
      </c>
      <c r="H81" s="12">
        <v>11092.95</v>
      </c>
      <c r="I81" s="13">
        <v>7470</v>
      </c>
      <c r="J81" s="14">
        <v>41648</v>
      </c>
    </row>
    <row r="82" spans="1:10" ht="12.75">
      <c r="A82" s="9" t="s">
        <v>29</v>
      </c>
      <c r="B82" s="9" t="s">
        <v>56</v>
      </c>
      <c r="C82" s="10">
        <v>766</v>
      </c>
      <c r="D82" s="11">
        <v>10</v>
      </c>
      <c r="E82" s="10">
        <v>12</v>
      </c>
      <c r="F82" s="12">
        <v>9192</v>
      </c>
      <c r="G82" s="12">
        <v>91.92</v>
      </c>
      <c r="H82" s="12">
        <v>9100.08</v>
      </c>
      <c r="I82" s="13">
        <v>2298</v>
      </c>
      <c r="J82" s="14">
        <v>41284</v>
      </c>
    </row>
    <row r="83" spans="1:10" ht="12.75">
      <c r="A83" s="9" t="s">
        <v>75</v>
      </c>
      <c r="B83" s="9" t="s">
        <v>56</v>
      </c>
      <c r="C83" s="10">
        <v>2905</v>
      </c>
      <c r="D83" s="11">
        <v>10</v>
      </c>
      <c r="E83" s="10">
        <v>300</v>
      </c>
      <c r="F83" s="12">
        <v>871500</v>
      </c>
      <c r="G83" s="12">
        <v>8715</v>
      </c>
      <c r="H83" s="12">
        <v>862785</v>
      </c>
      <c r="I83" s="13">
        <v>726250</v>
      </c>
      <c r="J83" s="14">
        <v>41650</v>
      </c>
    </row>
    <row r="84" spans="1:10" ht="12.75">
      <c r="A84" s="9" t="s">
        <v>55</v>
      </c>
      <c r="B84" s="9" t="s">
        <v>56</v>
      </c>
      <c r="C84" s="10">
        <v>2155</v>
      </c>
      <c r="D84" s="11">
        <v>10</v>
      </c>
      <c r="E84" s="10">
        <v>350</v>
      </c>
      <c r="F84" s="12">
        <v>754250</v>
      </c>
      <c r="G84" s="12">
        <v>7542.5</v>
      </c>
      <c r="H84" s="12">
        <v>746707.5</v>
      </c>
      <c r="I84" s="13">
        <v>560300</v>
      </c>
      <c r="J84" s="14">
        <v>41651</v>
      </c>
    </row>
    <row r="85" spans="1:10" ht="12.75">
      <c r="A85" s="9" t="s">
        <v>57</v>
      </c>
      <c r="B85" s="9" t="s">
        <v>56</v>
      </c>
      <c r="C85" s="10">
        <v>3864</v>
      </c>
      <c r="D85" s="11">
        <v>120</v>
      </c>
      <c r="E85" s="10">
        <v>20</v>
      </c>
      <c r="F85" s="12">
        <v>77280</v>
      </c>
      <c r="G85" s="12">
        <v>772.8</v>
      </c>
      <c r="H85" s="12">
        <v>76507.199999999997</v>
      </c>
      <c r="I85" s="13">
        <v>38640</v>
      </c>
      <c r="J85" s="14">
        <v>41643</v>
      </c>
    </row>
    <row r="86" spans="1:10" ht="12.75">
      <c r="A86" s="9" t="s">
        <v>36</v>
      </c>
      <c r="B86" s="9" t="s">
        <v>56</v>
      </c>
      <c r="C86" s="10">
        <v>362</v>
      </c>
      <c r="D86" s="11">
        <v>120</v>
      </c>
      <c r="E86" s="10">
        <v>7</v>
      </c>
      <c r="F86" s="12">
        <v>2534</v>
      </c>
      <c r="G86" s="12">
        <v>25.34</v>
      </c>
      <c r="H86" s="12">
        <v>2508.66</v>
      </c>
      <c r="I86" s="13">
        <v>1810</v>
      </c>
      <c r="J86" s="14">
        <v>41644</v>
      </c>
    </row>
    <row r="87" spans="1:10" ht="12.75">
      <c r="A87" s="9" t="s">
        <v>41</v>
      </c>
      <c r="B87" s="9" t="s">
        <v>56</v>
      </c>
      <c r="C87" s="10">
        <v>923</v>
      </c>
      <c r="D87" s="11">
        <v>120</v>
      </c>
      <c r="E87" s="10">
        <v>125</v>
      </c>
      <c r="F87" s="12">
        <v>115375</v>
      </c>
      <c r="G87" s="12">
        <v>1153.75</v>
      </c>
      <c r="H87" s="12">
        <v>114221.25</v>
      </c>
      <c r="I87" s="13">
        <v>110760</v>
      </c>
      <c r="J87" s="14">
        <v>41647</v>
      </c>
    </row>
    <row r="88" spans="1:10" ht="12.75">
      <c r="A88" s="9" t="s">
        <v>40</v>
      </c>
      <c r="B88" s="9" t="s">
        <v>56</v>
      </c>
      <c r="C88" s="10">
        <v>663</v>
      </c>
      <c r="D88" s="11">
        <v>120</v>
      </c>
      <c r="E88" s="10">
        <v>125</v>
      </c>
      <c r="F88" s="12">
        <v>82875</v>
      </c>
      <c r="G88" s="12">
        <v>828.75</v>
      </c>
      <c r="H88" s="12">
        <v>82046.25</v>
      </c>
      <c r="I88" s="13">
        <v>79560</v>
      </c>
      <c r="J88" s="14">
        <v>41284</v>
      </c>
    </row>
    <row r="89" spans="1:10" ht="12.75">
      <c r="A89" s="9" t="s">
        <v>76</v>
      </c>
      <c r="B89" s="9" t="s">
        <v>56</v>
      </c>
      <c r="C89" s="10">
        <v>2092</v>
      </c>
      <c r="D89" s="11">
        <v>120</v>
      </c>
      <c r="E89" s="10">
        <v>7</v>
      </c>
      <c r="F89" s="12">
        <v>14644</v>
      </c>
      <c r="G89" s="12">
        <v>146.44</v>
      </c>
      <c r="H89" s="12">
        <v>14497.56</v>
      </c>
      <c r="I89" s="13">
        <v>10460</v>
      </c>
      <c r="J89" s="14">
        <v>41285</v>
      </c>
    </row>
    <row r="90" spans="1:10" ht="12.75">
      <c r="A90" s="9" t="s">
        <v>77</v>
      </c>
      <c r="B90" s="9" t="s">
        <v>56</v>
      </c>
      <c r="C90" s="10">
        <v>263</v>
      </c>
      <c r="D90" s="11">
        <v>250</v>
      </c>
      <c r="E90" s="10">
        <v>7</v>
      </c>
      <c r="F90" s="12">
        <v>1841</v>
      </c>
      <c r="G90" s="12">
        <v>18.41</v>
      </c>
      <c r="H90" s="12">
        <v>1822.59</v>
      </c>
      <c r="I90" s="13">
        <v>1315</v>
      </c>
      <c r="J90" s="14">
        <v>41642</v>
      </c>
    </row>
    <row r="91" spans="1:10" ht="12.75">
      <c r="A91" s="9" t="s">
        <v>48</v>
      </c>
      <c r="B91" s="9" t="s">
        <v>56</v>
      </c>
      <c r="C91" s="10">
        <v>943.5</v>
      </c>
      <c r="D91" s="11">
        <v>250</v>
      </c>
      <c r="E91" s="10">
        <v>350</v>
      </c>
      <c r="F91" s="12">
        <v>330225</v>
      </c>
      <c r="G91" s="12">
        <v>3302.25</v>
      </c>
      <c r="H91" s="12">
        <v>326922.75</v>
      </c>
      <c r="I91" s="13">
        <v>245310</v>
      </c>
      <c r="J91" s="14">
        <v>41643</v>
      </c>
    </row>
    <row r="92" spans="1:10" ht="12.75">
      <c r="A92" s="9" t="s">
        <v>78</v>
      </c>
      <c r="B92" s="9" t="s">
        <v>56</v>
      </c>
      <c r="C92" s="10">
        <v>727</v>
      </c>
      <c r="D92" s="11">
        <v>250</v>
      </c>
      <c r="E92" s="10">
        <v>125</v>
      </c>
      <c r="F92" s="12">
        <v>90875</v>
      </c>
      <c r="G92" s="12">
        <v>908.75</v>
      </c>
      <c r="H92" s="12">
        <v>89966.25</v>
      </c>
      <c r="I92" s="13">
        <v>87240</v>
      </c>
      <c r="J92" s="14">
        <v>41645</v>
      </c>
    </row>
    <row r="93" spans="1:10" ht="12.75">
      <c r="A93" s="9" t="s">
        <v>79</v>
      </c>
      <c r="B93" s="9" t="s">
        <v>56</v>
      </c>
      <c r="C93" s="10">
        <v>787</v>
      </c>
      <c r="D93" s="11">
        <v>250</v>
      </c>
      <c r="E93" s="10">
        <v>125</v>
      </c>
      <c r="F93" s="12">
        <v>98375</v>
      </c>
      <c r="G93" s="12">
        <v>983.75</v>
      </c>
      <c r="H93" s="12">
        <v>97391.25</v>
      </c>
      <c r="I93" s="13">
        <v>94440</v>
      </c>
      <c r="J93" s="14">
        <v>41645</v>
      </c>
    </row>
    <row r="94" spans="1:10" ht="12.75">
      <c r="A94" s="9" t="s">
        <v>80</v>
      </c>
      <c r="B94" s="9" t="s">
        <v>56</v>
      </c>
      <c r="C94" s="10">
        <v>986</v>
      </c>
      <c r="D94" s="11">
        <v>250</v>
      </c>
      <c r="E94" s="10">
        <v>300</v>
      </c>
      <c r="F94" s="12">
        <v>295800</v>
      </c>
      <c r="G94" s="12">
        <v>2958</v>
      </c>
      <c r="H94" s="12">
        <v>292842</v>
      </c>
      <c r="I94" s="13">
        <v>246500</v>
      </c>
      <c r="J94" s="14">
        <v>41648</v>
      </c>
    </row>
    <row r="95" spans="1:10" ht="12.75">
      <c r="A95" s="9" t="s">
        <v>81</v>
      </c>
      <c r="B95" s="9" t="s">
        <v>56</v>
      </c>
      <c r="C95" s="10">
        <v>494</v>
      </c>
      <c r="D95" s="11">
        <v>250</v>
      </c>
      <c r="E95" s="10">
        <v>300</v>
      </c>
      <c r="F95" s="12">
        <v>148200</v>
      </c>
      <c r="G95" s="12">
        <v>1482</v>
      </c>
      <c r="H95" s="12">
        <v>146718</v>
      </c>
      <c r="I95" s="13">
        <v>123500</v>
      </c>
      <c r="J95" s="14">
        <v>41284</v>
      </c>
    </row>
    <row r="96" spans="1:10" ht="12.75">
      <c r="A96" s="9" t="s">
        <v>82</v>
      </c>
      <c r="B96" s="9" t="s">
        <v>56</v>
      </c>
      <c r="C96" s="10">
        <v>1397</v>
      </c>
      <c r="D96" s="11">
        <v>250</v>
      </c>
      <c r="E96" s="10">
        <v>350</v>
      </c>
      <c r="F96" s="12">
        <v>488950</v>
      </c>
      <c r="G96" s="12">
        <v>4889.5</v>
      </c>
      <c r="H96" s="12">
        <v>484060.5</v>
      </c>
      <c r="I96" s="13">
        <v>363220</v>
      </c>
      <c r="J96" s="14">
        <v>41649</v>
      </c>
    </row>
    <row r="97" spans="1:10" ht="12.75">
      <c r="A97" s="9" t="s">
        <v>79</v>
      </c>
      <c r="B97" s="9" t="s">
        <v>56</v>
      </c>
      <c r="C97" s="10">
        <v>1744</v>
      </c>
      <c r="D97" s="11">
        <v>250</v>
      </c>
      <c r="E97" s="10">
        <v>125</v>
      </c>
      <c r="F97" s="12">
        <v>218000</v>
      </c>
      <c r="G97" s="12">
        <v>2180</v>
      </c>
      <c r="H97" s="12">
        <v>215820</v>
      </c>
      <c r="I97" s="13">
        <v>209280</v>
      </c>
      <c r="J97" s="14">
        <v>41650</v>
      </c>
    </row>
    <row r="98" spans="1:10" ht="12.75">
      <c r="A98" s="9" t="s">
        <v>50</v>
      </c>
      <c r="B98" s="9" t="s">
        <v>56</v>
      </c>
      <c r="C98" s="10">
        <v>1989</v>
      </c>
      <c r="D98" s="11">
        <v>260</v>
      </c>
      <c r="E98" s="10">
        <v>12</v>
      </c>
      <c r="F98" s="12">
        <v>23868</v>
      </c>
      <c r="G98" s="12">
        <v>238.68</v>
      </c>
      <c r="H98" s="12">
        <v>23629.32</v>
      </c>
      <c r="I98" s="13">
        <v>5967</v>
      </c>
      <c r="J98" s="14">
        <v>41283</v>
      </c>
    </row>
    <row r="99" spans="1:10" ht="12.75">
      <c r="A99" s="9" t="s">
        <v>83</v>
      </c>
      <c r="B99" s="9" t="s">
        <v>56</v>
      </c>
      <c r="C99" s="10">
        <v>321</v>
      </c>
      <c r="D99" s="11">
        <v>260</v>
      </c>
      <c r="E99" s="10">
        <v>15</v>
      </c>
      <c r="F99" s="12">
        <v>4815</v>
      </c>
      <c r="G99" s="12">
        <v>48.15</v>
      </c>
      <c r="H99" s="12">
        <v>4766.8500000000004</v>
      </c>
      <c r="I99" s="13">
        <v>3210</v>
      </c>
      <c r="J99" s="14">
        <v>41285</v>
      </c>
    </row>
    <row r="100" spans="1:10" ht="12.75">
      <c r="A100" s="9" t="s">
        <v>84</v>
      </c>
      <c r="B100" s="9" t="s">
        <v>56</v>
      </c>
      <c r="C100" s="10">
        <v>742.5</v>
      </c>
      <c r="D100" s="11">
        <v>3</v>
      </c>
      <c r="E100" s="10">
        <v>125</v>
      </c>
      <c r="F100" s="12">
        <v>92812.5</v>
      </c>
      <c r="G100" s="12">
        <v>1856.25</v>
      </c>
      <c r="H100" s="12">
        <v>90956.25</v>
      </c>
      <c r="I100" s="13">
        <v>89100</v>
      </c>
      <c r="J100" s="14">
        <v>41643</v>
      </c>
    </row>
    <row r="101" spans="1:10" ht="12.75">
      <c r="A101" s="9" t="s">
        <v>61</v>
      </c>
      <c r="B101" s="9" t="s">
        <v>56</v>
      </c>
      <c r="C101" s="10">
        <v>1295</v>
      </c>
      <c r="D101" s="11">
        <v>3</v>
      </c>
      <c r="E101" s="10">
        <v>12</v>
      </c>
      <c r="F101" s="12">
        <v>15540</v>
      </c>
      <c r="G101" s="12">
        <v>310.8</v>
      </c>
      <c r="H101" s="12">
        <v>15229.2</v>
      </c>
      <c r="I101" s="13">
        <v>3885</v>
      </c>
      <c r="J101" s="14">
        <v>41649</v>
      </c>
    </row>
    <row r="102" spans="1:10" ht="12.75">
      <c r="A102" s="9" t="s">
        <v>85</v>
      </c>
      <c r="B102" s="9" t="s">
        <v>56</v>
      </c>
      <c r="C102" s="10">
        <v>214</v>
      </c>
      <c r="D102" s="11">
        <v>3</v>
      </c>
      <c r="E102" s="10">
        <v>300</v>
      </c>
      <c r="F102" s="12">
        <v>64200</v>
      </c>
      <c r="G102" s="12">
        <v>1284</v>
      </c>
      <c r="H102" s="12">
        <v>62916</v>
      </c>
      <c r="I102" s="13">
        <v>53500</v>
      </c>
      <c r="J102" s="14">
        <v>41284</v>
      </c>
    </row>
    <row r="103" spans="1:10" ht="12.75">
      <c r="A103" s="9" t="s">
        <v>66</v>
      </c>
      <c r="B103" s="9" t="s">
        <v>56</v>
      </c>
      <c r="C103" s="10">
        <v>2145</v>
      </c>
      <c r="D103" s="11">
        <v>3</v>
      </c>
      <c r="E103" s="10">
        <v>7</v>
      </c>
      <c r="F103" s="12">
        <v>15015</v>
      </c>
      <c r="G103" s="12">
        <v>300.3</v>
      </c>
      <c r="H103" s="12">
        <v>14714.7</v>
      </c>
      <c r="I103" s="13">
        <v>10725</v>
      </c>
      <c r="J103" s="14">
        <v>41285</v>
      </c>
    </row>
    <row r="104" spans="1:10" ht="12.75">
      <c r="A104" s="9" t="s">
        <v>10</v>
      </c>
      <c r="B104" s="9" t="s">
        <v>56</v>
      </c>
      <c r="C104" s="10">
        <v>2852</v>
      </c>
      <c r="D104" s="11">
        <v>3</v>
      </c>
      <c r="E104" s="10">
        <v>350</v>
      </c>
      <c r="F104" s="12">
        <v>998200</v>
      </c>
      <c r="G104" s="12">
        <v>19964</v>
      </c>
      <c r="H104" s="12">
        <v>978236</v>
      </c>
      <c r="I104" s="13">
        <v>741520</v>
      </c>
      <c r="J104" s="14">
        <v>41651</v>
      </c>
    </row>
    <row r="105" spans="1:10" ht="12.75">
      <c r="A105" s="9" t="s">
        <v>86</v>
      </c>
      <c r="B105" s="9" t="s">
        <v>56</v>
      </c>
      <c r="C105" s="10">
        <v>1142</v>
      </c>
      <c r="D105" s="11">
        <v>5</v>
      </c>
      <c r="E105" s="10">
        <v>12</v>
      </c>
      <c r="F105" s="12">
        <v>13704</v>
      </c>
      <c r="G105" s="12">
        <v>274.08</v>
      </c>
      <c r="H105" s="12">
        <v>13429.92</v>
      </c>
      <c r="I105" s="13">
        <v>3426</v>
      </c>
      <c r="J105" s="14">
        <v>41645</v>
      </c>
    </row>
    <row r="106" spans="1:10" ht="12.75">
      <c r="A106" s="9" t="s">
        <v>87</v>
      </c>
      <c r="B106" s="9" t="s">
        <v>56</v>
      </c>
      <c r="C106" s="10">
        <v>1566</v>
      </c>
      <c r="D106" s="11">
        <v>5</v>
      </c>
      <c r="E106" s="10">
        <v>20</v>
      </c>
      <c r="F106" s="12">
        <v>31320</v>
      </c>
      <c r="G106" s="12">
        <v>626.4</v>
      </c>
      <c r="H106" s="12">
        <v>30693.599999999999</v>
      </c>
      <c r="I106" s="13">
        <v>15660</v>
      </c>
      <c r="J106" s="14">
        <v>41649</v>
      </c>
    </row>
    <row r="107" spans="1:10" ht="12.75">
      <c r="A107" s="9" t="s">
        <v>88</v>
      </c>
      <c r="B107" s="9" t="s">
        <v>56</v>
      </c>
      <c r="C107" s="10">
        <v>690</v>
      </c>
      <c r="D107" s="11">
        <v>5</v>
      </c>
      <c r="E107" s="10">
        <v>12</v>
      </c>
      <c r="F107" s="12">
        <v>8280</v>
      </c>
      <c r="G107" s="12">
        <v>165.6</v>
      </c>
      <c r="H107" s="12">
        <v>8114.4</v>
      </c>
      <c r="I107" s="13">
        <v>2070</v>
      </c>
      <c r="J107" s="14">
        <v>41650</v>
      </c>
    </row>
    <row r="108" spans="1:10" ht="12.75">
      <c r="A108" s="9" t="s">
        <v>89</v>
      </c>
      <c r="B108" s="9" t="s">
        <v>56</v>
      </c>
      <c r="C108" s="10">
        <v>1660</v>
      </c>
      <c r="D108" s="11">
        <v>5</v>
      </c>
      <c r="E108" s="10">
        <v>125</v>
      </c>
      <c r="F108" s="12">
        <v>207500</v>
      </c>
      <c r="G108" s="12">
        <v>4150</v>
      </c>
      <c r="H108" s="12">
        <v>203350</v>
      </c>
      <c r="I108" s="13">
        <v>199200</v>
      </c>
      <c r="J108" s="14">
        <v>41285</v>
      </c>
    </row>
    <row r="109" spans="1:10" ht="12.75">
      <c r="A109" s="9" t="s">
        <v>35</v>
      </c>
      <c r="B109" s="9" t="s">
        <v>56</v>
      </c>
      <c r="C109" s="10">
        <v>2363</v>
      </c>
      <c r="D109" s="11">
        <v>10</v>
      </c>
      <c r="E109" s="10">
        <v>15</v>
      </c>
      <c r="F109" s="12">
        <v>35445</v>
      </c>
      <c r="G109" s="12">
        <v>708.9</v>
      </c>
      <c r="H109" s="12">
        <v>34736.1</v>
      </c>
      <c r="I109" s="13">
        <v>23630</v>
      </c>
      <c r="J109" s="14">
        <v>41641</v>
      </c>
    </row>
    <row r="110" spans="1:10" ht="12.75">
      <c r="A110" s="9" t="s">
        <v>90</v>
      </c>
      <c r="B110" s="9" t="s">
        <v>56</v>
      </c>
      <c r="C110" s="10">
        <v>918</v>
      </c>
      <c r="D110" s="11">
        <v>10</v>
      </c>
      <c r="E110" s="10">
        <v>300</v>
      </c>
      <c r="F110" s="12">
        <v>275400</v>
      </c>
      <c r="G110" s="12">
        <v>5508</v>
      </c>
      <c r="H110" s="12">
        <v>269892</v>
      </c>
      <c r="I110" s="13">
        <v>229500</v>
      </c>
      <c r="J110" s="14">
        <v>41644</v>
      </c>
    </row>
    <row r="111" spans="1:10" ht="12.75">
      <c r="A111" s="9" t="s">
        <v>91</v>
      </c>
      <c r="B111" s="9" t="s">
        <v>56</v>
      </c>
      <c r="C111" s="10">
        <v>1728</v>
      </c>
      <c r="D111" s="11">
        <v>10</v>
      </c>
      <c r="E111" s="10">
        <v>300</v>
      </c>
      <c r="F111" s="12">
        <v>518400</v>
      </c>
      <c r="G111" s="12">
        <v>10368</v>
      </c>
      <c r="H111" s="12">
        <v>508032</v>
      </c>
      <c r="I111" s="13">
        <v>432000</v>
      </c>
      <c r="J111" s="14">
        <v>41644</v>
      </c>
    </row>
    <row r="112" spans="1:10" ht="12.75">
      <c r="A112" s="9" t="s">
        <v>34</v>
      </c>
      <c r="B112" s="9" t="s">
        <v>56</v>
      </c>
      <c r="C112" s="10">
        <v>1142</v>
      </c>
      <c r="D112" s="11">
        <v>10</v>
      </c>
      <c r="E112" s="10">
        <v>12</v>
      </c>
      <c r="F112" s="12">
        <v>13704</v>
      </c>
      <c r="G112" s="12">
        <v>274.08</v>
      </c>
      <c r="H112" s="12">
        <v>13429.92</v>
      </c>
      <c r="I112" s="13">
        <v>3426</v>
      </c>
      <c r="J112" s="14">
        <v>41645</v>
      </c>
    </row>
    <row r="113" spans="1:10" ht="12.75">
      <c r="A113" s="9" t="s">
        <v>73</v>
      </c>
      <c r="B113" s="9" t="s">
        <v>56</v>
      </c>
      <c r="C113" s="10">
        <v>662</v>
      </c>
      <c r="D113" s="11">
        <v>10</v>
      </c>
      <c r="E113" s="10">
        <v>125</v>
      </c>
      <c r="F113" s="12">
        <v>82750</v>
      </c>
      <c r="G113" s="12">
        <v>1655</v>
      </c>
      <c r="H113" s="12">
        <v>81095</v>
      </c>
      <c r="I113" s="13">
        <v>79440</v>
      </c>
      <c r="J113" s="14">
        <v>41645</v>
      </c>
    </row>
    <row r="114" spans="1:10" ht="12.75">
      <c r="A114" s="9" t="s">
        <v>27</v>
      </c>
      <c r="B114" s="9" t="s">
        <v>56</v>
      </c>
      <c r="C114" s="10">
        <v>1295</v>
      </c>
      <c r="D114" s="11">
        <v>10</v>
      </c>
      <c r="E114" s="10">
        <v>12</v>
      </c>
      <c r="F114" s="12">
        <v>15540</v>
      </c>
      <c r="G114" s="12">
        <v>310.8</v>
      </c>
      <c r="H114" s="12">
        <v>15229.2</v>
      </c>
      <c r="I114" s="13">
        <v>3885</v>
      </c>
      <c r="J114" s="14">
        <v>41649</v>
      </c>
    </row>
    <row r="115" spans="1:10" ht="12.75">
      <c r="A115" s="9" t="s">
        <v>92</v>
      </c>
      <c r="B115" s="9" t="s">
        <v>56</v>
      </c>
      <c r="C115" s="10">
        <v>809</v>
      </c>
      <c r="D115" s="11">
        <v>10</v>
      </c>
      <c r="E115" s="10">
        <v>125</v>
      </c>
      <c r="F115" s="12">
        <v>101125</v>
      </c>
      <c r="G115" s="12">
        <v>2022.5</v>
      </c>
      <c r="H115" s="12">
        <v>99102.5</v>
      </c>
      <c r="I115" s="13">
        <v>97080</v>
      </c>
      <c r="J115" s="14">
        <v>41284</v>
      </c>
    </row>
    <row r="116" spans="1:10" ht="12.75">
      <c r="A116" s="9" t="s">
        <v>73</v>
      </c>
      <c r="B116" s="9" t="s">
        <v>56</v>
      </c>
      <c r="C116" s="10">
        <v>2145</v>
      </c>
      <c r="D116" s="11">
        <v>10</v>
      </c>
      <c r="E116" s="10">
        <v>125</v>
      </c>
      <c r="F116" s="12">
        <v>268125</v>
      </c>
      <c r="G116" s="12">
        <v>5362.5</v>
      </c>
      <c r="H116" s="12">
        <v>262762.5</v>
      </c>
      <c r="I116" s="13">
        <v>257400</v>
      </c>
      <c r="J116" s="14">
        <v>41284</v>
      </c>
    </row>
    <row r="117" spans="1:10" ht="12.75">
      <c r="A117" s="9" t="s">
        <v>93</v>
      </c>
      <c r="B117" s="9" t="s">
        <v>56</v>
      </c>
      <c r="C117" s="10">
        <v>1785</v>
      </c>
      <c r="D117" s="11">
        <v>10</v>
      </c>
      <c r="E117" s="10">
        <v>12</v>
      </c>
      <c r="F117" s="12">
        <v>21420</v>
      </c>
      <c r="G117" s="12">
        <v>428.4</v>
      </c>
      <c r="H117" s="12">
        <v>20991.599999999999</v>
      </c>
      <c r="I117" s="13">
        <v>5355</v>
      </c>
      <c r="J117" s="14">
        <v>41285</v>
      </c>
    </row>
    <row r="118" spans="1:10" ht="12.75">
      <c r="A118" s="9" t="s">
        <v>94</v>
      </c>
      <c r="B118" s="9" t="s">
        <v>56</v>
      </c>
      <c r="C118" s="10">
        <v>1916</v>
      </c>
      <c r="D118" s="11">
        <v>10</v>
      </c>
      <c r="E118" s="10">
        <v>300</v>
      </c>
      <c r="F118" s="12">
        <v>574800</v>
      </c>
      <c r="G118" s="12">
        <v>11496</v>
      </c>
      <c r="H118" s="12">
        <v>563304</v>
      </c>
      <c r="I118" s="13">
        <v>479000</v>
      </c>
      <c r="J118" s="14">
        <v>41651</v>
      </c>
    </row>
    <row r="119" spans="1:10" ht="12.75">
      <c r="A119" s="9" t="s">
        <v>25</v>
      </c>
      <c r="B119" s="9" t="s">
        <v>56</v>
      </c>
      <c r="C119" s="10">
        <v>2852</v>
      </c>
      <c r="D119" s="11">
        <v>10</v>
      </c>
      <c r="E119" s="10">
        <v>350</v>
      </c>
      <c r="F119" s="12">
        <v>998200</v>
      </c>
      <c r="G119" s="12">
        <v>19964</v>
      </c>
      <c r="H119" s="12">
        <v>978236</v>
      </c>
      <c r="I119" s="13">
        <v>741520</v>
      </c>
      <c r="J119" s="14">
        <v>41651</v>
      </c>
    </row>
    <row r="120" spans="1:10" ht="12.75">
      <c r="A120" s="9" t="s">
        <v>95</v>
      </c>
      <c r="B120" s="9" t="s">
        <v>56</v>
      </c>
      <c r="C120" s="10">
        <v>2729</v>
      </c>
      <c r="D120" s="11">
        <v>10</v>
      </c>
      <c r="E120" s="10">
        <v>125</v>
      </c>
      <c r="F120" s="12">
        <v>341125</v>
      </c>
      <c r="G120" s="12">
        <v>6822.5</v>
      </c>
      <c r="H120" s="12">
        <v>334302.5</v>
      </c>
      <c r="I120" s="13">
        <v>327480</v>
      </c>
      <c r="J120" s="14">
        <v>41651</v>
      </c>
    </row>
    <row r="121" spans="1:10" ht="12.75">
      <c r="A121" s="9" t="s">
        <v>70</v>
      </c>
      <c r="B121" s="9" t="s">
        <v>56</v>
      </c>
      <c r="C121" s="10">
        <v>1925</v>
      </c>
      <c r="D121" s="11">
        <v>10</v>
      </c>
      <c r="E121" s="10">
        <v>15</v>
      </c>
      <c r="F121" s="12">
        <v>28875</v>
      </c>
      <c r="G121" s="12">
        <v>577.5</v>
      </c>
      <c r="H121" s="12">
        <v>28297.5</v>
      </c>
      <c r="I121" s="13">
        <v>19250</v>
      </c>
      <c r="J121" s="14">
        <v>41286</v>
      </c>
    </row>
    <row r="122" spans="1:10" ht="12.75">
      <c r="A122" s="9" t="s">
        <v>33</v>
      </c>
      <c r="B122" s="9" t="s">
        <v>56</v>
      </c>
      <c r="C122" s="10">
        <v>2013</v>
      </c>
      <c r="D122" s="11">
        <v>10</v>
      </c>
      <c r="E122" s="10">
        <v>7</v>
      </c>
      <c r="F122" s="12">
        <v>14091</v>
      </c>
      <c r="G122" s="12">
        <v>281.82</v>
      </c>
      <c r="H122" s="12">
        <v>13809.18</v>
      </c>
      <c r="I122" s="13">
        <v>10065</v>
      </c>
      <c r="J122" s="14">
        <v>41286</v>
      </c>
    </row>
    <row r="123" spans="1:10" ht="12.75">
      <c r="A123" s="9" t="s">
        <v>93</v>
      </c>
      <c r="B123" s="9" t="s">
        <v>56</v>
      </c>
      <c r="C123" s="10">
        <v>1055</v>
      </c>
      <c r="D123" s="11">
        <v>10</v>
      </c>
      <c r="E123" s="10">
        <v>12</v>
      </c>
      <c r="F123" s="12">
        <v>12660</v>
      </c>
      <c r="G123" s="12">
        <v>253.2</v>
      </c>
      <c r="H123" s="12">
        <v>12406.8</v>
      </c>
      <c r="I123" s="13">
        <v>3165</v>
      </c>
      <c r="J123" s="14">
        <v>41651</v>
      </c>
    </row>
    <row r="124" spans="1:10" ht="12.75">
      <c r="A124" s="9" t="s">
        <v>96</v>
      </c>
      <c r="B124" s="9" t="s">
        <v>56</v>
      </c>
      <c r="C124" s="10">
        <v>1084</v>
      </c>
      <c r="D124" s="11">
        <v>10</v>
      </c>
      <c r="E124" s="10">
        <v>12</v>
      </c>
      <c r="F124" s="12">
        <v>13008</v>
      </c>
      <c r="G124" s="12">
        <v>260.16000000000003</v>
      </c>
      <c r="H124" s="12">
        <v>12747.84</v>
      </c>
      <c r="I124" s="13">
        <v>3252</v>
      </c>
      <c r="J124" s="14">
        <v>41651</v>
      </c>
    </row>
    <row r="125" spans="1:10" ht="12.75">
      <c r="A125" s="9" t="s">
        <v>97</v>
      </c>
      <c r="B125" s="9" t="s">
        <v>56</v>
      </c>
      <c r="C125" s="10">
        <v>1566</v>
      </c>
      <c r="D125" s="11">
        <v>120</v>
      </c>
      <c r="E125" s="10">
        <v>20</v>
      </c>
      <c r="F125" s="12">
        <v>31320</v>
      </c>
      <c r="G125" s="12">
        <v>626.4</v>
      </c>
      <c r="H125" s="12">
        <v>30693.599999999999</v>
      </c>
      <c r="I125" s="13">
        <v>15660</v>
      </c>
      <c r="J125" s="14">
        <v>41649</v>
      </c>
    </row>
    <row r="126" spans="1:10" ht="12.75">
      <c r="A126" s="9" t="s">
        <v>39</v>
      </c>
      <c r="B126" s="9" t="s">
        <v>56</v>
      </c>
      <c r="C126" s="10">
        <v>2966</v>
      </c>
      <c r="D126" s="11">
        <v>120</v>
      </c>
      <c r="E126" s="10">
        <v>350</v>
      </c>
      <c r="F126" s="12">
        <v>1038100</v>
      </c>
      <c r="G126" s="12">
        <v>20762</v>
      </c>
      <c r="H126" s="12">
        <v>1017338</v>
      </c>
      <c r="I126" s="13">
        <v>771160</v>
      </c>
      <c r="J126" s="14">
        <v>41284</v>
      </c>
    </row>
    <row r="127" spans="1:10" ht="12.75">
      <c r="A127" s="9" t="s">
        <v>39</v>
      </c>
      <c r="B127" s="9" t="s">
        <v>56</v>
      </c>
      <c r="C127" s="10">
        <v>2877</v>
      </c>
      <c r="D127" s="11">
        <v>120</v>
      </c>
      <c r="E127" s="10">
        <v>350</v>
      </c>
      <c r="F127" s="12">
        <v>1006950</v>
      </c>
      <c r="G127" s="12">
        <v>20139</v>
      </c>
      <c r="H127" s="12">
        <v>986811</v>
      </c>
      <c r="I127" s="13">
        <v>748020</v>
      </c>
      <c r="J127" s="14">
        <v>41649</v>
      </c>
    </row>
    <row r="128" spans="1:10" ht="12.75">
      <c r="A128" s="9" t="s">
        <v>98</v>
      </c>
      <c r="B128" s="9" t="s">
        <v>56</v>
      </c>
      <c r="C128" s="10">
        <v>809</v>
      </c>
      <c r="D128" s="11">
        <v>120</v>
      </c>
      <c r="E128" s="10">
        <v>125</v>
      </c>
      <c r="F128" s="12">
        <v>101125</v>
      </c>
      <c r="G128" s="12">
        <v>2022.5</v>
      </c>
      <c r="H128" s="12">
        <v>99102.5</v>
      </c>
      <c r="I128" s="13">
        <v>97080</v>
      </c>
      <c r="J128" s="14">
        <v>41284</v>
      </c>
    </row>
    <row r="129" spans="1:10" ht="12.75">
      <c r="A129" s="9" t="s">
        <v>99</v>
      </c>
      <c r="B129" s="9" t="s">
        <v>56</v>
      </c>
      <c r="C129" s="10">
        <v>2145</v>
      </c>
      <c r="D129" s="11">
        <v>120</v>
      </c>
      <c r="E129" s="10">
        <v>125</v>
      </c>
      <c r="F129" s="12">
        <v>268125</v>
      </c>
      <c r="G129" s="12">
        <v>5362.5</v>
      </c>
      <c r="H129" s="12">
        <v>262762.5</v>
      </c>
      <c r="I129" s="13">
        <v>257400</v>
      </c>
      <c r="J129" s="14">
        <v>41284</v>
      </c>
    </row>
    <row r="130" spans="1:10" ht="12.75">
      <c r="A130" s="9" t="s">
        <v>100</v>
      </c>
      <c r="B130" s="9" t="s">
        <v>56</v>
      </c>
      <c r="C130" s="10">
        <v>1055</v>
      </c>
      <c r="D130" s="11">
        <v>120</v>
      </c>
      <c r="E130" s="10">
        <v>12</v>
      </c>
      <c r="F130" s="12">
        <v>12660</v>
      </c>
      <c r="G130" s="12">
        <v>253.2</v>
      </c>
      <c r="H130" s="12">
        <v>12406.8</v>
      </c>
      <c r="I130" s="13">
        <v>3165</v>
      </c>
      <c r="J130" s="14">
        <v>41651</v>
      </c>
    </row>
    <row r="131" spans="1:10" ht="12.75">
      <c r="A131" s="9" t="s">
        <v>36</v>
      </c>
      <c r="B131" s="9" t="s">
        <v>56</v>
      </c>
      <c r="C131" s="10">
        <v>544</v>
      </c>
      <c r="D131" s="11">
        <v>120</v>
      </c>
      <c r="E131" s="10">
        <v>20</v>
      </c>
      <c r="F131" s="12">
        <v>10880</v>
      </c>
      <c r="G131" s="12">
        <v>217.6</v>
      </c>
      <c r="H131" s="12">
        <v>10662.4</v>
      </c>
      <c r="I131" s="13">
        <v>5440</v>
      </c>
      <c r="J131" s="14">
        <v>41286</v>
      </c>
    </row>
    <row r="132" spans="1:10" ht="12.75">
      <c r="A132" s="9" t="s">
        <v>101</v>
      </c>
      <c r="B132" s="9" t="s">
        <v>56</v>
      </c>
      <c r="C132" s="10">
        <v>1084</v>
      </c>
      <c r="D132" s="11">
        <v>120</v>
      </c>
      <c r="E132" s="10">
        <v>12</v>
      </c>
      <c r="F132" s="12">
        <v>13008</v>
      </c>
      <c r="G132" s="12">
        <v>260.16000000000003</v>
      </c>
      <c r="H132" s="12">
        <v>12747.84</v>
      </c>
      <c r="I132" s="13">
        <v>3252</v>
      </c>
      <c r="J132" s="14">
        <v>41651</v>
      </c>
    </row>
    <row r="133" spans="1:10" ht="12.75">
      <c r="A133" s="9" t="s">
        <v>102</v>
      </c>
      <c r="B133" s="9" t="s">
        <v>56</v>
      </c>
      <c r="C133" s="10">
        <v>662</v>
      </c>
      <c r="D133" s="11">
        <v>250</v>
      </c>
      <c r="E133" s="10">
        <v>125</v>
      </c>
      <c r="F133" s="12">
        <v>82750</v>
      </c>
      <c r="G133" s="12">
        <v>1655</v>
      </c>
      <c r="H133" s="12">
        <v>81095</v>
      </c>
      <c r="I133" s="13">
        <v>79440</v>
      </c>
      <c r="J133" s="14">
        <v>41645</v>
      </c>
    </row>
    <row r="134" spans="1:10" ht="12.75">
      <c r="A134" s="9" t="s">
        <v>80</v>
      </c>
      <c r="B134" s="9" t="s">
        <v>56</v>
      </c>
      <c r="C134" s="10">
        <v>214</v>
      </c>
      <c r="D134" s="11">
        <v>250</v>
      </c>
      <c r="E134" s="10">
        <v>300</v>
      </c>
      <c r="F134" s="12">
        <v>64200</v>
      </c>
      <c r="G134" s="12">
        <v>1284</v>
      </c>
      <c r="H134" s="12">
        <v>62916</v>
      </c>
      <c r="I134" s="13">
        <v>53500</v>
      </c>
      <c r="J134" s="14">
        <v>41284</v>
      </c>
    </row>
    <row r="135" spans="1:10" ht="12.75">
      <c r="A135" s="9" t="s">
        <v>77</v>
      </c>
      <c r="B135" s="9" t="s">
        <v>56</v>
      </c>
      <c r="C135" s="10">
        <v>2877</v>
      </c>
      <c r="D135" s="11">
        <v>250</v>
      </c>
      <c r="E135" s="10">
        <v>350</v>
      </c>
      <c r="F135" s="12">
        <v>1006950</v>
      </c>
      <c r="G135" s="12">
        <v>20139</v>
      </c>
      <c r="H135" s="12">
        <v>986811</v>
      </c>
      <c r="I135" s="13">
        <v>748020</v>
      </c>
      <c r="J135" s="14">
        <v>41649</v>
      </c>
    </row>
    <row r="136" spans="1:10" ht="12.75">
      <c r="A136" s="9" t="s">
        <v>103</v>
      </c>
      <c r="B136" s="9" t="s">
        <v>56</v>
      </c>
      <c r="C136" s="10">
        <v>2729</v>
      </c>
      <c r="D136" s="11">
        <v>250</v>
      </c>
      <c r="E136" s="10">
        <v>125</v>
      </c>
      <c r="F136" s="12">
        <v>341125</v>
      </c>
      <c r="G136" s="12">
        <v>6822.5</v>
      </c>
      <c r="H136" s="12">
        <v>334302.5</v>
      </c>
      <c r="I136" s="13">
        <v>327480</v>
      </c>
      <c r="J136" s="14">
        <v>41651</v>
      </c>
    </row>
    <row r="137" spans="1:10" ht="12.75">
      <c r="A137" s="9" t="s">
        <v>104</v>
      </c>
      <c r="B137" s="9" t="s">
        <v>56</v>
      </c>
      <c r="C137" s="10">
        <v>266</v>
      </c>
      <c r="D137" s="11">
        <v>250</v>
      </c>
      <c r="E137" s="10">
        <v>350</v>
      </c>
      <c r="F137" s="12">
        <v>93100</v>
      </c>
      <c r="G137" s="12">
        <v>1862</v>
      </c>
      <c r="H137" s="12">
        <v>91238</v>
      </c>
      <c r="I137" s="13">
        <v>69160</v>
      </c>
      <c r="J137" s="14">
        <v>41286</v>
      </c>
    </row>
    <row r="138" spans="1:10" ht="12.75">
      <c r="A138" s="9" t="s">
        <v>82</v>
      </c>
      <c r="B138" s="9" t="s">
        <v>56</v>
      </c>
      <c r="C138" s="10">
        <v>1940</v>
      </c>
      <c r="D138" s="11">
        <v>250</v>
      </c>
      <c r="E138" s="10">
        <v>350</v>
      </c>
      <c r="F138" s="12">
        <v>679000</v>
      </c>
      <c r="G138" s="12">
        <v>13580</v>
      </c>
      <c r="H138" s="12">
        <v>665420</v>
      </c>
      <c r="I138" s="13">
        <v>504400</v>
      </c>
      <c r="J138" s="14">
        <v>41286</v>
      </c>
    </row>
    <row r="139" spans="1:10" ht="12.75">
      <c r="A139" s="9" t="s">
        <v>105</v>
      </c>
      <c r="B139" s="9" t="s">
        <v>56</v>
      </c>
      <c r="C139" s="10">
        <v>259</v>
      </c>
      <c r="D139" s="11">
        <v>260</v>
      </c>
      <c r="E139" s="10">
        <v>300</v>
      </c>
      <c r="F139" s="12">
        <v>77700</v>
      </c>
      <c r="G139" s="12">
        <v>1554</v>
      </c>
      <c r="H139" s="12">
        <v>76146</v>
      </c>
      <c r="I139" s="13">
        <v>64750</v>
      </c>
      <c r="J139" s="14">
        <v>41642</v>
      </c>
    </row>
    <row r="140" spans="1:10" ht="12.75">
      <c r="A140" s="9" t="s">
        <v>106</v>
      </c>
      <c r="B140" s="9" t="s">
        <v>56</v>
      </c>
      <c r="C140" s="10">
        <v>1101</v>
      </c>
      <c r="D140" s="11">
        <v>260</v>
      </c>
      <c r="E140" s="10">
        <v>300</v>
      </c>
      <c r="F140" s="12">
        <v>330300</v>
      </c>
      <c r="G140" s="12">
        <v>6606</v>
      </c>
      <c r="H140" s="12">
        <v>323694</v>
      </c>
      <c r="I140" s="13">
        <v>275250</v>
      </c>
      <c r="J140" s="14">
        <v>41642</v>
      </c>
    </row>
    <row r="141" spans="1:10" ht="12.75">
      <c r="A141" s="9" t="s">
        <v>51</v>
      </c>
      <c r="B141" s="9" t="s">
        <v>56</v>
      </c>
      <c r="C141" s="10">
        <v>2276</v>
      </c>
      <c r="D141" s="11">
        <v>260</v>
      </c>
      <c r="E141" s="10">
        <v>125</v>
      </c>
      <c r="F141" s="12">
        <v>284500</v>
      </c>
      <c r="G141" s="12">
        <v>5690</v>
      </c>
      <c r="H141" s="12">
        <v>278810</v>
      </c>
      <c r="I141" s="13">
        <v>273120</v>
      </c>
      <c r="J141" s="14">
        <v>41644</v>
      </c>
    </row>
    <row r="142" spans="1:10" ht="12.75">
      <c r="A142" s="9" t="s">
        <v>52</v>
      </c>
      <c r="B142" s="9" t="s">
        <v>56</v>
      </c>
      <c r="C142" s="10">
        <v>2966</v>
      </c>
      <c r="D142" s="11">
        <v>260</v>
      </c>
      <c r="E142" s="10">
        <v>350</v>
      </c>
      <c r="F142" s="12">
        <v>1038100</v>
      </c>
      <c r="G142" s="12">
        <v>20762</v>
      </c>
      <c r="H142" s="12">
        <v>1017338</v>
      </c>
      <c r="I142" s="13">
        <v>771160</v>
      </c>
      <c r="J142" s="14">
        <v>41284</v>
      </c>
    </row>
    <row r="143" spans="1:10" ht="12.75">
      <c r="A143" s="9" t="s">
        <v>53</v>
      </c>
      <c r="B143" s="9" t="s">
        <v>56</v>
      </c>
      <c r="C143" s="10">
        <v>1236</v>
      </c>
      <c r="D143" s="11">
        <v>260</v>
      </c>
      <c r="E143" s="10">
        <v>20</v>
      </c>
      <c r="F143" s="12">
        <v>24720</v>
      </c>
      <c r="G143" s="12">
        <v>494.4</v>
      </c>
      <c r="H143" s="12">
        <v>24225.599999999999</v>
      </c>
      <c r="I143" s="13">
        <v>12360</v>
      </c>
      <c r="J143" s="14">
        <v>41650</v>
      </c>
    </row>
    <row r="144" spans="1:10" ht="12.75">
      <c r="A144" s="9" t="s">
        <v>49</v>
      </c>
      <c r="B144" s="9" t="s">
        <v>56</v>
      </c>
      <c r="C144" s="10">
        <v>941</v>
      </c>
      <c r="D144" s="11">
        <v>260</v>
      </c>
      <c r="E144" s="10">
        <v>20</v>
      </c>
      <c r="F144" s="12">
        <v>18820</v>
      </c>
      <c r="G144" s="12">
        <v>376.4</v>
      </c>
      <c r="H144" s="12">
        <v>18443.599999999999</v>
      </c>
      <c r="I144" s="13">
        <v>9410</v>
      </c>
      <c r="J144" s="14">
        <v>41650</v>
      </c>
    </row>
    <row r="145" spans="1:10" ht="12.75">
      <c r="A145" s="9" t="s">
        <v>107</v>
      </c>
      <c r="B145" s="9" t="s">
        <v>56</v>
      </c>
      <c r="C145" s="10">
        <v>1916</v>
      </c>
      <c r="D145" s="11">
        <v>260</v>
      </c>
      <c r="E145" s="10">
        <v>300</v>
      </c>
      <c r="F145" s="12">
        <v>574800</v>
      </c>
      <c r="G145" s="12">
        <v>11496</v>
      </c>
      <c r="H145" s="12">
        <v>563304</v>
      </c>
      <c r="I145" s="13">
        <v>479000</v>
      </c>
      <c r="J145" s="14">
        <v>41651</v>
      </c>
    </row>
    <row r="146" spans="1:10" ht="12.75">
      <c r="A146" s="9" t="s">
        <v>108</v>
      </c>
      <c r="B146" s="9" t="s">
        <v>56</v>
      </c>
      <c r="C146" s="10">
        <v>4243.5</v>
      </c>
      <c r="D146" s="11">
        <v>3</v>
      </c>
      <c r="E146" s="10">
        <v>125</v>
      </c>
      <c r="F146" s="12">
        <v>530437.5</v>
      </c>
      <c r="G146" s="12">
        <v>15913.13</v>
      </c>
      <c r="H146" s="12">
        <v>514524.38</v>
      </c>
      <c r="I146" s="13">
        <v>509220</v>
      </c>
      <c r="J146" s="14">
        <v>41643</v>
      </c>
    </row>
    <row r="147" spans="1:10" ht="12.75">
      <c r="A147" s="9" t="s">
        <v>12</v>
      </c>
      <c r="B147" s="9" t="s">
        <v>56</v>
      </c>
      <c r="C147" s="10">
        <v>2580</v>
      </c>
      <c r="D147" s="11">
        <v>3</v>
      </c>
      <c r="E147" s="10">
        <v>20</v>
      </c>
      <c r="F147" s="12">
        <v>51600</v>
      </c>
      <c r="G147" s="12">
        <v>1548</v>
      </c>
      <c r="H147" s="12">
        <v>50052</v>
      </c>
      <c r="I147" s="13">
        <v>25800</v>
      </c>
      <c r="J147" s="14">
        <v>41643</v>
      </c>
    </row>
    <row r="148" spans="1:10" ht="12.75">
      <c r="A148" s="9" t="s">
        <v>85</v>
      </c>
      <c r="B148" s="9" t="s">
        <v>56</v>
      </c>
      <c r="C148" s="10">
        <v>689</v>
      </c>
      <c r="D148" s="11">
        <v>3</v>
      </c>
      <c r="E148" s="10">
        <v>300</v>
      </c>
      <c r="F148" s="12">
        <v>206700</v>
      </c>
      <c r="G148" s="12">
        <v>6201</v>
      </c>
      <c r="H148" s="12">
        <v>200499</v>
      </c>
      <c r="I148" s="13">
        <v>172250</v>
      </c>
      <c r="J148" s="14">
        <v>41645</v>
      </c>
    </row>
    <row r="149" spans="1:10" ht="12.75">
      <c r="A149" s="9" t="s">
        <v>58</v>
      </c>
      <c r="B149" s="9" t="s">
        <v>56</v>
      </c>
      <c r="C149" s="10">
        <v>1947</v>
      </c>
      <c r="D149" s="11">
        <v>3</v>
      </c>
      <c r="E149" s="10">
        <v>12</v>
      </c>
      <c r="F149" s="12">
        <v>23364</v>
      </c>
      <c r="G149" s="12">
        <v>700.92</v>
      </c>
      <c r="H149" s="12">
        <v>22663.08</v>
      </c>
      <c r="I149" s="13">
        <v>5841</v>
      </c>
      <c r="J149" s="14">
        <v>41648</v>
      </c>
    </row>
    <row r="150" spans="1:10" ht="12.75">
      <c r="A150" s="9" t="s">
        <v>61</v>
      </c>
      <c r="B150" s="9" t="s">
        <v>56</v>
      </c>
      <c r="C150" s="10">
        <v>908</v>
      </c>
      <c r="D150" s="11">
        <v>3</v>
      </c>
      <c r="E150" s="10">
        <v>12</v>
      </c>
      <c r="F150" s="12">
        <v>10896</v>
      </c>
      <c r="G150" s="12">
        <v>326.88</v>
      </c>
      <c r="H150" s="12">
        <v>10569.12</v>
      </c>
      <c r="I150" s="13">
        <v>2724</v>
      </c>
      <c r="J150" s="14">
        <v>41286</v>
      </c>
    </row>
    <row r="151" spans="1:10" ht="12.75">
      <c r="A151" s="9" t="s">
        <v>23</v>
      </c>
      <c r="B151" s="9" t="s">
        <v>56</v>
      </c>
      <c r="C151" s="10">
        <v>1958</v>
      </c>
      <c r="D151" s="11">
        <v>5</v>
      </c>
      <c r="E151" s="10">
        <v>7</v>
      </c>
      <c r="F151" s="12">
        <v>13706</v>
      </c>
      <c r="G151" s="12">
        <v>411.18</v>
      </c>
      <c r="H151" s="12">
        <v>13294.82</v>
      </c>
      <c r="I151" s="13">
        <v>9790</v>
      </c>
      <c r="J151" s="14">
        <v>41641</v>
      </c>
    </row>
    <row r="152" spans="1:10" ht="12.75">
      <c r="A152" s="9" t="s">
        <v>109</v>
      </c>
      <c r="B152" s="9" t="s">
        <v>56</v>
      </c>
      <c r="C152" s="10">
        <v>1901</v>
      </c>
      <c r="D152" s="11">
        <v>5</v>
      </c>
      <c r="E152" s="10">
        <v>12</v>
      </c>
      <c r="F152" s="12">
        <v>22812</v>
      </c>
      <c r="G152" s="12">
        <v>684.36</v>
      </c>
      <c r="H152" s="12">
        <v>22127.64</v>
      </c>
      <c r="I152" s="13">
        <v>5703</v>
      </c>
      <c r="J152" s="14">
        <v>41645</v>
      </c>
    </row>
    <row r="153" spans="1:10" ht="12.75">
      <c r="A153" s="9" t="s">
        <v>18</v>
      </c>
      <c r="B153" s="9" t="s">
        <v>56</v>
      </c>
      <c r="C153" s="10">
        <v>544</v>
      </c>
      <c r="D153" s="11">
        <v>5</v>
      </c>
      <c r="E153" s="10">
        <v>7</v>
      </c>
      <c r="F153" s="12">
        <v>3808</v>
      </c>
      <c r="G153" s="12">
        <v>114.24</v>
      </c>
      <c r="H153" s="12">
        <v>3693.76</v>
      </c>
      <c r="I153" s="13">
        <v>2720</v>
      </c>
      <c r="J153" s="14">
        <v>41648</v>
      </c>
    </row>
    <row r="154" spans="1:10" ht="12.75">
      <c r="A154" s="9" t="s">
        <v>23</v>
      </c>
      <c r="B154" s="9" t="s">
        <v>56</v>
      </c>
      <c r="C154" s="10">
        <v>1797</v>
      </c>
      <c r="D154" s="11">
        <v>5</v>
      </c>
      <c r="E154" s="10">
        <v>350</v>
      </c>
      <c r="F154" s="12">
        <v>628950</v>
      </c>
      <c r="G154" s="12">
        <v>18868.5</v>
      </c>
      <c r="H154" s="12">
        <v>610081.5</v>
      </c>
      <c r="I154" s="13">
        <v>467220</v>
      </c>
      <c r="J154" s="14">
        <v>41283</v>
      </c>
    </row>
    <row r="155" spans="1:10" ht="12.75">
      <c r="A155" s="9" t="s">
        <v>110</v>
      </c>
      <c r="B155" s="9" t="s">
        <v>56</v>
      </c>
      <c r="C155" s="10">
        <v>1287</v>
      </c>
      <c r="D155" s="11">
        <v>5</v>
      </c>
      <c r="E155" s="10">
        <v>125</v>
      </c>
      <c r="F155" s="12">
        <v>160875</v>
      </c>
      <c r="G155" s="12">
        <v>4826.25</v>
      </c>
      <c r="H155" s="12">
        <v>156048.75</v>
      </c>
      <c r="I155" s="13">
        <v>154440</v>
      </c>
      <c r="J155" s="14">
        <v>41651</v>
      </c>
    </row>
    <row r="156" spans="1:10" ht="12.75">
      <c r="A156" s="9" t="s">
        <v>111</v>
      </c>
      <c r="B156" s="9" t="s">
        <v>56</v>
      </c>
      <c r="C156" s="10">
        <v>1706</v>
      </c>
      <c r="D156" s="11">
        <v>5</v>
      </c>
      <c r="E156" s="10">
        <v>125</v>
      </c>
      <c r="F156" s="12">
        <v>213250</v>
      </c>
      <c r="G156" s="12">
        <v>6397.5</v>
      </c>
      <c r="H156" s="12">
        <v>206852.5</v>
      </c>
      <c r="I156" s="13">
        <v>204720</v>
      </c>
      <c r="J156" s="14">
        <v>41651</v>
      </c>
    </row>
    <row r="157" spans="1:10" ht="12.75">
      <c r="A157" s="9" t="s">
        <v>90</v>
      </c>
      <c r="B157" s="9" t="s">
        <v>56</v>
      </c>
      <c r="C157" s="10">
        <v>2434.5</v>
      </c>
      <c r="D157" s="11">
        <v>10</v>
      </c>
      <c r="E157" s="10">
        <v>300</v>
      </c>
      <c r="F157" s="12">
        <v>730350</v>
      </c>
      <c r="G157" s="12">
        <v>21910.5</v>
      </c>
      <c r="H157" s="12">
        <v>708439.5</v>
      </c>
      <c r="I157" s="13">
        <v>608625</v>
      </c>
      <c r="J157" s="14">
        <v>41640</v>
      </c>
    </row>
    <row r="158" spans="1:10" ht="12.75">
      <c r="A158" s="9" t="s">
        <v>95</v>
      </c>
      <c r="B158" s="9" t="s">
        <v>56</v>
      </c>
      <c r="C158" s="10">
        <v>1774</v>
      </c>
      <c r="D158" s="11">
        <v>10</v>
      </c>
      <c r="E158" s="10">
        <v>125</v>
      </c>
      <c r="F158" s="12">
        <v>221750</v>
      </c>
      <c r="G158" s="12">
        <v>6652.5</v>
      </c>
      <c r="H158" s="12">
        <v>215097.5</v>
      </c>
      <c r="I158" s="13">
        <v>212880</v>
      </c>
      <c r="J158" s="14">
        <v>41642</v>
      </c>
    </row>
    <row r="159" spans="1:10" ht="12.75">
      <c r="A159" s="9" t="s">
        <v>93</v>
      </c>
      <c r="B159" s="9" t="s">
        <v>56</v>
      </c>
      <c r="C159" s="10">
        <v>1901</v>
      </c>
      <c r="D159" s="11">
        <v>10</v>
      </c>
      <c r="E159" s="10">
        <v>12</v>
      </c>
      <c r="F159" s="12">
        <v>22812</v>
      </c>
      <c r="G159" s="12">
        <v>684.36</v>
      </c>
      <c r="H159" s="12">
        <v>22127.64</v>
      </c>
      <c r="I159" s="13">
        <v>5703</v>
      </c>
      <c r="J159" s="14">
        <v>41645</v>
      </c>
    </row>
    <row r="160" spans="1:10" ht="12.75">
      <c r="A160" s="9" t="s">
        <v>91</v>
      </c>
      <c r="B160" s="9" t="s">
        <v>56</v>
      </c>
      <c r="C160" s="10">
        <v>689</v>
      </c>
      <c r="D160" s="11">
        <v>10</v>
      </c>
      <c r="E160" s="10">
        <v>300</v>
      </c>
      <c r="F160" s="12">
        <v>206700</v>
      </c>
      <c r="G160" s="12">
        <v>6201</v>
      </c>
      <c r="H160" s="12">
        <v>200499</v>
      </c>
      <c r="I160" s="13">
        <v>172250</v>
      </c>
      <c r="J160" s="14">
        <v>41645</v>
      </c>
    </row>
    <row r="161" spans="1:10" ht="12.75">
      <c r="A161" s="9" t="s">
        <v>92</v>
      </c>
      <c r="B161" s="9" t="s">
        <v>56</v>
      </c>
      <c r="C161" s="10">
        <v>1570</v>
      </c>
      <c r="D161" s="11">
        <v>10</v>
      </c>
      <c r="E161" s="10">
        <v>125</v>
      </c>
      <c r="F161" s="12">
        <v>196250</v>
      </c>
      <c r="G161" s="12">
        <v>5887.5</v>
      </c>
      <c r="H161" s="12">
        <v>190362.5</v>
      </c>
      <c r="I161" s="13">
        <v>188400</v>
      </c>
      <c r="J161" s="14">
        <v>41645</v>
      </c>
    </row>
    <row r="162" spans="1:10" ht="12.75">
      <c r="A162" s="9" t="s">
        <v>34</v>
      </c>
      <c r="B162" s="9" t="s">
        <v>56</v>
      </c>
      <c r="C162" s="10">
        <v>1369.5</v>
      </c>
      <c r="D162" s="11">
        <v>10</v>
      </c>
      <c r="E162" s="10">
        <v>12</v>
      </c>
      <c r="F162" s="12">
        <v>16434</v>
      </c>
      <c r="G162" s="12">
        <v>493.02</v>
      </c>
      <c r="H162" s="12">
        <v>15940.98</v>
      </c>
      <c r="I162" s="13">
        <v>4108.5</v>
      </c>
      <c r="J162" s="14">
        <v>41646</v>
      </c>
    </row>
    <row r="163" spans="1:10" ht="12.75">
      <c r="A163" s="9" t="s">
        <v>95</v>
      </c>
      <c r="B163" s="9" t="s">
        <v>56</v>
      </c>
      <c r="C163" s="10">
        <v>2009</v>
      </c>
      <c r="D163" s="11">
        <v>10</v>
      </c>
      <c r="E163" s="10">
        <v>125</v>
      </c>
      <c r="F163" s="12">
        <v>251125</v>
      </c>
      <c r="G163" s="12">
        <v>7533.75</v>
      </c>
      <c r="H163" s="12">
        <v>243591.25</v>
      </c>
      <c r="I163" s="13">
        <v>241080</v>
      </c>
      <c r="J163" s="14">
        <v>41649</v>
      </c>
    </row>
    <row r="164" spans="1:10" ht="12.75">
      <c r="A164" s="9" t="s">
        <v>74</v>
      </c>
      <c r="B164" s="9" t="s">
        <v>56</v>
      </c>
      <c r="C164" s="10">
        <v>1945</v>
      </c>
      <c r="D164" s="11">
        <v>10</v>
      </c>
      <c r="E164" s="10">
        <v>15</v>
      </c>
      <c r="F164" s="12">
        <v>29175</v>
      </c>
      <c r="G164" s="12">
        <v>875.25</v>
      </c>
      <c r="H164" s="12">
        <v>28299.75</v>
      </c>
      <c r="I164" s="13">
        <v>19450</v>
      </c>
      <c r="J164" s="14">
        <v>41284</v>
      </c>
    </row>
    <row r="165" spans="1:10" ht="12.75">
      <c r="A165" s="9" t="s">
        <v>72</v>
      </c>
      <c r="B165" s="9" t="s">
        <v>56</v>
      </c>
      <c r="C165" s="10">
        <v>1287</v>
      </c>
      <c r="D165" s="11">
        <v>10</v>
      </c>
      <c r="E165" s="10">
        <v>125</v>
      </c>
      <c r="F165" s="12">
        <v>160875</v>
      </c>
      <c r="G165" s="12">
        <v>4826.25</v>
      </c>
      <c r="H165" s="12">
        <v>156048.75</v>
      </c>
      <c r="I165" s="13">
        <v>154440</v>
      </c>
      <c r="J165" s="14">
        <v>41651</v>
      </c>
    </row>
    <row r="166" spans="1:10" ht="12.75">
      <c r="A166" s="9" t="s">
        <v>92</v>
      </c>
      <c r="B166" s="9" t="s">
        <v>56</v>
      </c>
      <c r="C166" s="10">
        <v>1706</v>
      </c>
      <c r="D166" s="11">
        <v>10</v>
      </c>
      <c r="E166" s="10">
        <v>125</v>
      </c>
      <c r="F166" s="12">
        <v>213250</v>
      </c>
      <c r="G166" s="12">
        <v>6397.5</v>
      </c>
      <c r="H166" s="12">
        <v>206852.5</v>
      </c>
      <c r="I166" s="13">
        <v>204720</v>
      </c>
      <c r="J166" s="14">
        <v>41651</v>
      </c>
    </row>
    <row r="167" spans="1:10" ht="12.75">
      <c r="A167" s="9" t="s">
        <v>41</v>
      </c>
      <c r="B167" s="9" t="s">
        <v>56</v>
      </c>
      <c r="C167" s="10">
        <v>2009</v>
      </c>
      <c r="D167" s="11">
        <v>120</v>
      </c>
      <c r="E167" s="10">
        <v>125</v>
      </c>
      <c r="F167" s="12">
        <v>251125</v>
      </c>
      <c r="G167" s="12">
        <v>7533.75</v>
      </c>
      <c r="H167" s="12">
        <v>243591.25</v>
      </c>
      <c r="I167" s="13">
        <v>241080</v>
      </c>
      <c r="J167" s="14">
        <v>41649</v>
      </c>
    </row>
    <row r="168" spans="1:10" ht="12.75">
      <c r="A168" s="9" t="s">
        <v>112</v>
      </c>
      <c r="B168" s="9" t="s">
        <v>56</v>
      </c>
      <c r="C168" s="10">
        <v>2844</v>
      </c>
      <c r="D168" s="11">
        <v>250</v>
      </c>
      <c r="E168" s="10">
        <v>300</v>
      </c>
      <c r="F168" s="12">
        <v>853200</v>
      </c>
      <c r="G168" s="12">
        <v>25596</v>
      </c>
      <c r="H168" s="12">
        <v>827604</v>
      </c>
      <c r="I168" s="13">
        <v>711000</v>
      </c>
      <c r="J168" s="14">
        <v>41641</v>
      </c>
    </row>
    <row r="169" spans="1:10" ht="12.75">
      <c r="A169" s="9" t="s">
        <v>113</v>
      </c>
      <c r="B169" s="9" t="s">
        <v>56</v>
      </c>
      <c r="C169" s="10">
        <v>1916</v>
      </c>
      <c r="D169" s="11">
        <v>250</v>
      </c>
      <c r="E169" s="10">
        <v>12</v>
      </c>
      <c r="F169" s="12">
        <v>22992</v>
      </c>
      <c r="G169" s="12">
        <v>689.76</v>
      </c>
      <c r="H169" s="12">
        <v>22302.240000000002</v>
      </c>
      <c r="I169" s="13">
        <v>5748</v>
      </c>
      <c r="J169" s="14">
        <v>41643</v>
      </c>
    </row>
    <row r="170" spans="1:10" ht="12.75">
      <c r="A170" s="9" t="s">
        <v>114</v>
      </c>
      <c r="B170" s="9" t="s">
        <v>56</v>
      </c>
      <c r="C170" s="10">
        <v>1570</v>
      </c>
      <c r="D170" s="11">
        <v>250</v>
      </c>
      <c r="E170" s="10">
        <v>125</v>
      </c>
      <c r="F170" s="12">
        <v>196250</v>
      </c>
      <c r="G170" s="12">
        <v>5887.5</v>
      </c>
      <c r="H170" s="12">
        <v>190362.5</v>
      </c>
      <c r="I170" s="13">
        <v>188400</v>
      </c>
      <c r="J170" s="14">
        <v>41645</v>
      </c>
    </row>
    <row r="171" spans="1:10" ht="12.75">
      <c r="A171" s="9" t="s">
        <v>42</v>
      </c>
      <c r="B171" s="9" t="s">
        <v>56</v>
      </c>
      <c r="C171" s="10">
        <v>1874</v>
      </c>
      <c r="D171" s="11">
        <v>250</v>
      </c>
      <c r="E171" s="10">
        <v>300</v>
      </c>
      <c r="F171" s="12">
        <v>562200</v>
      </c>
      <c r="G171" s="12">
        <v>16866</v>
      </c>
      <c r="H171" s="12">
        <v>545334</v>
      </c>
      <c r="I171" s="13">
        <v>468500</v>
      </c>
      <c r="J171" s="14">
        <v>41647</v>
      </c>
    </row>
    <row r="172" spans="1:10" ht="12.75">
      <c r="A172" s="9" t="s">
        <v>82</v>
      </c>
      <c r="B172" s="9" t="s">
        <v>56</v>
      </c>
      <c r="C172" s="10">
        <v>1642</v>
      </c>
      <c r="D172" s="11">
        <v>250</v>
      </c>
      <c r="E172" s="10">
        <v>350</v>
      </c>
      <c r="F172" s="12">
        <v>574700</v>
      </c>
      <c r="G172" s="12">
        <v>17241</v>
      </c>
      <c r="H172" s="12">
        <v>557459</v>
      </c>
      <c r="I172" s="13">
        <v>426920</v>
      </c>
      <c r="J172" s="14">
        <v>41647</v>
      </c>
    </row>
    <row r="173" spans="1:10" ht="12.75">
      <c r="A173" s="9" t="s">
        <v>45</v>
      </c>
      <c r="B173" s="9" t="s">
        <v>56</v>
      </c>
      <c r="C173" s="10">
        <v>1945</v>
      </c>
      <c r="D173" s="11">
        <v>250</v>
      </c>
      <c r="E173" s="10">
        <v>15</v>
      </c>
      <c r="F173" s="12">
        <v>29175</v>
      </c>
      <c r="G173" s="12">
        <v>875.25</v>
      </c>
      <c r="H173" s="12">
        <v>28299.75</v>
      </c>
      <c r="I173" s="13">
        <v>19450</v>
      </c>
      <c r="J173" s="14">
        <v>41284</v>
      </c>
    </row>
    <row r="174" spans="1:10" ht="12.75">
      <c r="A174" s="9" t="s">
        <v>10</v>
      </c>
      <c r="B174" s="9" t="s">
        <v>56</v>
      </c>
      <c r="C174" s="10">
        <v>831</v>
      </c>
      <c r="D174" s="11">
        <v>3</v>
      </c>
      <c r="E174" s="10">
        <v>20</v>
      </c>
      <c r="F174" s="12">
        <v>16620</v>
      </c>
      <c r="G174" s="12">
        <v>498.6</v>
      </c>
      <c r="H174" s="12">
        <v>16121.4</v>
      </c>
      <c r="I174" s="13">
        <v>8310</v>
      </c>
      <c r="J174" s="14">
        <v>41644</v>
      </c>
    </row>
    <row r="175" spans="1:10" ht="12.75">
      <c r="A175" s="9" t="s">
        <v>30</v>
      </c>
      <c r="B175" s="9" t="s">
        <v>56</v>
      </c>
      <c r="C175" s="10">
        <v>1760</v>
      </c>
      <c r="D175" s="11">
        <v>10</v>
      </c>
      <c r="E175" s="10">
        <v>7</v>
      </c>
      <c r="F175" s="12">
        <v>12320</v>
      </c>
      <c r="G175" s="12">
        <v>369.6</v>
      </c>
      <c r="H175" s="12">
        <v>11950.4</v>
      </c>
      <c r="I175" s="13">
        <v>8800</v>
      </c>
      <c r="J175" s="14">
        <v>41283</v>
      </c>
    </row>
    <row r="176" spans="1:10" ht="12.75">
      <c r="A176" s="9" t="s">
        <v>76</v>
      </c>
      <c r="B176" s="9" t="s">
        <v>56</v>
      </c>
      <c r="C176" s="10">
        <v>3850.5</v>
      </c>
      <c r="D176" s="11">
        <v>120</v>
      </c>
      <c r="E176" s="10">
        <v>20</v>
      </c>
      <c r="F176" s="12">
        <v>77010</v>
      </c>
      <c r="G176" s="12">
        <v>2310.3000000000002</v>
      </c>
      <c r="H176" s="12">
        <v>74699.7</v>
      </c>
      <c r="I176" s="13">
        <v>38505</v>
      </c>
      <c r="J176" s="14">
        <v>41643</v>
      </c>
    </row>
    <row r="177" spans="1:10" ht="12.75">
      <c r="A177" s="9" t="s">
        <v>43</v>
      </c>
      <c r="B177" s="9" t="s">
        <v>56</v>
      </c>
      <c r="C177" s="10">
        <v>2479</v>
      </c>
      <c r="D177" s="11">
        <v>250</v>
      </c>
      <c r="E177" s="10">
        <v>12</v>
      </c>
      <c r="F177" s="12">
        <v>29748</v>
      </c>
      <c r="G177" s="12">
        <v>892.44</v>
      </c>
      <c r="H177" s="12">
        <v>28855.56</v>
      </c>
      <c r="I177" s="13">
        <v>7437</v>
      </c>
      <c r="J177" s="14">
        <v>41640</v>
      </c>
    </row>
    <row r="178" spans="1:10" ht="12.75">
      <c r="A178" s="9" t="s">
        <v>20</v>
      </c>
      <c r="B178" s="9" t="s">
        <v>56</v>
      </c>
      <c r="C178" s="10">
        <v>2031</v>
      </c>
      <c r="D178" s="11">
        <v>5</v>
      </c>
      <c r="E178" s="10">
        <v>15</v>
      </c>
      <c r="F178" s="12">
        <v>30465</v>
      </c>
      <c r="G178" s="12">
        <v>1218.5999999999999</v>
      </c>
      <c r="H178" s="12">
        <v>29246.400000000001</v>
      </c>
      <c r="I178" s="13">
        <v>20310</v>
      </c>
      <c r="J178" s="14">
        <v>41649</v>
      </c>
    </row>
    <row r="179" spans="1:10" ht="12.75">
      <c r="A179" s="9" t="s">
        <v>26</v>
      </c>
      <c r="B179" s="9" t="s">
        <v>56</v>
      </c>
      <c r="C179" s="10">
        <v>2031</v>
      </c>
      <c r="D179" s="11">
        <v>10</v>
      </c>
      <c r="E179" s="10">
        <v>15</v>
      </c>
      <c r="F179" s="12">
        <v>30465</v>
      </c>
      <c r="G179" s="12">
        <v>1218.5999999999999</v>
      </c>
      <c r="H179" s="12">
        <v>29246.400000000001</v>
      </c>
      <c r="I179" s="13">
        <v>20310</v>
      </c>
      <c r="J179" s="14">
        <v>41649</v>
      </c>
    </row>
    <row r="180" spans="1:10" ht="12.75">
      <c r="A180" s="9" t="s">
        <v>31</v>
      </c>
      <c r="B180" s="9" t="s">
        <v>56</v>
      </c>
      <c r="C180" s="10">
        <v>2261</v>
      </c>
      <c r="D180" s="11">
        <v>10</v>
      </c>
      <c r="E180" s="10">
        <v>15</v>
      </c>
      <c r="F180" s="12">
        <v>33915</v>
      </c>
      <c r="G180" s="12">
        <v>1356.6</v>
      </c>
      <c r="H180" s="12">
        <v>32558.400000000001</v>
      </c>
      <c r="I180" s="13">
        <v>22610</v>
      </c>
      <c r="J180" s="14">
        <v>41286</v>
      </c>
    </row>
    <row r="181" spans="1:10" ht="12.75">
      <c r="A181" s="9" t="s">
        <v>97</v>
      </c>
      <c r="B181" s="9" t="s">
        <v>56</v>
      </c>
      <c r="C181" s="10">
        <v>736</v>
      </c>
      <c r="D181" s="11">
        <v>120</v>
      </c>
      <c r="E181" s="10">
        <v>20</v>
      </c>
      <c r="F181" s="12">
        <v>14720</v>
      </c>
      <c r="G181" s="12">
        <v>588.79999999999995</v>
      </c>
      <c r="H181" s="12">
        <v>14131.2</v>
      </c>
      <c r="I181" s="13">
        <v>7360</v>
      </c>
      <c r="J181" s="14">
        <v>41283</v>
      </c>
    </row>
    <row r="182" spans="1:10" ht="12.75">
      <c r="A182" s="9" t="s">
        <v>10</v>
      </c>
      <c r="B182" s="9" t="s">
        <v>56</v>
      </c>
      <c r="C182" s="10">
        <v>2851</v>
      </c>
      <c r="D182" s="11">
        <v>3</v>
      </c>
      <c r="E182" s="10">
        <v>7</v>
      </c>
      <c r="F182" s="12">
        <v>19957</v>
      </c>
      <c r="G182" s="12">
        <v>798.28</v>
      </c>
      <c r="H182" s="12">
        <v>19158.72</v>
      </c>
      <c r="I182" s="13">
        <v>14255</v>
      </c>
      <c r="J182" s="14">
        <v>41284</v>
      </c>
    </row>
    <row r="183" spans="1:10" ht="12.75">
      <c r="A183" s="9" t="s">
        <v>85</v>
      </c>
      <c r="B183" s="9" t="s">
        <v>56</v>
      </c>
      <c r="C183" s="10">
        <v>2021</v>
      </c>
      <c r="D183" s="11">
        <v>3</v>
      </c>
      <c r="E183" s="10">
        <v>300</v>
      </c>
      <c r="F183" s="12">
        <v>606300</v>
      </c>
      <c r="G183" s="12">
        <v>24252</v>
      </c>
      <c r="H183" s="12">
        <v>582048</v>
      </c>
      <c r="I183" s="13">
        <v>505250</v>
      </c>
      <c r="J183" s="14">
        <v>41649</v>
      </c>
    </row>
    <row r="184" spans="1:10" ht="12.75">
      <c r="A184" s="9" t="s">
        <v>60</v>
      </c>
      <c r="B184" s="9" t="s">
        <v>56</v>
      </c>
      <c r="C184" s="10">
        <v>274</v>
      </c>
      <c r="D184" s="11">
        <v>3</v>
      </c>
      <c r="E184" s="10">
        <v>350</v>
      </c>
      <c r="F184" s="12">
        <v>95900</v>
      </c>
      <c r="G184" s="12">
        <v>3836</v>
      </c>
      <c r="H184" s="12">
        <v>92064</v>
      </c>
      <c r="I184" s="13">
        <v>71240</v>
      </c>
      <c r="J184" s="14">
        <v>41651</v>
      </c>
    </row>
    <row r="185" spans="1:10" ht="12.75">
      <c r="A185" s="9" t="s">
        <v>115</v>
      </c>
      <c r="B185" s="9" t="s">
        <v>56</v>
      </c>
      <c r="C185" s="10">
        <v>1967</v>
      </c>
      <c r="D185" s="11">
        <v>5</v>
      </c>
      <c r="E185" s="10">
        <v>15</v>
      </c>
      <c r="F185" s="12">
        <v>29505</v>
      </c>
      <c r="G185" s="12">
        <v>1180.2</v>
      </c>
      <c r="H185" s="12">
        <v>28324.799999999999</v>
      </c>
      <c r="I185" s="13">
        <v>19670</v>
      </c>
      <c r="J185" s="14">
        <v>41642</v>
      </c>
    </row>
    <row r="186" spans="1:10" ht="12.75">
      <c r="A186" s="9" t="s">
        <v>116</v>
      </c>
      <c r="B186" s="9" t="s">
        <v>56</v>
      </c>
      <c r="C186" s="10">
        <v>1859</v>
      </c>
      <c r="D186" s="11">
        <v>5</v>
      </c>
      <c r="E186" s="10">
        <v>300</v>
      </c>
      <c r="F186" s="12">
        <v>557700</v>
      </c>
      <c r="G186" s="12">
        <v>22308</v>
      </c>
      <c r="H186" s="12">
        <v>535392</v>
      </c>
      <c r="I186" s="13">
        <v>464750</v>
      </c>
      <c r="J186" s="14">
        <v>41647</v>
      </c>
    </row>
    <row r="187" spans="1:10" ht="12.75">
      <c r="A187" s="9" t="s">
        <v>68</v>
      </c>
      <c r="B187" s="9" t="s">
        <v>56</v>
      </c>
      <c r="C187" s="10">
        <v>2851</v>
      </c>
      <c r="D187" s="11">
        <v>5</v>
      </c>
      <c r="E187" s="10">
        <v>7</v>
      </c>
      <c r="F187" s="12">
        <v>19957</v>
      </c>
      <c r="G187" s="12">
        <v>798.28</v>
      </c>
      <c r="H187" s="12">
        <v>19158.72</v>
      </c>
      <c r="I187" s="13">
        <v>14255</v>
      </c>
      <c r="J187" s="14">
        <v>41284</v>
      </c>
    </row>
    <row r="188" spans="1:10" ht="12.75">
      <c r="A188" s="9" t="s">
        <v>116</v>
      </c>
      <c r="B188" s="9" t="s">
        <v>56</v>
      </c>
      <c r="C188" s="10">
        <v>2021</v>
      </c>
      <c r="D188" s="11">
        <v>5</v>
      </c>
      <c r="E188" s="10">
        <v>300</v>
      </c>
      <c r="F188" s="12">
        <v>606300</v>
      </c>
      <c r="G188" s="12">
        <v>24252</v>
      </c>
      <c r="H188" s="12">
        <v>582048</v>
      </c>
      <c r="I188" s="13">
        <v>505250</v>
      </c>
      <c r="J188" s="14">
        <v>41649</v>
      </c>
    </row>
    <row r="189" spans="1:10" ht="12.75">
      <c r="A189" s="9" t="s">
        <v>89</v>
      </c>
      <c r="B189" s="9" t="s">
        <v>56</v>
      </c>
      <c r="C189" s="10">
        <v>1138</v>
      </c>
      <c r="D189" s="11">
        <v>5</v>
      </c>
      <c r="E189" s="10">
        <v>125</v>
      </c>
      <c r="F189" s="12">
        <v>142250</v>
      </c>
      <c r="G189" s="12">
        <v>5690</v>
      </c>
      <c r="H189" s="12">
        <v>136560</v>
      </c>
      <c r="I189" s="13">
        <v>136560</v>
      </c>
      <c r="J189" s="14">
        <v>41651</v>
      </c>
    </row>
    <row r="190" spans="1:10" ht="12.75">
      <c r="A190" s="9" t="s">
        <v>25</v>
      </c>
      <c r="B190" s="9" t="s">
        <v>56</v>
      </c>
      <c r="C190" s="10">
        <v>4251</v>
      </c>
      <c r="D190" s="11">
        <v>10</v>
      </c>
      <c r="E190" s="10">
        <v>7</v>
      </c>
      <c r="F190" s="12">
        <v>29757</v>
      </c>
      <c r="G190" s="12">
        <v>1190.28</v>
      </c>
      <c r="H190" s="12">
        <v>28566.720000000001</v>
      </c>
      <c r="I190" s="13">
        <v>21255</v>
      </c>
      <c r="J190" s="14">
        <v>41640</v>
      </c>
    </row>
    <row r="191" spans="1:10" ht="12.75">
      <c r="A191" s="9" t="s">
        <v>92</v>
      </c>
      <c r="B191" s="9" t="s">
        <v>56</v>
      </c>
      <c r="C191" s="10">
        <v>795</v>
      </c>
      <c r="D191" s="11">
        <v>10</v>
      </c>
      <c r="E191" s="10">
        <v>125</v>
      </c>
      <c r="F191" s="12">
        <v>99375</v>
      </c>
      <c r="G191" s="12">
        <v>3975</v>
      </c>
      <c r="H191" s="12">
        <v>95400</v>
      </c>
      <c r="I191" s="13">
        <v>95400</v>
      </c>
      <c r="J191" s="14">
        <v>41642</v>
      </c>
    </row>
    <row r="192" spans="1:10" ht="12.75">
      <c r="A192" s="9" t="s">
        <v>91</v>
      </c>
      <c r="B192" s="9" t="s">
        <v>56</v>
      </c>
      <c r="C192" s="10">
        <v>1414.5</v>
      </c>
      <c r="D192" s="11">
        <v>10</v>
      </c>
      <c r="E192" s="10">
        <v>300</v>
      </c>
      <c r="F192" s="12">
        <v>424350</v>
      </c>
      <c r="G192" s="12">
        <v>16974</v>
      </c>
      <c r="H192" s="12">
        <v>407376</v>
      </c>
      <c r="I192" s="13">
        <v>353625</v>
      </c>
      <c r="J192" s="14">
        <v>41643</v>
      </c>
    </row>
    <row r="193" spans="1:10" ht="12.75">
      <c r="A193" s="9" t="s">
        <v>75</v>
      </c>
      <c r="B193" s="9" t="s">
        <v>56</v>
      </c>
      <c r="C193" s="10">
        <v>2918</v>
      </c>
      <c r="D193" s="11">
        <v>10</v>
      </c>
      <c r="E193" s="10">
        <v>300</v>
      </c>
      <c r="F193" s="12">
        <v>875400</v>
      </c>
      <c r="G193" s="12">
        <v>35016</v>
      </c>
      <c r="H193" s="12">
        <v>840384</v>
      </c>
      <c r="I193" s="13">
        <v>729500</v>
      </c>
      <c r="J193" s="14">
        <v>41644</v>
      </c>
    </row>
    <row r="194" spans="1:10" ht="12.75">
      <c r="A194" s="9" t="s">
        <v>33</v>
      </c>
      <c r="B194" s="9" t="s">
        <v>56</v>
      </c>
      <c r="C194" s="10">
        <v>3450</v>
      </c>
      <c r="D194" s="11">
        <v>10</v>
      </c>
      <c r="E194" s="10">
        <v>350</v>
      </c>
      <c r="F194" s="12">
        <v>1207500</v>
      </c>
      <c r="G194" s="12">
        <v>48300</v>
      </c>
      <c r="H194" s="12">
        <v>1159200</v>
      </c>
      <c r="I194" s="13">
        <v>897000</v>
      </c>
      <c r="J194" s="14">
        <v>41646</v>
      </c>
    </row>
    <row r="195" spans="1:10" ht="12.75">
      <c r="A195" s="9" t="s">
        <v>72</v>
      </c>
      <c r="B195" s="9" t="s">
        <v>56</v>
      </c>
      <c r="C195" s="10">
        <v>2988</v>
      </c>
      <c r="D195" s="11">
        <v>10</v>
      </c>
      <c r="E195" s="10">
        <v>125</v>
      </c>
      <c r="F195" s="12">
        <v>373500</v>
      </c>
      <c r="G195" s="12">
        <v>14940</v>
      </c>
      <c r="H195" s="12">
        <v>358560</v>
      </c>
      <c r="I195" s="13">
        <v>358560</v>
      </c>
      <c r="J195" s="14">
        <v>41646</v>
      </c>
    </row>
    <row r="196" spans="1:10" ht="12.75">
      <c r="A196" s="9" t="s">
        <v>35</v>
      </c>
      <c r="B196" s="9" t="s">
        <v>56</v>
      </c>
      <c r="C196" s="10">
        <v>218</v>
      </c>
      <c r="D196" s="11">
        <v>10</v>
      </c>
      <c r="E196" s="10">
        <v>15</v>
      </c>
      <c r="F196" s="12">
        <v>3270</v>
      </c>
      <c r="G196" s="12">
        <v>130.80000000000001</v>
      </c>
      <c r="H196" s="12">
        <v>3139.2</v>
      </c>
      <c r="I196" s="13">
        <v>2180</v>
      </c>
      <c r="J196" s="14">
        <v>41648</v>
      </c>
    </row>
    <row r="197" spans="1:10" ht="12.75">
      <c r="A197" s="9" t="s">
        <v>25</v>
      </c>
      <c r="B197" s="9" t="s">
        <v>56</v>
      </c>
      <c r="C197" s="10">
        <v>2074</v>
      </c>
      <c r="D197" s="11">
        <v>10</v>
      </c>
      <c r="E197" s="10">
        <v>20</v>
      </c>
      <c r="F197" s="12">
        <v>41480</v>
      </c>
      <c r="G197" s="12">
        <v>1659.2</v>
      </c>
      <c r="H197" s="12">
        <v>39820.800000000003</v>
      </c>
      <c r="I197" s="13">
        <v>20740</v>
      </c>
      <c r="J197" s="14">
        <v>41648</v>
      </c>
    </row>
    <row r="198" spans="1:10" ht="12.75">
      <c r="A198" s="9" t="s">
        <v>33</v>
      </c>
      <c r="B198" s="9" t="s">
        <v>56</v>
      </c>
      <c r="C198" s="10">
        <v>1056</v>
      </c>
      <c r="D198" s="11">
        <v>10</v>
      </c>
      <c r="E198" s="10">
        <v>20</v>
      </c>
      <c r="F198" s="12">
        <v>21120</v>
      </c>
      <c r="G198" s="12">
        <v>844.8</v>
      </c>
      <c r="H198" s="12">
        <v>20275.2</v>
      </c>
      <c r="I198" s="13">
        <v>10560</v>
      </c>
      <c r="J198" s="14">
        <v>41648</v>
      </c>
    </row>
    <row r="199" spans="1:10" ht="12.75">
      <c r="A199" s="9" t="s">
        <v>70</v>
      </c>
      <c r="B199" s="9" t="s">
        <v>56</v>
      </c>
      <c r="C199" s="10">
        <v>671</v>
      </c>
      <c r="D199" s="11">
        <v>10</v>
      </c>
      <c r="E199" s="10">
        <v>15</v>
      </c>
      <c r="F199" s="12">
        <v>10065</v>
      </c>
      <c r="G199" s="12">
        <v>402.6</v>
      </c>
      <c r="H199" s="12">
        <v>9662.4</v>
      </c>
      <c r="I199" s="13">
        <v>6710</v>
      </c>
      <c r="J199" s="14">
        <v>41284</v>
      </c>
    </row>
    <row r="200" spans="1:10" ht="12.75">
      <c r="A200" s="9" t="s">
        <v>26</v>
      </c>
      <c r="B200" s="9" t="s">
        <v>56</v>
      </c>
      <c r="C200" s="10">
        <v>1514</v>
      </c>
      <c r="D200" s="11">
        <v>10</v>
      </c>
      <c r="E200" s="10">
        <v>15</v>
      </c>
      <c r="F200" s="12">
        <v>22710</v>
      </c>
      <c r="G200" s="12">
        <v>908.4</v>
      </c>
      <c r="H200" s="12">
        <v>21801.599999999999</v>
      </c>
      <c r="I200" s="13">
        <v>15140</v>
      </c>
      <c r="J200" s="14">
        <v>41284</v>
      </c>
    </row>
    <row r="201" spans="1:10" ht="12.75">
      <c r="A201" s="9" t="s">
        <v>33</v>
      </c>
      <c r="B201" s="9" t="s">
        <v>56</v>
      </c>
      <c r="C201" s="10">
        <v>274</v>
      </c>
      <c r="D201" s="11">
        <v>10</v>
      </c>
      <c r="E201" s="10">
        <v>350</v>
      </c>
      <c r="F201" s="12">
        <v>95900</v>
      </c>
      <c r="G201" s="12">
        <v>3836</v>
      </c>
      <c r="H201" s="12">
        <v>92064</v>
      </c>
      <c r="I201" s="13">
        <v>71240</v>
      </c>
      <c r="J201" s="14">
        <v>41651</v>
      </c>
    </row>
    <row r="202" spans="1:10" ht="12.75">
      <c r="A202" s="9" t="s">
        <v>73</v>
      </c>
      <c r="B202" s="9" t="s">
        <v>56</v>
      </c>
      <c r="C202" s="10">
        <v>1138</v>
      </c>
      <c r="D202" s="11">
        <v>10</v>
      </c>
      <c r="E202" s="10">
        <v>125</v>
      </c>
      <c r="F202" s="12">
        <v>142250</v>
      </c>
      <c r="G202" s="12">
        <v>5690</v>
      </c>
      <c r="H202" s="12">
        <v>136560</v>
      </c>
      <c r="I202" s="13">
        <v>136560</v>
      </c>
      <c r="J202" s="14">
        <v>41651</v>
      </c>
    </row>
    <row r="203" spans="1:10" ht="12.75">
      <c r="A203" s="9" t="s">
        <v>117</v>
      </c>
      <c r="B203" s="9" t="s">
        <v>56</v>
      </c>
      <c r="C203" s="10">
        <v>1465</v>
      </c>
      <c r="D203" s="11">
        <v>120</v>
      </c>
      <c r="E203" s="10">
        <v>12</v>
      </c>
      <c r="F203" s="12">
        <v>17580</v>
      </c>
      <c r="G203" s="12">
        <v>703.2</v>
      </c>
      <c r="H203" s="12">
        <v>16876.8</v>
      </c>
      <c r="I203" s="13">
        <v>4395</v>
      </c>
      <c r="J203" s="14">
        <v>41642</v>
      </c>
    </row>
    <row r="204" spans="1:10" ht="12.75">
      <c r="A204" s="9" t="s">
        <v>76</v>
      </c>
      <c r="B204" s="9" t="s">
        <v>56</v>
      </c>
      <c r="C204" s="10">
        <v>2646</v>
      </c>
      <c r="D204" s="11">
        <v>120</v>
      </c>
      <c r="E204" s="10">
        <v>20</v>
      </c>
      <c r="F204" s="12">
        <v>52920</v>
      </c>
      <c r="G204" s="12">
        <v>2116.8000000000002</v>
      </c>
      <c r="H204" s="12">
        <v>50803.199999999997</v>
      </c>
      <c r="I204" s="13">
        <v>26460</v>
      </c>
      <c r="J204" s="14">
        <v>41283</v>
      </c>
    </row>
    <row r="205" spans="1:10" ht="12.75">
      <c r="A205" s="9" t="s">
        <v>57</v>
      </c>
      <c r="B205" s="9" t="s">
        <v>56</v>
      </c>
      <c r="C205" s="10">
        <v>2177</v>
      </c>
      <c r="D205" s="11">
        <v>120</v>
      </c>
      <c r="E205" s="10">
        <v>350</v>
      </c>
      <c r="F205" s="12">
        <v>761950</v>
      </c>
      <c r="G205" s="12">
        <v>30478</v>
      </c>
      <c r="H205" s="12">
        <v>731472</v>
      </c>
      <c r="I205" s="13">
        <v>566020</v>
      </c>
      <c r="J205" s="14">
        <v>41649</v>
      </c>
    </row>
    <row r="206" spans="1:10" ht="12.75">
      <c r="A206" s="9" t="s">
        <v>118</v>
      </c>
      <c r="B206" s="9" t="s">
        <v>56</v>
      </c>
      <c r="C206" s="10">
        <v>866</v>
      </c>
      <c r="D206" s="11">
        <v>250</v>
      </c>
      <c r="E206" s="10">
        <v>12</v>
      </c>
      <c r="F206" s="12">
        <v>10392</v>
      </c>
      <c r="G206" s="12">
        <v>415.68</v>
      </c>
      <c r="H206" s="12">
        <v>9976.32</v>
      </c>
      <c r="I206" s="13">
        <v>2598</v>
      </c>
      <c r="J206" s="14">
        <v>41644</v>
      </c>
    </row>
    <row r="207" spans="1:10" ht="12.75">
      <c r="A207" s="9" t="s">
        <v>104</v>
      </c>
      <c r="B207" s="9" t="s">
        <v>56</v>
      </c>
      <c r="C207" s="10">
        <v>349</v>
      </c>
      <c r="D207" s="11">
        <v>250</v>
      </c>
      <c r="E207" s="10">
        <v>350</v>
      </c>
      <c r="F207" s="12">
        <v>122150</v>
      </c>
      <c r="G207" s="12">
        <v>4886</v>
      </c>
      <c r="H207" s="12">
        <v>117264</v>
      </c>
      <c r="I207" s="13">
        <v>90740</v>
      </c>
      <c r="J207" s="14">
        <v>41283</v>
      </c>
    </row>
    <row r="208" spans="1:10" ht="12.75">
      <c r="A208" s="9" t="s">
        <v>46</v>
      </c>
      <c r="B208" s="9" t="s">
        <v>56</v>
      </c>
      <c r="C208" s="10">
        <v>2177</v>
      </c>
      <c r="D208" s="11">
        <v>250</v>
      </c>
      <c r="E208" s="10">
        <v>350</v>
      </c>
      <c r="F208" s="12">
        <v>761950</v>
      </c>
      <c r="G208" s="12">
        <v>30478</v>
      </c>
      <c r="H208" s="12">
        <v>731472</v>
      </c>
      <c r="I208" s="13">
        <v>566020</v>
      </c>
      <c r="J208" s="14">
        <v>41649</v>
      </c>
    </row>
    <row r="209" spans="1:10" ht="12.75">
      <c r="A209" s="9" t="s">
        <v>119</v>
      </c>
      <c r="B209" s="9" t="s">
        <v>56</v>
      </c>
      <c r="C209" s="10">
        <v>1514</v>
      </c>
      <c r="D209" s="11">
        <v>250</v>
      </c>
      <c r="E209" s="10">
        <v>15</v>
      </c>
      <c r="F209" s="12">
        <v>22710</v>
      </c>
      <c r="G209" s="12">
        <v>908.4</v>
      </c>
      <c r="H209" s="12">
        <v>21801.599999999999</v>
      </c>
      <c r="I209" s="13">
        <v>15140</v>
      </c>
      <c r="J209" s="14">
        <v>41284</v>
      </c>
    </row>
    <row r="210" spans="1:10" ht="12.75">
      <c r="A210" s="9" t="s">
        <v>120</v>
      </c>
      <c r="B210" s="9" t="s">
        <v>56</v>
      </c>
      <c r="C210" s="10">
        <v>1865</v>
      </c>
      <c r="D210" s="11">
        <v>260</v>
      </c>
      <c r="E210" s="10">
        <v>350</v>
      </c>
      <c r="F210" s="12">
        <v>652750</v>
      </c>
      <c r="G210" s="12">
        <v>26110</v>
      </c>
      <c r="H210" s="12">
        <v>626640</v>
      </c>
      <c r="I210" s="13">
        <v>484900</v>
      </c>
      <c r="J210" s="14">
        <v>41641</v>
      </c>
    </row>
    <row r="211" spans="1:10" ht="12.75">
      <c r="A211" s="9" t="s">
        <v>121</v>
      </c>
      <c r="B211" s="9" t="s">
        <v>56</v>
      </c>
      <c r="C211" s="10">
        <v>1074</v>
      </c>
      <c r="D211" s="11">
        <v>260</v>
      </c>
      <c r="E211" s="10">
        <v>125</v>
      </c>
      <c r="F211" s="12">
        <v>134250</v>
      </c>
      <c r="G211" s="12">
        <v>5370</v>
      </c>
      <c r="H211" s="12">
        <v>128880</v>
      </c>
      <c r="I211" s="13">
        <v>128880</v>
      </c>
      <c r="J211" s="14">
        <v>41643</v>
      </c>
    </row>
    <row r="212" spans="1:10" ht="12.75">
      <c r="A212" s="9" t="s">
        <v>52</v>
      </c>
      <c r="B212" s="9" t="s">
        <v>56</v>
      </c>
      <c r="C212" s="10">
        <v>1907</v>
      </c>
      <c r="D212" s="11">
        <v>260</v>
      </c>
      <c r="E212" s="10">
        <v>350</v>
      </c>
      <c r="F212" s="12">
        <v>667450</v>
      </c>
      <c r="G212" s="12">
        <v>26698</v>
      </c>
      <c r="H212" s="12">
        <v>640752</v>
      </c>
      <c r="I212" s="13">
        <v>495820</v>
      </c>
      <c r="J212" s="14">
        <v>41648</v>
      </c>
    </row>
    <row r="213" spans="1:10" ht="12.75">
      <c r="A213" s="9" t="s">
        <v>54</v>
      </c>
      <c r="B213" s="9" t="s">
        <v>56</v>
      </c>
      <c r="C213" s="10">
        <v>671</v>
      </c>
      <c r="D213" s="11">
        <v>260</v>
      </c>
      <c r="E213" s="10">
        <v>15</v>
      </c>
      <c r="F213" s="12">
        <v>10065</v>
      </c>
      <c r="G213" s="12">
        <v>402.6</v>
      </c>
      <c r="H213" s="12">
        <v>9662.4</v>
      </c>
      <c r="I213" s="13">
        <v>6710</v>
      </c>
      <c r="J213" s="14">
        <v>41284</v>
      </c>
    </row>
    <row r="214" spans="1:10" ht="12.75">
      <c r="A214" s="9" t="s">
        <v>122</v>
      </c>
      <c r="B214" s="9" t="s">
        <v>56</v>
      </c>
      <c r="C214" s="10">
        <v>1778</v>
      </c>
      <c r="D214" s="11">
        <v>260</v>
      </c>
      <c r="E214" s="10">
        <v>350</v>
      </c>
      <c r="F214" s="12">
        <v>622300</v>
      </c>
      <c r="G214" s="12">
        <v>24892</v>
      </c>
      <c r="H214" s="12">
        <v>597408</v>
      </c>
      <c r="I214" s="13">
        <v>462280</v>
      </c>
      <c r="J214" s="14">
        <v>41286</v>
      </c>
    </row>
    <row r="215" spans="1:10" ht="12.75">
      <c r="A215" s="9" t="s">
        <v>23</v>
      </c>
      <c r="B215" s="9" t="s">
        <v>123</v>
      </c>
      <c r="C215" s="10">
        <v>1159</v>
      </c>
      <c r="D215" s="11">
        <v>5</v>
      </c>
      <c r="E215" s="10">
        <v>7</v>
      </c>
      <c r="F215" s="12">
        <v>8113</v>
      </c>
      <c r="G215" s="12">
        <v>405.65</v>
      </c>
      <c r="H215" s="12">
        <v>7707.35</v>
      </c>
      <c r="I215" s="13">
        <v>5795</v>
      </c>
      <c r="J215" s="14">
        <v>41284</v>
      </c>
    </row>
    <row r="216" spans="1:10" ht="12.75">
      <c r="A216" s="9" t="s">
        <v>28</v>
      </c>
      <c r="B216" s="9" t="s">
        <v>123</v>
      </c>
      <c r="C216" s="10">
        <v>1372</v>
      </c>
      <c r="D216" s="11">
        <v>10</v>
      </c>
      <c r="E216" s="10">
        <v>7</v>
      </c>
      <c r="F216" s="12">
        <v>9604</v>
      </c>
      <c r="G216" s="12">
        <v>480.2</v>
      </c>
      <c r="H216" s="12">
        <v>9123.7999999999993</v>
      </c>
      <c r="I216" s="13">
        <v>6860</v>
      </c>
      <c r="J216" s="14">
        <v>41640</v>
      </c>
    </row>
    <row r="217" spans="1:10" ht="12.75">
      <c r="A217" s="9" t="s">
        <v>25</v>
      </c>
      <c r="B217" s="9" t="s">
        <v>123</v>
      </c>
      <c r="C217" s="10">
        <v>2349</v>
      </c>
      <c r="D217" s="11">
        <v>10</v>
      </c>
      <c r="E217" s="10">
        <v>7</v>
      </c>
      <c r="F217" s="12">
        <v>16443</v>
      </c>
      <c r="G217" s="12">
        <v>822.15</v>
      </c>
      <c r="H217" s="12">
        <v>15620.85</v>
      </c>
      <c r="I217" s="13">
        <v>11745</v>
      </c>
      <c r="J217" s="14">
        <v>41283</v>
      </c>
    </row>
    <row r="218" spans="1:10" ht="12.75">
      <c r="A218" s="9" t="s">
        <v>30</v>
      </c>
      <c r="B218" s="9" t="s">
        <v>123</v>
      </c>
      <c r="C218" s="10">
        <v>2689</v>
      </c>
      <c r="D218" s="11">
        <v>10</v>
      </c>
      <c r="E218" s="10">
        <v>7</v>
      </c>
      <c r="F218" s="12">
        <v>18823</v>
      </c>
      <c r="G218" s="12">
        <v>941.15</v>
      </c>
      <c r="H218" s="12">
        <v>17881.849999999999</v>
      </c>
      <c r="I218" s="13">
        <v>13445</v>
      </c>
      <c r="J218" s="14">
        <v>41649</v>
      </c>
    </row>
    <row r="219" spans="1:10" ht="12.75">
      <c r="A219" s="9" t="s">
        <v>27</v>
      </c>
      <c r="B219" s="9" t="s">
        <v>123</v>
      </c>
      <c r="C219" s="10">
        <v>2431</v>
      </c>
      <c r="D219" s="11">
        <v>10</v>
      </c>
      <c r="E219" s="10">
        <v>12</v>
      </c>
      <c r="F219" s="12">
        <v>29172</v>
      </c>
      <c r="G219" s="12">
        <v>1458.6</v>
      </c>
      <c r="H219" s="12">
        <v>27713.4</v>
      </c>
      <c r="I219" s="13">
        <v>7293</v>
      </c>
      <c r="J219" s="14">
        <v>41651</v>
      </c>
    </row>
    <row r="220" spans="1:10" ht="12.75">
      <c r="A220" s="9" t="s">
        <v>124</v>
      </c>
      <c r="B220" s="9" t="s">
        <v>123</v>
      </c>
      <c r="C220" s="10">
        <v>2431</v>
      </c>
      <c r="D220" s="11">
        <v>120</v>
      </c>
      <c r="E220" s="10">
        <v>12</v>
      </c>
      <c r="F220" s="12">
        <v>29172</v>
      </c>
      <c r="G220" s="12">
        <v>1458.6</v>
      </c>
      <c r="H220" s="12">
        <v>27713.4</v>
      </c>
      <c r="I220" s="13">
        <v>7293</v>
      </c>
      <c r="J220" s="14">
        <v>41651</v>
      </c>
    </row>
    <row r="221" spans="1:10" ht="12.75">
      <c r="A221" s="9" t="s">
        <v>82</v>
      </c>
      <c r="B221" s="9" t="s">
        <v>123</v>
      </c>
      <c r="C221" s="10">
        <v>2689</v>
      </c>
      <c r="D221" s="11">
        <v>250</v>
      </c>
      <c r="E221" s="10">
        <v>7</v>
      </c>
      <c r="F221" s="12">
        <v>18823</v>
      </c>
      <c r="G221" s="12">
        <v>941.15</v>
      </c>
      <c r="H221" s="12">
        <v>17881.849999999999</v>
      </c>
      <c r="I221" s="13">
        <v>13445</v>
      </c>
      <c r="J221" s="14">
        <v>41649</v>
      </c>
    </row>
    <row r="222" spans="1:10" ht="12.75">
      <c r="A222" s="9" t="s">
        <v>120</v>
      </c>
      <c r="B222" s="9" t="s">
        <v>123</v>
      </c>
      <c r="C222" s="10">
        <v>1683</v>
      </c>
      <c r="D222" s="11">
        <v>260</v>
      </c>
      <c r="E222" s="10">
        <v>7</v>
      </c>
      <c r="F222" s="12">
        <v>11781</v>
      </c>
      <c r="G222" s="12">
        <v>589.04999999999995</v>
      </c>
      <c r="H222" s="12">
        <v>11191.95</v>
      </c>
      <c r="I222" s="13">
        <v>8415</v>
      </c>
      <c r="J222" s="14">
        <v>41646</v>
      </c>
    </row>
    <row r="223" spans="1:10" ht="12.75">
      <c r="A223" s="9" t="s">
        <v>125</v>
      </c>
      <c r="B223" s="9" t="s">
        <v>123</v>
      </c>
      <c r="C223" s="10">
        <v>1123</v>
      </c>
      <c r="D223" s="11">
        <v>260</v>
      </c>
      <c r="E223" s="10">
        <v>12</v>
      </c>
      <c r="F223" s="12">
        <v>13476</v>
      </c>
      <c r="G223" s="12">
        <v>673.8</v>
      </c>
      <c r="H223" s="12">
        <v>12802.2</v>
      </c>
      <c r="I223" s="13">
        <v>3369</v>
      </c>
      <c r="J223" s="14">
        <v>41647</v>
      </c>
    </row>
    <row r="224" spans="1:10" ht="12.75">
      <c r="A224" s="9" t="s">
        <v>52</v>
      </c>
      <c r="B224" s="9" t="s">
        <v>123</v>
      </c>
      <c r="C224" s="10">
        <v>1159</v>
      </c>
      <c r="D224" s="11">
        <v>260</v>
      </c>
      <c r="E224" s="10">
        <v>7</v>
      </c>
      <c r="F224" s="12">
        <v>8113</v>
      </c>
      <c r="G224" s="12">
        <v>405.65</v>
      </c>
      <c r="H224" s="12">
        <v>7707.35</v>
      </c>
      <c r="I224" s="13">
        <v>5795</v>
      </c>
      <c r="J224" s="14">
        <v>41284</v>
      </c>
    </row>
    <row r="225" spans="1:10" ht="12.75">
      <c r="A225" s="9" t="s">
        <v>63</v>
      </c>
      <c r="B225" s="9" t="s">
        <v>123</v>
      </c>
      <c r="C225" s="10">
        <v>1865</v>
      </c>
      <c r="D225" s="11">
        <v>3</v>
      </c>
      <c r="E225" s="10">
        <v>12</v>
      </c>
      <c r="F225" s="12">
        <v>22380</v>
      </c>
      <c r="G225" s="12">
        <v>1119</v>
      </c>
      <c r="H225" s="12">
        <v>21261</v>
      </c>
      <c r="I225" s="13">
        <v>5595</v>
      </c>
      <c r="J225" s="14">
        <v>41641</v>
      </c>
    </row>
    <row r="226" spans="1:10" ht="12.75">
      <c r="A226" s="9" t="s">
        <v>64</v>
      </c>
      <c r="B226" s="9" t="s">
        <v>123</v>
      </c>
      <c r="C226" s="10">
        <v>1116</v>
      </c>
      <c r="D226" s="11">
        <v>3</v>
      </c>
      <c r="E226" s="10">
        <v>12</v>
      </c>
      <c r="F226" s="12">
        <v>13392</v>
      </c>
      <c r="G226" s="12">
        <v>669.6</v>
      </c>
      <c r="H226" s="12">
        <v>12722.4</v>
      </c>
      <c r="I226" s="13">
        <v>3348</v>
      </c>
      <c r="J226" s="14">
        <v>41641</v>
      </c>
    </row>
    <row r="227" spans="1:10" ht="12.75">
      <c r="A227" s="9" t="s">
        <v>66</v>
      </c>
      <c r="B227" s="9" t="s">
        <v>123</v>
      </c>
      <c r="C227" s="10">
        <v>1563</v>
      </c>
      <c r="D227" s="11">
        <v>3</v>
      </c>
      <c r="E227" s="10">
        <v>20</v>
      </c>
      <c r="F227" s="12">
        <v>31260</v>
      </c>
      <c r="G227" s="12">
        <v>1563</v>
      </c>
      <c r="H227" s="12">
        <v>29697</v>
      </c>
      <c r="I227" s="13">
        <v>15630</v>
      </c>
      <c r="J227" s="14">
        <v>41644</v>
      </c>
    </row>
    <row r="228" spans="1:10" ht="12.75">
      <c r="A228" s="9" t="s">
        <v>126</v>
      </c>
      <c r="B228" s="9" t="s">
        <v>123</v>
      </c>
      <c r="C228" s="10">
        <v>991</v>
      </c>
      <c r="D228" s="11">
        <v>3</v>
      </c>
      <c r="E228" s="10">
        <v>300</v>
      </c>
      <c r="F228" s="12">
        <v>297300</v>
      </c>
      <c r="G228" s="12">
        <v>14865</v>
      </c>
      <c r="H228" s="12">
        <v>282435</v>
      </c>
      <c r="I228" s="13">
        <v>247750</v>
      </c>
      <c r="J228" s="14">
        <v>41645</v>
      </c>
    </row>
    <row r="229" spans="1:10" ht="12.75">
      <c r="A229" s="9" t="s">
        <v>12</v>
      </c>
      <c r="B229" s="9" t="s">
        <v>123</v>
      </c>
      <c r="C229" s="10">
        <v>1016</v>
      </c>
      <c r="D229" s="11">
        <v>3</v>
      </c>
      <c r="E229" s="10">
        <v>7</v>
      </c>
      <c r="F229" s="12">
        <v>7112</v>
      </c>
      <c r="G229" s="12">
        <v>355.6</v>
      </c>
      <c r="H229" s="12">
        <v>6756.4</v>
      </c>
      <c r="I229" s="13">
        <v>5080</v>
      </c>
      <c r="J229" s="14">
        <v>41285</v>
      </c>
    </row>
    <row r="230" spans="1:10" ht="12.75">
      <c r="A230" s="9" t="s">
        <v>15</v>
      </c>
      <c r="B230" s="9" t="s">
        <v>123</v>
      </c>
      <c r="C230" s="10">
        <v>2791</v>
      </c>
      <c r="D230" s="11">
        <v>3</v>
      </c>
      <c r="E230" s="10">
        <v>15</v>
      </c>
      <c r="F230" s="12">
        <v>41865</v>
      </c>
      <c r="G230" s="12">
        <v>2093.25</v>
      </c>
      <c r="H230" s="12">
        <v>39771.75</v>
      </c>
      <c r="I230" s="13">
        <v>27910</v>
      </c>
      <c r="J230" s="14">
        <v>41650</v>
      </c>
    </row>
    <row r="231" spans="1:10" ht="12.75">
      <c r="A231" s="9" t="s">
        <v>60</v>
      </c>
      <c r="B231" s="9" t="s">
        <v>123</v>
      </c>
      <c r="C231" s="10">
        <v>570</v>
      </c>
      <c r="D231" s="11">
        <v>3</v>
      </c>
      <c r="E231" s="10">
        <v>7</v>
      </c>
      <c r="F231" s="12">
        <v>3990</v>
      </c>
      <c r="G231" s="12">
        <v>199.5</v>
      </c>
      <c r="H231" s="12">
        <v>3790.5</v>
      </c>
      <c r="I231" s="13">
        <v>2850</v>
      </c>
      <c r="J231" s="14">
        <v>41651</v>
      </c>
    </row>
    <row r="232" spans="1:10" ht="12.75">
      <c r="A232" s="9" t="s">
        <v>66</v>
      </c>
      <c r="B232" s="9" t="s">
        <v>123</v>
      </c>
      <c r="C232" s="10">
        <v>2487</v>
      </c>
      <c r="D232" s="11">
        <v>3</v>
      </c>
      <c r="E232" s="10">
        <v>7</v>
      </c>
      <c r="F232" s="12">
        <v>17409</v>
      </c>
      <c r="G232" s="12">
        <v>870.45</v>
      </c>
      <c r="H232" s="12">
        <v>16538.55</v>
      </c>
      <c r="I232" s="13">
        <v>12435</v>
      </c>
      <c r="J232" s="14">
        <v>41651</v>
      </c>
    </row>
    <row r="233" spans="1:10" ht="12.75">
      <c r="A233" s="9" t="s">
        <v>18</v>
      </c>
      <c r="B233" s="9" t="s">
        <v>123</v>
      </c>
      <c r="C233" s="10">
        <v>1384.5</v>
      </c>
      <c r="D233" s="11">
        <v>5</v>
      </c>
      <c r="E233" s="10">
        <v>350</v>
      </c>
      <c r="F233" s="12">
        <v>484575</v>
      </c>
      <c r="G233" s="12">
        <v>24228.75</v>
      </c>
      <c r="H233" s="12">
        <v>460346.25</v>
      </c>
      <c r="I233" s="13">
        <v>359970</v>
      </c>
      <c r="J233" s="14">
        <v>41640</v>
      </c>
    </row>
    <row r="234" spans="1:10" ht="12.75">
      <c r="A234" s="9" t="s">
        <v>69</v>
      </c>
      <c r="B234" s="9" t="s">
        <v>123</v>
      </c>
      <c r="C234" s="10">
        <v>3627</v>
      </c>
      <c r="D234" s="11">
        <v>5</v>
      </c>
      <c r="E234" s="10">
        <v>125</v>
      </c>
      <c r="F234" s="12">
        <v>453375</v>
      </c>
      <c r="G234" s="12">
        <v>22668.75</v>
      </c>
      <c r="H234" s="12">
        <v>430706.25</v>
      </c>
      <c r="I234" s="13">
        <v>435240</v>
      </c>
      <c r="J234" s="14">
        <v>41646</v>
      </c>
    </row>
    <row r="235" spans="1:10" ht="12.75">
      <c r="A235" s="9" t="s">
        <v>127</v>
      </c>
      <c r="B235" s="9" t="s">
        <v>123</v>
      </c>
      <c r="C235" s="10">
        <v>720</v>
      </c>
      <c r="D235" s="11">
        <v>5</v>
      </c>
      <c r="E235" s="10">
        <v>350</v>
      </c>
      <c r="F235" s="12">
        <v>252000</v>
      </c>
      <c r="G235" s="12">
        <v>12600</v>
      </c>
      <c r="H235" s="12">
        <v>239400</v>
      </c>
      <c r="I235" s="13">
        <v>187200</v>
      </c>
      <c r="J235" s="14">
        <v>41283</v>
      </c>
    </row>
    <row r="236" spans="1:10" ht="12.75">
      <c r="A236" s="9" t="s">
        <v>19</v>
      </c>
      <c r="B236" s="9" t="s">
        <v>123</v>
      </c>
      <c r="C236" s="10">
        <v>2342</v>
      </c>
      <c r="D236" s="11">
        <v>5</v>
      </c>
      <c r="E236" s="10">
        <v>12</v>
      </c>
      <c r="F236" s="12">
        <v>28104</v>
      </c>
      <c r="G236" s="12">
        <v>1405.2</v>
      </c>
      <c r="H236" s="12">
        <v>26698.799999999999</v>
      </c>
      <c r="I236" s="13">
        <v>7026</v>
      </c>
      <c r="J236" s="14">
        <v>41650</v>
      </c>
    </row>
    <row r="237" spans="1:10" ht="12.75">
      <c r="A237" s="9" t="s">
        <v>22</v>
      </c>
      <c r="B237" s="9" t="s">
        <v>123</v>
      </c>
      <c r="C237" s="10">
        <v>1100</v>
      </c>
      <c r="D237" s="11">
        <v>5</v>
      </c>
      <c r="E237" s="10">
        <v>300</v>
      </c>
      <c r="F237" s="12">
        <v>330000</v>
      </c>
      <c r="G237" s="12">
        <v>16500</v>
      </c>
      <c r="H237" s="12">
        <v>313500</v>
      </c>
      <c r="I237" s="13">
        <v>275000</v>
      </c>
      <c r="J237" s="14">
        <v>41286</v>
      </c>
    </row>
    <row r="238" spans="1:10" ht="12.75">
      <c r="A238" s="9" t="s">
        <v>55</v>
      </c>
      <c r="B238" s="9" t="s">
        <v>123</v>
      </c>
      <c r="C238" s="10">
        <v>1303</v>
      </c>
      <c r="D238" s="11">
        <v>10</v>
      </c>
      <c r="E238" s="10">
        <v>20</v>
      </c>
      <c r="F238" s="12">
        <v>26060</v>
      </c>
      <c r="G238" s="12">
        <v>1303</v>
      </c>
      <c r="H238" s="12">
        <v>24757</v>
      </c>
      <c r="I238" s="13">
        <v>13030</v>
      </c>
      <c r="J238" s="14">
        <v>41641</v>
      </c>
    </row>
    <row r="239" spans="1:10" ht="12.75">
      <c r="A239" s="9" t="s">
        <v>71</v>
      </c>
      <c r="B239" s="9" t="s">
        <v>123</v>
      </c>
      <c r="C239" s="10">
        <v>2992</v>
      </c>
      <c r="D239" s="11">
        <v>10</v>
      </c>
      <c r="E239" s="10">
        <v>125</v>
      </c>
      <c r="F239" s="12">
        <v>374000</v>
      </c>
      <c r="G239" s="12">
        <v>18700</v>
      </c>
      <c r="H239" s="12">
        <v>355300</v>
      </c>
      <c r="I239" s="13">
        <v>359040</v>
      </c>
      <c r="J239" s="14">
        <v>41642</v>
      </c>
    </row>
    <row r="240" spans="1:10" ht="12.75">
      <c r="A240" s="9" t="s">
        <v>72</v>
      </c>
      <c r="B240" s="9" t="s">
        <v>123</v>
      </c>
      <c r="C240" s="10">
        <v>2385</v>
      </c>
      <c r="D240" s="11">
        <v>10</v>
      </c>
      <c r="E240" s="10">
        <v>125</v>
      </c>
      <c r="F240" s="12">
        <v>298125</v>
      </c>
      <c r="G240" s="12">
        <v>14906.25</v>
      </c>
      <c r="H240" s="12">
        <v>283218.75</v>
      </c>
      <c r="I240" s="13">
        <v>286200</v>
      </c>
      <c r="J240" s="14">
        <v>41642</v>
      </c>
    </row>
    <row r="241" spans="1:10" ht="12.75">
      <c r="A241" s="9" t="s">
        <v>32</v>
      </c>
      <c r="B241" s="9" t="s">
        <v>123</v>
      </c>
      <c r="C241" s="10">
        <v>1607</v>
      </c>
      <c r="D241" s="11">
        <v>10</v>
      </c>
      <c r="E241" s="10">
        <v>300</v>
      </c>
      <c r="F241" s="12">
        <v>482100</v>
      </c>
      <c r="G241" s="12">
        <v>24105</v>
      </c>
      <c r="H241" s="12">
        <v>457995</v>
      </c>
      <c r="I241" s="13">
        <v>401750</v>
      </c>
      <c r="J241" s="14">
        <v>41643</v>
      </c>
    </row>
    <row r="242" spans="1:10" ht="12.75">
      <c r="A242" s="9" t="s">
        <v>33</v>
      </c>
      <c r="B242" s="9" t="s">
        <v>123</v>
      </c>
      <c r="C242" s="10">
        <v>2327</v>
      </c>
      <c r="D242" s="11">
        <v>10</v>
      </c>
      <c r="E242" s="10">
        <v>7</v>
      </c>
      <c r="F242" s="12">
        <v>16289</v>
      </c>
      <c r="G242" s="12">
        <v>814.45</v>
      </c>
      <c r="H242" s="12">
        <v>15474.55</v>
      </c>
      <c r="I242" s="13">
        <v>11635</v>
      </c>
      <c r="J242" s="14">
        <v>41644</v>
      </c>
    </row>
    <row r="243" spans="1:10" ht="12.75">
      <c r="A243" s="9" t="s">
        <v>75</v>
      </c>
      <c r="B243" s="9" t="s">
        <v>123</v>
      </c>
      <c r="C243" s="10">
        <v>991</v>
      </c>
      <c r="D243" s="11">
        <v>10</v>
      </c>
      <c r="E243" s="10">
        <v>300</v>
      </c>
      <c r="F243" s="12">
        <v>297300</v>
      </c>
      <c r="G243" s="12">
        <v>14865</v>
      </c>
      <c r="H243" s="12">
        <v>282435</v>
      </c>
      <c r="I243" s="13">
        <v>247750</v>
      </c>
      <c r="J243" s="14">
        <v>41645</v>
      </c>
    </row>
    <row r="244" spans="1:10" ht="12.75">
      <c r="A244" s="9" t="s">
        <v>33</v>
      </c>
      <c r="B244" s="9" t="s">
        <v>123</v>
      </c>
      <c r="C244" s="10">
        <v>602</v>
      </c>
      <c r="D244" s="11">
        <v>10</v>
      </c>
      <c r="E244" s="10">
        <v>350</v>
      </c>
      <c r="F244" s="12">
        <v>210700</v>
      </c>
      <c r="G244" s="12">
        <v>10535</v>
      </c>
      <c r="H244" s="12">
        <v>200165</v>
      </c>
      <c r="I244" s="13">
        <v>156520</v>
      </c>
      <c r="J244" s="14">
        <v>41645</v>
      </c>
    </row>
    <row r="245" spans="1:10" ht="12.75">
      <c r="A245" s="9" t="s">
        <v>31</v>
      </c>
      <c r="B245" s="9" t="s">
        <v>123</v>
      </c>
      <c r="C245" s="10">
        <v>2620</v>
      </c>
      <c r="D245" s="11">
        <v>10</v>
      </c>
      <c r="E245" s="10">
        <v>15</v>
      </c>
      <c r="F245" s="12">
        <v>39300</v>
      </c>
      <c r="G245" s="12">
        <v>1965</v>
      </c>
      <c r="H245" s="12">
        <v>37335</v>
      </c>
      <c r="I245" s="13">
        <v>26200</v>
      </c>
      <c r="J245" s="14">
        <v>41648</v>
      </c>
    </row>
    <row r="246" spans="1:10" ht="12.75">
      <c r="A246" s="9" t="s">
        <v>25</v>
      </c>
      <c r="B246" s="9" t="s">
        <v>123</v>
      </c>
      <c r="C246" s="10">
        <v>1228</v>
      </c>
      <c r="D246" s="11">
        <v>10</v>
      </c>
      <c r="E246" s="10">
        <v>350</v>
      </c>
      <c r="F246" s="12">
        <v>429800</v>
      </c>
      <c r="G246" s="12">
        <v>21490</v>
      </c>
      <c r="H246" s="12">
        <v>408310</v>
      </c>
      <c r="I246" s="13">
        <v>319280</v>
      </c>
      <c r="J246" s="14">
        <v>41284</v>
      </c>
    </row>
    <row r="247" spans="1:10" ht="12.75">
      <c r="A247" s="9" t="s">
        <v>25</v>
      </c>
      <c r="B247" s="9" t="s">
        <v>123</v>
      </c>
      <c r="C247" s="10">
        <v>1389</v>
      </c>
      <c r="D247" s="11">
        <v>10</v>
      </c>
      <c r="E247" s="10">
        <v>20</v>
      </c>
      <c r="F247" s="12">
        <v>27780</v>
      </c>
      <c r="G247" s="12">
        <v>1389</v>
      </c>
      <c r="H247" s="12">
        <v>26391</v>
      </c>
      <c r="I247" s="13">
        <v>13890</v>
      </c>
      <c r="J247" s="14">
        <v>41284</v>
      </c>
    </row>
    <row r="248" spans="1:10" ht="12.75">
      <c r="A248" s="9" t="s">
        <v>71</v>
      </c>
      <c r="B248" s="9" t="s">
        <v>123</v>
      </c>
      <c r="C248" s="10">
        <v>861</v>
      </c>
      <c r="D248" s="11">
        <v>10</v>
      </c>
      <c r="E248" s="10">
        <v>125</v>
      </c>
      <c r="F248" s="12">
        <v>107625</v>
      </c>
      <c r="G248" s="12">
        <v>5381.25</v>
      </c>
      <c r="H248" s="12">
        <v>102243.75</v>
      </c>
      <c r="I248" s="13">
        <v>103320</v>
      </c>
      <c r="J248" s="14">
        <v>41649</v>
      </c>
    </row>
    <row r="249" spans="1:10" ht="12.75">
      <c r="A249" s="9" t="s">
        <v>72</v>
      </c>
      <c r="B249" s="9" t="s">
        <v>123</v>
      </c>
      <c r="C249" s="10">
        <v>704</v>
      </c>
      <c r="D249" s="11">
        <v>10</v>
      </c>
      <c r="E249" s="10">
        <v>125</v>
      </c>
      <c r="F249" s="12">
        <v>88000</v>
      </c>
      <c r="G249" s="12">
        <v>4400</v>
      </c>
      <c r="H249" s="12">
        <v>83600</v>
      </c>
      <c r="I249" s="13">
        <v>84480</v>
      </c>
      <c r="J249" s="14">
        <v>41284</v>
      </c>
    </row>
    <row r="250" spans="1:10" ht="12.75">
      <c r="A250" s="9" t="s">
        <v>25</v>
      </c>
      <c r="B250" s="9" t="s">
        <v>123</v>
      </c>
      <c r="C250" s="10">
        <v>1802</v>
      </c>
      <c r="D250" s="11">
        <v>10</v>
      </c>
      <c r="E250" s="10">
        <v>20</v>
      </c>
      <c r="F250" s="12">
        <v>36040</v>
      </c>
      <c r="G250" s="12">
        <v>1802</v>
      </c>
      <c r="H250" s="12">
        <v>34238</v>
      </c>
      <c r="I250" s="13">
        <v>18020</v>
      </c>
      <c r="J250" s="14">
        <v>41286</v>
      </c>
    </row>
    <row r="251" spans="1:10" ht="12.75">
      <c r="A251" s="9" t="s">
        <v>33</v>
      </c>
      <c r="B251" s="9" t="s">
        <v>123</v>
      </c>
      <c r="C251" s="10">
        <v>2663</v>
      </c>
      <c r="D251" s="11">
        <v>10</v>
      </c>
      <c r="E251" s="10">
        <v>20</v>
      </c>
      <c r="F251" s="12">
        <v>53260</v>
      </c>
      <c r="G251" s="12">
        <v>2663</v>
      </c>
      <c r="H251" s="12">
        <v>50597</v>
      </c>
      <c r="I251" s="13">
        <v>26630</v>
      </c>
      <c r="J251" s="14">
        <v>41651</v>
      </c>
    </row>
    <row r="252" spans="1:10" ht="12.75">
      <c r="A252" s="9" t="s">
        <v>55</v>
      </c>
      <c r="B252" s="9" t="s">
        <v>123</v>
      </c>
      <c r="C252" s="10">
        <v>2136</v>
      </c>
      <c r="D252" s="11">
        <v>10</v>
      </c>
      <c r="E252" s="10">
        <v>7</v>
      </c>
      <c r="F252" s="12">
        <v>14952</v>
      </c>
      <c r="G252" s="12">
        <v>747.6</v>
      </c>
      <c r="H252" s="12">
        <v>14204.4</v>
      </c>
      <c r="I252" s="13">
        <v>10680</v>
      </c>
      <c r="J252" s="14">
        <v>41286</v>
      </c>
    </row>
    <row r="253" spans="1:10" ht="12.75">
      <c r="A253" s="9" t="s">
        <v>74</v>
      </c>
      <c r="B253" s="9" t="s">
        <v>123</v>
      </c>
      <c r="C253" s="10">
        <v>2116</v>
      </c>
      <c r="D253" s="11">
        <v>10</v>
      </c>
      <c r="E253" s="10">
        <v>15</v>
      </c>
      <c r="F253" s="12">
        <v>31740</v>
      </c>
      <c r="G253" s="12">
        <v>1587</v>
      </c>
      <c r="H253" s="12">
        <v>30153</v>
      </c>
      <c r="I253" s="13">
        <v>21160</v>
      </c>
      <c r="J253" s="14">
        <v>41286</v>
      </c>
    </row>
    <row r="254" spans="1:10" ht="12.75">
      <c r="A254" s="9" t="s">
        <v>128</v>
      </c>
      <c r="B254" s="9" t="s">
        <v>123</v>
      </c>
      <c r="C254" s="10">
        <v>555</v>
      </c>
      <c r="D254" s="11">
        <v>120</v>
      </c>
      <c r="E254" s="10">
        <v>15</v>
      </c>
      <c r="F254" s="12">
        <v>8325</v>
      </c>
      <c r="G254" s="12">
        <v>416.25</v>
      </c>
      <c r="H254" s="12">
        <v>7908.75</v>
      </c>
      <c r="I254" s="13">
        <v>5550</v>
      </c>
      <c r="J254" s="14">
        <v>41640</v>
      </c>
    </row>
    <row r="255" spans="1:10" ht="12.75">
      <c r="A255" s="9" t="s">
        <v>129</v>
      </c>
      <c r="B255" s="9" t="s">
        <v>123</v>
      </c>
      <c r="C255" s="10">
        <v>2861</v>
      </c>
      <c r="D255" s="11">
        <v>120</v>
      </c>
      <c r="E255" s="10">
        <v>15</v>
      </c>
      <c r="F255" s="12">
        <v>42915</v>
      </c>
      <c r="G255" s="12">
        <v>2145.75</v>
      </c>
      <c r="H255" s="12">
        <v>40769.25</v>
      </c>
      <c r="I255" s="13">
        <v>28610</v>
      </c>
      <c r="J255" s="14">
        <v>41640</v>
      </c>
    </row>
    <row r="256" spans="1:10" ht="12.75">
      <c r="A256" s="9" t="s">
        <v>98</v>
      </c>
      <c r="B256" s="9" t="s">
        <v>123</v>
      </c>
      <c r="C256" s="10">
        <v>807</v>
      </c>
      <c r="D256" s="11">
        <v>120</v>
      </c>
      <c r="E256" s="10">
        <v>125</v>
      </c>
      <c r="F256" s="12">
        <v>100875</v>
      </c>
      <c r="G256" s="12">
        <v>5043.75</v>
      </c>
      <c r="H256" s="12">
        <v>95831.25</v>
      </c>
      <c r="I256" s="13">
        <v>96840</v>
      </c>
      <c r="J256" s="14">
        <v>41641</v>
      </c>
    </row>
    <row r="257" spans="1:10" ht="12.75">
      <c r="A257" s="9" t="s">
        <v>97</v>
      </c>
      <c r="B257" s="9" t="s">
        <v>123</v>
      </c>
      <c r="C257" s="10">
        <v>602</v>
      </c>
      <c r="D257" s="11">
        <v>120</v>
      </c>
      <c r="E257" s="10">
        <v>350</v>
      </c>
      <c r="F257" s="12">
        <v>210700</v>
      </c>
      <c r="G257" s="12">
        <v>10535</v>
      </c>
      <c r="H257" s="12">
        <v>200165</v>
      </c>
      <c r="I257" s="13">
        <v>156520</v>
      </c>
      <c r="J257" s="14">
        <v>41645</v>
      </c>
    </row>
    <row r="258" spans="1:10" ht="12.75">
      <c r="A258" s="9" t="s">
        <v>97</v>
      </c>
      <c r="B258" s="9" t="s">
        <v>123</v>
      </c>
      <c r="C258" s="10">
        <v>2832</v>
      </c>
      <c r="D258" s="11">
        <v>120</v>
      </c>
      <c r="E258" s="10">
        <v>20</v>
      </c>
      <c r="F258" s="12">
        <v>56640</v>
      </c>
      <c r="G258" s="12">
        <v>2832</v>
      </c>
      <c r="H258" s="12">
        <v>53808</v>
      </c>
      <c r="I258" s="13">
        <v>28320</v>
      </c>
      <c r="J258" s="14">
        <v>41647</v>
      </c>
    </row>
    <row r="259" spans="1:10" ht="12.75">
      <c r="A259" s="9" t="s">
        <v>57</v>
      </c>
      <c r="B259" s="9" t="s">
        <v>123</v>
      </c>
      <c r="C259" s="10">
        <v>1579</v>
      </c>
      <c r="D259" s="11">
        <v>120</v>
      </c>
      <c r="E259" s="10">
        <v>20</v>
      </c>
      <c r="F259" s="12">
        <v>31580</v>
      </c>
      <c r="G259" s="12">
        <v>1579</v>
      </c>
      <c r="H259" s="12">
        <v>30001</v>
      </c>
      <c r="I259" s="13">
        <v>15790</v>
      </c>
      <c r="J259" s="14">
        <v>41647</v>
      </c>
    </row>
    <row r="260" spans="1:10" ht="12.75">
      <c r="A260" s="9" t="s">
        <v>40</v>
      </c>
      <c r="B260" s="9" t="s">
        <v>123</v>
      </c>
      <c r="C260" s="10">
        <v>861</v>
      </c>
      <c r="D260" s="11">
        <v>120</v>
      </c>
      <c r="E260" s="10">
        <v>125</v>
      </c>
      <c r="F260" s="12">
        <v>107625</v>
      </c>
      <c r="G260" s="12">
        <v>5381.25</v>
      </c>
      <c r="H260" s="12">
        <v>102243.75</v>
      </c>
      <c r="I260" s="13">
        <v>103320</v>
      </c>
      <c r="J260" s="14">
        <v>41649</v>
      </c>
    </row>
    <row r="261" spans="1:10" ht="12.75">
      <c r="A261" s="9" t="s">
        <v>37</v>
      </c>
      <c r="B261" s="9" t="s">
        <v>123</v>
      </c>
      <c r="C261" s="10">
        <v>704</v>
      </c>
      <c r="D261" s="11">
        <v>120</v>
      </c>
      <c r="E261" s="10">
        <v>125</v>
      </c>
      <c r="F261" s="12">
        <v>88000</v>
      </c>
      <c r="G261" s="12">
        <v>4400</v>
      </c>
      <c r="H261" s="12">
        <v>83600</v>
      </c>
      <c r="I261" s="13">
        <v>84480</v>
      </c>
      <c r="J261" s="14">
        <v>41284</v>
      </c>
    </row>
    <row r="262" spans="1:10" ht="12.75">
      <c r="A262" s="9" t="s">
        <v>57</v>
      </c>
      <c r="B262" s="9" t="s">
        <v>123</v>
      </c>
      <c r="C262" s="10">
        <v>1033</v>
      </c>
      <c r="D262" s="11">
        <v>120</v>
      </c>
      <c r="E262" s="10">
        <v>20</v>
      </c>
      <c r="F262" s="12">
        <v>20660</v>
      </c>
      <c r="G262" s="12">
        <v>1033</v>
      </c>
      <c r="H262" s="12">
        <v>19627</v>
      </c>
      <c r="I262" s="13">
        <v>10330</v>
      </c>
      <c r="J262" s="14">
        <v>41286</v>
      </c>
    </row>
    <row r="263" spans="1:10" ht="12.75">
      <c r="A263" s="9" t="s">
        <v>130</v>
      </c>
      <c r="B263" s="9" t="s">
        <v>123</v>
      </c>
      <c r="C263" s="10">
        <v>1250</v>
      </c>
      <c r="D263" s="11">
        <v>120</v>
      </c>
      <c r="E263" s="10">
        <v>300</v>
      </c>
      <c r="F263" s="12">
        <v>375000</v>
      </c>
      <c r="G263" s="12">
        <v>18750</v>
      </c>
      <c r="H263" s="12">
        <v>356250</v>
      </c>
      <c r="I263" s="13">
        <v>312500</v>
      </c>
      <c r="J263" s="14">
        <v>41651</v>
      </c>
    </row>
    <row r="264" spans="1:10" ht="12.75">
      <c r="A264" s="9" t="s">
        <v>48</v>
      </c>
      <c r="B264" s="9" t="s">
        <v>123</v>
      </c>
      <c r="C264" s="10">
        <v>1389</v>
      </c>
      <c r="D264" s="11">
        <v>250</v>
      </c>
      <c r="E264" s="10">
        <v>20</v>
      </c>
      <c r="F264" s="12">
        <v>27780</v>
      </c>
      <c r="G264" s="12">
        <v>1389</v>
      </c>
      <c r="H264" s="12">
        <v>26391</v>
      </c>
      <c r="I264" s="13">
        <v>13890</v>
      </c>
      <c r="J264" s="14">
        <v>41284</v>
      </c>
    </row>
    <row r="265" spans="1:10" ht="12.75">
      <c r="A265" s="9" t="s">
        <v>104</v>
      </c>
      <c r="B265" s="9" t="s">
        <v>123</v>
      </c>
      <c r="C265" s="10">
        <v>1265</v>
      </c>
      <c r="D265" s="11">
        <v>250</v>
      </c>
      <c r="E265" s="10">
        <v>20</v>
      </c>
      <c r="F265" s="12">
        <v>25300</v>
      </c>
      <c r="G265" s="12">
        <v>1265</v>
      </c>
      <c r="H265" s="12">
        <v>24035</v>
      </c>
      <c r="I265" s="13">
        <v>12650</v>
      </c>
      <c r="J265" s="14">
        <v>41285</v>
      </c>
    </row>
    <row r="266" spans="1:10" ht="12.75">
      <c r="A266" s="9" t="s">
        <v>77</v>
      </c>
      <c r="B266" s="9" t="s">
        <v>123</v>
      </c>
      <c r="C266" s="10">
        <v>2297</v>
      </c>
      <c r="D266" s="11">
        <v>250</v>
      </c>
      <c r="E266" s="10">
        <v>20</v>
      </c>
      <c r="F266" s="12">
        <v>45940</v>
      </c>
      <c r="G266" s="12">
        <v>2297</v>
      </c>
      <c r="H266" s="12">
        <v>43643</v>
      </c>
      <c r="I266" s="13">
        <v>22970</v>
      </c>
      <c r="J266" s="14">
        <v>41285</v>
      </c>
    </row>
    <row r="267" spans="1:10" ht="12.75">
      <c r="A267" s="9" t="s">
        <v>104</v>
      </c>
      <c r="B267" s="9" t="s">
        <v>123</v>
      </c>
      <c r="C267" s="10">
        <v>2663</v>
      </c>
      <c r="D267" s="11">
        <v>250</v>
      </c>
      <c r="E267" s="10">
        <v>20</v>
      </c>
      <c r="F267" s="12">
        <v>53260</v>
      </c>
      <c r="G267" s="12">
        <v>2663</v>
      </c>
      <c r="H267" s="12">
        <v>50597</v>
      </c>
      <c r="I267" s="13">
        <v>26630</v>
      </c>
      <c r="J267" s="14">
        <v>41651</v>
      </c>
    </row>
    <row r="268" spans="1:10" ht="12.75">
      <c r="A268" s="9" t="s">
        <v>104</v>
      </c>
      <c r="B268" s="9" t="s">
        <v>123</v>
      </c>
      <c r="C268" s="10">
        <v>570</v>
      </c>
      <c r="D268" s="11">
        <v>250</v>
      </c>
      <c r="E268" s="10">
        <v>7</v>
      </c>
      <c r="F268" s="12">
        <v>3990</v>
      </c>
      <c r="G268" s="12">
        <v>199.5</v>
      </c>
      <c r="H268" s="12">
        <v>3790.5</v>
      </c>
      <c r="I268" s="13">
        <v>2850</v>
      </c>
      <c r="J268" s="14">
        <v>41651</v>
      </c>
    </row>
    <row r="269" spans="1:10" ht="12.75">
      <c r="A269" s="9" t="s">
        <v>46</v>
      </c>
      <c r="B269" s="9" t="s">
        <v>123</v>
      </c>
      <c r="C269" s="10">
        <v>2487</v>
      </c>
      <c r="D269" s="11">
        <v>250</v>
      </c>
      <c r="E269" s="10">
        <v>7</v>
      </c>
      <c r="F269" s="12">
        <v>17409</v>
      </c>
      <c r="G269" s="12">
        <v>870.45</v>
      </c>
      <c r="H269" s="12">
        <v>16538.55</v>
      </c>
      <c r="I269" s="13">
        <v>12435</v>
      </c>
      <c r="J269" s="14">
        <v>41651</v>
      </c>
    </row>
    <row r="270" spans="1:10" ht="12.75">
      <c r="A270" s="9" t="s">
        <v>52</v>
      </c>
      <c r="B270" s="9" t="s">
        <v>123</v>
      </c>
      <c r="C270" s="10">
        <v>1350</v>
      </c>
      <c r="D270" s="11">
        <v>260</v>
      </c>
      <c r="E270" s="10">
        <v>350</v>
      </c>
      <c r="F270" s="12">
        <v>472500</v>
      </c>
      <c r="G270" s="12">
        <v>23625</v>
      </c>
      <c r="H270" s="12">
        <v>448875</v>
      </c>
      <c r="I270" s="13">
        <v>351000</v>
      </c>
      <c r="J270" s="14">
        <v>41641</v>
      </c>
    </row>
    <row r="271" spans="1:10" ht="12.75">
      <c r="A271" s="9" t="s">
        <v>122</v>
      </c>
      <c r="B271" s="9" t="s">
        <v>123</v>
      </c>
      <c r="C271" s="10">
        <v>552</v>
      </c>
      <c r="D271" s="11">
        <v>260</v>
      </c>
      <c r="E271" s="10">
        <v>350</v>
      </c>
      <c r="F271" s="12">
        <v>193200</v>
      </c>
      <c r="G271" s="12">
        <v>9660</v>
      </c>
      <c r="H271" s="12">
        <v>183540</v>
      </c>
      <c r="I271" s="13">
        <v>143520</v>
      </c>
      <c r="J271" s="14">
        <v>41647</v>
      </c>
    </row>
    <row r="272" spans="1:10" ht="12.75">
      <c r="A272" s="9" t="s">
        <v>122</v>
      </c>
      <c r="B272" s="9" t="s">
        <v>123</v>
      </c>
      <c r="C272" s="10">
        <v>1228</v>
      </c>
      <c r="D272" s="11">
        <v>260</v>
      </c>
      <c r="E272" s="10">
        <v>350</v>
      </c>
      <c r="F272" s="12">
        <v>429800</v>
      </c>
      <c r="G272" s="12">
        <v>21490</v>
      </c>
      <c r="H272" s="12">
        <v>408310</v>
      </c>
      <c r="I272" s="13">
        <v>319280</v>
      </c>
      <c r="J272" s="14">
        <v>41284</v>
      </c>
    </row>
    <row r="273" spans="1:10" ht="12.75">
      <c r="A273" s="9" t="s">
        <v>105</v>
      </c>
      <c r="B273" s="9" t="s">
        <v>123</v>
      </c>
      <c r="C273" s="10">
        <v>1250</v>
      </c>
      <c r="D273" s="11">
        <v>260</v>
      </c>
      <c r="E273" s="10">
        <v>300</v>
      </c>
      <c r="F273" s="12">
        <v>375000</v>
      </c>
      <c r="G273" s="12">
        <v>18750</v>
      </c>
      <c r="H273" s="12">
        <v>356250</v>
      </c>
      <c r="I273" s="13">
        <v>312500</v>
      </c>
      <c r="J273" s="14">
        <v>41651</v>
      </c>
    </row>
    <row r="274" spans="1:10" ht="12.75">
      <c r="A274" s="9" t="s">
        <v>31</v>
      </c>
      <c r="B274" s="9" t="s">
        <v>123</v>
      </c>
      <c r="C274" s="10">
        <v>3801</v>
      </c>
      <c r="D274" s="11">
        <v>10</v>
      </c>
      <c r="E274" s="10">
        <v>15</v>
      </c>
      <c r="F274" s="12">
        <v>57015</v>
      </c>
      <c r="G274" s="12">
        <v>3420.9</v>
      </c>
      <c r="H274" s="12">
        <v>53594.1</v>
      </c>
      <c r="I274" s="13">
        <v>38010</v>
      </c>
      <c r="J274" s="14">
        <v>41643</v>
      </c>
    </row>
    <row r="275" spans="1:10" ht="12.75">
      <c r="A275" s="9" t="s">
        <v>60</v>
      </c>
      <c r="B275" s="9" t="s">
        <v>123</v>
      </c>
      <c r="C275" s="10">
        <v>1117.5</v>
      </c>
      <c r="D275" s="11">
        <v>3</v>
      </c>
      <c r="E275" s="10">
        <v>20</v>
      </c>
      <c r="F275" s="12">
        <v>22350</v>
      </c>
      <c r="G275" s="12">
        <v>1341</v>
      </c>
      <c r="H275" s="12">
        <v>21009</v>
      </c>
      <c r="I275" s="13">
        <v>11175</v>
      </c>
      <c r="J275" s="14">
        <v>41640</v>
      </c>
    </row>
    <row r="276" spans="1:10" ht="12.75">
      <c r="A276" s="9" t="s">
        <v>131</v>
      </c>
      <c r="B276" s="9" t="s">
        <v>123</v>
      </c>
      <c r="C276" s="10">
        <v>2844</v>
      </c>
      <c r="D276" s="11">
        <v>3</v>
      </c>
      <c r="E276" s="10">
        <v>15</v>
      </c>
      <c r="F276" s="12">
        <v>42660</v>
      </c>
      <c r="G276" s="12">
        <v>2559.6</v>
      </c>
      <c r="H276" s="12">
        <v>40100.400000000001</v>
      </c>
      <c r="I276" s="13">
        <v>28440</v>
      </c>
      <c r="J276" s="14">
        <v>41645</v>
      </c>
    </row>
    <row r="277" spans="1:10" ht="12.75">
      <c r="A277" s="9" t="s">
        <v>132</v>
      </c>
      <c r="B277" s="9" t="s">
        <v>123</v>
      </c>
      <c r="C277" s="10">
        <v>562</v>
      </c>
      <c r="D277" s="11">
        <v>3</v>
      </c>
      <c r="E277" s="10">
        <v>12</v>
      </c>
      <c r="F277" s="12">
        <v>6744</v>
      </c>
      <c r="G277" s="12">
        <v>404.64</v>
      </c>
      <c r="H277" s="12">
        <v>6339.36</v>
      </c>
      <c r="I277" s="13">
        <v>1686</v>
      </c>
      <c r="J277" s="14">
        <v>41648</v>
      </c>
    </row>
    <row r="278" spans="1:10" ht="12.75">
      <c r="A278" s="9" t="s">
        <v>61</v>
      </c>
      <c r="B278" s="9" t="s">
        <v>123</v>
      </c>
      <c r="C278" s="10">
        <v>2299</v>
      </c>
      <c r="D278" s="11">
        <v>3</v>
      </c>
      <c r="E278" s="10">
        <v>12</v>
      </c>
      <c r="F278" s="12">
        <v>27588</v>
      </c>
      <c r="G278" s="12">
        <v>1655.28</v>
      </c>
      <c r="H278" s="12">
        <v>25932.720000000001</v>
      </c>
      <c r="I278" s="13">
        <v>6897</v>
      </c>
      <c r="J278" s="14">
        <v>41284</v>
      </c>
    </row>
    <row r="279" spans="1:10" ht="12.75">
      <c r="A279" s="9" t="s">
        <v>133</v>
      </c>
      <c r="B279" s="9" t="s">
        <v>123</v>
      </c>
      <c r="C279" s="10">
        <v>2030</v>
      </c>
      <c r="D279" s="11">
        <v>3</v>
      </c>
      <c r="E279" s="10">
        <v>15</v>
      </c>
      <c r="F279" s="12">
        <v>30450</v>
      </c>
      <c r="G279" s="12">
        <v>1827</v>
      </c>
      <c r="H279" s="12">
        <v>28623</v>
      </c>
      <c r="I279" s="13">
        <v>20300</v>
      </c>
      <c r="J279" s="14">
        <v>41650</v>
      </c>
    </row>
    <row r="280" spans="1:10" ht="12.75">
      <c r="A280" s="9" t="s">
        <v>60</v>
      </c>
      <c r="B280" s="9" t="s">
        <v>123</v>
      </c>
      <c r="C280" s="10">
        <v>263</v>
      </c>
      <c r="D280" s="11">
        <v>3</v>
      </c>
      <c r="E280" s="10">
        <v>7</v>
      </c>
      <c r="F280" s="12">
        <v>1841</v>
      </c>
      <c r="G280" s="12">
        <v>110.46</v>
      </c>
      <c r="H280" s="12">
        <v>1730.54</v>
      </c>
      <c r="I280" s="13">
        <v>1315</v>
      </c>
      <c r="J280" s="14">
        <v>41285</v>
      </c>
    </row>
    <row r="281" spans="1:10" ht="12.75">
      <c r="A281" s="9" t="s">
        <v>134</v>
      </c>
      <c r="B281" s="9" t="s">
        <v>123</v>
      </c>
      <c r="C281" s="10">
        <v>887</v>
      </c>
      <c r="D281" s="11">
        <v>3</v>
      </c>
      <c r="E281" s="10">
        <v>125</v>
      </c>
      <c r="F281" s="12">
        <v>110875</v>
      </c>
      <c r="G281" s="12">
        <v>6652.5</v>
      </c>
      <c r="H281" s="12">
        <v>104222.5</v>
      </c>
      <c r="I281" s="13">
        <v>106440</v>
      </c>
      <c r="J281" s="14">
        <v>41286</v>
      </c>
    </row>
    <row r="282" spans="1:10" ht="12.75">
      <c r="A282" s="9" t="s">
        <v>127</v>
      </c>
      <c r="B282" s="9" t="s">
        <v>123</v>
      </c>
      <c r="C282" s="10">
        <v>980</v>
      </c>
      <c r="D282" s="11">
        <v>5</v>
      </c>
      <c r="E282" s="10">
        <v>350</v>
      </c>
      <c r="F282" s="12">
        <v>343000</v>
      </c>
      <c r="G282" s="12">
        <v>20580</v>
      </c>
      <c r="H282" s="12">
        <v>322420</v>
      </c>
      <c r="I282" s="13">
        <v>254800</v>
      </c>
      <c r="J282" s="14">
        <v>41643</v>
      </c>
    </row>
    <row r="283" spans="1:10" ht="12.75">
      <c r="A283" s="9" t="s">
        <v>23</v>
      </c>
      <c r="B283" s="9" t="s">
        <v>123</v>
      </c>
      <c r="C283" s="10">
        <v>1460</v>
      </c>
      <c r="D283" s="11">
        <v>5</v>
      </c>
      <c r="E283" s="10">
        <v>350</v>
      </c>
      <c r="F283" s="12">
        <v>511000</v>
      </c>
      <c r="G283" s="12">
        <v>30660</v>
      </c>
      <c r="H283" s="12">
        <v>480340</v>
      </c>
      <c r="I283" s="13">
        <v>379600</v>
      </c>
      <c r="J283" s="14">
        <v>41644</v>
      </c>
    </row>
    <row r="284" spans="1:10" ht="12.75">
      <c r="A284" s="9" t="s">
        <v>18</v>
      </c>
      <c r="B284" s="9" t="s">
        <v>123</v>
      </c>
      <c r="C284" s="10">
        <v>1403</v>
      </c>
      <c r="D284" s="11">
        <v>5</v>
      </c>
      <c r="E284" s="10">
        <v>7</v>
      </c>
      <c r="F284" s="12">
        <v>9821</v>
      </c>
      <c r="G284" s="12">
        <v>589.26</v>
      </c>
      <c r="H284" s="12">
        <v>9231.74</v>
      </c>
      <c r="I284" s="13">
        <v>7015</v>
      </c>
      <c r="J284" s="14">
        <v>41284</v>
      </c>
    </row>
    <row r="285" spans="1:10" ht="12.75">
      <c r="A285" s="9" t="s">
        <v>86</v>
      </c>
      <c r="B285" s="9" t="s">
        <v>123</v>
      </c>
      <c r="C285" s="10">
        <v>2723</v>
      </c>
      <c r="D285" s="11">
        <v>5</v>
      </c>
      <c r="E285" s="10">
        <v>12</v>
      </c>
      <c r="F285" s="12">
        <v>32676</v>
      </c>
      <c r="G285" s="12">
        <v>1960.56</v>
      </c>
      <c r="H285" s="12">
        <v>30715.439999999999</v>
      </c>
      <c r="I285" s="13">
        <v>8169</v>
      </c>
      <c r="J285" s="14">
        <v>41650</v>
      </c>
    </row>
    <row r="286" spans="1:10" ht="12.75">
      <c r="A286" s="9" t="s">
        <v>55</v>
      </c>
      <c r="B286" s="9" t="s">
        <v>123</v>
      </c>
      <c r="C286" s="10">
        <v>1496</v>
      </c>
      <c r="D286" s="11">
        <v>10</v>
      </c>
      <c r="E286" s="10">
        <v>350</v>
      </c>
      <c r="F286" s="12">
        <v>523600</v>
      </c>
      <c r="G286" s="12">
        <v>31416</v>
      </c>
      <c r="H286" s="12">
        <v>492184</v>
      </c>
      <c r="I286" s="13">
        <v>388960</v>
      </c>
      <c r="J286" s="14">
        <v>41645</v>
      </c>
    </row>
    <row r="287" spans="1:10" ht="12.75">
      <c r="A287" s="9" t="s">
        <v>27</v>
      </c>
      <c r="B287" s="9" t="s">
        <v>123</v>
      </c>
      <c r="C287" s="10">
        <v>2299</v>
      </c>
      <c r="D287" s="11">
        <v>10</v>
      </c>
      <c r="E287" s="10">
        <v>12</v>
      </c>
      <c r="F287" s="12">
        <v>27588</v>
      </c>
      <c r="G287" s="12">
        <v>1655.28</v>
      </c>
      <c r="H287" s="12">
        <v>25932.720000000001</v>
      </c>
      <c r="I287" s="13">
        <v>6897</v>
      </c>
      <c r="J287" s="14">
        <v>41284</v>
      </c>
    </row>
    <row r="288" spans="1:10" ht="12.75">
      <c r="A288" s="9" t="s">
        <v>33</v>
      </c>
      <c r="B288" s="9" t="s">
        <v>123</v>
      </c>
      <c r="C288" s="10">
        <v>727</v>
      </c>
      <c r="D288" s="11">
        <v>10</v>
      </c>
      <c r="E288" s="10">
        <v>350</v>
      </c>
      <c r="F288" s="12">
        <v>254450</v>
      </c>
      <c r="G288" s="12">
        <v>15267</v>
      </c>
      <c r="H288" s="12">
        <v>239183</v>
      </c>
      <c r="I288" s="13">
        <v>189020</v>
      </c>
      <c r="J288" s="14">
        <v>41284</v>
      </c>
    </row>
    <row r="289" spans="1:10" ht="12.75">
      <c r="A289" s="9" t="s">
        <v>41</v>
      </c>
      <c r="B289" s="9" t="s">
        <v>123</v>
      </c>
      <c r="C289" s="10">
        <v>952</v>
      </c>
      <c r="D289" s="11">
        <v>120</v>
      </c>
      <c r="E289" s="10">
        <v>125</v>
      </c>
      <c r="F289" s="12">
        <v>119000</v>
      </c>
      <c r="G289" s="12">
        <v>7140</v>
      </c>
      <c r="H289" s="12">
        <v>111860</v>
      </c>
      <c r="I289" s="13">
        <v>114240</v>
      </c>
      <c r="J289" s="14">
        <v>41641</v>
      </c>
    </row>
    <row r="290" spans="1:10" ht="12.75">
      <c r="A290" s="9" t="s">
        <v>40</v>
      </c>
      <c r="B290" s="9" t="s">
        <v>123</v>
      </c>
      <c r="C290" s="10">
        <v>2755</v>
      </c>
      <c r="D290" s="11">
        <v>120</v>
      </c>
      <c r="E290" s="10">
        <v>125</v>
      </c>
      <c r="F290" s="12">
        <v>344375</v>
      </c>
      <c r="G290" s="12">
        <v>20662.5</v>
      </c>
      <c r="H290" s="12">
        <v>323712.5</v>
      </c>
      <c r="I290" s="13">
        <v>330600</v>
      </c>
      <c r="J290" s="14">
        <v>41641</v>
      </c>
    </row>
    <row r="291" spans="1:10" ht="12.75">
      <c r="A291" s="9" t="s">
        <v>135</v>
      </c>
      <c r="B291" s="9" t="s">
        <v>123</v>
      </c>
      <c r="C291" s="10">
        <v>1530</v>
      </c>
      <c r="D291" s="11">
        <v>120</v>
      </c>
      <c r="E291" s="10">
        <v>15</v>
      </c>
      <c r="F291" s="12">
        <v>22950</v>
      </c>
      <c r="G291" s="12">
        <v>1377</v>
      </c>
      <c r="H291" s="12">
        <v>21573</v>
      </c>
      <c r="I291" s="13">
        <v>15300</v>
      </c>
      <c r="J291" s="14">
        <v>41644</v>
      </c>
    </row>
    <row r="292" spans="1:10" ht="12.75">
      <c r="A292" s="9" t="s">
        <v>57</v>
      </c>
      <c r="B292" s="9" t="s">
        <v>123</v>
      </c>
      <c r="C292" s="10">
        <v>1496</v>
      </c>
      <c r="D292" s="11">
        <v>120</v>
      </c>
      <c r="E292" s="10">
        <v>350</v>
      </c>
      <c r="F292" s="12">
        <v>523600</v>
      </c>
      <c r="G292" s="12">
        <v>31416</v>
      </c>
      <c r="H292" s="12">
        <v>492184</v>
      </c>
      <c r="I292" s="13">
        <v>388960</v>
      </c>
      <c r="J292" s="14">
        <v>41645</v>
      </c>
    </row>
    <row r="293" spans="1:10" ht="12.75">
      <c r="A293" s="9" t="s">
        <v>36</v>
      </c>
      <c r="B293" s="9" t="s">
        <v>123</v>
      </c>
      <c r="C293" s="10">
        <v>1498</v>
      </c>
      <c r="D293" s="11">
        <v>120</v>
      </c>
      <c r="E293" s="10">
        <v>7</v>
      </c>
      <c r="F293" s="12">
        <v>10486</v>
      </c>
      <c r="G293" s="12">
        <v>629.16</v>
      </c>
      <c r="H293" s="12">
        <v>9856.84</v>
      </c>
      <c r="I293" s="13">
        <v>7490</v>
      </c>
      <c r="J293" s="14">
        <v>41645</v>
      </c>
    </row>
    <row r="294" spans="1:10" ht="12.75">
      <c r="A294" s="9" t="s">
        <v>136</v>
      </c>
      <c r="B294" s="9" t="s">
        <v>123</v>
      </c>
      <c r="C294" s="10">
        <v>1221</v>
      </c>
      <c r="D294" s="11">
        <v>120</v>
      </c>
      <c r="E294" s="10">
        <v>300</v>
      </c>
      <c r="F294" s="12">
        <v>366300</v>
      </c>
      <c r="G294" s="12">
        <v>21978</v>
      </c>
      <c r="H294" s="12">
        <v>344322</v>
      </c>
      <c r="I294" s="13">
        <v>305250</v>
      </c>
      <c r="J294" s="14">
        <v>41284</v>
      </c>
    </row>
    <row r="295" spans="1:10" ht="12.75">
      <c r="A295" s="9" t="s">
        <v>57</v>
      </c>
      <c r="B295" s="9" t="s">
        <v>123</v>
      </c>
      <c r="C295" s="10">
        <v>2076</v>
      </c>
      <c r="D295" s="11">
        <v>120</v>
      </c>
      <c r="E295" s="10">
        <v>350</v>
      </c>
      <c r="F295" s="12">
        <v>726600</v>
      </c>
      <c r="G295" s="12">
        <v>43596</v>
      </c>
      <c r="H295" s="12">
        <v>683004</v>
      </c>
      <c r="I295" s="13">
        <v>539760</v>
      </c>
      <c r="J295" s="14">
        <v>41284</v>
      </c>
    </row>
    <row r="296" spans="1:10" ht="12.75">
      <c r="A296" s="9" t="s">
        <v>137</v>
      </c>
      <c r="B296" s="9" t="s">
        <v>123</v>
      </c>
      <c r="C296" s="10">
        <v>2844</v>
      </c>
      <c r="D296" s="11">
        <v>250</v>
      </c>
      <c r="E296" s="10">
        <v>15</v>
      </c>
      <c r="F296" s="12">
        <v>42660</v>
      </c>
      <c r="G296" s="12">
        <v>2559.6</v>
      </c>
      <c r="H296" s="12">
        <v>40100.400000000001</v>
      </c>
      <c r="I296" s="13">
        <v>28440</v>
      </c>
      <c r="J296" s="14">
        <v>41645</v>
      </c>
    </row>
    <row r="297" spans="1:10" ht="12.75">
      <c r="A297" s="9" t="s">
        <v>82</v>
      </c>
      <c r="B297" s="9" t="s">
        <v>123</v>
      </c>
      <c r="C297" s="10">
        <v>1498</v>
      </c>
      <c r="D297" s="11">
        <v>250</v>
      </c>
      <c r="E297" s="10">
        <v>7</v>
      </c>
      <c r="F297" s="12">
        <v>10486</v>
      </c>
      <c r="G297" s="12">
        <v>629.16</v>
      </c>
      <c r="H297" s="12">
        <v>9856.84</v>
      </c>
      <c r="I297" s="13">
        <v>7490</v>
      </c>
      <c r="J297" s="14">
        <v>41645</v>
      </c>
    </row>
    <row r="298" spans="1:10" ht="12.75">
      <c r="A298" s="9" t="s">
        <v>47</v>
      </c>
      <c r="B298" s="9" t="s">
        <v>123</v>
      </c>
      <c r="C298" s="10">
        <v>1221</v>
      </c>
      <c r="D298" s="11">
        <v>250</v>
      </c>
      <c r="E298" s="10">
        <v>300</v>
      </c>
      <c r="F298" s="12">
        <v>366300</v>
      </c>
      <c r="G298" s="12">
        <v>21978</v>
      </c>
      <c r="H298" s="12">
        <v>344322</v>
      </c>
      <c r="I298" s="13">
        <v>305250</v>
      </c>
      <c r="J298" s="14">
        <v>41284</v>
      </c>
    </row>
    <row r="299" spans="1:10" ht="12.75">
      <c r="A299" s="9" t="s">
        <v>82</v>
      </c>
      <c r="B299" s="9" t="s">
        <v>123</v>
      </c>
      <c r="C299" s="10">
        <v>1123</v>
      </c>
      <c r="D299" s="11">
        <v>250</v>
      </c>
      <c r="E299" s="10">
        <v>20</v>
      </c>
      <c r="F299" s="12">
        <v>22460</v>
      </c>
      <c r="G299" s="12">
        <v>1347.6</v>
      </c>
      <c r="H299" s="12">
        <v>21112.400000000001</v>
      </c>
      <c r="I299" s="13">
        <v>11230</v>
      </c>
      <c r="J299" s="14">
        <v>41285</v>
      </c>
    </row>
    <row r="300" spans="1:10" ht="12.75">
      <c r="A300" s="9" t="s">
        <v>42</v>
      </c>
      <c r="B300" s="9" t="s">
        <v>123</v>
      </c>
      <c r="C300" s="10">
        <v>2436</v>
      </c>
      <c r="D300" s="11">
        <v>250</v>
      </c>
      <c r="E300" s="10">
        <v>300</v>
      </c>
      <c r="F300" s="12">
        <v>730800</v>
      </c>
      <c r="G300" s="12">
        <v>43848</v>
      </c>
      <c r="H300" s="12">
        <v>686952</v>
      </c>
      <c r="I300" s="13">
        <v>609000</v>
      </c>
      <c r="J300" s="14">
        <v>41286</v>
      </c>
    </row>
    <row r="301" spans="1:10" ht="12.75">
      <c r="A301" s="9" t="s">
        <v>138</v>
      </c>
      <c r="B301" s="9" t="s">
        <v>123</v>
      </c>
      <c r="C301" s="10">
        <v>1987.5</v>
      </c>
      <c r="D301" s="11">
        <v>260</v>
      </c>
      <c r="E301" s="10">
        <v>125</v>
      </c>
      <c r="F301" s="12">
        <v>248437.5</v>
      </c>
      <c r="G301" s="12">
        <v>14906.25</v>
      </c>
      <c r="H301" s="12">
        <v>233531.25</v>
      </c>
      <c r="I301" s="13">
        <v>238500</v>
      </c>
      <c r="J301" s="14">
        <v>41640</v>
      </c>
    </row>
    <row r="302" spans="1:10" ht="12.75">
      <c r="A302" s="9" t="s">
        <v>120</v>
      </c>
      <c r="B302" s="9" t="s">
        <v>123</v>
      </c>
      <c r="C302" s="10">
        <v>1679</v>
      </c>
      <c r="D302" s="11">
        <v>260</v>
      </c>
      <c r="E302" s="10">
        <v>350</v>
      </c>
      <c r="F302" s="12">
        <v>587650</v>
      </c>
      <c r="G302" s="12">
        <v>35259</v>
      </c>
      <c r="H302" s="12">
        <v>552391</v>
      </c>
      <c r="I302" s="13">
        <v>436540</v>
      </c>
      <c r="J302" s="14">
        <v>41648</v>
      </c>
    </row>
    <row r="303" spans="1:10" ht="12.75">
      <c r="A303" s="9" t="s">
        <v>53</v>
      </c>
      <c r="B303" s="9" t="s">
        <v>123</v>
      </c>
      <c r="C303" s="10">
        <v>727</v>
      </c>
      <c r="D303" s="11">
        <v>260</v>
      </c>
      <c r="E303" s="10">
        <v>350</v>
      </c>
      <c r="F303" s="12">
        <v>254450</v>
      </c>
      <c r="G303" s="12">
        <v>15267</v>
      </c>
      <c r="H303" s="12">
        <v>239183</v>
      </c>
      <c r="I303" s="13">
        <v>189020</v>
      </c>
      <c r="J303" s="14">
        <v>41284</v>
      </c>
    </row>
    <row r="304" spans="1:10" ht="12.75">
      <c r="A304" s="9" t="s">
        <v>49</v>
      </c>
      <c r="B304" s="9" t="s">
        <v>123</v>
      </c>
      <c r="C304" s="10">
        <v>1403</v>
      </c>
      <c r="D304" s="11">
        <v>260</v>
      </c>
      <c r="E304" s="10">
        <v>7</v>
      </c>
      <c r="F304" s="12">
        <v>9821</v>
      </c>
      <c r="G304" s="12">
        <v>589.26</v>
      </c>
      <c r="H304" s="12">
        <v>9231.74</v>
      </c>
      <c r="I304" s="13">
        <v>7015</v>
      </c>
      <c r="J304" s="14">
        <v>41284</v>
      </c>
    </row>
    <row r="305" spans="1:10" ht="12.75">
      <c r="A305" s="9" t="s">
        <v>49</v>
      </c>
      <c r="B305" s="9" t="s">
        <v>123</v>
      </c>
      <c r="C305" s="10">
        <v>2076</v>
      </c>
      <c r="D305" s="11">
        <v>260</v>
      </c>
      <c r="E305" s="10">
        <v>350</v>
      </c>
      <c r="F305" s="12">
        <v>726600</v>
      </c>
      <c r="G305" s="12">
        <v>43596</v>
      </c>
      <c r="H305" s="12">
        <v>683004</v>
      </c>
      <c r="I305" s="13">
        <v>539760</v>
      </c>
      <c r="J305" s="14">
        <v>41284</v>
      </c>
    </row>
    <row r="306" spans="1:10" ht="12.75">
      <c r="A306" s="9" t="s">
        <v>18</v>
      </c>
      <c r="B306" s="9" t="s">
        <v>123</v>
      </c>
      <c r="C306" s="10">
        <v>1757</v>
      </c>
      <c r="D306" s="11">
        <v>5</v>
      </c>
      <c r="E306" s="10">
        <v>20</v>
      </c>
      <c r="F306" s="12">
        <v>35140</v>
      </c>
      <c r="G306" s="12">
        <v>2108.4</v>
      </c>
      <c r="H306" s="12">
        <v>33031.599999999999</v>
      </c>
      <c r="I306" s="13">
        <v>17570</v>
      </c>
      <c r="J306" s="14">
        <v>41284</v>
      </c>
    </row>
    <row r="307" spans="1:10" ht="12.75">
      <c r="A307" s="9" t="s">
        <v>70</v>
      </c>
      <c r="B307" s="9" t="s">
        <v>123</v>
      </c>
      <c r="C307" s="10">
        <v>2198</v>
      </c>
      <c r="D307" s="11">
        <v>10</v>
      </c>
      <c r="E307" s="10">
        <v>15</v>
      </c>
      <c r="F307" s="12">
        <v>32970</v>
      </c>
      <c r="G307" s="12">
        <v>1978.2</v>
      </c>
      <c r="H307" s="12">
        <v>30991.8</v>
      </c>
      <c r="I307" s="13">
        <v>21980</v>
      </c>
      <c r="J307" s="14">
        <v>41647</v>
      </c>
    </row>
    <row r="308" spans="1:10" ht="12.75">
      <c r="A308" s="9" t="s">
        <v>74</v>
      </c>
      <c r="B308" s="9" t="s">
        <v>123</v>
      </c>
      <c r="C308" s="10">
        <v>1743</v>
      </c>
      <c r="D308" s="11">
        <v>10</v>
      </c>
      <c r="E308" s="10">
        <v>15</v>
      </c>
      <c r="F308" s="12">
        <v>26145</v>
      </c>
      <c r="G308" s="12">
        <v>1568.7</v>
      </c>
      <c r="H308" s="12">
        <v>24576.3</v>
      </c>
      <c r="I308" s="13">
        <v>17430</v>
      </c>
      <c r="J308" s="14">
        <v>41647</v>
      </c>
    </row>
    <row r="309" spans="1:10" ht="12.75">
      <c r="A309" s="9" t="s">
        <v>70</v>
      </c>
      <c r="B309" s="9" t="s">
        <v>123</v>
      </c>
      <c r="C309" s="10">
        <v>1153</v>
      </c>
      <c r="D309" s="11">
        <v>10</v>
      </c>
      <c r="E309" s="10">
        <v>15</v>
      </c>
      <c r="F309" s="12">
        <v>17295</v>
      </c>
      <c r="G309" s="12">
        <v>1037.7</v>
      </c>
      <c r="H309" s="12">
        <v>16257.3</v>
      </c>
      <c r="I309" s="13">
        <v>11530</v>
      </c>
      <c r="J309" s="14">
        <v>41649</v>
      </c>
    </row>
    <row r="310" spans="1:10" ht="12.75">
      <c r="A310" s="9" t="s">
        <v>55</v>
      </c>
      <c r="B310" s="9" t="s">
        <v>123</v>
      </c>
      <c r="C310" s="10">
        <v>1757</v>
      </c>
      <c r="D310" s="11">
        <v>10</v>
      </c>
      <c r="E310" s="10">
        <v>20</v>
      </c>
      <c r="F310" s="12">
        <v>35140</v>
      </c>
      <c r="G310" s="12">
        <v>2108.4</v>
      </c>
      <c r="H310" s="12">
        <v>33031.599999999999</v>
      </c>
      <c r="I310" s="13">
        <v>17570</v>
      </c>
      <c r="J310" s="14">
        <v>41284</v>
      </c>
    </row>
    <row r="311" spans="1:10" ht="12.75">
      <c r="A311" s="9" t="s">
        <v>39</v>
      </c>
      <c r="B311" s="9" t="s">
        <v>123</v>
      </c>
      <c r="C311" s="10">
        <v>1001</v>
      </c>
      <c r="D311" s="11">
        <v>120</v>
      </c>
      <c r="E311" s="10">
        <v>20</v>
      </c>
      <c r="F311" s="12">
        <v>20020</v>
      </c>
      <c r="G311" s="12">
        <v>1201.2</v>
      </c>
      <c r="H311" s="12">
        <v>18818.8</v>
      </c>
      <c r="I311" s="13">
        <v>10010</v>
      </c>
      <c r="J311" s="14">
        <v>41647</v>
      </c>
    </row>
    <row r="312" spans="1:10" ht="12.75">
      <c r="A312" s="9" t="s">
        <v>36</v>
      </c>
      <c r="B312" s="9" t="s">
        <v>123</v>
      </c>
      <c r="C312" s="10">
        <v>1333</v>
      </c>
      <c r="D312" s="11">
        <v>120</v>
      </c>
      <c r="E312" s="10">
        <v>7</v>
      </c>
      <c r="F312" s="12">
        <v>9331</v>
      </c>
      <c r="G312" s="12">
        <v>559.86</v>
      </c>
      <c r="H312" s="12">
        <v>8771.14</v>
      </c>
      <c r="I312" s="13">
        <v>6665</v>
      </c>
      <c r="J312" s="14">
        <v>41650</v>
      </c>
    </row>
    <row r="313" spans="1:10" ht="12.75">
      <c r="A313" s="9" t="s">
        <v>139</v>
      </c>
      <c r="B313" s="9" t="s">
        <v>123</v>
      </c>
      <c r="C313" s="10">
        <v>1153</v>
      </c>
      <c r="D313" s="11">
        <v>250</v>
      </c>
      <c r="E313" s="10">
        <v>15</v>
      </c>
      <c r="F313" s="12">
        <v>17295</v>
      </c>
      <c r="G313" s="12">
        <v>1037.7</v>
      </c>
      <c r="H313" s="12">
        <v>16257.3</v>
      </c>
      <c r="I313" s="13">
        <v>11530</v>
      </c>
      <c r="J313" s="14">
        <v>41649</v>
      </c>
    </row>
    <row r="314" spans="1:10" ht="12.75">
      <c r="A314" s="9" t="s">
        <v>132</v>
      </c>
      <c r="B314" s="9" t="s">
        <v>123</v>
      </c>
      <c r="C314" s="10">
        <v>727</v>
      </c>
      <c r="D314" s="11">
        <v>3</v>
      </c>
      <c r="E314" s="10">
        <v>12</v>
      </c>
      <c r="F314" s="12">
        <v>8724</v>
      </c>
      <c r="G314" s="12">
        <v>610.67999999999995</v>
      </c>
      <c r="H314" s="12">
        <v>8113.32</v>
      </c>
      <c r="I314" s="13">
        <v>2181</v>
      </c>
      <c r="J314" s="14">
        <v>41641</v>
      </c>
    </row>
    <row r="315" spans="1:10" ht="12.75">
      <c r="A315" s="9" t="s">
        <v>61</v>
      </c>
      <c r="B315" s="9" t="s">
        <v>123</v>
      </c>
      <c r="C315" s="10">
        <v>1884</v>
      </c>
      <c r="D315" s="11">
        <v>3</v>
      </c>
      <c r="E315" s="10">
        <v>12</v>
      </c>
      <c r="F315" s="12">
        <v>22608</v>
      </c>
      <c r="G315" s="12">
        <v>1582.56</v>
      </c>
      <c r="H315" s="12">
        <v>21025.439999999999</v>
      </c>
      <c r="I315" s="13">
        <v>5652</v>
      </c>
      <c r="J315" s="14">
        <v>41647</v>
      </c>
    </row>
    <row r="316" spans="1:10" ht="12.75">
      <c r="A316" s="9" t="s">
        <v>59</v>
      </c>
      <c r="B316" s="9" t="s">
        <v>123</v>
      </c>
      <c r="C316" s="10">
        <v>1834</v>
      </c>
      <c r="D316" s="11">
        <v>3</v>
      </c>
      <c r="E316" s="10">
        <v>20</v>
      </c>
      <c r="F316" s="12">
        <v>36680</v>
      </c>
      <c r="G316" s="12">
        <v>2567.6</v>
      </c>
      <c r="H316" s="12">
        <v>34112.400000000001</v>
      </c>
      <c r="I316" s="13">
        <v>18340</v>
      </c>
      <c r="J316" s="14">
        <v>41283</v>
      </c>
    </row>
    <row r="317" spans="1:10" ht="12.75">
      <c r="A317" s="9" t="s">
        <v>88</v>
      </c>
      <c r="B317" s="9" t="s">
        <v>123</v>
      </c>
      <c r="C317" s="10">
        <v>2340</v>
      </c>
      <c r="D317" s="11">
        <v>5</v>
      </c>
      <c r="E317" s="10">
        <v>12</v>
      </c>
      <c r="F317" s="12">
        <v>28080</v>
      </c>
      <c r="G317" s="12">
        <v>1965.6</v>
      </c>
      <c r="H317" s="12">
        <v>26114.400000000001</v>
      </c>
      <c r="I317" s="13">
        <v>7020</v>
      </c>
      <c r="J317" s="14">
        <v>41640</v>
      </c>
    </row>
    <row r="318" spans="1:10" ht="12.75">
      <c r="A318" s="9" t="s">
        <v>109</v>
      </c>
      <c r="B318" s="9" t="s">
        <v>123</v>
      </c>
      <c r="C318" s="10">
        <v>2342</v>
      </c>
      <c r="D318" s="11">
        <v>5</v>
      </c>
      <c r="E318" s="10">
        <v>12</v>
      </c>
      <c r="F318" s="12">
        <v>28104</v>
      </c>
      <c r="G318" s="12">
        <v>1967.28</v>
      </c>
      <c r="H318" s="12">
        <v>26136.720000000001</v>
      </c>
      <c r="I318" s="13">
        <v>7026</v>
      </c>
      <c r="J318" s="14">
        <v>41650</v>
      </c>
    </row>
    <row r="319" spans="1:10" ht="12.75">
      <c r="A319" s="9" t="s">
        <v>55</v>
      </c>
      <c r="B319" s="9" t="s">
        <v>123</v>
      </c>
      <c r="C319" s="10">
        <v>1031</v>
      </c>
      <c r="D319" s="11">
        <v>10</v>
      </c>
      <c r="E319" s="10">
        <v>7</v>
      </c>
      <c r="F319" s="12">
        <v>7217</v>
      </c>
      <c r="G319" s="12">
        <v>505.19</v>
      </c>
      <c r="H319" s="12">
        <v>6711.81</v>
      </c>
      <c r="I319" s="13">
        <v>5155</v>
      </c>
      <c r="J319" s="14">
        <v>41283</v>
      </c>
    </row>
    <row r="320" spans="1:10" ht="12.75">
      <c r="A320" s="9" t="s">
        <v>140</v>
      </c>
      <c r="B320" s="9" t="s">
        <v>123</v>
      </c>
      <c r="C320" s="10">
        <v>1262</v>
      </c>
      <c r="D320" s="11">
        <v>120</v>
      </c>
      <c r="E320" s="10">
        <v>15</v>
      </c>
      <c r="F320" s="12">
        <v>18930</v>
      </c>
      <c r="G320" s="12">
        <v>1325.1</v>
      </c>
      <c r="H320" s="12">
        <v>17604.900000000001</v>
      </c>
      <c r="I320" s="13">
        <v>12620</v>
      </c>
      <c r="J320" s="14">
        <v>41644</v>
      </c>
    </row>
    <row r="321" spans="1:10" ht="12.75">
      <c r="A321" s="9" t="s">
        <v>76</v>
      </c>
      <c r="B321" s="9" t="s">
        <v>123</v>
      </c>
      <c r="C321" s="10">
        <v>1135</v>
      </c>
      <c r="D321" s="11">
        <v>120</v>
      </c>
      <c r="E321" s="10">
        <v>7</v>
      </c>
      <c r="F321" s="12">
        <v>7945</v>
      </c>
      <c r="G321" s="12">
        <v>556.15</v>
      </c>
      <c r="H321" s="12">
        <v>7388.85</v>
      </c>
      <c r="I321" s="13">
        <v>5675</v>
      </c>
      <c r="J321" s="14">
        <v>41645</v>
      </c>
    </row>
    <row r="322" spans="1:10" ht="12.75">
      <c r="A322" s="9" t="s">
        <v>97</v>
      </c>
      <c r="B322" s="9" t="s">
        <v>123</v>
      </c>
      <c r="C322" s="10">
        <v>547</v>
      </c>
      <c r="D322" s="11">
        <v>120</v>
      </c>
      <c r="E322" s="10">
        <v>7</v>
      </c>
      <c r="F322" s="12">
        <v>3829</v>
      </c>
      <c r="G322" s="12">
        <v>268.02999999999997</v>
      </c>
      <c r="H322" s="12">
        <v>3560.97</v>
      </c>
      <c r="I322" s="13">
        <v>2735</v>
      </c>
      <c r="J322" s="14">
        <v>41650</v>
      </c>
    </row>
    <row r="323" spans="1:10" ht="12.75">
      <c r="A323" s="9" t="s">
        <v>76</v>
      </c>
      <c r="B323" s="9" t="s">
        <v>123</v>
      </c>
      <c r="C323" s="10">
        <v>1582</v>
      </c>
      <c r="D323" s="11">
        <v>120</v>
      </c>
      <c r="E323" s="10">
        <v>7</v>
      </c>
      <c r="F323" s="12">
        <v>11074</v>
      </c>
      <c r="G323" s="12">
        <v>775.18</v>
      </c>
      <c r="H323" s="12">
        <v>10298.82</v>
      </c>
      <c r="I323" s="13">
        <v>7910</v>
      </c>
      <c r="J323" s="14">
        <v>41651</v>
      </c>
    </row>
    <row r="324" spans="1:10" ht="12.75">
      <c r="A324" s="9" t="s">
        <v>118</v>
      </c>
      <c r="B324" s="9" t="s">
        <v>123</v>
      </c>
      <c r="C324" s="10">
        <v>1738.5</v>
      </c>
      <c r="D324" s="11">
        <v>250</v>
      </c>
      <c r="E324" s="10">
        <v>12</v>
      </c>
      <c r="F324" s="12">
        <v>20862</v>
      </c>
      <c r="G324" s="12">
        <v>1460.34</v>
      </c>
      <c r="H324" s="12">
        <v>19401.66</v>
      </c>
      <c r="I324" s="13">
        <v>5215.5</v>
      </c>
      <c r="J324" s="14">
        <v>41643</v>
      </c>
    </row>
    <row r="325" spans="1:10" ht="12.75">
      <c r="A325" s="9" t="s">
        <v>43</v>
      </c>
      <c r="B325" s="9" t="s">
        <v>123</v>
      </c>
      <c r="C325" s="10">
        <v>2215</v>
      </c>
      <c r="D325" s="11">
        <v>250</v>
      </c>
      <c r="E325" s="10">
        <v>12</v>
      </c>
      <c r="F325" s="12">
        <v>26580</v>
      </c>
      <c r="G325" s="12">
        <v>1860.6</v>
      </c>
      <c r="H325" s="12">
        <v>24719.4</v>
      </c>
      <c r="I325" s="13">
        <v>6645</v>
      </c>
      <c r="J325" s="14">
        <v>41283</v>
      </c>
    </row>
    <row r="326" spans="1:10" ht="12.75">
      <c r="A326" s="9" t="s">
        <v>48</v>
      </c>
      <c r="B326" s="9" t="s">
        <v>123</v>
      </c>
      <c r="C326" s="10">
        <v>1582</v>
      </c>
      <c r="D326" s="11">
        <v>250</v>
      </c>
      <c r="E326" s="10">
        <v>7</v>
      </c>
      <c r="F326" s="12">
        <v>11074</v>
      </c>
      <c r="G326" s="12">
        <v>775.18</v>
      </c>
      <c r="H326" s="12">
        <v>10298.82</v>
      </c>
      <c r="I326" s="13">
        <v>7910</v>
      </c>
      <c r="J326" s="14">
        <v>41651</v>
      </c>
    </row>
    <row r="327" spans="1:10" ht="12.75">
      <c r="A327" s="9" t="s">
        <v>122</v>
      </c>
      <c r="B327" s="9" t="s">
        <v>123</v>
      </c>
      <c r="C327" s="10">
        <v>1135</v>
      </c>
      <c r="D327" s="11">
        <v>260</v>
      </c>
      <c r="E327" s="10">
        <v>7</v>
      </c>
      <c r="F327" s="12">
        <v>7945</v>
      </c>
      <c r="G327" s="12">
        <v>556.15</v>
      </c>
      <c r="H327" s="12">
        <v>7388.85</v>
      </c>
      <c r="I327" s="13">
        <v>5675</v>
      </c>
      <c r="J327" s="14">
        <v>41645</v>
      </c>
    </row>
    <row r="328" spans="1:10" ht="12.75">
      <c r="A328" s="9" t="s">
        <v>60</v>
      </c>
      <c r="B328" s="9" t="s">
        <v>123</v>
      </c>
      <c r="C328" s="10">
        <v>1761</v>
      </c>
      <c r="D328" s="11">
        <v>3</v>
      </c>
      <c r="E328" s="10">
        <v>350</v>
      </c>
      <c r="F328" s="12">
        <v>616350</v>
      </c>
      <c r="G328" s="12">
        <v>43144.5</v>
      </c>
      <c r="H328" s="12">
        <v>573205.5</v>
      </c>
      <c r="I328" s="13">
        <v>457860</v>
      </c>
      <c r="J328" s="14">
        <v>41642</v>
      </c>
    </row>
    <row r="329" spans="1:10" ht="12.75">
      <c r="A329" s="9" t="s">
        <v>141</v>
      </c>
      <c r="B329" s="9" t="s">
        <v>123</v>
      </c>
      <c r="C329" s="10">
        <v>448</v>
      </c>
      <c r="D329" s="11">
        <v>3</v>
      </c>
      <c r="E329" s="10">
        <v>300</v>
      </c>
      <c r="F329" s="12">
        <v>134400</v>
      </c>
      <c r="G329" s="12">
        <v>9408</v>
      </c>
      <c r="H329" s="12">
        <v>124992</v>
      </c>
      <c r="I329" s="13">
        <v>112000</v>
      </c>
      <c r="J329" s="14">
        <v>41645</v>
      </c>
    </row>
    <row r="330" spans="1:10" ht="12.75">
      <c r="A330" s="9" t="s">
        <v>141</v>
      </c>
      <c r="B330" s="9" t="s">
        <v>123</v>
      </c>
      <c r="C330" s="10">
        <v>2181</v>
      </c>
      <c r="D330" s="11">
        <v>3</v>
      </c>
      <c r="E330" s="10">
        <v>300</v>
      </c>
      <c r="F330" s="12">
        <v>654300</v>
      </c>
      <c r="G330" s="12">
        <v>45801</v>
      </c>
      <c r="H330" s="12">
        <v>608499</v>
      </c>
      <c r="I330" s="13">
        <v>545250</v>
      </c>
      <c r="J330" s="14">
        <v>41649</v>
      </c>
    </row>
    <row r="331" spans="1:10" ht="12.75">
      <c r="A331" s="9" t="s">
        <v>18</v>
      </c>
      <c r="B331" s="9" t="s">
        <v>123</v>
      </c>
      <c r="C331" s="10">
        <v>1976</v>
      </c>
      <c r="D331" s="11">
        <v>5</v>
      </c>
      <c r="E331" s="10">
        <v>20</v>
      </c>
      <c r="F331" s="12">
        <v>39520</v>
      </c>
      <c r="G331" s="12">
        <v>2766.4</v>
      </c>
      <c r="H331" s="12">
        <v>36753.599999999999</v>
      </c>
      <c r="I331" s="13">
        <v>19760</v>
      </c>
      <c r="J331" s="14">
        <v>41649</v>
      </c>
    </row>
    <row r="332" spans="1:10" ht="12.75">
      <c r="A332" s="9" t="s">
        <v>142</v>
      </c>
      <c r="B332" s="9" t="s">
        <v>123</v>
      </c>
      <c r="C332" s="10">
        <v>2181</v>
      </c>
      <c r="D332" s="11">
        <v>5</v>
      </c>
      <c r="E332" s="10">
        <v>300</v>
      </c>
      <c r="F332" s="12">
        <v>654300</v>
      </c>
      <c r="G332" s="12">
        <v>45801</v>
      </c>
      <c r="H332" s="12">
        <v>608499</v>
      </c>
      <c r="I332" s="13">
        <v>545250</v>
      </c>
      <c r="J332" s="14">
        <v>41649</v>
      </c>
    </row>
    <row r="333" spans="1:10" ht="12.75">
      <c r="A333" s="9" t="s">
        <v>111</v>
      </c>
      <c r="B333" s="9" t="s">
        <v>123</v>
      </c>
      <c r="C333" s="10">
        <v>2500</v>
      </c>
      <c r="D333" s="11">
        <v>5</v>
      </c>
      <c r="E333" s="10">
        <v>125</v>
      </c>
      <c r="F333" s="12">
        <v>312500</v>
      </c>
      <c r="G333" s="12">
        <v>21875</v>
      </c>
      <c r="H333" s="12">
        <v>290625</v>
      </c>
      <c r="I333" s="13">
        <v>300000</v>
      </c>
      <c r="J333" s="14">
        <v>41285</v>
      </c>
    </row>
    <row r="334" spans="1:10" ht="12.75">
      <c r="A334" s="9" t="s">
        <v>94</v>
      </c>
      <c r="B334" s="9" t="s">
        <v>123</v>
      </c>
      <c r="C334" s="10">
        <v>1702</v>
      </c>
      <c r="D334" s="11">
        <v>10</v>
      </c>
      <c r="E334" s="10">
        <v>300</v>
      </c>
      <c r="F334" s="12">
        <v>510600</v>
      </c>
      <c r="G334" s="12">
        <v>35742</v>
      </c>
      <c r="H334" s="12">
        <v>474858</v>
      </c>
      <c r="I334" s="13">
        <v>425500</v>
      </c>
      <c r="J334" s="14">
        <v>41644</v>
      </c>
    </row>
    <row r="335" spans="1:10" ht="12.75">
      <c r="A335" s="9" t="s">
        <v>90</v>
      </c>
      <c r="B335" s="9" t="s">
        <v>123</v>
      </c>
      <c r="C335" s="10">
        <v>448</v>
      </c>
      <c r="D335" s="11">
        <v>10</v>
      </c>
      <c r="E335" s="10">
        <v>300</v>
      </c>
      <c r="F335" s="12">
        <v>134400</v>
      </c>
      <c r="G335" s="12">
        <v>9408</v>
      </c>
      <c r="H335" s="12">
        <v>124992</v>
      </c>
      <c r="I335" s="13">
        <v>112000</v>
      </c>
      <c r="J335" s="14">
        <v>41645</v>
      </c>
    </row>
    <row r="336" spans="1:10" ht="12.75">
      <c r="A336" s="9" t="s">
        <v>92</v>
      </c>
      <c r="B336" s="9" t="s">
        <v>123</v>
      </c>
      <c r="C336" s="10">
        <v>3513</v>
      </c>
      <c r="D336" s="11">
        <v>10</v>
      </c>
      <c r="E336" s="10">
        <v>125</v>
      </c>
      <c r="F336" s="12">
        <v>439125</v>
      </c>
      <c r="G336" s="12">
        <v>30738.75</v>
      </c>
      <c r="H336" s="12">
        <v>408386.25</v>
      </c>
      <c r="I336" s="13">
        <v>421560</v>
      </c>
      <c r="J336" s="14">
        <v>41646</v>
      </c>
    </row>
    <row r="337" spans="1:10" ht="12.75">
      <c r="A337" s="9" t="s">
        <v>31</v>
      </c>
      <c r="B337" s="9" t="s">
        <v>123</v>
      </c>
      <c r="C337" s="10">
        <v>2101</v>
      </c>
      <c r="D337" s="11">
        <v>10</v>
      </c>
      <c r="E337" s="10">
        <v>15</v>
      </c>
      <c r="F337" s="12">
        <v>31515</v>
      </c>
      <c r="G337" s="12">
        <v>2206.0500000000002</v>
      </c>
      <c r="H337" s="12">
        <v>29308.95</v>
      </c>
      <c r="I337" s="13">
        <v>21010</v>
      </c>
      <c r="J337" s="14">
        <v>41647</v>
      </c>
    </row>
    <row r="338" spans="1:10" ht="12.75">
      <c r="A338" s="9" t="s">
        <v>70</v>
      </c>
      <c r="B338" s="9" t="s">
        <v>123</v>
      </c>
      <c r="C338" s="10">
        <v>2931</v>
      </c>
      <c r="D338" s="11">
        <v>10</v>
      </c>
      <c r="E338" s="10">
        <v>15</v>
      </c>
      <c r="F338" s="12">
        <v>43965</v>
      </c>
      <c r="G338" s="12">
        <v>3077.55</v>
      </c>
      <c r="H338" s="12">
        <v>40887.449999999997</v>
      </c>
      <c r="I338" s="13">
        <v>29310</v>
      </c>
      <c r="J338" s="14">
        <v>41283</v>
      </c>
    </row>
    <row r="339" spans="1:10" ht="12.75">
      <c r="A339" s="9" t="s">
        <v>55</v>
      </c>
      <c r="B339" s="9" t="s">
        <v>123</v>
      </c>
      <c r="C339" s="10">
        <v>1535</v>
      </c>
      <c r="D339" s="11">
        <v>10</v>
      </c>
      <c r="E339" s="10">
        <v>20</v>
      </c>
      <c r="F339" s="12">
        <v>30700</v>
      </c>
      <c r="G339" s="12">
        <v>2149</v>
      </c>
      <c r="H339" s="12">
        <v>28551</v>
      </c>
      <c r="I339" s="13">
        <v>15350</v>
      </c>
      <c r="J339" s="14">
        <v>41648</v>
      </c>
    </row>
    <row r="340" spans="1:10" ht="12.75">
      <c r="A340" s="9" t="s">
        <v>91</v>
      </c>
      <c r="B340" s="9" t="s">
        <v>123</v>
      </c>
      <c r="C340" s="10">
        <v>1123</v>
      </c>
      <c r="D340" s="11">
        <v>10</v>
      </c>
      <c r="E340" s="10">
        <v>300</v>
      </c>
      <c r="F340" s="12">
        <v>336900</v>
      </c>
      <c r="G340" s="12">
        <v>23583</v>
      </c>
      <c r="H340" s="12">
        <v>313317</v>
      </c>
      <c r="I340" s="13">
        <v>280750</v>
      </c>
      <c r="J340" s="14">
        <v>41283</v>
      </c>
    </row>
    <row r="341" spans="1:10" ht="12.75">
      <c r="A341" s="9" t="s">
        <v>94</v>
      </c>
      <c r="B341" s="9" t="s">
        <v>123</v>
      </c>
      <c r="C341" s="10">
        <v>1404</v>
      </c>
      <c r="D341" s="11">
        <v>10</v>
      </c>
      <c r="E341" s="10">
        <v>300</v>
      </c>
      <c r="F341" s="12">
        <v>421200</v>
      </c>
      <c r="G341" s="12">
        <v>29484</v>
      </c>
      <c r="H341" s="12">
        <v>391716</v>
      </c>
      <c r="I341" s="13">
        <v>351000</v>
      </c>
      <c r="J341" s="14">
        <v>41285</v>
      </c>
    </row>
    <row r="342" spans="1:10" ht="12.75">
      <c r="A342" s="9" t="s">
        <v>96</v>
      </c>
      <c r="B342" s="9" t="s">
        <v>123</v>
      </c>
      <c r="C342" s="10">
        <v>2763</v>
      </c>
      <c r="D342" s="11">
        <v>10</v>
      </c>
      <c r="E342" s="10">
        <v>12</v>
      </c>
      <c r="F342" s="12">
        <v>33156</v>
      </c>
      <c r="G342" s="12">
        <v>2320.92</v>
      </c>
      <c r="H342" s="12">
        <v>30835.08</v>
      </c>
      <c r="I342" s="13">
        <v>8289</v>
      </c>
      <c r="J342" s="14">
        <v>41285</v>
      </c>
    </row>
    <row r="343" spans="1:10" ht="12.75">
      <c r="A343" s="9" t="s">
        <v>28</v>
      </c>
      <c r="B343" s="9" t="s">
        <v>123</v>
      </c>
      <c r="C343" s="10">
        <v>2125</v>
      </c>
      <c r="D343" s="11">
        <v>10</v>
      </c>
      <c r="E343" s="10">
        <v>7</v>
      </c>
      <c r="F343" s="12">
        <v>14875</v>
      </c>
      <c r="G343" s="12">
        <v>1041.25</v>
      </c>
      <c r="H343" s="12">
        <v>13833.75</v>
      </c>
      <c r="I343" s="13">
        <v>10625</v>
      </c>
      <c r="J343" s="14">
        <v>41286</v>
      </c>
    </row>
    <row r="344" spans="1:10" ht="12.75">
      <c r="A344" s="9" t="s">
        <v>136</v>
      </c>
      <c r="B344" s="9" t="s">
        <v>123</v>
      </c>
      <c r="C344" s="10">
        <v>1659</v>
      </c>
      <c r="D344" s="11">
        <v>120</v>
      </c>
      <c r="E344" s="10">
        <v>300</v>
      </c>
      <c r="F344" s="12">
        <v>497700</v>
      </c>
      <c r="G344" s="12">
        <v>34839</v>
      </c>
      <c r="H344" s="12">
        <v>462861</v>
      </c>
      <c r="I344" s="13">
        <v>414750</v>
      </c>
      <c r="J344" s="14">
        <v>41646</v>
      </c>
    </row>
    <row r="345" spans="1:10" ht="12.75">
      <c r="A345" s="9" t="s">
        <v>36</v>
      </c>
      <c r="B345" s="9" t="s">
        <v>123</v>
      </c>
      <c r="C345" s="10">
        <v>609</v>
      </c>
      <c r="D345" s="11">
        <v>120</v>
      </c>
      <c r="E345" s="10">
        <v>20</v>
      </c>
      <c r="F345" s="12">
        <v>12180</v>
      </c>
      <c r="G345" s="12">
        <v>852.6</v>
      </c>
      <c r="H345" s="12">
        <v>11327.4</v>
      </c>
      <c r="I345" s="13">
        <v>6090</v>
      </c>
      <c r="J345" s="14">
        <v>41647</v>
      </c>
    </row>
    <row r="346" spans="1:10" ht="12.75">
      <c r="A346" s="9" t="s">
        <v>98</v>
      </c>
      <c r="B346" s="9" t="s">
        <v>123</v>
      </c>
      <c r="C346" s="10">
        <v>2087</v>
      </c>
      <c r="D346" s="11">
        <v>120</v>
      </c>
      <c r="E346" s="10">
        <v>125</v>
      </c>
      <c r="F346" s="12">
        <v>260875</v>
      </c>
      <c r="G346" s="12">
        <v>18261.25</v>
      </c>
      <c r="H346" s="12">
        <v>242613.75</v>
      </c>
      <c r="I346" s="13">
        <v>250440</v>
      </c>
      <c r="J346" s="14">
        <v>41648</v>
      </c>
    </row>
    <row r="347" spans="1:10" ht="12.75">
      <c r="A347" s="9" t="s">
        <v>57</v>
      </c>
      <c r="B347" s="9" t="s">
        <v>123</v>
      </c>
      <c r="C347" s="10">
        <v>1976</v>
      </c>
      <c r="D347" s="11">
        <v>120</v>
      </c>
      <c r="E347" s="10">
        <v>20</v>
      </c>
      <c r="F347" s="12">
        <v>39520</v>
      </c>
      <c r="G347" s="12">
        <v>2766.4</v>
      </c>
      <c r="H347" s="12">
        <v>36753.599999999999</v>
      </c>
      <c r="I347" s="13">
        <v>19760</v>
      </c>
      <c r="J347" s="14">
        <v>41649</v>
      </c>
    </row>
    <row r="348" spans="1:10" ht="12.75">
      <c r="A348" s="9" t="s">
        <v>97</v>
      </c>
      <c r="B348" s="9" t="s">
        <v>123</v>
      </c>
      <c r="C348" s="10">
        <v>1421</v>
      </c>
      <c r="D348" s="11">
        <v>120</v>
      </c>
      <c r="E348" s="10">
        <v>20</v>
      </c>
      <c r="F348" s="12">
        <v>28420</v>
      </c>
      <c r="G348" s="12">
        <v>1989.4</v>
      </c>
      <c r="H348" s="12">
        <v>26430.6</v>
      </c>
      <c r="I348" s="13">
        <v>14210</v>
      </c>
      <c r="J348" s="14">
        <v>41286</v>
      </c>
    </row>
    <row r="349" spans="1:10" ht="12.75">
      <c r="A349" s="9" t="s">
        <v>143</v>
      </c>
      <c r="B349" s="9" t="s">
        <v>123</v>
      </c>
      <c r="C349" s="10">
        <v>1372</v>
      </c>
      <c r="D349" s="11">
        <v>120</v>
      </c>
      <c r="E349" s="10">
        <v>300</v>
      </c>
      <c r="F349" s="12">
        <v>411600</v>
      </c>
      <c r="G349" s="12">
        <v>28812</v>
      </c>
      <c r="H349" s="12">
        <v>382788</v>
      </c>
      <c r="I349" s="13">
        <v>343000</v>
      </c>
      <c r="J349" s="14">
        <v>41651</v>
      </c>
    </row>
    <row r="350" spans="1:10" ht="12.75">
      <c r="A350" s="9" t="s">
        <v>39</v>
      </c>
      <c r="B350" s="9" t="s">
        <v>123</v>
      </c>
      <c r="C350" s="10">
        <v>588</v>
      </c>
      <c r="D350" s="11">
        <v>120</v>
      </c>
      <c r="E350" s="10">
        <v>20</v>
      </c>
      <c r="F350" s="12">
        <v>11760</v>
      </c>
      <c r="G350" s="12">
        <v>823.2</v>
      </c>
      <c r="H350" s="12">
        <v>10936.8</v>
      </c>
      <c r="I350" s="13">
        <v>5880</v>
      </c>
      <c r="J350" s="14">
        <v>41286</v>
      </c>
    </row>
    <row r="351" spans="1:10" ht="12.75">
      <c r="A351" s="9" t="s">
        <v>144</v>
      </c>
      <c r="B351" s="9" t="s">
        <v>123</v>
      </c>
      <c r="C351" s="10">
        <v>3244.5</v>
      </c>
      <c r="D351" s="11">
        <v>250</v>
      </c>
      <c r="E351" s="10">
        <v>12</v>
      </c>
      <c r="F351" s="12">
        <v>38934</v>
      </c>
      <c r="G351" s="12">
        <v>2725.38</v>
      </c>
      <c r="H351" s="12">
        <v>36208.620000000003</v>
      </c>
      <c r="I351" s="13">
        <v>9733.5</v>
      </c>
      <c r="J351" s="14">
        <v>41640</v>
      </c>
    </row>
    <row r="352" spans="1:10" ht="12.75">
      <c r="A352" s="9" t="s">
        <v>47</v>
      </c>
      <c r="B352" s="9" t="s">
        <v>123</v>
      </c>
      <c r="C352" s="10">
        <v>959</v>
      </c>
      <c r="D352" s="11">
        <v>250</v>
      </c>
      <c r="E352" s="10">
        <v>300</v>
      </c>
      <c r="F352" s="12">
        <v>287700</v>
      </c>
      <c r="G352" s="12">
        <v>20139</v>
      </c>
      <c r="H352" s="12">
        <v>267561</v>
      </c>
      <c r="I352" s="13">
        <v>239750</v>
      </c>
      <c r="J352" s="14">
        <v>41641</v>
      </c>
    </row>
    <row r="353" spans="1:10" ht="12.75">
      <c r="A353" s="9" t="s">
        <v>81</v>
      </c>
      <c r="B353" s="9" t="s">
        <v>123</v>
      </c>
      <c r="C353" s="10">
        <v>2747</v>
      </c>
      <c r="D353" s="11">
        <v>250</v>
      </c>
      <c r="E353" s="10">
        <v>300</v>
      </c>
      <c r="F353" s="12">
        <v>824100</v>
      </c>
      <c r="G353" s="12">
        <v>57687</v>
      </c>
      <c r="H353" s="12">
        <v>766413</v>
      </c>
      <c r="I353" s="13">
        <v>686750</v>
      </c>
      <c r="J353" s="14">
        <v>41641</v>
      </c>
    </row>
    <row r="354" spans="1:10" ht="12.75">
      <c r="A354" s="9" t="s">
        <v>145</v>
      </c>
      <c r="B354" s="9" t="s">
        <v>123</v>
      </c>
      <c r="C354" s="10">
        <v>1645</v>
      </c>
      <c r="D354" s="11">
        <v>260</v>
      </c>
      <c r="E354" s="10">
        <v>125</v>
      </c>
      <c r="F354" s="12">
        <v>205625</v>
      </c>
      <c r="G354" s="12">
        <v>14393.75</v>
      </c>
      <c r="H354" s="12">
        <v>191231.25</v>
      </c>
      <c r="I354" s="13">
        <v>197400</v>
      </c>
      <c r="J354" s="14">
        <v>41644</v>
      </c>
    </row>
    <row r="355" spans="1:10" ht="12.75">
      <c r="A355" s="9" t="s">
        <v>49</v>
      </c>
      <c r="B355" s="9" t="s">
        <v>123</v>
      </c>
      <c r="C355" s="10">
        <v>2876</v>
      </c>
      <c r="D355" s="11">
        <v>260</v>
      </c>
      <c r="E355" s="10">
        <v>350</v>
      </c>
      <c r="F355" s="12">
        <v>1006600</v>
      </c>
      <c r="G355" s="12">
        <v>70462</v>
      </c>
      <c r="H355" s="12">
        <v>936138</v>
      </c>
      <c r="I355" s="13">
        <v>747760</v>
      </c>
      <c r="J355" s="14">
        <v>41648</v>
      </c>
    </row>
    <row r="356" spans="1:10" ht="12.75">
      <c r="A356" s="9" t="s">
        <v>51</v>
      </c>
      <c r="B356" s="9" t="s">
        <v>123</v>
      </c>
      <c r="C356" s="10">
        <v>994</v>
      </c>
      <c r="D356" s="11">
        <v>260</v>
      </c>
      <c r="E356" s="10">
        <v>125</v>
      </c>
      <c r="F356" s="12">
        <v>124250</v>
      </c>
      <c r="G356" s="12">
        <v>8697.5</v>
      </c>
      <c r="H356" s="12">
        <v>115552.5</v>
      </c>
      <c r="I356" s="13">
        <v>119280</v>
      </c>
      <c r="J356" s="14">
        <v>41283</v>
      </c>
    </row>
    <row r="357" spans="1:10" ht="12.75">
      <c r="A357" s="9" t="s">
        <v>122</v>
      </c>
      <c r="B357" s="9" t="s">
        <v>123</v>
      </c>
      <c r="C357" s="10">
        <v>1118</v>
      </c>
      <c r="D357" s="11">
        <v>260</v>
      </c>
      <c r="E357" s="10">
        <v>20</v>
      </c>
      <c r="F357" s="12">
        <v>22360</v>
      </c>
      <c r="G357" s="12">
        <v>1565.2</v>
      </c>
      <c r="H357" s="12">
        <v>20794.8</v>
      </c>
      <c r="I357" s="13">
        <v>11180</v>
      </c>
      <c r="J357" s="14">
        <v>41650</v>
      </c>
    </row>
    <row r="358" spans="1:10" ht="12.75">
      <c r="A358" s="9" t="s">
        <v>146</v>
      </c>
      <c r="B358" s="9" t="s">
        <v>123</v>
      </c>
      <c r="C358" s="10">
        <v>1372</v>
      </c>
      <c r="D358" s="11">
        <v>260</v>
      </c>
      <c r="E358" s="10">
        <v>300</v>
      </c>
      <c r="F358" s="12">
        <v>411600</v>
      </c>
      <c r="G358" s="12">
        <v>28812</v>
      </c>
      <c r="H358" s="12">
        <v>382788</v>
      </c>
      <c r="I358" s="13">
        <v>343000</v>
      </c>
      <c r="J358" s="14">
        <v>41651</v>
      </c>
    </row>
    <row r="359" spans="1:10" ht="12.75">
      <c r="A359" s="9" t="s">
        <v>68</v>
      </c>
      <c r="B359" s="9" t="s">
        <v>123</v>
      </c>
      <c r="C359" s="10">
        <v>488</v>
      </c>
      <c r="D359" s="11">
        <v>5</v>
      </c>
      <c r="E359" s="10">
        <v>7</v>
      </c>
      <c r="F359" s="12">
        <v>3416</v>
      </c>
      <c r="G359" s="12">
        <v>273.27999999999997</v>
      </c>
      <c r="H359" s="12">
        <v>3142.72</v>
      </c>
      <c r="I359" s="13">
        <v>2440</v>
      </c>
      <c r="J359" s="14">
        <v>41641</v>
      </c>
    </row>
    <row r="360" spans="1:10" ht="12.75">
      <c r="A360" s="9" t="s">
        <v>87</v>
      </c>
      <c r="B360" s="9" t="s">
        <v>123</v>
      </c>
      <c r="C360" s="10">
        <v>1282</v>
      </c>
      <c r="D360" s="11">
        <v>5</v>
      </c>
      <c r="E360" s="10">
        <v>20</v>
      </c>
      <c r="F360" s="12">
        <v>25640</v>
      </c>
      <c r="G360" s="12">
        <v>2051.1999999999998</v>
      </c>
      <c r="H360" s="12">
        <v>23588.799999999999</v>
      </c>
      <c r="I360" s="13">
        <v>12820</v>
      </c>
      <c r="J360" s="14">
        <v>41645</v>
      </c>
    </row>
    <row r="361" spans="1:10" ht="12.75">
      <c r="A361" s="9" t="s">
        <v>25</v>
      </c>
      <c r="B361" s="9" t="s">
        <v>123</v>
      </c>
      <c r="C361" s="10">
        <v>257</v>
      </c>
      <c r="D361" s="11">
        <v>10</v>
      </c>
      <c r="E361" s="10">
        <v>7</v>
      </c>
      <c r="F361" s="12">
        <v>1799</v>
      </c>
      <c r="G361" s="12">
        <v>143.91999999999999</v>
      </c>
      <c r="H361" s="12">
        <v>1655.08</v>
      </c>
      <c r="I361" s="13">
        <v>1285</v>
      </c>
      <c r="J361" s="14">
        <v>41644</v>
      </c>
    </row>
    <row r="362" spans="1:10" ht="12.75">
      <c r="A362" s="9" t="s">
        <v>53</v>
      </c>
      <c r="B362" s="9" t="s">
        <v>123</v>
      </c>
      <c r="C362" s="10">
        <v>1282</v>
      </c>
      <c r="D362" s="11">
        <v>260</v>
      </c>
      <c r="E362" s="10">
        <v>20</v>
      </c>
      <c r="F362" s="12">
        <v>25640</v>
      </c>
      <c r="G362" s="12">
        <v>2051.1999999999998</v>
      </c>
      <c r="H362" s="12">
        <v>23588.799999999999</v>
      </c>
      <c r="I362" s="13">
        <v>12820</v>
      </c>
      <c r="J362" s="14">
        <v>41645</v>
      </c>
    </row>
    <row r="363" spans="1:10" ht="12.75">
      <c r="A363" s="9" t="s">
        <v>147</v>
      </c>
      <c r="B363" s="9" t="s">
        <v>123</v>
      </c>
      <c r="C363" s="10">
        <v>1540</v>
      </c>
      <c r="D363" s="11">
        <v>3</v>
      </c>
      <c r="E363" s="10">
        <v>125</v>
      </c>
      <c r="F363" s="12">
        <v>192500</v>
      </c>
      <c r="G363" s="12">
        <v>15400</v>
      </c>
      <c r="H363" s="12">
        <v>177100</v>
      </c>
      <c r="I363" s="13">
        <v>184800</v>
      </c>
      <c r="J363" s="14">
        <v>41647</v>
      </c>
    </row>
    <row r="364" spans="1:10" ht="12.75">
      <c r="A364" s="9" t="s">
        <v>13</v>
      </c>
      <c r="B364" s="9" t="s">
        <v>123</v>
      </c>
      <c r="C364" s="10">
        <v>490</v>
      </c>
      <c r="D364" s="11">
        <v>3</v>
      </c>
      <c r="E364" s="10">
        <v>15</v>
      </c>
      <c r="F364" s="12">
        <v>7350</v>
      </c>
      <c r="G364" s="12">
        <v>588</v>
      </c>
      <c r="H364" s="12">
        <v>6762</v>
      </c>
      <c r="I364" s="13">
        <v>4900</v>
      </c>
      <c r="J364" s="14">
        <v>41650</v>
      </c>
    </row>
    <row r="365" spans="1:10" ht="12.75">
      <c r="A365" s="9" t="s">
        <v>59</v>
      </c>
      <c r="B365" s="9" t="s">
        <v>123</v>
      </c>
      <c r="C365" s="10">
        <v>1362</v>
      </c>
      <c r="D365" s="11">
        <v>3</v>
      </c>
      <c r="E365" s="10">
        <v>350</v>
      </c>
      <c r="F365" s="12">
        <v>476700</v>
      </c>
      <c r="G365" s="12">
        <v>38136</v>
      </c>
      <c r="H365" s="12">
        <v>438564</v>
      </c>
      <c r="I365" s="13">
        <v>354120</v>
      </c>
      <c r="J365" s="14">
        <v>41651</v>
      </c>
    </row>
    <row r="366" spans="1:10" ht="12.75">
      <c r="A366" s="9" t="s">
        <v>148</v>
      </c>
      <c r="B366" s="9" t="s">
        <v>123</v>
      </c>
      <c r="C366" s="10">
        <v>2501</v>
      </c>
      <c r="D366" s="11">
        <v>5</v>
      </c>
      <c r="E366" s="10">
        <v>15</v>
      </c>
      <c r="F366" s="12">
        <v>37515</v>
      </c>
      <c r="G366" s="12">
        <v>3001.2</v>
      </c>
      <c r="H366" s="12">
        <v>34513.800000000003</v>
      </c>
      <c r="I366" s="13">
        <v>25010</v>
      </c>
      <c r="J366" s="14">
        <v>41642</v>
      </c>
    </row>
    <row r="367" spans="1:10" ht="12.75">
      <c r="A367" s="9" t="s">
        <v>68</v>
      </c>
      <c r="B367" s="9" t="s">
        <v>123</v>
      </c>
      <c r="C367" s="10">
        <v>708</v>
      </c>
      <c r="D367" s="11">
        <v>5</v>
      </c>
      <c r="E367" s="10">
        <v>20</v>
      </c>
      <c r="F367" s="12">
        <v>14160</v>
      </c>
      <c r="G367" s="12">
        <v>1132.8</v>
      </c>
      <c r="H367" s="12">
        <v>13027.2</v>
      </c>
      <c r="I367" s="13">
        <v>7080</v>
      </c>
      <c r="J367" s="14">
        <v>41645</v>
      </c>
    </row>
    <row r="368" spans="1:10" ht="12.75">
      <c r="A368" s="9" t="s">
        <v>23</v>
      </c>
      <c r="B368" s="9" t="s">
        <v>123</v>
      </c>
      <c r="C368" s="10">
        <v>645</v>
      </c>
      <c r="D368" s="11">
        <v>5</v>
      </c>
      <c r="E368" s="10">
        <v>20</v>
      </c>
      <c r="F368" s="12">
        <v>12900</v>
      </c>
      <c r="G368" s="12">
        <v>1032</v>
      </c>
      <c r="H368" s="12">
        <v>11868</v>
      </c>
      <c r="I368" s="13">
        <v>6450</v>
      </c>
      <c r="J368" s="14">
        <v>41646</v>
      </c>
    </row>
    <row r="369" spans="1:10" ht="12.75">
      <c r="A369" s="9" t="s">
        <v>142</v>
      </c>
      <c r="B369" s="9" t="s">
        <v>123</v>
      </c>
      <c r="C369" s="10">
        <v>1562</v>
      </c>
      <c r="D369" s="11">
        <v>5</v>
      </c>
      <c r="E369" s="10">
        <v>300</v>
      </c>
      <c r="F369" s="12">
        <v>468600</v>
      </c>
      <c r="G369" s="12">
        <v>37488</v>
      </c>
      <c r="H369" s="12">
        <v>431112</v>
      </c>
      <c r="I369" s="13">
        <v>390500</v>
      </c>
      <c r="J369" s="14">
        <v>41647</v>
      </c>
    </row>
    <row r="370" spans="1:10" ht="12.75">
      <c r="A370" s="9" t="s">
        <v>149</v>
      </c>
      <c r="B370" s="9" t="s">
        <v>123</v>
      </c>
      <c r="C370" s="10">
        <v>1283</v>
      </c>
      <c r="D370" s="11">
        <v>5</v>
      </c>
      <c r="E370" s="10">
        <v>300</v>
      </c>
      <c r="F370" s="12">
        <v>384900</v>
      </c>
      <c r="G370" s="12">
        <v>30792</v>
      </c>
      <c r="H370" s="12">
        <v>354108</v>
      </c>
      <c r="I370" s="13">
        <v>320750</v>
      </c>
      <c r="J370" s="14">
        <v>41283</v>
      </c>
    </row>
    <row r="371" spans="1:10" ht="12.75">
      <c r="A371" s="9" t="s">
        <v>16</v>
      </c>
      <c r="B371" s="9" t="s">
        <v>123</v>
      </c>
      <c r="C371" s="10">
        <v>711</v>
      </c>
      <c r="D371" s="11">
        <v>5</v>
      </c>
      <c r="E371" s="10">
        <v>15</v>
      </c>
      <c r="F371" s="12">
        <v>10665</v>
      </c>
      <c r="G371" s="12">
        <v>853.2</v>
      </c>
      <c r="H371" s="12">
        <v>9811.7999999999993</v>
      </c>
      <c r="I371" s="13">
        <v>7110</v>
      </c>
      <c r="J371" s="14">
        <v>41651</v>
      </c>
    </row>
    <row r="372" spans="1:10" ht="12.75">
      <c r="A372" s="9" t="s">
        <v>73</v>
      </c>
      <c r="B372" s="9" t="s">
        <v>123</v>
      </c>
      <c r="C372" s="10">
        <v>1114</v>
      </c>
      <c r="D372" s="11">
        <v>10</v>
      </c>
      <c r="E372" s="10">
        <v>125</v>
      </c>
      <c r="F372" s="12">
        <v>139250</v>
      </c>
      <c r="G372" s="12">
        <v>11140</v>
      </c>
      <c r="H372" s="12">
        <v>128110</v>
      </c>
      <c r="I372" s="13">
        <v>133680</v>
      </c>
      <c r="J372" s="14">
        <v>41642</v>
      </c>
    </row>
    <row r="373" spans="1:10" ht="12.75">
      <c r="A373" s="9" t="s">
        <v>28</v>
      </c>
      <c r="B373" s="9" t="s">
        <v>123</v>
      </c>
      <c r="C373" s="10">
        <v>1259</v>
      </c>
      <c r="D373" s="11">
        <v>10</v>
      </c>
      <c r="E373" s="10">
        <v>7</v>
      </c>
      <c r="F373" s="12">
        <v>8813</v>
      </c>
      <c r="G373" s="12">
        <v>705.04</v>
      </c>
      <c r="H373" s="12">
        <v>8107.96</v>
      </c>
      <c r="I373" s="13">
        <v>6295</v>
      </c>
      <c r="J373" s="14">
        <v>41643</v>
      </c>
    </row>
    <row r="374" spans="1:10" ht="12.75">
      <c r="A374" s="9" t="s">
        <v>28</v>
      </c>
      <c r="B374" s="9" t="s">
        <v>123</v>
      </c>
      <c r="C374" s="10">
        <v>1095</v>
      </c>
      <c r="D374" s="11">
        <v>10</v>
      </c>
      <c r="E374" s="10">
        <v>7</v>
      </c>
      <c r="F374" s="12">
        <v>7665</v>
      </c>
      <c r="G374" s="12">
        <v>613.20000000000005</v>
      </c>
      <c r="H374" s="12">
        <v>7051.8</v>
      </c>
      <c r="I374" s="13">
        <v>5475</v>
      </c>
      <c r="J374" s="14">
        <v>41644</v>
      </c>
    </row>
    <row r="375" spans="1:10" ht="12.75">
      <c r="A375" s="9" t="s">
        <v>28</v>
      </c>
      <c r="B375" s="9" t="s">
        <v>123</v>
      </c>
      <c r="C375" s="10">
        <v>1366</v>
      </c>
      <c r="D375" s="11">
        <v>10</v>
      </c>
      <c r="E375" s="10">
        <v>20</v>
      </c>
      <c r="F375" s="12">
        <v>27320</v>
      </c>
      <c r="G375" s="12">
        <v>2185.6</v>
      </c>
      <c r="H375" s="12">
        <v>25134.400000000001</v>
      </c>
      <c r="I375" s="13">
        <v>13660</v>
      </c>
      <c r="J375" s="14">
        <v>41645</v>
      </c>
    </row>
    <row r="376" spans="1:10" ht="12.75">
      <c r="A376" s="9" t="s">
        <v>32</v>
      </c>
      <c r="B376" s="9" t="s">
        <v>123</v>
      </c>
      <c r="C376" s="10">
        <v>2460</v>
      </c>
      <c r="D376" s="11">
        <v>10</v>
      </c>
      <c r="E376" s="10">
        <v>300</v>
      </c>
      <c r="F376" s="12">
        <v>738000</v>
      </c>
      <c r="G376" s="12">
        <v>59040</v>
      </c>
      <c r="H376" s="12">
        <v>678960</v>
      </c>
      <c r="I376" s="13">
        <v>615000</v>
      </c>
      <c r="J376" s="14">
        <v>41645</v>
      </c>
    </row>
    <row r="377" spans="1:10" ht="12.75">
      <c r="A377" s="9" t="s">
        <v>33</v>
      </c>
      <c r="B377" s="9" t="s">
        <v>123</v>
      </c>
      <c r="C377" s="10">
        <v>678</v>
      </c>
      <c r="D377" s="11">
        <v>10</v>
      </c>
      <c r="E377" s="10">
        <v>7</v>
      </c>
      <c r="F377" s="12">
        <v>4746</v>
      </c>
      <c r="G377" s="12">
        <v>379.68</v>
      </c>
      <c r="H377" s="12">
        <v>4366.32</v>
      </c>
      <c r="I377" s="13">
        <v>3390</v>
      </c>
      <c r="J377" s="14">
        <v>41647</v>
      </c>
    </row>
    <row r="378" spans="1:10" ht="12.75">
      <c r="A378" s="9" t="s">
        <v>28</v>
      </c>
      <c r="B378" s="9" t="s">
        <v>123</v>
      </c>
      <c r="C378" s="10">
        <v>1598</v>
      </c>
      <c r="D378" s="11">
        <v>10</v>
      </c>
      <c r="E378" s="10">
        <v>7</v>
      </c>
      <c r="F378" s="12">
        <v>11186</v>
      </c>
      <c r="G378" s="12">
        <v>894.88</v>
      </c>
      <c r="H378" s="12">
        <v>10291.120000000001</v>
      </c>
      <c r="I378" s="13">
        <v>7990</v>
      </c>
      <c r="J378" s="14">
        <v>41647</v>
      </c>
    </row>
    <row r="379" spans="1:10" ht="12.75">
      <c r="A379" s="9" t="s">
        <v>28</v>
      </c>
      <c r="B379" s="9" t="s">
        <v>123</v>
      </c>
      <c r="C379" s="10">
        <v>2409</v>
      </c>
      <c r="D379" s="11">
        <v>10</v>
      </c>
      <c r="E379" s="10">
        <v>7</v>
      </c>
      <c r="F379" s="12">
        <v>16863</v>
      </c>
      <c r="G379" s="12">
        <v>1349.04</v>
      </c>
      <c r="H379" s="12">
        <v>15513.96</v>
      </c>
      <c r="I379" s="13">
        <v>12045</v>
      </c>
      <c r="J379" s="14">
        <v>41283</v>
      </c>
    </row>
    <row r="380" spans="1:10" ht="12.75">
      <c r="A380" s="9" t="s">
        <v>28</v>
      </c>
      <c r="B380" s="9" t="s">
        <v>123</v>
      </c>
      <c r="C380" s="10">
        <v>1934</v>
      </c>
      <c r="D380" s="11">
        <v>10</v>
      </c>
      <c r="E380" s="10">
        <v>20</v>
      </c>
      <c r="F380" s="12">
        <v>38680</v>
      </c>
      <c r="G380" s="12">
        <v>3094.4</v>
      </c>
      <c r="H380" s="12">
        <v>35585.599999999999</v>
      </c>
      <c r="I380" s="13">
        <v>19340</v>
      </c>
      <c r="J380" s="14">
        <v>41648</v>
      </c>
    </row>
    <row r="381" spans="1:10" ht="12.75">
      <c r="A381" s="9" t="s">
        <v>30</v>
      </c>
      <c r="B381" s="9" t="s">
        <v>123</v>
      </c>
      <c r="C381" s="10">
        <v>2993</v>
      </c>
      <c r="D381" s="11">
        <v>10</v>
      </c>
      <c r="E381" s="10">
        <v>20</v>
      </c>
      <c r="F381" s="12">
        <v>59860</v>
      </c>
      <c r="G381" s="12">
        <v>4788.8</v>
      </c>
      <c r="H381" s="12">
        <v>55071.199999999997</v>
      </c>
      <c r="I381" s="13">
        <v>29930</v>
      </c>
      <c r="J381" s="14">
        <v>41648</v>
      </c>
    </row>
    <row r="382" spans="1:10" ht="12.75">
      <c r="A382" s="9" t="s">
        <v>28</v>
      </c>
      <c r="B382" s="9" t="s">
        <v>123</v>
      </c>
      <c r="C382" s="10">
        <v>2146</v>
      </c>
      <c r="D382" s="11">
        <v>10</v>
      </c>
      <c r="E382" s="10">
        <v>350</v>
      </c>
      <c r="F382" s="12">
        <v>751100</v>
      </c>
      <c r="G382" s="12">
        <v>60088</v>
      </c>
      <c r="H382" s="12">
        <v>691012</v>
      </c>
      <c r="I382" s="13">
        <v>557960</v>
      </c>
      <c r="J382" s="14">
        <v>41285</v>
      </c>
    </row>
    <row r="383" spans="1:10" ht="12.75">
      <c r="A383" s="9" t="s">
        <v>30</v>
      </c>
      <c r="B383" s="9" t="s">
        <v>123</v>
      </c>
      <c r="C383" s="10">
        <v>1946</v>
      </c>
      <c r="D383" s="11">
        <v>10</v>
      </c>
      <c r="E383" s="10">
        <v>7</v>
      </c>
      <c r="F383" s="12">
        <v>13622</v>
      </c>
      <c r="G383" s="12">
        <v>1089.76</v>
      </c>
      <c r="H383" s="12">
        <v>12532.24</v>
      </c>
      <c r="I383" s="13">
        <v>9730</v>
      </c>
      <c r="J383" s="14">
        <v>41286</v>
      </c>
    </row>
    <row r="384" spans="1:10" ht="12.75">
      <c r="A384" s="9" t="s">
        <v>30</v>
      </c>
      <c r="B384" s="9" t="s">
        <v>123</v>
      </c>
      <c r="C384" s="10">
        <v>1362</v>
      </c>
      <c r="D384" s="11">
        <v>10</v>
      </c>
      <c r="E384" s="10">
        <v>350</v>
      </c>
      <c r="F384" s="12">
        <v>476700</v>
      </c>
      <c r="G384" s="12">
        <v>38136</v>
      </c>
      <c r="H384" s="12">
        <v>438564</v>
      </c>
      <c r="I384" s="13">
        <v>354120</v>
      </c>
      <c r="J384" s="14">
        <v>41651</v>
      </c>
    </row>
    <row r="385" spans="1:10" ht="12.75">
      <c r="A385" s="9" t="s">
        <v>124</v>
      </c>
      <c r="B385" s="9" t="s">
        <v>123</v>
      </c>
      <c r="C385" s="10">
        <v>598</v>
      </c>
      <c r="D385" s="11">
        <v>120</v>
      </c>
      <c r="E385" s="10">
        <v>12</v>
      </c>
      <c r="F385" s="12">
        <v>7176</v>
      </c>
      <c r="G385" s="12">
        <v>574.08000000000004</v>
      </c>
      <c r="H385" s="12">
        <v>6601.92</v>
      </c>
      <c r="I385" s="13">
        <v>1794</v>
      </c>
      <c r="J385" s="14">
        <v>41642</v>
      </c>
    </row>
    <row r="386" spans="1:10" ht="12.75">
      <c r="A386" s="9" t="s">
        <v>97</v>
      </c>
      <c r="B386" s="9" t="s">
        <v>123</v>
      </c>
      <c r="C386" s="10">
        <v>2907</v>
      </c>
      <c r="D386" s="11">
        <v>120</v>
      </c>
      <c r="E386" s="10">
        <v>7</v>
      </c>
      <c r="F386" s="12">
        <v>20349</v>
      </c>
      <c r="G386" s="12">
        <v>1627.92</v>
      </c>
      <c r="H386" s="12">
        <v>18721.080000000002</v>
      </c>
      <c r="I386" s="13">
        <v>14535</v>
      </c>
      <c r="J386" s="14">
        <v>41645</v>
      </c>
    </row>
    <row r="387" spans="1:10" ht="12.75">
      <c r="A387" s="9" t="s">
        <v>39</v>
      </c>
      <c r="B387" s="9" t="s">
        <v>123</v>
      </c>
      <c r="C387" s="10">
        <v>2338</v>
      </c>
      <c r="D387" s="11">
        <v>120</v>
      </c>
      <c r="E387" s="10">
        <v>7</v>
      </c>
      <c r="F387" s="12">
        <v>16366</v>
      </c>
      <c r="G387" s="12">
        <v>1309.28</v>
      </c>
      <c r="H387" s="12">
        <v>15056.72</v>
      </c>
      <c r="I387" s="13">
        <v>11690</v>
      </c>
      <c r="J387" s="14">
        <v>41645</v>
      </c>
    </row>
    <row r="388" spans="1:10" ht="12.75">
      <c r="A388" s="9" t="s">
        <v>136</v>
      </c>
      <c r="B388" s="9" t="s">
        <v>123</v>
      </c>
      <c r="C388" s="10">
        <v>386</v>
      </c>
      <c r="D388" s="11">
        <v>120</v>
      </c>
      <c r="E388" s="10">
        <v>300</v>
      </c>
      <c r="F388" s="12">
        <v>115800</v>
      </c>
      <c r="G388" s="12">
        <v>9264</v>
      </c>
      <c r="H388" s="12">
        <v>106536</v>
      </c>
      <c r="I388" s="13">
        <v>96500</v>
      </c>
      <c r="J388" s="14">
        <v>41285</v>
      </c>
    </row>
    <row r="389" spans="1:10" ht="12.75">
      <c r="A389" s="9" t="s">
        <v>150</v>
      </c>
      <c r="B389" s="9" t="s">
        <v>123</v>
      </c>
      <c r="C389" s="10">
        <v>635</v>
      </c>
      <c r="D389" s="11">
        <v>120</v>
      </c>
      <c r="E389" s="10">
        <v>300</v>
      </c>
      <c r="F389" s="12">
        <v>190500</v>
      </c>
      <c r="G389" s="12">
        <v>15240</v>
      </c>
      <c r="H389" s="12">
        <v>175260</v>
      </c>
      <c r="I389" s="13">
        <v>158750</v>
      </c>
      <c r="J389" s="14">
        <v>41651</v>
      </c>
    </row>
    <row r="390" spans="1:10" ht="12.75">
      <c r="A390" s="9" t="s">
        <v>46</v>
      </c>
      <c r="B390" s="9" t="s">
        <v>123</v>
      </c>
      <c r="C390" s="10">
        <v>574.5</v>
      </c>
      <c r="D390" s="11">
        <v>250</v>
      </c>
      <c r="E390" s="10">
        <v>350</v>
      </c>
      <c r="F390" s="12">
        <v>201075</v>
      </c>
      <c r="G390" s="12">
        <v>16086</v>
      </c>
      <c r="H390" s="12">
        <v>184989</v>
      </c>
      <c r="I390" s="13">
        <v>149370</v>
      </c>
      <c r="J390" s="14">
        <v>41643</v>
      </c>
    </row>
    <row r="391" spans="1:10" ht="12.75">
      <c r="A391" s="9" t="s">
        <v>77</v>
      </c>
      <c r="B391" s="9" t="s">
        <v>123</v>
      </c>
      <c r="C391" s="10">
        <v>2338</v>
      </c>
      <c r="D391" s="11">
        <v>250</v>
      </c>
      <c r="E391" s="10">
        <v>7</v>
      </c>
      <c r="F391" s="12">
        <v>16366</v>
      </c>
      <c r="G391" s="12">
        <v>1309.28</v>
      </c>
      <c r="H391" s="12">
        <v>15056.72</v>
      </c>
      <c r="I391" s="13">
        <v>11690</v>
      </c>
      <c r="J391" s="14">
        <v>41645</v>
      </c>
    </row>
    <row r="392" spans="1:10" ht="12.75">
      <c r="A392" s="9" t="s">
        <v>46</v>
      </c>
      <c r="B392" s="9" t="s">
        <v>123</v>
      </c>
      <c r="C392" s="10">
        <v>381</v>
      </c>
      <c r="D392" s="11">
        <v>250</v>
      </c>
      <c r="E392" s="10">
        <v>350</v>
      </c>
      <c r="F392" s="12">
        <v>133350</v>
      </c>
      <c r="G392" s="12">
        <v>10668</v>
      </c>
      <c r="H392" s="12">
        <v>122682</v>
      </c>
      <c r="I392" s="13">
        <v>99060</v>
      </c>
      <c r="J392" s="14">
        <v>41647</v>
      </c>
    </row>
    <row r="393" spans="1:10" ht="12.75">
      <c r="A393" s="9" t="s">
        <v>77</v>
      </c>
      <c r="B393" s="9" t="s">
        <v>123</v>
      </c>
      <c r="C393" s="10">
        <v>422</v>
      </c>
      <c r="D393" s="11">
        <v>250</v>
      </c>
      <c r="E393" s="10">
        <v>350</v>
      </c>
      <c r="F393" s="12">
        <v>147700</v>
      </c>
      <c r="G393" s="12">
        <v>11816</v>
      </c>
      <c r="H393" s="12">
        <v>135884</v>
      </c>
      <c r="I393" s="13">
        <v>109720</v>
      </c>
      <c r="J393" s="14">
        <v>41647</v>
      </c>
    </row>
    <row r="394" spans="1:10" ht="12.75">
      <c r="A394" s="9" t="s">
        <v>42</v>
      </c>
      <c r="B394" s="9" t="s">
        <v>123</v>
      </c>
      <c r="C394" s="10">
        <v>2134</v>
      </c>
      <c r="D394" s="11">
        <v>250</v>
      </c>
      <c r="E394" s="10">
        <v>300</v>
      </c>
      <c r="F394" s="12">
        <v>640200</v>
      </c>
      <c r="G394" s="12">
        <v>51216</v>
      </c>
      <c r="H394" s="12">
        <v>588984</v>
      </c>
      <c r="I394" s="13">
        <v>533500</v>
      </c>
      <c r="J394" s="14">
        <v>41648</v>
      </c>
    </row>
    <row r="395" spans="1:10" ht="12.75">
      <c r="A395" s="9" t="s">
        <v>112</v>
      </c>
      <c r="B395" s="9" t="s">
        <v>123</v>
      </c>
      <c r="C395" s="10">
        <v>808</v>
      </c>
      <c r="D395" s="11">
        <v>250</v>
      </c>
      <c r="E395" s="10">
        <v>300</v>
      </c>
      <c r="F395" s="12">
        <v>242400</v>
      </c>
      <c r="G395" s="12">
        <v>19392</v>
      </c>
      <c r="H395" s="12">
        <v>223008</v>
      </c>
      <c r="I395" s="13">
        <v>202000</v>
      </c>
      <c r="J395" s="14">
        <v>41286</v>
      </c>
    </row>
    <row r="396" spans="1:10" ht="12.75">
      <c r="A396" s="9" t="s">
        <v>122</v>
      </c>
      <c r="B396" s="9" t="s">
        <v>123</v>
      </c>
      <c r="C396" s="10">
        <v>708</v>
      </c>
      <c r="D396" s="11">
        <v>260</v>
      </c>
      <c r="E396" s="10">
        <v>20</v>
      </c>
      <c r="F396" s="12">
        <v>14160</v>
      </c>
      <c r="G396" s="12">
        <v>1132.8</v>
      </c>
      <c r="H396" s="12">
        <v>13027.2</v>
      </c>
      <c r="I396" s="13">
        <v>7080</v>
      </c>
      <c r="J396" s="14">
        <v>41645</v>
      </c>
    </row>
    <row r="397" spans="1:10" ht="12.75">
      <c r="A397" s="9" t="s">
        <v>53</v>
      </c>
      <c r="B397" s="9" t="s">
        <v>123</v>
      </c>
      <c r="C397" s="10">
        <v>2907</v>
      </c>
      <c r="D397" s="11">
        <v>260</v>
      </c>
      <c r="E397" s="10">
        <v>7</v>
      </c>
      <c r="F397" s="12">
        <v>20349</v>
      </c>
      <c r="G397" s="12">
        <v>1627.92</v>
      </c>
      <c r="H397" s="12">
        <v>18721.080000000002</v>
      </c>
      <c r="I397" s="13">
        <v>14535</v>
      </c>
      <c r="J397" s="14">
        <v>41645</v>
      </c>
    </row>
    <row r="398" spans="1:10" ht="12.75">
      <c r="A398" s="9" t="s">
        <v>52</v>
      </c>
      <c r="B398" s="9" t="s">
        <v>123</v>
      </c>
      <c r="C398" s="10">
        <v>1366</v>
      </c>
      <c r="D398" s="11">
        <v>260</v>
      </c>
      <c r="E398" s="10">
        <v>20</v>
      </c>
      <c r="F398" s="12">
        <v>27320</v>
      </c>
      <c r="G398" s="12">
        <v>2185.6</v>
      </c>
      <c r="H398" s="12">
        <v>25134.400000000001</v>
      </c>
      <c r="I398" s="13">
        <v>13660</v>
      </c>
      <c r="J398" s="14">
        <v>41645</v>
      </c>
    </row>
    <row r="399" spans="1:10" ht="12.75">
      <c r="A399" s="9" t="s">
        <v>106</v>
      </c>
      <c r="B399" s="9" t="s">
        <v>123</v>
      </c>
      <c r="C399" s="10">
        <v>2460</v>
      </c>
      <c r="D399" s="11">
        <v>260</v>
      </c>
      <c r="E399" s="10">
        <v>300</v>
      </c>
      <c r="F399" s="12">
        <v>738000</v>
      </c>
      <c r="G399" s="12">
        <v>59040</v>
      </c>
      <c r="H399" s="12">
        <v>678960</v>
      </c>
      <c r="I399" s="13">
        <v>615000</v>
      </c>
      <c r="J399" s="14">
        <v>41645</v>
      </c>
    </row>
    <row r="400" spans="1:10" ht="12.75">
      <c r="A400" s="9" t="s">
        <v>52</v>
      </c>
      <c r="B400" s="9" t="s">
        <v>123</v>
      </c>
      <c r="C400" s="10">
        <v>1520</v>
      </c>
      <c r="D400" s="11">
        <v>260</v>
      </c>
      <c r="E400" s="10">
        <v>20</v>
      </c>
      <c r="F400" s="12">
        <v>30400</v>
      </c>
      <c r="G400" s="12">
        <v>2432</v>
      </c>
      <c r="H400" s="12">
        <v>27968</v>
      </c>
      <c r="I400" s="13">
        <v>15200</v>
      </c>
      <c r="J400" s="14">
        <v>41650</v>
      </c>
    </row>
    <row r="401" spans="1:10" ht="12.75">
      <c r="A401" s="9" t="s">
        <v>151</v>
      </c>
      <c r="B401" s="9" t="s">
        <v>123</v>
      </c>
      <c r="C401" s="10">
        <v>711</v>
      </c>
      <c r="D401" s="11">
        <v>260</v>
      </c>
      <c r="E401" s="10">
        <v>15</v>
      </c>
      <c r="F401" s="12">
        <v>10665</v>
      </c>
      <c r="G401" s="12">
        <v>853.2</v>
      </c>
      <c r="H401" s="12">
        <v>9811.7999999999993</v>
      </c>
      <c r="I401" s="13">
        <v>7110</v>
      </c>
      <c r="J401" s="14">
        <v>41651</v>
      </c>
    </row>
    <row r="402" spans="1:10" ht="12.75">
      <c r="A402" s="9" t="s">
        <v>125</v>
      </c>
      <c r="B402" s="9" t="s">
        <v>123</v>
      </c>
      <c r="C402" s="10">
        <v>1375</v>
      </c>
      <c r="D402" s="11">
        <v>260</v>
      </c>
      <c r="E402" s="10">
        <v>12</v>
      </c>
      <c r="F402" s="12">
        <v>16500</v>
      </c>
      <c r="G402" s="12">
        <v>1320</v>
      </c>
      <c r="H402" s="12">
        <v>15180</v>
      </c>
      <c r="I402" s="13">
        <v>4125</v>
      </c>
      <c r="J402" s="14">
        <v>41286</v>
      </c>
    </row>
    <row r="403" spans="1:10" ht="12.75">
      <c r="A403" s="9" t="s">
        <v>106</v>
      </c>
      <c r="B403" s="9" t="s">
        <v>123</v>
      </c>
      <c r="C403" s="10">
        <v>635</v>
      </c>
      <c r="D403" s="11">
        <v>260</v>
      </c>
      <c r="E403" s="10">
        <v>300</v>
      </c>
      <c r="F403" s="12">
        <v>190500</v>
      </c>
      <c r="G403" s="12">
        <v>15240</v>
      </c>
      <c r="H403" s="12">
        <v>175260</v>
      </c>
      <c r="I403" s="13">
        <v>158750</v>
      </c>
      <c r="J403" s="14">
        <v>41651</v>
      </c>
    </row>
    <row r="404" spans="1:10" ht="12.75">
      <c r="A404" s="9" t="s">
        <v>104</v>
      </c>
      <c r="B404" s="9" t="s">
        <v>123</v>
      </c>
      <c r="C404" s="10">
        <v>436.5</v>
      </c>
      <c r="D404" s="11">
        <v>250</v>
      </c>
      <c r="E404" s="10">
        <v>20</v>
      </c>
      <c r="F404" s="12">
        <v>8730</v>
      </c>
      <c r="G404" s="12">
        <v>698.4</v>
      </c>
      <c r="H404" s="12">
        <v>8031.6</v>
      </c>
      <c r="I404" s="13">
        <v>4365</v>
      </c>
      <c r="J404" s="14">
        <v>41646</v>
      </c>
    </row>
    <row r="405" spans="1:10" ht="12.75">
      <c r="A405" s="9" t="s">
        <v>152</v>
      </c>
      <c r="B405" s="9" t="s">
        <v>123</v>
      </c>
      <c r="C405" s="10">
        <v>1094</v>
      </c>
      <c r="D405" s="11">
        <v>3</v>
      </c>
      <c r="E405" s="10">
        <v>300</v>
      </c>
      <c r="F405" s="12">
        <v>328200</v>
      </c>
      <c r="G405" s="12">
        <v>29538</v>
      </c>
      <c r="H405" s="12">
        <v>298662</v>
      </c>
      <c r="I405" s="13">
        <v>273500</v>
      </c>
      <c r="J405" s="14">
        <v>41645</v>
      </c>
    </row>
    <row r="406" spans="1:10" ht="12.75">
      <c r="A406" s="9" t="s">
        <v>132</v>
      </c>
      <c r="B406" s="9" t="s">
        <v>123</v>
      </c>
      <c r="C406" s="10">
        <v>367</v>
      </c>
      <c r="D406" s="11">
        <v>3</v>
      </c>
      <c r="E406" s="10">
        <v>12</v>
      </c>
      <c r="F406" s="12">
        <v>4404</v>
      </c>
      <c r="G406" s="12">
        <v>396.36</v>
      </c>
      <c r="H406" s="12">
        <v>4007.64</v>
      </c>
      <c r="I406" s="13">
        <v>1101</v>
      </c>
      <c r="J406" s="14">
        <v>41284</v>
      </c>
    </row>
    <row r="407" spans="1:10" ht="12.75">
      <c r="A407" s="9" t="s">
        <v>149</v>
      </c>
      <c r="B407" s="9" t="s">
        <v>123</v>
      </c>
      <c r="C407" s="10">
        <v>3802.5</v>
      </c>
      <c r="D407" s="11">
        <v>5</v>
      </c>
      <c r="E407" s="10">
        <v>300</v>
      </c>
      <c r="F407" s="12">
        <v>1140750</v>
      </c>
      <c r="G407" s="12">
        <v>102667.5</v>
      </c>
      <c r="H407" s="12">
        <v>1038082.5</v>
      </c>
      <c r="I407" s="13">
        <v>950625</v>
      </c>
      <c r="J407" s="14">
        <v>41643</v>
      </c>
    </row>
    <row r="408" spans="1:10" ht="12.75">
      <c r="A408" s="9" t="s">
        <v>18</v>
      </c>
      <c r="B408" s="9" t="s">
        <v>123</v>
      </c>
      <c r="C408" s="10">
        <v>1666</v>
      </c>
      <c r="D408" s="11">
        <v>5</v>
      </c>
      <c r="E408" s="10">
        <v>350</v>
      </c>
      <c r="F408" s="12">
        <v>583100</v>
      </c>
      <c r="G408" s="12">
        <v>52479</v>
      </c>
      <c r="H408" s="12">
        <v>530621</v>
      </c>
      <c r="I408" s="13">
        <v>433160</v>
      </c>
      <c r="J408" s="14">
        <v>41644</v>
      </c>
    </row>
    <row r="409" spans="1:10" ht="12.75">
      <c r="A409" s="9" t="s">
        <v>142</v>
      </c>
      <c r="B409" s="9" t="s">
        <v>123</v>
      </c>
      <c r="C409" s="10">
        <v>322</v>
      </c>
      <c r="D409" s="11">
        <v>5</v>
      </c>
      <c r="E409" s="10">
        <v>300</v>
      </c>
      <c r="F409" s="12">
        <v>96600</v>
      </c>
      <c r="G409" s="12">
        <v>8694</v>
      </c>
      <c r="H409" s="12">
        <v>87906</v>
      </c>
      <c r="I409" s="13">
        <v>80500</v>
      </c>
      <c r="J409" s="14">
        <v>41283</v>
      </c>
    </row>
    <row r="410" spans="1:10" ht="12.75">
      <c r="A410" s="9" t="s">
        <v>17</v>
      </c>
      <c r="B410" s="9" t="s">
        <v>123</v>
      </c>
      <c r="C410" s="10">
        <v>2321</v>
      </c>
      <c r="D410" s="11">
        <v>5</v>
      </c>
      <c r="E410" s="10">
        <v>12</v>
      </c>
      <c r="F410" s="12">
        <v>27852</v>
      </c>
      <c r="G410" s="12">
        <v>2506.6799999999998</v>
      </c>
      <c r="H410" s="12">
        <v>25345.32</v>
      </c>
      <c r="I410" s="13">
        <v>6963</v>
      </c>
      <c r="J410" s="14">
        <v>41650</v>
      </c>
    </row>
    <row r="411" spans="1:10" ht="12.75">
      <c r="A411" s="9" t="s">
        <v>110</v>
      </c>
      <c r="B411" s="9" t="s">
        <v>123</v>
      </c>
      <c r="C411" s="10">
        <v>1857</v>
      </c>
      <c r="D411" s="11">
        <v>5</v>
      </c>
      <c r="E411" s="10">
        <v>125</v>
      </c>
      <c r="F411" s="12">
        <v>232125</v>
      </c>
      <c r="G411" s="12">
        <v>20891.25</v>
      </c>
      <c r="H411" s="12">
        <v>211233.75</v>
      </c>
      <c r="I411" s="13">
        <v>222840</v>
      </c>
      <c r="J411" s="14">
        <v>41285</v>
      </c>
    </row>
    <row r="412" spans="1:10" ht="12.75">
      <c r="A412" s="9" t="s">
        <v>68</v>
      </c>
      <c r="B412" s="9" t="s">
        <v>123</v>
      </c>
      <c r="C412" s="10">
        <v>1611</v>
      </c>
      <c r="D412" s="11">
        <v>5</v>
      </c>
      <c r="E412" s="10">
        <v>7</v>
      </c>
      <c r="F412" s="12">
        <v>11277</v>
      </c>
      <c r="G412" s="12">
        <v>1014.93</v>
      </c>
      <c r="H412" s="12">
        <v>10262.07</v>
      </c>
      <c r="I412" s="13">
        <v>8055</v>
      </c>
      <c r="J412" s="14">
        <v>41286</v>
      </c>
    </row>
    <row r="413" spans="1:10" ht="12.75">
      <c r="A413" s="9" t="s">
        <v>69</v>
      </c>
      <c r="B413" s="9" t="s">
        <v>123</v>
      </c>
      <c r="C413" s="10">
        <v>2797</v>
      </c>
      <c r="D413" s="11">
        <v>5</v>
      </c>
      <c r="E413" s="10">
        <v>125</v>
      </c>
      <c r="F413" s="12">
        <v>349625</v>
      </c>
      <c r="G413" s="12">
        <v>31466.25</v>
      </c>
      <c r="H413" s="12">
        <v>318158.75</v>
      </c>
      <c r="I413" s="13">
        <v>335640</v>
      </c>
      <c r="J413" s="14">
        <v>41651</v>
      </c>
    </row>
    <row r="414" spans="1:10" ht="12.75">
      <c r="A414" s="9" t="s">
        <v>116</v>
      </c>
      <c r="B414" s="9" t="s">
        <v>123</v>
      </c>
      <c r="C414" s="10">
        <v>334</v>
      </c>
      <c r="D414" s="11">
        <v>5</v>
      </c>
      <c r="E414" s="10">
        <v>300</v>
      </c>
      <c r="F414" s="12">
        <v>100200</v>
      </c>
      <c r="G414" s="12">
        <v>9018</v>
      </c>
      <c r="H414" s="12">
        <v>91182</v>
      </c>
      <c r="I414" s="13">
        <v>83500</v>
      </c>
      <c r="J414" s="14">
        <v>41286</v>
      </c>
    </row>
    <row r="415" spans="1:10" ht="12.75">
      <c r="A415" s="9" t="s">
        <v>32</v>
      </c>
      <c r="B415" s="9" t="s">
        <v>123</v>
      </c>
      <c r="C415" s="10">
        <v>2565</v>
      </c>
      <c r="D415" s="11">
        <v>10</v>
      </c>
      <c r="E415" s="10">
        <v>300</v>
      </c>
      <c r="F415" s="12">
        <v>769500</v>
      </c>
      <c r="G415" s="12">
        <v>69255</v>
      </c>
      <c r="H415" s="12">
        <v>700245</v>
      </c>
      <c r="I415" s="13">
        <v>641250</v>
      </c>
      <c r="J415" s="14">
        <v>41640</v>
      </c>
    </row>
    <row r="416" spans="1:10" ht="12.75">
      <c r="A416" s="9" t="s">
        <v>30</v>
      </c>
      <c r="B416" s="9" t="s">
        <v>123</v>
      </c>
      <c r="C416" s="10">
        <v>2417</v>
      </c>
      <c r="D416" s="11">
        <v>10</v>
      </c>
      <c r="E416" s="10">
        <v>350</v>
      </c>
      <c r="F416" s="12">
        <v>845950</v>
      </c>
      <c r="G416" s="12">
        <v>76135.5</v>
      </c>
      <c r="H416" s="12">
        <v>769814.5</v>
      </c>
      <c r="I416" s="13">
        <v>628420</v>
      </c>
      <c r="J416" s="14">
        <v>41640</v>
      </c>
    </row>
    <row r="417" spans="1:10" ht="12.75">
      <c r="A417" s="9" t="s">
        <v>70</v>
      </c>
      <c r="B417" s="9" t="s">
        <v>123</v>
      </c>
      <c r="C417" s="10">
        <v>3675</v>
      </c>
      <c r="D417" s="11">
        <v>10</v>
      </c>
      <c r="E417" s="10">
        <v>15</v>
      </c>
      <c r="F417" s="12">
        <v>55125</v>
      </c>
      <c r="G417" s="12">
        <v>4961.25</v>
      </c>
      <c r="H417" s="12">
        <v>50163.75</v>
      </c>
      <c r="I417" s="13">
        <v>36750</v>
      </c>
      <c r="J417" s="14">
        <v>41643</v>
      </c>
    </row>
    <row r="418" spans="1:10" ht="12.75">
      <c r="A418" s="9" t="s">
        <v>94</v>
      </c>
      <c r="B418" s="9" t="s">
        <v>123</v>
      </c>
      <c r="C418" s="10">
        <v>1094</v>
      </c>
      <c r="D418" s="11">
        <v>10</v>
      </c>
      <c r="E418" s="10">
        <v>300</v>
      </c>
      <c r="F418" s="12">
        <v>328200</v>
      </c>
      <c r="G418" s="12">
        <v>29538</v>
      </c>
      <c r="H418" s="12">
        <v>298662</v>
      </c>
      <c r="I418" s="13">
        <v>273500</v>
      </c>
      <c r="J418" s="14">
        <v>41645</v>
      </c>
    </row>
    <row r="419" spans="1:10" ht="12.75">
      <c r="A419" s="9" t="s">
        <v>31</v>
      </c>
      <c r="B419" s="9" t="s">
        <v>123</v>
      </c>
      <c r="C419" s="10">
        <v>1227</v>
      </c>
      <c r="D419" s="11">
        <v>10</v>
      </c>
      <c r="E419" s="10">
        <v>15</v>
      </c>
      <c r="F419" s="12">
        <v>18405</v>
      </c>
      <c r="G419" s="12">
        <v>1656.45</v>
      </c>
      <c r="H419" s="12">
        <v>16748.55</v>
      </c>
      <c r="I419" s="13">
        <v>12270</v>
      </c>
      <c r="J419" s="14">
        <v>41649</v>
      </c>
    </row>
    <row r="420" spans="1:10" ht="12.75">
      <c r="A420" s="9" t="s">
        <v>96</v>
      </c>
      <c r="B420" s="9" t="s">
        <v>123</v>
      </c>
      <c r="C420" s="10">
        <v>367</v>
      </c>
      <c r="D420" s="11">
        <v>10</v>
      </c>
      <c r="E420" s="10">
        <v>12</v>
      </c>
      <c r="F420" s="12">
        <v>4404</v>
      </c>
      <c r="G420" s="12">
        <v>396.36</v>
      </c>
      <c r="H420" s="12">
        <v>4007.64</v>
      </c>
      <c r="I420" s="13">
        <v>1101</v>
      </c>
      <c r="J420" s="14">
        <v>41284</v>
      </c>
    </row>
    <row r="421" spans="1:10" ht="12.75">
      <c r="A421" s="9" t="s">
        <v>90</v>
      </c>
      <c r="B421" s="9" t="s">
        <v>123</v>
      </c>
      <c r="C421" s="10">
        <v>1324</v>
      </c>
      <c r="D421" s="11">
        <v>10</v>
      </c>
      <c r="E421" s="10">
        <v>300</v>
      </c>
      <c r="F421" s="12">
        <v>397200</v>
      </c>
      <c r="G421" s="12">
        <v>35748</v>
      </c>
      <c r="H421" s="12">
        <v>361452</v>
      </c>
      <c r="I421" s="13">
        <v>331000</v>
      </c>
      <c r="J421" s="14">
        <v>41650</v>
      </c>
    </row>
    <row r="422" spans="1:10" ht="12.75">
      <c r="A422" s="9" t="s">
        <v>29</v>
      </c>
      <c r="B422" s="9" t="s">
        <v>123</v>
      </c>
      <c r="C422" s="10">
        <v>1775</v>
      </c>
      <c r="D422" s="11">
        <v>10</v>
      </c>
      <c r="E422" s="10">
        <v>12</v>
      </c>
      <c r="F422" s="12">
        <v>21300</v>
      </c>
      <c r="G422" s="12">
        <v>1917</v>
      </c>
      <c r="H422" s="12">
        <v>19383</v>
      </c>
      <c r="I422" s="13">
        <v>5325</v>
      </c>
      <c r="J422" s="14">
        <v>41285</v>
      </c>
    </row>
    <row r="423" spans="1:10" ht="12.75">
      <c r="A423" s="9" t="s">
        <v>71</v>
      </c>
      <c r="B423" s="9" t="s">
        <v>123</v>
      </c>
      <c r="C423" s="10">
        <v>2797</v>
      </c>
      <c r="D423" s="11">
        <v>10</v>
      </c>
      <c r="E423" s="10">
        <v>125</v>
      </c>
      <c r="F423" s="12">
        <v>349625</v>
      </c>
      <c r="G423" s="12">
        <v>31466.25</v>
      </c>
      <c r="H423" s="12">
        <v>318158.75</v>
      </c>
      <c r="I423" s="13">
        <v>335640</v>
      </c>
      <c r="J423" s="14">
        <v>41651</v>
      </c>
    </row>
    <row r="424" spans="1:10" ht="12.75">
      <c r="A424" s="9" t="s">
        <v>129</v>
      </c>
      <c r="B424" s="9" t="s">
        <v>123</v>
      </c>
      <c r="C424" s="10">
        <v>245</v>
      </c>
      <c r="D424" s="11">
        <v>120</v>
      </c>
      <c r="E424" s="10">
        <v>15</v>
      </c>
      <c r="F424" s="12">
        <v>3675</v>
      </c>
      <c r="G424" s="12">
        <v>330.75</v>
      </c>
      <c r="H424" s="12">
        <v>3344.25</v>
      </c>
      <c r="I424" s="13">
        <v>2450</v>
      </c>
      <c r="J424" s="14">
        <v>41644</v>
      </c>
    </row>
    <row r="425" spans="1:10" ht="12.75">
      <c r="A425" s="9" t="s">
        <v>153</v>
      </c>
      <c r="B425" s="9" t="s">
        <v>123</v>
      </c>
      <c r="C425" s="10">
        <v>3793.5</v>
      </c>
      <c r="D425" s="11">
        <v>120</v>
      </c>
      <c r="E425" s="10">
        <v>300</v>
      </c>
      <c r="F425" s="12">
        <v>1138050</v>
      </c>
      <c r="G425" s="12">
        <v>102424.5</v>
      </c>
      <c r="H425" s="12">
        <v>1035625.5</v>
      </c>
      <c r="I425" s="13">
        <v>948375</v>
      </c>
      <c r="J425" s="14">
        <v>41646</v>
      </c>
    </row>
    <row r="426" spans="1:10" ht="12.75">
      <c r="A426" s="9" t="s">
        <v>39</v>
      </c>
      <c r="B426" s="9" t="s">
        <v>123</v>
      </c>
      <c r="C426" s="10">
        <v>1307</v>
      </c>
      <c r="D426" s="11">
        <v>120</v>
      </c>
      <c r="E426" s="10">
        <v>350</v>
      </c>
      <c r="F426" s="12">
        <v>457450</v>
      </c>
      <c r="G426" s="12">
        <v>41170.5</v>
      </c>
      <c r="H426" s="12">
        <v>416279.5</v>
      </c>
      <c r="I426" s="13">
        <v>339820</v>
      </c>
      <c r="J426" s="14">
        <v>41646</v>
      </c>
    </row>
    <row r="427" spans="1:10" ht="12.75">
      <c r="A427" s="9" t="s">
        <v>41</v>
      </c>
      <c r="B427" s="9" t="s">
        <v>123</v>
      </c>
      <c r="C427" s="10">
        <v>567</v>
      </c>
      <c r="D427" s="11">
        <v>120</v>
      </c>
      <c r="E427" s="10">
        <v>125</v>
      </c>
      <c r="F427" s="12">
        <v>70875</v>
      </c>
      <c r="G427" s="12">
        <v>6378.75</v>
      </c>
      <c r="H427" s="12">
        <v>64496.25</v>
      </c>
      <c r="I427" s="13">
        <v>68040</v>
      </c>
      <c r="J427" s="14">
        <v>41648</v>
      </c>
    </row>
    <row r="428" spans="1:10" ht="12.75">
      <c r="A428" s="9" t="s">
        <v>99</v>
      </c>
      <c r="B428" s="9" t="s">
        <v>123</v>
      </c>
      <c r="C428" s="10">
        <v>2110</v>
      </c>
      <c r="D428" s="11">
        <v>120</v>
      </c>
      <c r="E428" s="10">
        <v>125</v>
      </c>
      <c r="F428" s="12">
        <v>263750</v>
      </c>
      <c r="G428" s="12">
        <v>23737.5</v>
      </c>
      <c r="H428" s="12">
        <v>240012.5</v>
      </c>
      <c r="I428" s="13">
        <v>253200</v>
      </c>
      <c r="J428" s="14">
        <v>41648</v>
      </c>
    </row>
    <row r="429" spans="1:10" ht="12.75">
      <c r="A429" s="9" t="s">
        <v>76</v>
      </c>
      <c r="B429" s="9" t="s">
        <v>123</v>
      </c>
      <c r="C429" s="10">
        <v>1269</v>
      </c>
      <c r="D429" s="11">
        <v>120</v>
      </c>
      <c r="E429" s="10">
        <v>350</v>
      </c>
      <c r="F429" s="12">
        <v>444150</v>
      </c>
      <c r="G429" s="12">
        <v>39973.5</v>
      </c>
      <c r="H429" s="12">
        <v>404176.5</v>
      </c>
      <c r="I429" s="13">
        <v>329940</v>
      </c>
      <c r="J429" s="14">
        <v>41649</v>
      </c>
    </row>
    <row r="430" spans="1:10" ht="12.75">
      <c r="A430" s="9" t="s">
        <v>154</v>
      </c>
      <c r="B430" s="9" t="s">
        <v>123</v>
      </c>
      <c r="C430" s="10">
        <v>1956</v>
      </c>
      <c r="D430" s="11">
        <v>250</v>
      </c>
      <c r="E430" s="10">
        <v>12</v>
      </c>
      <c r="F430" s="12">
        <v>23472</v>
      </c>
      <c r="G430" s="12">
        <v>2112.48</v>
      </c>
      <c r="H430" s="12">
        <v>21359.52</v>
      </c>
      <c r="I430" s="13">
        <v>5868</v>
      </c>
      <c r="J430" s="14">
        <v>41640</v>
      </c>
    </row>
    <row r="431" spans="1:10" ht="12.75">
      <c r="A431" s="9" t="s">
        <v>80</v>
      </c>
      <c r="B431" s="9" t="s">
        <v>123</v>
      </c>
      <c r="C431" s="10">
        <v>2659</v>
      </c>
      <c r="D431" s="11">
        <v>250</v>
      </c>
      <c r="E431" s="10">
        <v>300</v>
      </c>
      <c r="F431" s="12">
        <v>797700</v>
      </c>
      <c r="G431" s="12">
        <v>71793</v>
      </c>
      <c r="H431" s="12">
        <v>725907</v>
      </c>
      <c r="I431" s="13">
        <v>664750</v>
      </c>
      <c r="J431" s="14">
        <v>41641</v>
      </c>
    </row>
    <row r="432" spans="1:10" ht="12.75">
      <c r="A432" s="9" t="s">
        <v>104</v>
      </c>
      <c r="B432" s="9" t="s">
        <v>123</v>
      </c>
      <c r="C432" s="10">
        <v>1351.5</v>
      </c>
      <c r="D432" s="11">
        <v>250</v>
      </c>
      <c r="E432" s="10">
        <v>350</v>
      </c>
      <c r="F432" s="12">
        <v>473025</v>
      </c>
      <c r="G432" s="12">
        <v>42572.25</v>
      </c>
      <c r="H432" s="12">
        <v>430452.75</v>
      </c>
      <c r="I432" s="13">
        <v>351390</v>
      </c>
      <c r="J432" s="14">
        <v>41643</v>
      </c>
    </row>
    <row r="433" spans="1:10" ht="12.75">
      <c r="A433" s="9" t="s">
        <v>43</v>
      </c>
      <c r="B433" s="9" t="s">
        <v>123</v>
      </c>
      <c r="C433" s="10">
        <v>880</v>
      </c>
      <c r="D433" s="11">
        <v>250</v>
      </c>
      <c r="E433" s="10">
        <v>12</v>
      </c>
      <c r="F433" s="12">
        <v>10560</v>
      </c>
      <c r="G433" s="12">
        <v>950.4</v>
      </c>
      <c r="H433" s="12">
        <v>9609.6</v>
      </c>
      <c r="I433" s="13">
        <v>2640</v>
      </c>
      <c r="J433" s="14">
        <v>41644</v>
      </c>
    </row>
    <row r="434" spans="1:10" ht="12.75">
      <c r="A434" s="9" t="s">
        <v>112</v>
      </c>
      <c r="B434" s="9" t="s">
        <v>123</v>
      </c>
      <c r="C434" s="10">
        <v>1867</v>
      </c>
      <c r="D434" s="11">
        <v>250</v>
      </c>
      <c r="E434" s="10">
        <v>300</v>
      </c>
      <c r="F434" s="12">
        <v>560100</v>
      </c>
      <c r="G434" s="12">
        <v>50409</v>
      </c>
      <c r="H434" s="12">
        <v>509691</v>
      </c>
      <c r="I434" s="13">
        <v>466750</v>
      </c>
      <c r="J434" s="14">
        <v>41648</v>
      </c>
    </row>
    <row r="435" spans="1:10" ht="12.75">
      <c r="A435" s="9" t="s">
        <v>118</v>
      </c>
      <c r="B435" s="9" t="s">
        <v>123</v>
      </c>
      <c r="C435" s="10">
        <v>2234</v>
      </c>
      <c r="D435" s="11">
        <v>250</v>
      </c>
      <c r="E435" s="10">
        <v>12</v>
      </c>
      <c r="F435" s="12">
        <v>26808</v>
      </c>
      <c r="G435" s="12">
        <v>2412.7199999999998</v>
      </c>
      <c r="H435" s="12">
        <v>24395.279999999999</v>
      </c>
      <c r="I435" s="13">
        <v>6702</v>
      </c>
      <c r="J435" s="14">
        <v>41283</v>
      </c>
    </row>
    <row r="436" spans="1:10" ht="12.75">
      <c r="A436" s="9" t="s">
        <v>44</v>
      </c>
      <c r="B436" s="9" t="s">
        <v>123</v>
      </c>
      <c r="C436" s="10">
        <v>1227</v>
      </c>
      <c r="D436" s="11">
        <v>250</v>
      </c>
      <c r="E436" s="10">
        <v>15</v>
      </c>
      <c r="F436" s="12">
        <v>18405</v>
      </c>
      <c r="G436" s="12">
        <v>1656.45</v>
      </c>
      <c r="H436" s="12">
        <v>16748.55</v>
      </c>
      <c r="I436" s="13">
        <v>12270</v>
      </c>
      <c r="J436" s="14">
        <v>41649</v>
      </c>
    </row>
    <row r="437" spans="1:10" ht="12.75">
      <c r="A437" s="9" t="s">
        <v>102</v>
      </c>
      <c r="B437" s="9" t="s">
        <v>123</v>
      </c>
      <c r="C437" s="10">
        <v>877</v>
      </c>
      <c r="D437" s="11">
        <v>250</v>
      </c>
      <c r="E437" s="10">
        <v>125</v>
      </c>
      <c r="F437" s="12">
        <v>109625</v>
      </c>
      <c r="G437" s="12">
        <v>9866.25</v>
      </c>
      <c r="H437" s="12">
        <v>99758.75</v>
      </c>
      <c r="I437" s="13">
        <v>105240</v>
      </c>
      <c r="J437" s="14">
        <v>41650</v>
      </c>
    </row>
    <row r="438" spans="1:10" ht="12.75">
      <c r="A438" s="9" t="s">
        <v>53</v>
      </c>
      <c r="B438" s="9" t="s">
        <v>123</v>
      </c>
      <c r="C438" s="10">
        <v>2071</v>
      </c>
      <c r="D438" s="11">
        <v>260</v>
      </c>
      <c r="E438" s="10">
        <v>350</v>
      </c>
      <c r="F438" s="12">
        <v>724850</v>
      </c>
      <c r="G438" s="12">
        <v>65236.5</v>
      </c>
      <c r="H438" s="12">
        <v>659613.5</v>
      </c>
      <c r="I438" s="13">
        <v>538460</v>
      </c>
      <c r="J438" s="14">
        <v>41648</v>
      </c>
    </row>
    <row r="439" spans="1:10" ht="12.75">
      <c r="A439" s="9" t="s">
        <v>122</v>
      </c>
      <c r="B439" s="9" t="s">
        <v>123</v>
      </c>
      <c r="C439" s="10">
        <v>1269</v>
      </c>
      <c r="D439" s="11">
        <v>260</v>
      </c>
      <c r="E439" s="10">
        <v>350</v>
      </c>
      <c r="F439" s="12">
        <v>444150</v>
      </c>
      <c r="G439" s="12">
        <v>39973.5</v>
      </c>
      <c r="H439" s="12">
        <v>404176.5</v>
      </c>
      <c r="I439" s="13">
        <v>329940</v>
      </c>
      <c r="J439" s="14">
        <v>41649</v>
      </c>
    </row>
    <row r="440" spans="1:10" ht="12.75">
      <c r="A440" s="9" t="s">
        <v>151</v>
      </c>
      <c r="B440" s="9" t="s">
        <v>123</v>
      </c>
      <c r="C440" s="10">
        <v>970</v>
      </c>
      <c r="D440" s="11">
        <v>260</v>
      </c>
      <c r="E440" s="10">
        <v>15</v>
      </c>
      <c r="F440" s="12">
        <v>14550</v>
      </c>
      <c r="G440" s="12">
        <v>1309.5</v>
      </c>
      <c r="H440" s="12">
        <v>13240.5</v>
      </c>
      <c r="I440" s="13">
        <v>9700</v>
      </c>
      <c r="J440" s="14">
        <v>41285</v>
      </c>
    </row>
    <row r="441" spans="1:10" ht="12.75">
      <c r="A441" s="9" t="s">
        <v>120</v>
      </c>
      <c r="B441" s="9" t="s">
        <v>123</v>
      </c>
      <c r="C441" s="10">
        <v>1694</v>
      </c>
      <c r="D441" s="11">
        <v>260</v>
      </c>
      <c r="E441" s="10">
        <v>20</v>
      </c>
      <c r="F441" s="12">
        <v>33880</v>
      </c>
      <c r="G441" s="12">
        <v>3049.2</v>
      </c>
      <c r="H441" s="12">
        <v>30830.799999999999</v>
      </c>
      <c r="I441" s="13">
        <v>16940</v>
      </c>
      <c r="J441" s="14">
        <v>41650</v>
      </c>
    </row>
    <row r="442" spans="1:10" ht="12.75">
      <c r="A442" s="9" t="s">
        <v>12</v>
      </c>
      <c r="B442" s="9" t="s">
        <v>123</v>
      </c>
      <c r="C442" s="10">
        <v>663</v>
      </c>
      <c r="D442" s="11">
        <v>3</v>
      </c>
      <c r="E442" s="10">
        <v>20</v>
      </c>
      <c r="F442" s="12">
        <v>13260</v>
      </c>
      <c r="G442" s="12">
        <v>1193.4000000000001</v>
      </c>
      <c r="H442" s="12">
        <v>12066.6</v>
      </c>
      <c r="I442" s="13">
        <v>6630</v>
      </c>
      <c r="J442" s="14">
        <v>41644</v>
      </c>
    </row>
    <row r="443" spans="1:10" ht="12.75">
      <c r="A443" s="9" t="s">
        <v>10</v>
      </c>
      <c r="B443" s="9" t="s">
        <v>123</v>
      </c>
      <c r="C443" s="10">
        <v>819</v>
      </c>
      <c r="D443" s="11">
        <v>3</v>
      </c>
      <c r="E443" s="10">
        <v>7</v>
      </c>
      <c r="F443" s="12">
        <v>5733</v>
      </c>
      <c r="G443" s="12">
        <v>515.97</v>
      </c>
      <c r="H443" s="12">
        <v>5217.03</v>
      </c>
      <c r="I443" s="13">
        <v>4095</v>
      </c>
      <c r="J443" s="14">
        <v>41646</v>
      </c>
    </row>
    <row r="444" spans="1:10" ht="12.75">
      <c r="A444" s="9" t="s">
        <v>64</v>
      </c>
      <c r="B444" s="9" t="s">
        <v>123</v>
      </c>
      <c r="C444" s="10">
        <v>1580</v>
      </c>
      <c r="D444" s="11">
        <v>3</v>
      </c>
      <c r="E444" s="10">
        <v>12</v>
      </c>
      <c r="F444" s="12">
        <v>18960</v>
      </c>
      <c r="G444" s="12">
        <v>1706.4</v>
      </c>
      <c r="H444" s="12">
        <v>17253.599999999999</v>
      </c>
      <c r="I444" s="13">
        <v>4740</v>
      </c>
      <c r="J444" s="14">
        <v>41648</v>
      </c>
    </row>
    <row r="445" spans="1:10" ht="12.75">
      <c r="A445" s="9" t="s">
        <v>59</v>
      </c>
      <c r="B445" s="9" t="s">
        <v>123</v>
      </c>
      <c r="C445" s="10">
        <v>521</v>
      </c>
      <c r="D445" s="11">
        <v>3</v>
      </c>
      <c r="E445" s="10">
        <v>7</v>
      </c>
      <c r="F445" s="12">
        <v>3647</v>
      </c>
      <c r="G445" s="12">
        <v>328.23</v>
      </c>
      <c r="H445" s="12">
        <v>3318.77</v>
      </c>
      <c r="I445" s="13">
        <v>2605</v>
      </c>
      <c r="J445" s="14">
        <v>41651</v>
      </c>
    </row>
    <row r="446" spans="1:10" ht="12.75">
      <c r="A446" s="9" t="s">
        <v>33</v>
      </c>
      <c r="B446" s="9" t="s">
        <v>123</v>
      </c>
      <c r="C446" s="10">
        <v>973</v>
      </c>
      <c r="D446" s="11">
        <v>10</v>
      </c>
      <c r="E446" s="10">
        <v>20</v>
      </c>
      <c r="F446" s="12">
        <v>19460</v>
      </c>
      <c r="G446" s="12">
        <v>1751.4</v>
      </c>
      <c r="H446" s="12">
        <v>17708.599999999999</v>
      </c>
      <c r="I446" s="13">
        <v>9730</v>
      </c>
      <c r="J446" s="14">
        <v>41642</v>
      </c>
    </row>
    <row r="447" spans="1:10" ht="12.75">
      <c r="A447" s="9" t="s">
        <v>30</v>
      </c>
      <c r="B447" s="9" t="s">
        <v>123</v>
      </c>
      <c r="C447" s="10">
        <v>1038</v>
      </c>
      <c r="D447" s="11">
        <v>10</v>
      </c>
      <c r="E447" s="10">
        <v>20</v>
      </c>
      <c r="F447" s="12">
        <v>20760</v>
      </c>
      <c r="G447" s="12">
        <v>1868.4</v>
      </c>
      <c r="H447" s="12">
        <v>18891.599999999999</v>
      </c>
      <c r="I447" s="13">
        <v>10380</v>
      </c>
      <c r="J447" s="14">
        <v>41645</v>
      </c>
    </row>
    <row r="448" spans="1:10" ht="12.75">
      <c r="A448" s="9" t="s">
        <v>28</v>
      </c>
      <c r="B448" s="9" t="s">
        <v>123</v>
      </c>
      <c r="C448" s="10">
        <v>360</v>
      </c>
      <c r="D448" s="11">
        <v>10</v>
      </c>
      <c r="E448" s="10">
        <v>7</v>
      </c>
      <c r="F448" s="12">
        <v>2520</v>
      </c>
      <c r="G448" s="12">
        <v>226.8</v>
      </c>
      <c r="H448" s="12">
        <v>2293.1999999999998</v>
      </c>
      <c r="I448" s="13">
        <v>1800</v>
      </c>
      <c r="J448" s="14">
        <v>41649</v>
      </c>
    </row>
    <row r="449" spans="1:10" ht="12.75">
      <c r="A449" s="9" t="s">
        <v>100</v>
      </c>
      <c r="B449" s="9" t="s">
        <v>123</v>
      </c>
      <c r="C449" s="10">
        <v>1967</v>
      </c>
      <c r="D449" s="11">
        <v>120</v>
      </c>
      <c r="E449" s="10">
        <v>12</v>
      </c>
      <c r="F449" s="12">
        <v>23604</v>
      </c>
      <c r="G449" s="12">
        <v>2124.36</v>
      </c>
      <c r="H449" s="12">
        <v>21479.64</v>
      </c>
      <c r="I449" s="13">
        <v>5901</v>
      </c>
      <c r="J449" s="14">
        <v>41642</v>
      </c>
    </row>
    <row r="450" spans="1:10" ht="12.75">
      <c r="A450" s="9" t="s">
        <v>129</v>
      </c>
      <c r="B450" s="9" t="s">
        <v>123</v>
      </c>
      <c r="C450" s="10">
        <v>2628</v>
      </c>
      <c r="D450" s="11">
        <v>120</v>
      </c>
      <c r="E450" s="10">
        <v>15</v>
      </c>
      <c r="F450" s="12">
        <v>39420</v>
      </c>
      <c r="G450" s="12">
        <v>3547.8</v>
      </c>
      <c r="H450" s="12">
        <v>35872.199999999997</v>
      </c>
      <c r="I450" s="13">
        <v>26280</v>
      </c>
      <c r="J450" s="14">
        <v>41643</v>
      </c>
    </row>
    <row r="451" spans="1:10" ht="12.75">
      <c r="A451" s="9" t="s">
        <v>77</v>
      </c>
      <c r="B451" s="9" t="s">
        <v>123</v>
      </c>
      <c r="C451" s="10">
        <v>360</v>
      </c>
      <c r="D451" s="11">
        <v>250</v>
      </c>
      <c r="E451" s="10">
        <v>7</v>
      </c>
      <c r="F451" s="12">
        <v>2520</v>
      </c>
      <c r="G451" s="12">
        <v>226.8</v>
      </c>
      <c r="H451" s="12">
        <v>2293.1999999999998</v>
      </c>
      <c r="I451" s="13">
        <v>1800</v>
      </c>
      <c r="J451" s="14">
        <v>41649</v>
      </c>
    </row>
    <row r="452" spans="1:10" ht="12.75">
      <c r="A452" s="9" t="s">
        <v>46</v>
      </c>
      <c r="B452" s="9" t="s">
        <v>123</v>
      </c>
      <c r="C452" s="10">
        <v>2682</v>
      </c>
      <c r="D452" s="11">
        <v>250</v>
      </c>
      <c r="E452" s="10">
        <v>20</v>
      </c>
      <c r="F452" s="12">
        <v>53640</v>
      </c>
      <c r="G452" s="12">
        <v>4827.6000000000004</v>
      </c>
      <c r="H452" s="12">
        <v>48812.4</v>
      </c>
      <c r="I452" s="13">
        <v>26820</v>
      </c>
      <c r="J452" s="14">
        <v>41285</v>
      </c>
    </row>
    <row r="453" spans="1:10" ht="12.75">
      <c r="A453" s="9" t="s">
        <v>82</v>
      </c>
      <c r="B453" s="9" t="s">
        <v>123</v>
      </c>
      <c r="C453" s="10">
        <v>521</v>
      </c>
      <c r="D453" s="11">
        <v>250</v>
      </c>
      <c r="E453" s="10">
        <v>7</v>
      </c>
      <c r="F453" s="12">
        <v>3647</v>
      </c>
      <c r="G453" s="12">
        <v>328.23</v>
      </c>
      <c r="H453" s="12">
        <v>3318.77</v>
      </c>
      <c r="I453" s="13">
        <v>2605</v>
      </c>
      <c r="J453" s="14">
        <v>41651</v>
      </c>
    </row>
    <row r="454" spans="1:10" ht="12.75">
      <c r="A454" s="9" t="s">
        <v>120</v>
      </c>
      <c r="B454" s="9" t="s">
        <v>123</v>
      </c>
      <c r="C454" s="10">
        <v>1038</v>
      </c>
      <c r="D454" s="11">
        <v>260</v>
      </c>
      <c r="E454" s="10">
        <v>20</v>
      </c>
      <c r="F454" s="12">
        <v>20760</v>
      </c>
      <c r="G454" s="12">
        <v>1868.4</v>
      </c>
      <c r="H454" s="12">
        <v>18891.599999999999</v>
      </c>
      <c r="I454" s="13">
        <v>10380</v>
      </c>
      <c r="J454" s="14">
        <v>41645</v>
      </c>
    </row>
    <row r="455" spans="1:10" ht="12.75">
      <c r="A455" s="9" t="s">
        <v>155</v>
      </c>
      <c r="B455" s="9" t="s">
        <v>123</v>
      </c>
      <c r="C455" s="10">
        <v>1630.5</v>
      </c>
      <c r="D455" s="11">
        <v>260</v>
      </c>
      <c r="E455" s="10">
        <v>15</v>
      </c>
      <c r="F455" s="12">
        <v>24457.5</v>
      </c>
      <c r="G455" s="12">
        <v>2201.1799999999998</v>
      </c>
      <c r="H455" s="12">
        <v>22256.33</v>
      </c>
      <c r="I455" s="13">
        <v>16305</v>
      </c>
      <c r="J455" s="14">
        <v>41646</v>
      </c>
    </row>
    <row r="456" spans="1:10" ht="12.75">
      <c r="A456" s="9" t="s">
        <v>156</v>
      </c>
      <c r="B456" s="9" t="s">
        <v>123</v>
      </c>
      <c r="C456" s="10">
        <v>306</v>
      </c>
      <c r="D456" s="11">
        <v>260</v>
      </c>
      <c r="E456" s="10">
        <v>12</v>
      </c>
      <c r="F456" s="12">
        <v>3672</v>
      </c>
      <c r="G456" s="12">
        <v>330.48</v>
      </c>
      <c r="H456" s="12">
        <v>3341.52</v>
      </c>
      <c r="I456" s="10">
        <v>918</v>
      </c>
      <c r="J456" s="14">
        <v>41286</v>
      </c>
    </row>
    <row r="457" spans="1:10" ht="12.75">
      <c r="A457" s="9" t="s">
        <v>58</v>
      </c>
      <c r="B457" s="9" t="s">
        <v>157</v>
      </c>
      <c r="C457" s="10">
        <v>386</v>
      </c>
      <c r="D457" s="11">
        <v>3</v>
      </c>
      <c r="E457" s="10">
        <v>12</v>
      </c>
      <c r="F457" s="12">
        <v>4632</v>
      </c>
      <c r="G457" s="12">
        <v>463.2</v>
      </c>
      <c r="H457" s="12">
        <v>4168.8</v>
      </c>
      <c r="I457" s="13">
        <v>1158</v>
      </c>
      <c r="J457" s="14">
        <v>41284</v>
      </c>
    </row>
    <row r="458" spans="1:10" ht="12.75">
      <c r="A458" s="9" t="s">
        <v>87</v>
      </c>
      <c r="B458" s="9" t="s">
        <v>157</v>
      </c>
      <c r="C458" s="10">
        <v>2328</v>
      </c>
      <c r="D458" s="11">
        <v>5</v>
      </c>
      <c r="E458" s="10">
        <v>7</v>
      </c>
      <c r="F458" s="12">
        <v>16296</v>
      </c>
      <c r="G458" s="12">
        <v>1629.6</v>
      </c>
      <c r="H458" s="12">
        <v>14666.4</v>
      </c>
      <c r="I458" s="13">
        <v>11640</v>
      </c>
      <c r="J458" s="14">
        <v>41648</v>
      </c>
    </row>
    <row r="459" spans="1:10" ht="12.75">
      <c r="A459" s="9" t="s">
        <v>34</v>
      </c>
      <c r="B459" s="9" t="s">
        <v>157</v>
      </c>
      <c r="C459" s="10">
        <v>386</v>
      </c>
      <c r="D459" s="11">
        <v>10</v>
      </c>
      <c r="E459" s="10">
        <v>12</v>
      </c>
      <c r="F459" s="12">
        <v>4632</v>
      </c>
      <c r="G459" s="12">
        <v>463.2</v>
      </c>
      <c r="H459" s="12">
        <v>4168.8</v>
      </c>
      <c r="I459" s="13">
        <v>1158</v>
      </c>
      <c r="J459" s="14">
        <v>41284</v>
      </c>
    </row>
    <row r="460" spans="1:10" ht="12.75">
      <c r="A460" s="9" t="s">
        <v>62</v>
      </c>
      <c r="B460" s="9" t="s">
        <v>157</v>
      </c>
      <c r="C460" s="10">
        <v>3445.5</v>
      </c>
      <c r="D460" s="11">
        <v>3</v>
      </c>
      <c r="E460" s="10">
        <v>125</v>
      </c>
      <c r="F460" s="12">
        <v>430687.5</v>
      </c>
      <c r="G460" s="12">
        <v>43068.75</v>
      </c>
      <c r="H460" s="12">
        <v>387618.75</v>
      </c>
      <c r="I460" s="13">
        <v>413460</v>
      </c>
      <c r="J460" s="14">
        <v>41643</v>
      </c>
    </row>
    <row r="461" spans="1:10" ht="12.75">
      <c r="A461" s="9" t="s">
        <v>108</v>
      </c>
      <c r="B461" s="9" t="s">
        <v>157</v>
      </c>
      <c r="C461" s="10">
        <v>1482</v>
      </c>
      <c r="D461" s="11">
        <v>3</v>
      </c>
      <c r="E461" s="10">
        <v>125</v>
      </c>
      <c r="F461" s="12">
        <v>185250</v>
      </c>
      <c r="G461" s="12">
        <v>18525</v>
      </c>
      <c r="H461" s="12">
        <v>166725</v>
      </c>
      <c r="I461" s="13">
        <v>177840</v>
      </c>
      <c r="J461" s="14">
        <v>41286</v>
      </c>
    </row>
    <row r="462" spans="1:10" ht="12.75">
      <c r="A462" s="9" t="s">
        <v>87</v>
      </c>
      <c r="B462" s="9" t="s">
        <v>157</v>
      </c>
      <c r="C462" s="10">
        <v>2313</v>
      </c>
      <c r="D462" s="11">
        <v>5</v>
      </c>
      <c r="E462" s="10">
        <v>350</v>
      </c>
      <c r="F462" s="12">
        <v>809550</v>
      </c>
      <c r="G462" s="12">
        <v>80955</v>
      </c>
      <c r="H462" s="12">
        <v>728595</v>
      </c>
      <c r="I462" s="13">
        <v>601380</v>
      </c>
      <c r="J462" s="14">
        <v>41644</v>
      </c>
    </row>
    <row r="463" spans="1:10" ht="12.75">
      <c r="A463" s="9" t="s">
        <v>69</v>
      </c>
      <c r="B463" s="9" t="s">
        <v>157</v>
      </c>
      <c r="C463" s="10">
        <v>1804</v>
      </c>
      <c r="D463" s="11">
        <v>5</v>
      </c>
      <c r="E463" s="10">
        <v>125</v>
      </c>
      <c r="F463" s="12">
        <v>225500</v>
      </c>
      <c r="G463" s="12">
        <v>22550</v>
      </c>
      <c r="H463" s="12">
        <v>202950</v>
      </c>
      <c r="I463" s="13">
        <v>216480</v>
      </c>
      <c r="J463" s="14">
        <v>41285</v>
      </c>
    </row>
    <row r="464" spans="1:10" ht="12.75">
      <c r="A464" s="9" t="s">
        <v>148</v>
      </c>
      <c r="B464" s="9" t="s">
        <v>157</v>
      </c>
      <c r="C464" s="10">
        <v>2072</v>
      </c>
      <c r="D464" s="11">
        <v>5</v>
      </c>
      <c r="E464" s="10">
        <v>15</v>
      </c>
      <c r="F464" s="12">
        <v>31080</v>
      </c>
      <c r="G464" s="12">
        <v>3108</v>
      </c>
      <c r="H464" s="12">
        <v>27972</v>
      </c>
      <c r="I464" s="13">
        <v>20720</v>
      </c>
      <c r="J464" s="14">
        <v>41651</v>
      </c>
    </row>
    <row r="465" spans="1:10" ht="12.75">
      <c r="A465" s="9" t="s">
        <v>55</v>
      </c>
      <c r="B465" s="9" t="s">
        <v>157</v>
      </c>
      <c r="C465" s="10">
        <v>1954</v>
      </c>
      <c r="D465" s="11">
        <v>10</v>
      </c>
      <c r="E465" s="10">
        <v>20</v>
      </c>
      <c r="F465" s="12">
        <v>39080</v>
      </c>
      <c r="G465" s="12">
        <v>3908</v>
      </c>
      <c r="H465" s="12">
        <v>35172</v>
      </c>
      <c r="I465" s="13">
        <v>19540</v>
      </c>
      <c r="J465" s="14">
        <v>41642</v>
      </c>
    </row>
    <row r="466" spans="1:10" ht="12.75">
      <c r="A466" s="9" t="s">
        <v>32</v>
      </c>
      <c r="B466" s="9" t="s">
        <v>157</v>
      </c>
      <c r="C466" s="10">
        <v>591</v>
      </c>
      <c r="D466" s="11">
        <v>10</v>
      </c>
      <c r="E466" s="10">
        <v>300</v>
      </c>
      <c r="F466" s="12">
        <v>177300</v>
      </c>
      <c r="G466" s="12">
        <v>17730</v>
      </c>
      <c r="H466" s="12">
        <v>159570</v>
      </c>
      <c r="I466" s="13">
        <v>147750</v>
      </c>
      <c r="J466" s="14">
        <v>41644</v>
      </c>
    </row>
    <row r="467" spans="1:10" ht="12.75">
      <c r="A467" s="9" t="s">
        <v>31</v>
      </c>
      <c r="B467" s="9" t="s">
        <v>157</v>
      </c>
      <c r="C467" s="10">
        <v>2167</v>
      </c>
      <c r="D467" s="11">
        <v>10</v>
      </c>
      <c r="E467" s="10">
        <v>15</v>
      </c>
      <c r="F467" s="12">
        <v>32505</v>
      </c>
      <c r="G467" s="12">
        <v>3250.5</v>
      </c>
      <c r="H467" s="12">
        <v>29254.5</v>
      </c>
      <c r="I467" s="13">
        <v>21670</v>
      </c>
      <c r="J467" s="14">
        <v>41284</v>
      </c>
    </row>
    <row r="468" spans="1:10" ht="12.75">
      <c r="A468" s="9" t="s">
        <v>28</v>
      </c>
      <c r="B468" s="9" t="s">
        <v>157</v>
      </c>
      <c r="C468" s="10">
        <v>241</v>
      </c>
      <c r="D468" s="11">
        <v>10</v>
      </c>
      <c r="E468" s="10">
        <v>20</v>
      </c>
      <c r="F468" s="12">
        <v>4820</v>
      </c>
      <c r="G468" s="12">
        <v>482</v>
      </c>
      <c r="H468" s="12">
        <v>4338</v>
      </c>
      <c r="I468" s="13">
        <v>2410</v>
      </c>
      <c r="J468" s="14">
        <v>41649</v>
      </c>
    </row>
    <row r="469" spans="1:10" ht="12.75">
      <c r="A469" s="9" t="s">
        <v>135</v>
      </c>
      <c r="B469" s="9" t="s">
        <v>157</v>
      </c>
      <c r="C469" s="10">
        <v>681</v>
      </c>
      <c r="D469" s="11">
        <v>120</v>
      </c>
      <c r="E469" s="10">
        <v>15</v>
      </c>
      <c r="F469" s="12">
        <v>10215</v>
      </c>
      <c r="G469" s="12">
        <v>1021.5</v>
      </c>
      <c r="H469" s="12">
        <v>9193.5</v>
      </c>
      <c r="I469" s="13">
        <v>6810</v>
      </c>
      <c r="J469" s="14">
        <v>41640</v>
      </c>
    </row>
    <row r="470" spans="1:10" ht="12.75">
      <c r="A470" s="9" t="s">
        <v>135</v>
      </c>
      <c r="B470" s="9" t="s">
        <v>157</v>
      </c>
      <c r="C470" s="10">
        <v>510</v>
      </c>
      <c r="D470" s="11">
        <v>120</v>
      </c>
      <c r="E470" s="10">
        <v>15</v>
      </c>
      <c r="F470" s="12">
        <v>7650</v>
      </c>
      <c r="G470" s="12">
        <v>765</v>
      </c>
      <c r="H470" s="12">
        <v>6885</v>
      </c>
      <c r="I470" s="13">
        <v>5100</v>
      </c>
      <c r="J470" s="14">
        <v>41643</v>
      </c>
    </row>
    <row r="471" spans="1:10" ht="12.75">
      <c r="A471" s="9" t="s">
        <v>128</v>
      </c>
      <c r="B471" s="9" t="s">
        <v>157</v>
      </c>
      <c r="C471" s="10">
        <v>790</v>
      </c>
      <c r="D471" s="11">
        <v>120</v>
      </c>
      <c r="E471" s="10">
        <v>15</v>
      </c>
      <c r="F471" s="12">
        <v>11850</v>
      </c>
      <c r="G471" s="12">
        <v>1185</v>
      </c>
      <c r="H471" s="12">
        <v>10665</v>
      </c>
      <c r="I471" s="13">
        <v>7900</v>
      </c>
      <c r="J471" s="14">
        <v>41644</v>
      </c>
    </row>
    <row r="472" spans="1:10" ht="12.75">
      <c r="A472" s="9" t="s">
        <v>57</v>
      </c>
      <c r="B472" s="9" t="s">
        <v>157</v>
      </c>
      <c r="C472" s="10">
        <v>639</v>
      </c>
      <c r="D472" s="11">
        <v>120</v>
      </c>
      <c r="E472" s="10">
        <v>350</v>
      </c>
      <c r="F472" s="12">
        <v>223650</v>
      </c>
      <c r="G472" s="12">
        <v>22365</v>
      </c>
      <c r="H472" s="12">
        <v>201285</v>
      </c>
      <c r="I472" s="13">
        <v>166140</v>
      </c>
      <c r="J472" s="14">
        <v>41646</v>
      </c>
    </row>
    <row r="473" spans="1:10" ht="12.75">
      <c r="A473" s="9" t="s">
        <v>40</v>
      </c>
      <c r="B473" s="9" t="s">
        <v>157</v>
      </c>
      <c r="C473" s="10">
        <v>1596</v>
      </c>
      <c r="D473" s="11">
        <v>120</v>
      </c>
      <c r="E473" s="10">
        <v>125</v>
      </c>
      <c r="F473" s="12">
        <v>199500</v>
      </c>
      <c r="G473" s="12">
        <v>19950</v>
      </c>
      <c r="H473" s="12">
        <v>179550</v>
      </c>
      <c r="I473" s="13">
        <v>191520</v>
      </c>
      <c r="J473" s="14">
        <v>41648</v>
      </c>
    </row>
    <row r="474" spans="1:10" ht="12.75">
      <c r="A474" s="9" t="s">
        <v>143</v>
      </c>
      <c r="B474" s="9" t="s">
        <v>157</v>
      </c>
      <c r="C474" s="10">
        <v>2294</v>
      </c>
      <c r="D474" s="11">
        <v>120</v>
      </c>
      <c r="E474" s="10">
        <v>300</v>
      </c>
      <c r="F474" s="12">
        <v>688200</v>
      </c>
      <c r="G474" s="12">
        <v>68820</v>
      </c>
      <c r="H474" s="12">
        <v>619380</v>
      </c>
      <c r="I474" s="13">
        <v>573500</v>
      </c>
      <c r="J474" s="14">
        <v>41284</v>
      </c>
    </row>
    <row r="475" spans="1:10" ht="12.75">
      <c r="A475" s="9" t="s">
        <v>39</v>
      </c>
      <c r="B475" s="9" t="s">
        <v>157</v>
      </c>
      <c r="C475" s="10">
        <v>241</v>
      </c>
      <c r="D475" s="11">
        <v>120</v>
      </c>
      <c r="E475" s="10">
        <v>20</v>
      </c>
      <c r="F475" s="12">
        <v>4820</v>
      </c>
      <c r="G475" s="12">
        <v>482</v>
      </c>
      <c r="H475" s="12">
        <v>4338</v>
      </c>
      <c r="I475" s="13">
        <v>2410</v>
      </c>
      <c r="J475" s="14">
        <v>41649</v>
      </c>
    </row>
    <row r="476" spans="1:10" ht="12.75">
      <c r="A476" s="9" t="s">
        <v>39</v>
      </c>
      <c r="B476" s="9" t="s">
        <v>157</v>
      </c>
      <c r="C476" s="10">
        <v>2665</v>
      </c>
      <c r="D476" s="11">
        <v>120</v>
      </c>
      <c r="E476" s="10">
        <v>7</v>
      </c>
      <c r="F476" s="12">
        <v>18655</v>
      </c>
      <c r="G476" s="12">
        <v>1865.5</v>
      </c>
      <c r="H476" s="12">
        <v>16789.5</v>
      </c>
      <c r="I476" s="13">
        <v>13325</v>
      </c>
      <c r="J476" s="14">
        <v>41650</v>
      </c>
    </row>
    <row r="477" spans="1:10" ht="12.75">
      <c r="A477" s="9" t="s">
        <v>41</v>
      </c>
      <c r="B477" s="9" t="s">
        <v>157</v>
      </c>
      <c r="C477" s="10">
        <v>1916</v>
      </c>
      <c r="D477" s="11">
        <v>120</v>
      </c>
      <c r="E477" s="10">
        <v>125</v>
      </c>
      <c r="F477" s="12">
        <v>239500</v>
      </c>
      <c r="G477" s="12">
        <v>23950</v>
      </c>
      <c r="H477" s="12">
        <v>215550</v>
      </c>
      <c r="I477" s="13">
        <v>229920</v>
      </c>
      <c r="J477" s="14">
        <v>41286</v>
      </c>
    </row>
    <row r="478" spans="1:10" ht="12.75">
      <c r="A478" s="9" t="s">
        <v>136</v>
      </c>
      <c r="B478" s="9" t="s">
        <v>157</v>
      </c>
      <c r="C478" s="10">
        <v>853</v>
      </c>
      <c r="D478" s="11">
        <v>120</v>
      </c>
      <c r="E478" s="10">
        <v>300</v>
      </c>
      <c r="F478" s="12">
        <v>255900</v>
      </c>
      <c r="G478" s="12">
        <v>25590</v>
      </c>
      <c r="H478" s="12">
        <v>230310</v>
      </c>
      <c r="I478" s="13">
        <v>213250</v>
      </c>
      <c r="J478" s="14">
        <v>41651</v>
      </c>
    </row>
    <row r="479" spans="1:10" ht="12.75">
      <c r="A479" s="9" t="s">
        <v>102</v>
      </c>
      <c r="B479" s="9" t="s">
        <v>157</v>
      </c>
      <c r="C479" s="10">
        <v>341</v>
      </c>
      <c r="D479" s="11">
        <v>250</v>
      </c>
      <c r="E479" s="10">
        <v>125</v>
      </c>
      <c r="F479" s="12">
        <v>42625</v>
      </c>
      <c r="G479" s="12">
        <v>4262.5</v>
      </c>
      <c r="H479" s="12">
        <v>38362.5</v>
      </c>
      <c r="I479" s="13">
        <v>40920</v>
      </c>
      <c r="J479" s="14">
        <v>41644</v>
      </c>
    </row>
    <row r="480" spans="1:10" ht="12.75">
      <c r="A480" s="9" t="s">
        <v>119</v>
      </c>
      <c r="B480" s="9" t="s">
        <v>157</v>
      </c>
      <c r="C480" s="10">
        <v>641</v>
      </c>
      <c r="D480" s="11">
        <v>250</v>
      </c>
      <c r="E480" s="10">
        <v>15</v>
      </c>
      <c r="F480" s="12">
        <v>9615</v>
      </c>
      <c r="G480" s="12">
        <v>961.5</v>
      </c>
      <c r="H480" s="12">
        <v>8653.5</v>
      </c>
      <c r="I480" s="13">
        <v>6410</v>
      </c>
      <c r="J480" s="14">
        <v>41646</v>
      </c>
    </row>
    <row r="481" spans="1:10" ht="12.75">
      <c r="A481" s="9" t="s">
        <v>104</v>
      </c>
      <c r="B481" s="9" t="s">
        <v>157</v>
      </c>
      <c r="C481" s="10">
        <v>2807</v>
      </c>
      <c r="D481" s="11">
        <v>250</v>
      </c>
      <c r="E481" s="10">
        <v>350</v>
      </c>
      <c r="F481" s="12">
        <v>982450</v>
      </c>
      <c r="G481" s="12">
        <v>98245</v>
      </c>
      <c r="H481" s="12">
        <v>884205</v>
      </c>
      <c r="I481" s="13">
        <v>729820</v>
      </c>
      <c r="J481" s="14">
        <v>41647</v>
      </c>
    </row>
    <row r="482" spans="1:10" ht="12.75">
      <c r="A482" s="9" t="s">
        <v>81</v>
      </c>
      <c r="B482" s="9" t="s">
        <v>157</v>
      </c>
      <c r="C482" s="10">
        <v>432</v>
      </c>
      <c r="D482" s="11">
        <v>250</v>
      </c>
      <c r="E482" s="10">
        <v>300</v>
      </c>
      <c r="F482" s="12">
        <v>129600</v>
      </c>
      <c r="G482" s="12">
        <v>12960</v>
      </c>
      <c r="H482" s="12">
        <v>116640</v>
      </c>
      <c r="I482" s="13">
        <v>108000</v>
      </c>
      <c r="J482" s="14">
        <v>41648</v>
      </c>
    </row>
    <row r="483" spans="1:10" ht="12.75">
      <c r="A483" s="9" t="s">
        <v>112</v>
      </c>
      <c r="B483" s="9" t="s">
        <v>157</v>
      </c>
      <c r="C483" s="10">
        <v>2294</v>
      </c>
      <c r="D483" s="11">
        <v>250</v>
      </c>
      <c r="E483" s="10">
        <v>300</v>
      </c>
      <c r="F483" s="12">
        <v>688200</v>
      </c>
      <c r="G483" s="12">
        <v>68820</v>
      </c>
      <c r="H483" s="12">
        <v>619380</v>
      </c>
      <c r="I483" s="13">
        <v>573500</v>
      </c>
      <c r="J483" s="14">
        <v>41284</v>
      </c>
    </row>
    <row r="484" spans="1:10" ht="12.75">
      <c r="A484" s="9" t="s">
        <v>44</v>
      </c>
      <c r="B484" s="9" t="s">
        <v>157</v>
      </c>
      <c r="C484" s="10">
        <v>2167</v>
      </c>
      <c r="D484" s="11">
        <v>250</v>
      </c>
      <c r="E484" s="10">
        <v>15</v>
      </c>
      <c r="F484" s="12">
        <v>32505</v>
      </c>
      <c r="G484" s="12">
        <v>3250.5</v>
      </c>
      <c r="H484" s="12">
        <v>29254.5</v>
      </c>
      <c r="I484" s="13">
        <v>21670</v>
      </c>
      <c r="J484" s="14">
        <v>41284</v>
      </c>
    </row>
    <row r="485" spans="1:10" ht="12.75">
      <c r="A485" s="9" t="s">
        <v>103</v>
      </c>
      <c r="B485" s="9" t="s">
        <v>157</v>
      </c>
      <c r="C485" s="10">
        <v>2529</v>
      </c>
      <c r="D485" s="11">
        <v>250</v>
      </c>
      <c r="E485" s="10">
        <v>125</v>
      </c>
      <c r="F485" s="12">
        <v>316125</v>
      </c>
      <c r="G485" s="12">
        <v>31612.5</v>
      </c>
      <c r="H485" s="12">
        <v>284512.5</v>
      </c>
      <c r="I485" s="13">
        <v>303480</v>
      </c>
      <c r="J485" s="14">
        <v>41650</v>
      </c>
    </row>
    <row r="486" spans="1:10" ht="12.75">
      <c r="A486" s="9" t="s">
        <v>77</v>
      </c>
      <c r="B486" s="9" t="s">
        <v>157</v>
      </c>
      <c r="C486" s="10">
        <v>1870</v>
      </c>
      <c r="D486" s="11">
        <v>250</v>
      </c>
      <c r="E486" s="10">
        <v>350</v>
      </c>
      <c r="F486" s="12">
        <v>654500</v>
      </c>
      <c r="G486" s="12">
        <v>65450</v>
      </c>
      <c r="H486" s="12">
        <v>589050</v>
      </c>
      <c r="I486" s="13">
        <v>486200</v>
      </c>
      <c r="J486" s="14">
        <v>41286</v>
      </c>
    </row>
    <row r="487" spans="1:10" ht="12.75">
      <c r="A487" s="9" t="s">
        <v>158</v>
      </c>
      <c r="B487" s="9" t="s">
        <v>157</v>
      </c>
      <c r="C487" s="10">
        <v>579</v>
      </c>
      <c r="D487" s="11">
        <v>260</v>
      </c>
      <c r="E487" s="10">
        <v>125</v>
      </c>
      <c r="F487" s="12">
        <v>72375</v>
      </c>
      <c r="G487" s="12">
        <v>7237.5</v>
      </c>
      <c r="H487" s="12">
        <v>65137.5</v>
      </c>
      <c r="I487" s="13">
        <v>69480</v>
      </c>
      <c r="J487" s="14">
        <v>41640</v>
      </c>
    </row>
    <row r="488" spans="1:10" ht="12.75">
      <c r="A488" s="9" t="s">
        <v>122</v>
      </c>
      <c r="B488" s="9" t="s">
        <v>157</v>
      </c>
      <c r="C488" s="10">
        <v>2240</v>
      </c>
      <c r="D488" s="11">
        <v>260</v>
      </c>
      <c r="E488" s="10">
        <v>350</v>
      </c>
      <c r="F488" s="12">
        <v>784000</v>
      </c>
      <c r="G488" s="12">
        <v>78400</v>
      </c>
      <c r="H488" s="12">
        <v>705600</v>
      </c>
      <c r="I488" s="13">
        <v>582400</v>
      </c>
      <c r="J488" s="14">
        <v>41641</v>
      </c>
    </row>
    <row r="489" spans="1:10" ht="12.75">
      <c r="A489" s="9" t="s">
        <v>146</v>
      </c>
      <c r="B489" s="9" t="s">
        <v>157</v>
      </c>
      <c r="C489" s="10">
        <v>2993</v>
      </c>
      <c r="D489" s="11">
        <v>260</v>
      </c>
      <c r="E489" s="10">
        <v>300</v>
      </c>
      <c r="F489" s="12">
        <v>897900</v>
      </c>
      <c r="G489" s="12">
        <v>89790</v>
      </c>
      <c r="H489" s="12">
        <v>808110</v>
      </c>
      <c r="I489" s="13">
        <v>748250</v>
      </c>
      <c r="J489" s="14">
        <v>41642</v>
      </c>
    </row>
    <row r="490" spans="1:10" ht="12.75">
      <c r="A490" s="9" t="s">
        <v>159</v>
      </c>
      <c r="B490" s="9" t="s">
        <v>157</v>
      </c>
      <c r="C490" s="10">
        <v>3520.5</v>
      </c>
      <c r="D490" s="11">
        <v>260</v>
      </c>
      <c r="E490" s="10">
        <v>12</v>
      </c>
      <c r="F490" s="12">
        <v>42246</v>
      </c>
      <c r="G490" s="12">
        <v>4224.6000000000004</v>
      </c>
      <c r="H490" s="12">
        <v>38021.4</v>
      </c>
      <c r="I490" s="13">
        <v>10561.5</v>
      </c>
      <c r="J490" s="14">
        <v>41643</v>
      </c>
    </row>
    <row r="491" spans="1:10" ht="12.75">
      <c r="A491" s="9" t="s">
        <v>120</v>
      </c>
      <c r="B491" s="9" t="s">
        <v>157</v>
      </c>
      <c r="C491" s="10">
        <v>2039</v>
      </c>
      <c r="D491" s="11">
        <v>260</v>
      </c>
      <c r="E491" s="10">
        <v>20</v>
      </c>
      <c r="F491" s="12">
        <v>40780</v>
      </c>
      <c r="G491" s="12">
        <v>4078</v>
      </c>
      <c r="H491" s="12">
        <v>36702</v>
      </c>
      <c r="I491" s="13">
        <v>20390</v>
      </c>
      <c r="J491" s="14">
        <v>41644</v>
      </c>
    </row>
    <row r="492" spans="1:10" ht="12.75">
      <c r="A492" s="9" t="s">
        <v>160</v>
      </c>
      <c r="B492" s="9" t="s">
        <v>157</v>
      </c>
      <c r="C492" s="10">
        <v>2574</v>
      </c>
      <c r="D492" s="11">
        <v>260</v>
      </c>
      <c r="E492" s="10">
        <v>12</v>
      </c>
      <c r="F492" s="12">
        <v>30888</v>
      </c>
      <c r="G492" s="12">
        <v>3088.8</v>
      </c>
      <c r="H492" s="12">
        <v>27799.200000000001</v>
      </c>
      <c r="I492" s="13">
        <v>7722</v>
      </c>
      <c r="J492" s="14">
        <v>41647</v>
      </c>
    </row>
    <row r="493" spans="1:10" ht="12.75">
      <c r="A493" s="9" t="s">
        <v>122</v>
      </c>
      <c r="B493" s="9" t="s">
        <v>157</v>
      </c>
      <c r="C493" s="10">
        <v>707</v>
      </c>
      <c r="D493" s="11">
        <v>260</v>
      </c>
      <c r="E493" s="10">
        <v>350</v>
      </c>
      <c r="F493" s="12">
        <v>247450</v>
      </c>
      <c r="G493" s="12">
        <v>24745</v>
      </c>
      <c r="H493" s="12">
        <v>222705</v>
      </c>
      <c r="I493" s="13">
        <v>183820</v>
      </c>
      <c r="J493" s="14">
        <v>41648</v>
      </c>
    </row>
    <row r="494" spans="1:10" ht="12.75">
      <c r="A494" s="9" t="s">
        <v>83</v>
      </c>
      <c r="B494" s="9" t="s">
        <v>157</v>
      </c>
      <c r="C494" s="10">
        <v>2072</v>
      </c>
      <c r="D494" s="11">
        <v>260</v>
      </c>
      <c r="E494" s="10">
        <v>15</v>
      </c>
      <c r="F494" s="12">
        <v>31080</v>
      </c>
      <c r="G494" s="12">
        <v>3108</v>
      </c>
      <c r="H494" s="12">
        <v>27972</v>
      </c>
      <c r="I494" s="13">
        <v>20720</v>
      </c>
      <c r="J494" s="14">
        <v>41651</v>
      </c>
    </row>
    <row r="495" spans="1:10" ht="12.75">
      <c r="A495" s="9" t="s">
        <v>161</v>
      </c>
      <c r="B495" s="9" t="s">
        <v>157</v>
      </c>
      <c r="C495" s="10">
        <v>853</v>
      </c>
      <c r="D495" s="11">
        <v>260</v>
      </c>
      <c r="E495" s="10">
        <v>300</v>
      </c>
      <c r="F495" s="12">
        <v>255900</v>
      </c>
      <c r="G495" s="12">
        <v>25590</v>
      </c>
      <c r="H495" s="12">
        <v>230310</v>
      </c>
      <c r="I495" s="13">
        <v>213250</v>
      </c>
      <c r="J495" s="14">
        <v>41651</v>
      </c>
    </row>
    <row r="496" spans="1:10" ht="12.75">
      <c r="A496" s="9" t="s">
        <v>63</v>
      </c>
      <c r="B496" s="9" t="s">
        <v>157</v>
      </c>
      <c r="C496" s="10">
        <v>1198</v>
      </c>
      <c r="D496" s="11">
        <v>3</v>
      </c>
      <c r="E496" s="10">
        <v>12</v>
      </c>
      <c r="F496" s="12">
        <v>14376</v>
      </c>
      <c r="G496" s="12">
        <v>1581.36</v>
      </c>
      <c r="H496" s="12">
        <v>12794.64</v>
      </c>
      <c r="I496" s="13">
        <v>3594</v>
      </c>
      <c r="J496" s="14">
        <v>41284</v>
      </c>
    </row>
    <row r="497" spans="1:10" ht="12.75">
      <c r="A497" s="9" t="s">
        <v>55</v>
      </c>
      <c r="B497" s="9" t="s">
        <v>157</v>
      </c>
      <c r="C497" s="10">
        <v>2532</v>
      </c>
      <c r="D497" s="11">
        <v>10</v>
      </c>
      <c r="E497" s="10">
        <v>7</v>
      </c>
      <c r="F497" s="12">
        <v>17724</v>
      </c>
      <c r="G497" s="12">
        <v>1949.64</v>
      </c>
      <c r="H497" s="12">
        <v>15774.36</v>
      </c>
      <c r="I497" s="13">
        <v>12660</v>
      </c>
      <c r="J497" s="14">
        <v>41643</v>
      </c>
    </row>
    <row r="498" spans="1:10" ht="12.75">
      <c r="A498" s="9" t="s">
        <v>93</v>
      </c>
      <c r="B498" s="9" t="s">
        <v>157</v>
      </c>
      <c r="C498" s="10">
        <v>1198</v>
      </c>
      <c r="D498" s="11">
        <v>10</v>
      </c>
      <c r="E498" s="10">
        <v>12</v>
      </c>
      <c r="F498" s="12">
        <v>14376</v>
      </c>
      <c r="G498" s="12">
        <v>1581.36</v>
      </c>
      <c r="H498" s="12">
        <v>12794.64</v>
      </c>
      <c r="I498" s="13">
        <v>3594</v>
      </c>
      <c r="J498" s="14">
        <v>41284</v>
      </c>
    </row>
    <row r="499" spans="1:10" ht="12.75">
      <c r="A499" s="9" t="s">
        <v>140</v>
      </c>
      <c r="B499" s="9" t="s">
        <v>157</v>
      </c>
      <c r="C499" s="10">
        <v>384</v>
      </c>
      <c r="D499" s="11">
        <v>120</v>
      </c>
      <c r="E499" s="10">
        <v>15</v>
      </c>
      <c r="F499" s="12">
        <v>5760</v>
      </c>
      <c r="G499" s="12">
        <v>633.6</v>
      </c>
      <c r="H499" s="12">
        <v>5126.3999999999996</v>
      </c>
      <c r="I499" s="13">
        <v>3840</v>
      </c>
      <c r="J499" s="14">
        <v>41640</v>
      </c>
    </row>
    <row r="500" spans="1:10" ht="12.75">
      <c r="A500" s="9" t="s">
        <v>38</v>
      </c>
      <c r="B500" s="9" t="s">
        <v>157</v>
      </c>
      <c r="C500" s="10">
        <v>472</v>
      </c>
      <c r="D500" s="11">
        <v>120</v>
      </c>
      <c r="E500" s="10">
        <v>12</v>
      </c>
      <c r="F500" s="12">
        <v>5664</v>
      </c>
      <c r="G500" s="12">
        <v>623.04</v>
      </c>
      <c r="H500" s="12">
        <v>5040.96</v>
      </c>
      <c r="I500" s="13">
        <v>1416</v>
      </c>
      <c r="J500" s="14">
        <v>41649</v>
      </c>
    </row>
    <row r="501" spans="1:10" ht="12.75">
      <c r="A501" s="9" t="s">
        <v>104</v>
      </c>
      <c r="B501" s="9" t="s">
        <v>157</v>
      </c>
      <c r="C501" s="10">
        <v>1579</v>
      </c>
      <c r="D501" s="11">
        <v>250</v>
      </c>
      <c r="E501" s="10">
        <v>7</v>
      </c>
      <c r="F501" s="12">
        <v>11053</v>
      </c>
      <c r="G501" s="12">
        <v>1215.83</v>
      </c>
      <c r="H501" s="12">
        <v>9837.17</v>
      </c>
      <c r="I501" s="13">
        <v>7895</v>
      </c>
      <c r="J501" s="14">
        <v>41642</v>
      </c>
    </row>
    <row r="502" spans="1:10" ht="12.75">
      <c r="A502" s="9" t="s">
        <v>113</v>
      </c>
      <c r="B502" s="9" t="s">
        <v>157</v>
      </c>
      <c r="C502" s="10">
        <v>1005</v>
      </c>
      <c r="D502" s="11">
        <v>250</v>
      </c>
      <c r="E502" s="10">
        <v>12</v>
      </c>
      <c r="F502" s="12">
        <v>12060</v>
      </c>
      <c r="G502" s="12">
        <v>1326.6</v>
      </c>
      <c r="H502" s="12">
        <v>10733.4</v>
      </c>
      <c r="I502" s="13">
        <v>3015</v>
      </c>
      <c r="J502" s="14">
        <v>41283</v>
      </c>
    </row>
    <row r="503" spans="1:10" ht="12.75">
      <c r="A503" s="9" t="s">
        <v>54</v>
      </c>
      <c r="B503" s="9" t="s">
        <v>157</v>
      </c>
      <c r="C503" s="10">
        <v>3199.5</v>
      </c>
      <c r="D503" s="11">
        <v>260</v>
      </c>
      <c r="E503" s="10">
        <v>15</v>
      </c>
      <c r="F503" s="12">
        <v>47992.5</v>
      </c>
      <c r="G503" s="12">
        <v>5279.18</v>
      </c>
      <c r="H503" s="12">
        <v>42713.33</v>
      </c>
      <c r="I503" s="13">
        <v>31995</v>
      </c>
      <c r="J503" s="14">
        <v>41646</v>
      </c>
    </row>
    <row r="504" spans="1:10" ht="12.75">
      <c r="A504" s="9" t="s">
        <v>160</v>
      </c>
      <c r="B504" s="9" t="s">
        <v>157</v>
      </c>
      <c r="C504" s="10">
        <v>472</v>
      </c>
      <c r="D504" s="11">
        <v>260</v>
      </c>
      <c r="E504" s="10">
        <v>12</v>
      </c>
      <c r="F504" s="12">
        <v>5664</v>
      </c>
      <c r="G504" s="12">
        <v>623.04</v>
      </c>
      <c r="H504" s="12">
        <v>5040.96</v>
      </c>
      <c r="I504" s="13">
        <v>1416</v>
      </c>
      <c r="J504" s="14">
        <v>41649</v>
      </c>
    </row>
    <row r="505" spans="1:10" ht="12.75">
      <c r="A505" s="9" t="s">
        <v>61</v>
      </c>
      <c r="B505" s="9" t="s">
        <v>157</v>
      </c>
      <c r="C505" s="10">
        <v>1937</v>
      </c>
      <c r="D505" s="11">
        <v>3</v>
      </c>
      <c r="E505" s="10">
        <v>12</v>
      </c>
      <c r="F505" s="12">
        <v>23244</v>
      </c>
      <c r="G505" s="12">
        <v>2556.84</v>
      </c>
      <c r="H505" s="12">
        <v>20687.16</v>
      </c>
      <c r="I505" s="13">
        <v>5811</v>
      </c>
      <c r="J505" s="14">
        <v>41641</v>
      </c>
    </row>
    <row r="506" spans="1:10" ht="12.75">
      <c r="A506" s="9" t="s">
        <v>12</v>
      </c>
      <c r="B506" s="9" t="s">
        <v>157</v>
      </c>
      <c r="C506" s="10">
        <v>792</v>
      </c>
      <c r="D506" s="11">
        <v>3</v>
      </c>
      <c r="E506" s="10">
        <v>350</v>
      </c>
      <c r="F506" s="12">
        <v>277200</v>
      </c>
      <c r="G506" s="12">
        <v>30492</v>
      </c>
      <c r="H506" s="12">
        <v>246708</v>
      </c>
      <c r="I506" s="13">
        <v>205920</v>
      </c>
      <c r="J506" s="14">
        <v>41642</v>
      </c>
    </row>
    <row r="507" spans="1:10" ht="12.75">
      <c r="A507" s="9" t="s">
        <v>85</v>
      </c>
      <c r="B507" s="9" t="s">
        <v>157</v>
      </c>
      <c r="C507" s="10">
        <v>2811</v>
      </c>
      <c r="D507" s="11">
        <v>3</v>
      </c>
      <c r="E507" s="10">
        <v>300</v>
      </c>
      <c r="F507" s="12">
        <v>843300</v>
      </c>
      <c r="G507" s="12">
        <v>92763</v>
      </c>
      <c r="H507" s="12">
        <v>750537</v>
      </c>
      <c r="I507" s="13">
        <v>702750</v>
      </c>
      <c r="J507" s="14">
        <v>41646</v>
      </c>
    </row>
    <row r="508" spans="1:10" ht="12.75">
      <c r="A508" s="9" t="s">
        <v>108</v>
      </c>
      <c r="B508" s="9" t="s">
        <v>157</v>
      </c>
      <c r="C508" s="10">
        <v>2441</v>
      </c>
      <c r="D508" s="11">
        <v>3</v>
      </c>
      <c r="E508" s="10">
        <v>125</v>
      </c>
      <c r="F508" s="12">
        <v>305125</v>
      </c>
      <c r="G508" s="12">
        <v>33563.75</v>
      </c>
      <c r="H508" s="12">
        <v>271561.25</v>
      </c>
      <c r="I508" s="13">
        <v>292920</v>
      </c>
      <c r="J508" s="14">
        <v>41649</v>
      </c>
    </row>
    <row r="509" spans="1:10" ht="12.75">
      <c r="A509" s="9" t="s">
        <v>131</v>
      </c>
      <c r="B509" s="9" t="s">
        <v>157</v>
      </c>
      <c r="C509" s="10">
        <v>1560</v>
      </c>
      <c r="D509" s="11">
        <v>3</v>
      </c>
      <c r="E509" s="10">
        <v>15</v>
      </c>
      <c r="F509" s="12">
        <v>23400</v>
      </c>
      <c r="G509" s="12">
        <v>2574</v>
      </c>
      <c r="H509" s="12">
        <v>20826</v>
      </c>
      <c r="I509" s="13">
        <v>15600</v>
      </c>
      <c r="J509" s="14">
        <v>41285</v>
      </c>
    </row>
    <row r="510" spans="1:10" ht="12.75">
      <c r="A510" s="9" t="s">
        <v>59</v>
      </c>
      <c r="B510" s="9" t="s">
        <v>157</v>
      </c>
      <c r="C510" s="10">
        <v>2706</v>
      </c>
      <c r="D510" s="11">
        <v>3</v>
      </c>
      <c r="E510" s="10">
        <v>7</v>
      </c>
      <c r="F510" s="12">
        <v>18942</v>
      </c>
      <c r="G510" s="12">
        <v>2083.62</v>
      </c>
      <c r="H510" s="12">
        <v>16858.38</v>
      </c>
      <c r="I510" s="13">
        <v>13530</v>
      </c>
      <c r="J510" s="14">
        <v>41285</v>
      </c>
    </row>
    <row r="511" spans="1:10" ht="12.75">
      <c r="A511" s="9" t="s">
        <v>23</v>
      </c>
      <c r="B511" s="9" t="s">
        <v>157</v>
      </c>
      <c r="C511" s="10">
        <v>766</v>
      </c>
      <c r="D511" s="11">
        <v>5</v>
      </c>
      <c r="E511" s="10">
        <v>350</v>
      </c>
      <c r="F511" s="12">
        <v>268100</v>
      </c>
      <c r="G511" s="12">
        <v>29491</v>
      </c>
      <c r="H511" s="12">
        <v>238609</v>
      </c>
      <c r="I511" s="13">
        <v>199160</v>
      </c>
      <c r="J511" s="14">
        <v>41640</v>
      </c>
    </row>
    <row r="512" spans="1:10" ht="12.75">
      <c r="A512" s="9" t="s">
        <v>23</v>
      </c>
      <c r="B512" s="9" t="s">
        <v>157</v>
      </c>
      <c r="C512" s="10">
        <v>2992</v>
      </c>
      <c r="D512" s="11">
        <v>5</v>
      </c>
      <c r="E512" s="10">
        <v>20</v>
      </c>
      <c r="F512" s="12">
        <v>59840</v>
      </c>
      <c r="G512" s="12">
        <v>6582.4</v>
      </c>
      <c r="H512" s="12">
        <v>53257.599999999999</v>
      </c>
      <c r="I512" s="13">
        <v>29920</v>
      </c>
      <c r="J512" s="14">
        <v>41284</v>
      </c>
    </row>
    <row r="513" spans="1:10" ht="12.75">
      <c r="A513" s="9" t="s">
        <v>20</v>
      </c>
      <c r="B513" s="9" t="s">
        <v>157</v>
      </c>
      <c r="C513" s="10">
        <v>2157</v>
      </c>
      <c r="D513" s="11">
        <v>5</v>
      </c>
      <c r="E513" s="10">
        <v>15</v>
      </c>
      <c r="F513" s="12">
        <v>32355</v>
      </c>
      <c r="G513" s="12">
        <v>3559.05</v>
      </c>
      <c r="H513" s="12">
        <v>28795.95</v>
      </c>
      <c r="I513" s="13">
        <v>21570</v>
      </c>
      <c r="J513" s="14">
        <v>41651</v>
      </c>
    </row>
    <row r="514" spans="1:10" ht="12.75">
      <c r="A514" s="9" t="s">
        <v>94</v>
      </c>
      <c r="B514" s="9" t="s">
        <v>157</v>
      </c>
      <c r="C514" s="10">
        <v>873</v>
      </c>
      <c r="D514" s="11">
        <v>10</v>
      </c>
      <c r="E514" s="10">
        <v>300</v>
      </c>
      <c r="F514" s="12">
        <v>261900</v>
      </c>
      <c r="G514" s="12">
        <v>28809</v>
      </c>
      <c r="H514" s="12">
        <v>233091</v>
      </c>
      <c r="I514" s="13">
        <v>218250</v>
      </c>
      <c r="J514" s="14">
        <v>41640</v>
      </c>
    </row>
    <row r="515" spans="1:10" ht="12.75">
      <c r="A515" s="9" t="s">
        <v>30</v>
      </c>
      <c r="B515" s="9" t="s">
        <v>157</v>
      </c>
      <c r="C515" s="10">
        <v>1122</v>
      </c>
      <c r="D515" s="11">
        <v>10</v>
      </c>
      <c r="E515" s="10">
        <v>20</v>
      </c>
      <c r="F515" s="12">
        <v>22440</v>
      </c>
      <c r="G515" s="12">
        <v>2468.4</v>
      </c>
      <c r="H515" s="12">
        <v>19971.599999999999</v>
      </c>
      <c r="I515" s="13">
        <v>11220</v>
      </c>
      <c r="J515" s="14">
        <v>41642</v>
      </c>
    </row>
    <row r="516" spans="1:10" ht="12.75">
      <c r="A516" s="9" t="s">
        <v>25</v>
      </c>
      <c r="B516" s="9" t="s">
        <v>157</v>
      </c>
      <c r="C516" s="10">
        <v>2104.5</v>
      </c>
      <c r="D516" s="11">
        <v>10</v>
      </c>
      <c r="E516" s="10">
        <v>350</v>
      </c>
      <c r="F516" s="12">
        <v>736575</v>
      </c>
      <c r="G516" s="12">
        <v>81023.25</v>
      </c>
      <c r="H516" s="12">
        <v>655551.75</v>
      </c>
      <c r="I516" s="13">
        <v>547170</v>
      </c>
      <c r="J516" s="14">
        <v>41646</v>
      </c>
    </row>
    <row r="517" spans="1:10" ht="12.75">
      <c r="A517" s="9" t="s">
        <v>27</v>
      </c>
      <c r="B517" s="9" t="s">
        <v>157</v>
      </c>
      <c r="C517" s="10">
        <v>4026</v>
      </c>
      <c r="D517" s="11">
        <v>10</v>
      </c>
      <c r="E517" s="10">
        <v>12</v>
      </c>
      <c r="F517" s="12">
        <v>48312</v>
      </c>
      <c r="G517" s="12">
        <v>5314.32</v>
      </c>
      <c r="H517" s="12">
        <v>42997.68</v>
      </c>
      <c r="I517" s="13">
        <v>12078</v>
      </c>
      <c r="J517" s="14">
        <v>41646</v>
      </c>
    </row>
    <row r="518" spans="1:10" ht="12.75">
      <c r="A518" s="9" t="s">
        <v>93</v>
      </c>
      <c r="B518" s="9" t="s">
        <v>157</v>
      </c>
      <c r="C518" s="10">
        <v>2425.5</v>
      </c>
      <c r="D518" s="11">
        <v>10</v>
      </c>
      <c r="E518" s="10">
        <v>12</v>
      </c>
      <c r="F518" s="12">
        <v>29106</v>
      </c>
      <c r="G518" s="12">
        <v>3201.66</v>
      </c>
      <c r="H518" s="12">
        <v>25904.34</v>
      </c>
      <c r="I518" s="13">
        <v>7276.5</v>
      </c>
      <c r="J518" s="14">
        <v>41646</v>
      </c>
    </row>
    <row r="519" spans="1:10" ht="12.75">
      <c r="A519" s="9" t="s">
        <v>25</v>
      </c>
      <c r="B519" s="9" t="s">
        <v>157</v>
      </c>
      <c r="C519" s="10">
        <v>2394</v>
      </c>
      <c r="D519" s="11">
        <v>10</v>
      </c>
      <c r="E519" s="10">
        <v>20</v>
      </c>
      <c r="F519" s="12">
        <v>47880</v>
      </c>
      <c r="G519" s="12">
        <v>5266.8</v>
      </c>
      <c r="H519" s="12">
        <v>42613.2</v>
      </c>
      <c r="I519" s="13">
        <v>23940</v>
      </c>
      <c r="J519" s="14">
        <v>41647</v>
      </c>
    </row>
    <row r="520" spans="1:10" ht="12.75">
      <c r="A520" s="9" t="s">
        <v>26</v>
      </c>
      <c r="B520" s="9" t="s">
        <v>157</v>
      </c>
      <c r="C520" s="10">
        <v>1984</v>
      </c>
      <c r="D520" s="11">
        <v>10</v>
      </c>
      <c r="E520" s="10">
        <v>15</v>
      </c>
      <c r="F520" s="12">
        <v>29760</v>
      </c>
      <c r="G520" s="12">
        <v>3273.6</v>
      </c>
      <c r="H520" s="12">
        <v>26486.400000000001</v>
      </c>
      <c r="I520" s="13">
        <v>19840</v>
      </c>
      <c r="J520" s="14">
        <v>41647</v>
      </c>
    </row>
    <row r="521" spans="1:10" ht="12.75">
      <c r="A521" s="9" t="s">
        <v>72</v>
      </c>
      <c r="B521" s="9" t="s">
        <v>157</v>
      </c>
      <c r="C521" s="10">
        <v>2441</v>
      </c>
      <c r="D521" s="11">
        <v>10</v>
      </c>
      <c r="E521" s="10">
        <v>125</v>
      </c>
      <c r="F521" s="12">
        <v>305125</v>
      </c>
      <c r="G521" s="12">
        <v>33563.75</v>
      </c>
      <c r="H521" s="12">
        <v>271561.25</v>
      </c>
      <c r="I521" s="13">
        <v>292920</v>
      </c>
      <c r="J521" s="14">
        <v>41649</v>
      </c>
    </row>
    <row r="522" spans="1:10" ht="12.75">
      <c r="A522" s="9" t="s">
        <v>28</v>
      </c>
      <c r="B522" s="9" t="s">
        <v>157</v>
      </c>
      <c r="C522" s="10">
        <v>2992</v>
      </c>
      <c r="D522" s="11">
        <v>10</v>
      </c>
      <c r="E522" s="10">
        <v>20</v>
      </c>
      <c r="F522" s="12">
        <v>59840</v>
      </c>
      <c r="G522" s="12">
        <v>6582.4</v>
      </c>
      <c r="H522" s="12">
        <v>53257.599999999999</v>
      </c>
      <c r="I522" s="13">
        <v>29920</v>
      </c>
      <c r="J522" s="14">
        <v>41284</v>
      </c>
    </row>
    <row r="523" spans="1:10" ht="12.75">
      <c r="A523" s="9" t="s">
        <v>94</v>
      </c>
      <c r="B523" s="9" t="s">
        <v>157</v>
      </c>
      <c r="C523" s="10">
        <v>1366</v>
      </c>
      <c r="D523" s="11">
        <v>10</v>
      </c>
      <c r="E523" s="10">
        <v>300</v>
      </c>
      <c r="F523" s="12">
        <v>409800</v>
      </c>
      <c r="G523" s="12">
        <v>45078</v>
      </c>
      <c r="H523" s="12">
        <v>364722</v>
      </c>
      <c r="I523" s="13">
        <v>341500</v>
      </c>
      <c r="J523" s="14">
        <v>41650</v>
      </c>
    </row>
    <row r="524" spans="1:10" ht="12.75">
      <c r="A524" s="9" t="s">
        <v>57</v>
      </c>
      <c r="B524" s="9" t="s">
        <v>157</v>
      </c>
      <c r="C524" s="10">
        <v>2805</v>
      </c>
      <c r="D524" s="11">
        <v>120</v>
      </c>
      <c r="E524" s="10">
        <v>20</v>
      </c>
      <c r="F524" s="12">
        <v>56100</v>
      </c>
      <c r="G524" s="12">
        <v>6171</v>
      </c>
      <c r="H524" s="12">
        <v>49929</v>
      </c>
      <c r="I524" s="13">
        <v>28050</v>
      </c>
      <c r="J524" s="14">
        <v>41283</v>
      </c>
    </row>
    <row r="525" spans="1:10" ht="12.75">
      <c r="A525" s="9" t="s">
        <v>129</v>
      </c>
      <c r="B525" s="9" t="s">
        <v>157</v>
      </c>
      <c r="C525" s="10">
        <v>655</v>
      </c>
      <c r="D525" s="11">
        <v>120</v>
      </c>
      <c r="E525" s="10">
        <v>15</v>
      </c>
      <c r="F525" s="12">
        <v>9825</v>
      </c>
      <c r="G525" s="12">
        <v>1080.75</v>
      </c>
      <c r="H525" s="12">
        <v>8744.25</v>
      </c>
      <c r="I525" s="13">
        <v>6550</v>
      </c>
      <c r="J525" s="14">
        <v>41283</v>
      </c>
    </row>
    <row r="526" spans="1:10" ht="12.75">
      <c r="A526" s="9" t="s">
        <v>36</v>
      </c>
      <c r="B526" s="9" t="s">
        <v>157</v>
      </c>
      <c r="C526" s="10">
        <v>344</v>
      </c>
      <c r="D526" s="11">
        <v>120</v>
      </c>
      <c r="E526" s="10">
        <v>350</v>
      </c>
      <c r="F526" s="12">
        <v>120400</v>
      </c>
      <c r="G526" s="12">
        <v>13244</v>
      </c>
      <c r="H526" s="12">
        <v>107156</v>
      </c>
      <c r="I526" s="13">
        <v>89440</v>
      </c>
      <c r="J526" s="14">
        <v>41284</v>
      </c>
    </row>
    <row r="527" spans="1:10" ht="12.75">
      <c r="A527" s="9" t="s">
        <v>76</v>
      </c>
      <c r="B527" s="9" t="s">
        <v>157</v>
      </c>
      <c r="C527" s="10">
        <v>1808</v>
      </c>
      <c r="D527" s="11">
        <v>120</v>
      </c>
      <c r="E527" s="10">
        <v>7</v>
      </c>
      <c r="F527" s="12">
        <v>12656</v>
      </c>
      <c r="G527" s="12">
        <v>1392.16</v>
      </c>
      <c r="H527" s="12">
        <v>11263.84</v>
      </c>
      <c r="I527" s="13">
        <v>9040</v>
      </c>
      <c r="J527" s="14">
        <v>41650</v>
      </c>
    </row>
    <row r="528" spans="1:10" ht="12.75">
      <c r="A528" s="9" t="s">
        <v>118</v>
      </c>
      <c r="B528" s="9" t="s">
        <v>157</v>
      </c>
      <c r="C528" s="10">
        <v>1734</v>
      </c>
      <c r="D528" s="11">
        <v>250</v>
      </c>
      <c r="E528" s="10">
        <v>12</v>
      </c>
      <c r="F528" s="12">
        <v>20808</v>
      </c>
      <c r="G528" s="12">
        <v>2288.88</v>
      </c>
      <c r="H528" s="12">
        <v>18519.12</v>
      </c>
      <c r="I528" s="13">
        <v>5202</v>
      </c>
      <c r="J528" s="14">
        <v>41640</v>
      </c>
    </row>
    <row r="529" spans="1:10" ht="12.75">
      <c r="A529" s="9" t="s">
        <v>102</v>
      </c>
      <c r="B529" s="9" t="s">
        <v>157</v>
      </c>
      <c r="C529" s="10">
        <v>554</v>
      </c>
      <c r="D529" s="11">
        <v>250</v>
      </c>
      <c r="E529" s="10">
        <v>125</v>
      </c>
      <c r="F529" s="12">
        <v>69250</v>
      </c>
      <c r="G529" s="12">
        <v>7617.5</v>
      </c>
      <c r="H529" s="12">
        <v>61632.5</v>
      </c>
      <c r="I529" s="13">
        <v>66480</v>
      </c>
      <c r="J529" s="14">
        <v>41640</v>
      </c>
    </row>
    <row r="530" spans="1:10" ht="12.75">
      <c r="A530" s="9" t="s">
        <v>48</v>
      </c>
      <c r="B530" s="9" t="s">
        <v>157</v>
      </c>
      <c r="C530" s="10">
        <v>2935</v>
      </c>
      <c r="D530" s="11">
        <v>250</v>
      </c>
      <c r="E530" s="10">
        <v>20</v>
      </c>
      <c r="F530" s="12">
        <v>58700</v>
      </c>
      <c r="G530" s="12">
        <v>6457</v>
      </c>
      <c r="H530" s="12">
        <v>52243</v>
      </c>
      <c r="I530" s="13">
        <v>29350</v>
      </c>
      <c r="J530" s="14">
        <v>41285</v>
      </c>
    </row>
    <row r="531" spans="1:10" ht="12.75">
      <c r="A531" s="9" t="s">
        <v>51</v>
      </c>
      <c r="B531" s="9" t="s">
        <v>157</v>
      </c>
      <c r="C531" s="10">
        <v>3165</v>
      </c>
      <c r="D531" s="11">
        <v>260</v>
      </c>
      <c r="E531" s="10">
        <v>125</v>
      </c>
      <c r="F531" s="12">
        <v>395625</v>
      </c>
      <c r="G531" s="12">
        <v>43518.75</v>
      </c>
      <c r="H531" s="12">
        <v>352106.25</v>
      </c>
      <c r="I531" s="13">
        <v>379800</v>
      </c>
      <c r="J531" s="14">
        <v>41640</v>
      </c>
    </row>
    <row r="532" spans="1:10" ht="12.75">
      <c r="A532" s="9" t="s">
        <v>120</v>
      </c>
      <c r="B532" s="9" t="s">
        <v>157</v>
      </c>
      <c r="C532" s="10">
        <v>2629</v>
      </c>
      <c r="D532" s="11">
        <v>260</v>
      </c>
      <c r="E532" s="10">
        <v>20</v>
      </c>
      <c r="F532" s="12">
        <v>52580</v>
      </c>
      <c r="G532" s="12">
        <v>5783.8</v>
      </c>
      <c r="H532" s="12">
        <v>46796.2</v>
      </c>
      <c r="I532" s="13">
        <v>26290</v>
      </c>
      <c r="J532" s="14">
        <v>41640</v>
      </c>
    </row>
    <row r="533" spans="1:10" ht="12.75">
      <c r="A533" s="9" t="s">
        <v>138</v>
      </c>
      <c r="B533" s="9" t="s">
        <v>157</v>
      </c>
      <c r="C533" s="10">
        <v>1433</v>
      </c>
      <c r="D533" s="11">
        <v>260</v>
      </c>
      <c r="E533" s="10">
        <v>125</v>
      </c>
      <c r="F533" s="12">
        <v>179125</v>
      </c>
      <c r="G533" s="12">
        <v>19703.75</v>
      </c>
      <c r="H533" s="12">
        <v>159421.25</v>
      </c>
      <c r="I533" s="13">
        <v>171960</v>
      </c>
      <c r="J533" s="14">
        <v>41644</v>
      </c>
    </row>
    <row r="534" spans="1:10" ht="12.75">
      <c r="A534" s="9" t="s">
        <v>121</v>
      </c>
      <c r="B534" s="9" t="s">
        <v>157</v>
      </c>
      <c r="C534" s="10">
        <v>947</v>
      </c>
      <c r="D534" s="11">
        <v>260</v>
      </c>
      <c r="E534" s="10">
        <v>125</v>
      </c>
      <c r="F534" s="12">
        <v>118375</v>
      </c>
      <c r="G534" s="12">
        <v>13021.25</v>
      </c>
      <c r="H534" s="12">
        <v>105353.75</v>
      </c>
      <c r="I534" s="13">
        <v>113640</v>
      </c>
      <c r="J534" s="14">
        <v>41283</v>
      </c>
    </row>
    <row r="535" spans="1:10" ht="12.75">
      <c r="A535" s="9" t="s">
        <v>120</v>
      </c>
      <c r="B535" s="9" t="s">
        <v>157</v>
      </c>
      <c r="C535" s="10">
        <v>344</v>
      </c>
      <c r="D535" s="11">
        <v>260</v>
      </c>
      <c r="E535" s="10">
        <v>350</v>
      </c>
      <c r="F535" s="12">
        <v>120400</v>
      </c>
      <c r="G535" s="12">
        <v>13244</v>
      </c>
      <c r="H535" s="12">
        <v>107156</v>
      </c>
      <c r="I535" s="13">
        <v>89440</v>
      </c>
      <c r="J535" s="14">
        <v>41284</v>
      </c>
    </row>
    <row r="536" spans="1:10" ht="12.75">
      <c r="A536" s="9" t="s">
        <v>162</v>
      </c>
      <c r="B536" s="9" t="s">
        <v>157</v>
      </c>
      <c r="C536" s="10">
        <v>2157</v>
      </c>
      <c r="D536" s="11">
        <v>260</v>
      </c>
      <c r="E536" s="10">
        <v>15</v>
      </c>
      <c r="F536" s="12">
        <v>32355</v>
      </c>
      <c r="G536" s="12">
        <v>3559.05</v>
      </c>
      <c r="H536" s="12">
        <v>28795.95</v>
      </c>
      <c r="I536" s="13">
        <v>21570</v>
      </c>
      <c r="J536" s="14">
        <v>41651</v>
      </c>
    </row>
    <row r="537" spans="1:10" ht="12.75">
      <c r="A537" s="9" t="s">
        <v>33</v>
      </c>
      <c r="B537" s="9" t="s">
        <v>157</v>
      </c>
      <c r="C537" s="10">
        <v>380</v>
      </c>
      <c r="D537" s="11">
        <v>10</v>
      </c>
      <c r="E537" s="10">
        <v>7</v>
      </c>
      <c r="F537" s="12">
        <v>2660</v>
      </c>
      <c r="G537" s="12">
        <v>292.60000000000002</v>
      </c>
      <c r="H537" s="12">
        <v>2367.4</v>
      </c>
      <c r="I537" s="13">
        <v>1900</v>
      </c>
      <c r="J537" s="14">
        <v>41283</v>
      </c>
    </row>
    <row r="538" spans="1:10" ht="12.75">
      <c r="A538" s="9" t="s">
        <v>59</v>
      </c>
      <c r="B538" s="9" t="s">
        <v>157</v>
      </c>
      <c r="C538" s="10">
        <v>886</v>
      </c>
      <c r="D538" s="11">
        <v>3</v>
      </c>
      <c r="E538" s="10">
        <v>350</v>
      </c>
      <c r="F538" s="12">
        <v>310100</v>
      </c>
      <c r="G538" s="12">
        <v>37212</v>
      </c>
      <c r="H538" s="12">
        <v>272888</v>
      </c>
      <c r="I538" s="13">
        <v>230360</v>
      </c>
      <c r="J538" s="14">
        <v>41645</v>
      </c>
    </row>
    <row r="539" spans="1:10" ht="12.75">
      <c r="A539" s="9" t="s">
        <v>84</v>
      </c>
      <c r="B539" s="9" t="s">
        <v>157</v>
      </c>
      <c r="C539" s="10">
        <v>2416</v>
      </c>
      <c r="D539" s="11">
        <v>3</v>
      </c>
      <c r="E539" s="10">
        <v>125</v>
      </c>
      <c r="F539" s="12">
        <v>302000</v>
      </c>
      <c r="G539" s="12">
        <v>36240</v>
      </c>
      <c r="H539" s="12">
        <v>265760</v>
      </c>
      <c r="I539" s="13">
        <v>289920</v>
      </c>
      <c r="J539" s="14">
        <v>41283</v>
      </c>
    </row>
    <row r="540" spans="1:10" ht="12.75">
      <c r="A540" s="9" t="s">
        <v>147</v>
      </c>
      <c r="B540" s="9" t="s">
        <v>157</v>
      </c>
      <c r="C540" s="10">
        <v>2156</v>
      </c>
      <c r="D540" s="11">
        <v>3</v>
      </c>
      <c r="E540" s="10">
        <v>125</v>
      </c>
      <c r="F540" s="12">
        <v>269500</v>
      </c>
      <c r="G540" s="12">
        <v>32340</v>
      </c>
      <c r="H540" s="12">
        <v>237160</v>
      </c>
      <c r="I540" s="13">
        <v>258720</v>
      </c>
      <c r="J540" s="14">
        <v>41649</v>
      </c>
    </row>
    <row r="541" spans="1:10" ht="12.75">
      <c r="A541" s="9" t="s">
        <v>131</v>
      </c>
      <c r="B541" s="9" t="s">
        <v>157</v>
      </c>
      <c r="C541" s="10">
        <v>2689</v>
      </c>
      <c r="D541" s="11">
        <v>3</v>
      </c>
      <c r="E541" s="10">
        <v>15</v>
      </c>
      <c r="F541" s="12">
        <v>40335</v>
      </c>
      <c r="G541" s="12">
        <v>4840.2</v>
      </c>
      <c r="H541" s="12">
        <v>35494.800000000003</v>
      </c>
      <c r="I541" s="13">
        <v>26890</v>
      </c>
      <c r="J541" s="14">
        <v>41650</v>
      </c>
    </row>
    <row r="542" spans="1:10" ht="12.75">
      <c r="A542" s="9" t="s">
        <v>24</v>
      </c>
      <c r="B542" s="9" t="s">
        <v>157</v>
      </c>
      <c r="C542" s="10">
        <v>677</v>
      </c>
      <c r="D542" s="11">
        <v>5</v>
      </c>
      <c r="E542" s="10">
        <v>15</v>
      </c>
      <c r="F542" s="12">
        <v>10155</v>
      </c>
      <c r="G542" s="12">
        <v>1218.5999999999999</v>
      </c>
      <c r="H542" s="12">
        <v>8936.4</v>
      </c>
      <c r="I542" s="13">
        <v>6770</v>
      </c>
      <c r="J542" s="14">
        <v>41642</v>
      </c>
    </row>
    <row r="543" spans="1:10" ht="12.75">
      <c r="A543" s="9" t="s">
        <v>142</v>
      </c>
      <c r="B543" s="9" t="s">
        <v>157</v>
      </c>
      <c r="C543" s="10">
        <v>1773</v>
      </c>
      <c r="D543" s="11">
        <v>5</v>
      </c>
      <c r="E543" s="10">
        <v>300</v>
      </c>
      <c r="F543" s="12">
        <v>531900</v>
      </c>
      <c r="G543" s="12">
        <v>63828</v>
      </c>
      <c r="H543" s="12">
        <v>468072</v>
      </c>
      <c r="I543" s="13">
        <v>443250</v>
      </c>
      <c r="J543" s="14">
        <v>41643</v>
      </c>
    </row>
    <row r="544" spans="1:10" ht="12.75">
      <c r="A544" s="9" t="s">
        <v>127</v>
      </c>
      <c r="B544" s="9" t="s">
        <v>157</v>
      </c>
      <c r="C544" s="10">
        <v>2420</v>
      </c>
      <c r="D544" s="11">
        <v>5</v>
      </c>
      <c r="E544" s="10">
        <v>7</v>
      </c>
      <c r="F544" s="12">
        <v>16940</v>
      </c>
      <c r="G544" s="12">
        <v>2032.8</v>
      </c>
      <c r="H544" s="12">
        <v>14907.2</v>
      </c>
      <c r="I544" s="13">
        <v>12100</v>
      </c>
      <c r="J544" s="14">
        <v>41648</v>
      </c>
    </row>
    <row r="545" spans="1:10" ht="12.75">
      <c r="A545" s="9" t="s">
        <v>68</v>
      </c>
      <c r="B545" s="9" t="s">
        <v>157</v>
      </c>
      <c r="C545" s="10">
        <v>2734</v>
      </c>
      <c r="D545" s="11">
        <v>5</v>
      </c>
      <c r="E545" s="10">
        <v>7</v>
      </c>
      <c r="F545" s="12">
        <v>19138</v>
      </c>
      <c r="G545" s="12">
        <v>2296.56</v>
      </c>
      <c r="H545" s="12">
        <v>16841.439999999999</v>
      </c>
      <c r="I545" s="13">
        <v>13670</v>
      </c>
      <c r="J545" s="14">
        <v>41649</v>
      </c>
    </row>
    <row r="546" spans="1:10" ht="12.75">
      <c r="A546" s="9" t="s">
        <v>127</v>
      </c>
      <c r="B546" s="9" t="s">
        <v>157</v>
      </c>
      <c r="C546" s="10">
        <v>1715</v>
      </c>
      <c r="D546" s="11">
        <v>5</v>
      </c>
      <c r="E546" s="10">
        <v>20</v>
      </c>
      <c r="F546" s="12">
        <v>34300</v>
      </c>
      <c r="G546" s="12">
        <v>4116</v>
      </c>
      <c r="H546" s="12">
        <v>30184</v>
      </c>
      <c r="I546" s="13">
        <v>17150</v>
      </c>
      <c r="J546" s="14">
        <v>41284</v>
      </c>
    </row>
    <row r="547" spans="1:10" ht="12.75">
      <c r="A547" s="9" t="s">
        <v>142</v>
      </c>
      <c r="B547" s="9" t="s">
        <v>157</v>
      </c>
      <c r="C547" s="10">
        <v>1186</v>
      </c>
      <c r="D547" s="11">
        <v>5</v>
      </c>
      <c r="E547" s="10">
        <v>300</v>
      </c>
      <c r="F547" s="12">
        <v>355800</v>
      </c>
      <c r="G547" s="12">
        <v>42696</v>
      </c>
      <c r="H547" s="12">
        <v>313104</v>
      </c>
      <c r="I547" s="13">
        <v>296500</v>
      </c>
      <c r="J547" s="14">
        <v>41286</v>
      </c>
    </row>
    <row r="548" spans="1:10" ht="12.75">
      <c r="A548" s="9" t="s">
        <v>75</v>
      </c>
      <c r="B548" s="9" t="s">
        <v>157</v>
      </c>
      <c r="C548" s="10">
        <v>3495</v>
      </c>
      <c r="D548" s="11">
        <v>10</v>
      </c>
      <c r="E548" s="10">
        <v>300</v>
      </c>
      <c r="F548" s="12">
        <v>1048500</v>
      </c>
      <c r="G548" s="12">
        <v>125820</v>
      </c>
      <c r="H548" s="12">
        <v>922680</v>
      </c>
      <c r="I548" s="13">
        <v>873750</v>
      </c>
      <c r="J548" s="14">
        <v>41640</v>
      </c>
    </row>
    <row r="549" spans="1:10" ht="12.75">
      <c r="A549" s="9" t="s">
        <v>30</v>
      </c>
      <c r="B549" s="9" t="s">
        <v>157</v>
      </c>
      <c r="C549" s="10">
        <v>886</v>
      </c>
      <c r="D549" s="11">
        <v>10</v>
      </c>
      <c r="E549" s="10">
        <v>350</v>
      </c>
      <c r="F549" s="12">
        <v>310100</v>
      </c>
      <c r="G549" s="12">
        <v>37212</v>
      </c>
      <c r="H549" s="12">
        <v>272888</v>
      </c>
      <c r="I549" s="13">
        <v>230360</v>
      </c>
      <c r="J549" s="14">
        <v>41645</v>
      </c>
    </row>
    <row r="550" spans="1:10" ht="12.75">
      <c r="A550" s="9" t="s">
        <v>73</v>
      </c>
      <c r="B550" s="9" t="s">
        <v>157</v>
      </c>
      <c r="C550" s="10">
        <v>2156</v>
      </c>
      <c r="D550" s="11">
        <v>10</v>
      </c>
      <c r="E550" s="10">
        <v>125</v>
      </c>
      <c r="F550" s="12">
        <v>269500</v>
      </c>
      <c r="G550" s="12">
        <v>32340</v>
      </c>
      <c r="H550" s="12">
        <v>237160</v>
      </c>
      <c r="I550" s="13">
        <v>258720</v>
      </c>
      <c r="J550" s="14">
        <v>41649</v>
      </c>
    </row>
    <row r="551" spans="1:10" ht="12.75">
      <c r="A551" s="9" t="s">
        <v>30</v>
      </c>
      <c r="B551" s="9" t="s">
        <v>157</v>
      </c>
      <c r="C551" s="10">
        <v>905</v>
      </c>
      <c r="D551" s="11">
        <v>10</v>
      </c>
      <c r="E551" s="10">
        <v>20</v>
      </c>
      <c r="F551" s="12">
        <v>18100</v>
      </c>
      <c r="G551" s="12">
        <v>2172</v>
      </c>
      <c r="H551" s="12">
        <v>15928</v>
      </c>
      <c r="I551" s="13">
        <v>9050</v>
      </c>
      <c r="J551" s="14">
        <v>41649</v>
      </c>
    </row>
    <row r="552" spans="1:10" ht="12.75">
      <c r="A552" s="9" t="s">
        <v>30</v>
      </c>
      <c r="B552" s="9" t="s">
        <v>157</v>
      </c>
      <c r="C552" s="10">
        <v>1715</v>
      </c>
      <c r="D552" s="11">
        <v>10</v>
      </c>
      <c r="E552" s="10">
        <v>20</v>
      </c>
      <c r="F552" s="12">
        <v>34300</v>
      </c>
      <c r="G552" s="12">
        <v>4116</v>
      </c>
      <c r="H552" s="12">
        <v>30184</v>
      </c>
      <c r="I552" s="13">
        <v>17150</v>
      </c>
      <c r="J552" s="14">
        <v>41284</v>
      </c>
    </row>
    <row r="553" spans="1:10" ht="12.75">
      <c r="A553" s="9" t="s">
        <v>55</v>
      </c>
      <c r="B553" s="9" t="s">
        <v>157</v>
      </c>
      <c r="C553" s="10">
        <v>1594</v>
      </c>
      <c r="D553" s="11">
        <v>10</v>
      </c>
      <c r="E553" s="10">
        <v>350</v>
      </c>
      <c r="F553" s="12">
        <v>557900</v>
      </c>
      <c r="G553" s="12">
        <v>66948</v>
      </c>
      <c r="H553" s="12">
        <v>490952</v>
      </c>
      <c r="I553" s="13">
        <v>414440</v>
      </c>
      <c r="J553" s="14">
        <v>41650</v>
      </c>
    </row>
    <row r="554" spans="1:10" ht="12.75">
      <c r="A554" s="9" t="s">
        <v>91</v>
      </c>
      <c r="B554" s="9" t="s">
        <v>157</v>
      </c>
      <c r="C554" s="10">
        <v>1359</v>
      </c>
      <c r="D554" s="11">
        <v>10</v>
      </c>
      <c r="E554" s="10">
        <v>300</v>
      </c>
      <c r="F554" s="12">
        <v>407700</v>
      </c>
      <c r="G554" s="12">
        <v>48924</v>
      </c>
      <c r="H554" s="12">
        <v>358776</v>
      </c>
      <c r="I554" s="13">
        <v>339750</v>
      </c>
      <c r="J554" s="14">
        <v>41650</v>
      </c>
    </row>
    <row r="555" spans="1:10" ht="12.75">
      <c r="A555" s="9" t="s">
        <v>32</v>
      </c>
      <c r="B555" s="9" t="s">
        <v>157</v>
      </c>
      <c r="C555" s="10">
        <v>2150</v>
      </c>
      <c r="D555" s="11">
        <v>10</v>
      </c>
      <c r="E555" s="10">
        <v>300</v>
      </c>
      <c r="F555" s="12">
        <v>645000</v>
      </c>
      <c r="G555" s="12">
        <v>77400</v>
      </c>
      <c r="H555" s="12">
        <v>567600</v>
      </c>
      <c r="I555" s="13">
        <v>537500</v>
      </c>
      <c r="J555" s="14">
        <v>41650</v>
      </c>
    </row>
    <row r="556" spans="1:10" ht="12.75">
      <c r="A556" s="9" t="s">
        <v>30</v>
      </c>
      <c r="B556" s="9" t="s">
        <v>157</v>
      </c>
      <c r="C556" s="10">
        <v>1197</v>
      </c>
      <c r="D556" s="11">
        <v>10</v>
      </c>
      <c r="E556" s="10">
        <v>350</v>
      </c>
      <c r="F556" s="12">
        <v>418950</v>
      </c>
      <c r="G556" s="12">
        <v>50274</v>
      </c>
      <c r="H556" s="12">
        <v>368676</v>
      </c>
      <c r="I556" s="13">
        <v>311220</v>
      </c>
      <c r="J556" s="14">
        <v>41650</v>
      </c>
    </row>
    <row r="557" spans="1:10" ht="12.75">
      <c r="A557" s="9" t="s">
        <v>26</v>
      </c>
      <c r="B557" s="9" t="s">
        <v>157</v>
      </c>
      <c r="C557" s="10">
        <v>380</v>
      </c>
      <c r="D557" s="11">
        <v>10</v>
      </c>
      <c r="E557" s="10">
        <v>15</v>
      </c>
      <c r="F557" s="12">
        <v>5700</v>
      </c>
      <c r="G557" s="12">
        <v>684</v>
      </c>
      <c r="H557" s="12">
        <v>5016</v>
      </c>
      <c r="I557" s="13">
        <v>3800</v>
      </c>
      <c r="J557" s="14">
        <v>41286</v>
      </c>
    </row>
    <row r="558" spans="1:10" ht="12.75">
      <c r="A558" s="9" t="s">
        <v>30</v>
      </c>
      <c r="B558" s="9" t="s">
        <v>157</v>
      </c>
      <c r="C558" s="10">
        <v>1233</v>
      </c>
      <c r="D558" s="11">
        <v>10</v>
      </c>
      <c r="E558" s="10">
        <v>20</v>
      </c>
      <c r="F558" s="12">
        <v>24660</v>
      </c>
      <c r="G558" s="12">
        <v>2959.2</v>
      </c>
      <c r="H558" s="12">
        <v>21700.799999999999</v>
      </c>
      <c r="I558" s="13">
        <v>12330</v>
      </c>
      <c r="J558" s="14">
        <v>41651</v>
      </c>
    </row>
    <row r="559" spans="1:10" ht="12.75">
      <c r="A559" s="9" t="s">
        <v>36</v>
      </c>
      <c r="B559" s="9" t="s">
        <v>157</v>
      </c>
      <c r="C559" s="10">
        <v>1395</v>
      </c>
      <c r="D559" s="11">
        <v>120</v>
      </c>
      <c r="E559" s="10">
        <v>350</v>
      </c>
      <c r="F559" s="12">
        <v>488250</v>
      </c>
      <c r="G559" s="12">
        <v>58590</v>
      </c>
      <c r="H559" s="12">
        <v>429660</v>
      </c>
      <c r="I559" s="13">
        <v>362700</v>
      </c>
      <c r="J559" s="14">
        <v>41646</v>
      </c>
    </row>
    <row r="560" spans="1:10" ht="12.75">
      <c r="A560" s="9" t="s">
        <v>97</v>
      </c>
      <c r="B560" s="9" t="s">
        <v>157</v>
      </c>
      <c r="C560" s="10">
        <v>986</v>
      </c>
      <c r="D560" s="11">
        <v>120</v>
      </c>
      <c r="E560" s="10">
        <v>350</v>
      </c>
      <c r="F560" s="12">
        <v>345100</v>
      </c>
      <c r="G560" s="12">
        <v>41412</v>
      </c>
      <c r="H560" s="12">
        <v>303688</v>
      </c>
      <c r="I560" s="13">
        <v>256360</v>
      </c>
      <c r="J560" s="14">
        <v>41649</v>
      </c>
    </row>
    <row r="561" spans="1:10" ht="12.75">
      <c r="A561" s="9" t="s">
        <v>36</v>
      </c>
      <c r="B561" s="9" t="s">
        <v>157</v>
      </c>
      <c r="C561" s="10">
        <v>905</v>
      </c>
      <c r="D561" s="11">
        <v>120</v>
      </c>
      <c r="E561" s="10">
        <v>20</v>
      </c>
      <c r="F561" s="12">
        <v>18100</v>
      </c>
      <c r="G561" s="12">
        <v>2172</v>
      </c>
      <c r="H561" s="12">
        <v>15928</v>
      </c>
      <c r="I561" s="13">
        <v>9050</v>
      </c>
      <c r="J561" s="14">
        <v>41649</v>
      </c>
    </row>
    <row r="562" spans="1:10" ht="12.75">
      <c r="A562" s="9" t="s">
        <v>144</v>
      </c>
      <c r="B562" s="9" t="s">
        <v>157</v>
      </c>
      <c r="C562" s="10">
        <v>2109</v>
      </c>
      <c r="D562" s="11">
        <v>250</v>
      </c>
      <c r="E562" s="10">
        <v>12</v>
      </c>
      <c r="F562" s="12">
        <v>25308</v>
      </c>
      <c r="G562" s="12">
        <v>3036.96</v>
      </c>
      <c r="H562" s="12">
        <v>22271.040000000001</v>
      </c>
      <c r="I562" s="13">
        <v>6327</v>
      </c>
      <c r="J562" s="14">
        <v>41644</v>
      </c>
    </row>
    <row r="563" spans="1:10" ht="12.75">
      <c r="A563" s="9" t="s">
        <v>44</v>
      </c>
      <c r="B563" s="9" t="s">
        <v>157</v>
      </c>
      <c r="C563" s="10">
        <v>3874.5</v>
      </c>
      <c r="D563" s="11">
        <v>250</v>
      </c>
      <c r="E563" s="10">
        <v>15</v>
      </c>
      <c r="F563" s="12">
        <v>58117.5</v>
      </c>
      <c r="G563" s="12">
        <v>6974.1</v>
      </c>
      <c r="H563" s="12">
        <v>51143.4</v>
      </c>
      <c r="I563" s="13">
        <v>38745</v>
      </c>
      <c r="J563" s="14">
        <v>41646</v>
      </c>
    </row>
    <row r="564" spans="1:10" ht="12.75">
      <c r="A564" s="9" t="s">
        <v>48</v>
      </c>
      <c r="B564" s="9" t="s">
        <v>157</v>
      </c>
      <c r="C564" s="10">
        <v>623</v>
      </c>
      <c r="D564" s="11">
        <v>250</v>
      </c>
      <c r="E564" s="10">
        <v>350</v>
      </c>
      <c r="F564" s="12">
        <v>218050</v>
      </c>
      <c r="G564" s="12">
        <v>26166</v>
      </c>
      <c r="H564" s="12">
        <v>191884</v>
      </c>
      <c r="I564" s="13">
        <v>161980</v>
      </c>
      <c r="J564" s="14">
        <v>41283</v>
      </c>
    </row>
    <row r="565" spans="1:10" ht="12.75">
      <c r="A565" s="9" t="s">
        <v>104</v>
      </c>
      <c r="B565" s="9" t="s">
        <v>157</v>
      </c>
      <c r="C565" s="10">
        <v>986</v>
      </c>
      <c r="D565" s="11">
        <v>250</v>
      </c>
      <c r="E565" s="10">
        <v>350</v>
      </c>
      <c r="F565" s="12">
        <v>345100</v>
      </c>
      <c r="G565" s="12">
        <v>41412</v>
      </c>
      <c r="H565" s="12">
        <v>303688</v>
      </c>
      <c r="I565" s="13">
        <v>256360</v>
      </c>
      <c r="J565" s="14">
        <v>41649</v>
      </c>
    </row>
    <row r="566" spans="1:10" ht="12.75">
      <c r="A566" s="9" t="s">
        <v>78</v>
      </c>
      <c r="B566" s="9" t="s">
        <v>157</v>
      </c>
      <c r="C566" s="10">
        <v>2387</v>
      </c>
      <c r="D566" s="11">
        <v>250</v>
      </c>
      <c r="E566" s="10">
        <v>125</v>
      </c>
      <c r="F566" s="12">
        <v>298375</v>
      </c>
      <c r="G566" s="12">
        <v>35805</v>
      </c>
      <c r="H566" s="12">
        <v>262570</v>
      </c>
      <c r="I566" s="13">
        <v>286440</v>
      </c>
      <c r="J566" s="14">
        <v>41650</v>
      </c>
    </row>
    <row r="567" spans="1:10" ht="12.75">
      <c r="A567" s="9" t="s">
        <v>82</v>
      </c>
      <c r="B567" s="9" t="s">
        <v>157</v>
      </c>
      <c r="C567" s="10">
        <v>1233</v>
      </c>
      <c r="D567" s="11">
        <v>250</v>
      </c>
      <c r="E567" s="10">
        <v>20</v>
      </c>
      <c r="F567" s="12">
        <v>24660</v>
      </c>
      <c r="G567" s="12">
        <v>2959.2</v>
      </c>
      <c r="H567" s="12">
        <v>21700.799999999999</v>
      </c>
      <c r="I567" s="13">
        <v>12330</v>
      </c>
      <c r="J567" s="14">
        <v>41651</v>
      </c>
    </row>
    <row r="568" spans="1:10" ht="12.75">
      <c r="A568" s="9" t="s">
        <v>53</v>
      </c>
      <c r="B568" s="9" t="s">
        <v>157</v>
      </c>
      <c r="C568" s="10">
        <v>270</v>
      </c>
      <c r="D568" s="11">
        <v>260</v>
      </c>
      <c r="E568" s="10">
        <v>350</v>
      </c>
      <c r="F568" s="12">
        <v>94500</v>
      </c>
      <c r="G568" s="12">
        <v>11340</v>
      </c>
      <c r="H568" s="12">
        <v>83160</v>
      </c>
      <c r="I568" s="13">
        <v>70200</v>
      </c>
      <c r="J568" s="14">
        <v>41641</v>
      </c>
    </row>
    <row r="569" spans="1:10" ht="12.75">
      <c r="A569" s="9" t="s">
        <v>49</v>
      </c>
      <c r="B569" s="9" t="s">
        <v>157</v>
      </c>
      <c r="C569" s="10">
        <v>3421.5</v>
      </c>
      <c r="D569" s="11">
        <v>260</v>
      </c>
      <c r="E569" s="10">
        <v>7</v>
      </c>
      <c r="F569" s="12">
        <v>23950.5</v>
      </c>
      <c r="G569" s="12">
        <v>2874.06</v>
      </c>
      <c r="H569" s="12">
        <v>21076.44</v>
      </c>
      <c r="I569" s="13">
        <v>17107.5</v>
      </c>
      <c r="J569" s="14">
        <v>41646</v>
      </c>
    </row>
    <row r="570" spans="1:10" ht="12.75">
      <c r="A570" s="9" t="s">
        <v>122</v>
      </c>
      <c r="B570" s="9" t="s">
        <v>157</v>
      </c>
      <c r="C570" s="10">
        <v>2734</v>
      </c>
      <c r="D570" s="11">
        <v>260</v>
      </c>
      <c r="E570" s="10">
        <v>7</v>
      </c>
      <c r="F570" s="12">
        <v>19138</v>
      </c>
      <c r="G570" s="12">
        <v>2296.56</v>
      </c>
      <c r="H570" s="12">
        <v>16841.439999999999</v>
      </c>
      <c r="I570" s="13">
        <v>13670</v>
      </c>
      <c r="J570" s="14">
        <v>41649</v>
      </c>
    </row>
    <row r="571" spans="1:10" ht="12.75">
      <c r="A571" s="9" t="s">
        <v>54</v>
      </c>
      <c r="B571" s="9" t="s">
        <v>157</v>
      </c>
      <c r="C571" s="10">
        <v>2548</v>
      </c>
      <c r="D571" s="11">
        <v>260</v>
      </c>
      <c r="E571" s="10">
        <v>15</v>
      </c>
      <c r="F571" s="12">
        <v>38220</v>
      </c>
      <c r="G571" s="12">
        <v>4586.3999999999996</v>
      </c>
      <c r="H571" s="12">
        <v>33633.599999999999</v>
      </c>
      <c r="I571" s="13">
        <v>25480</v>
      </c>
      <c r="J571" s="14">
        <v>41285</v>
      </c>
    </row>
    <row r="572" spans="1:10" ht="12.75">
      <c r="A572" s="9" t="s">
        <v>66</v>
      </c>
      <c r="B572" s="9" t="s">
        <v>157</v>
      </c>
      <c r="C572" s="10">
        <v>2521.5</v>
      </c>
      <c r="D572" s="11">
        <v>3</v>
      </c>
      <c r="E572" s="10">
        <v>20</v>
      </c>
      <c r="F572" s="12">
        <v>50430</v>
      </c>
      <c r="G572" s="12">
        <v>6051.6</v>
      </c>
      <c r="H572" s="12">
        <v>44378.400000000001</v>
      </c>
      <c r="I572" s="13">
        <v>25215</v>
      </c>
      <c r="J572" s="14">
        <v>41640</v>
      </c>
    </row>
    <row r="573" spans="1:10" ht="12.75">
      <c r="A573" s="9" t="s">
        <v>88</v>
      </c>
      <c r="B573" s="9" t="s">
        <v>157</v>
      </c>
      <c r="C573" s="10">
        <v>2661</v>
      </c>
      <c r="D573" s="11">
        <v>5</v>
      </c>
      <c r="E573" s="10">
        <v>12</v>
      </c>
      <c r="F573" s="12">
        <v>31932</v>
      </c>
      <c r="G573" s="12">
        <v>3831.84</v>
      </c>
      <c r="H573" s="12">
        <v>28100.16</v>
      </c>
      <c r="I573" s="13">
        <v>7983</v>
      </c>
      <c r="J573" s="14">
        <v>41644</v>
      </c>
    </row>
    <row r="574" spans="1:10" ht="12.75">
      <c r="A574" s="9" t="s">
        <v>28</v>
      </c>
      <c r="B574" s="9" t="s">
        <v>157</v>
      </c>
      <c r="C574" s="10">
        <v>1531</v>
      </c>
      <c r="D574" s="11">
        <v>10</v>
      </c>
      <c r="E574" s="10">
        <v>20</v>
      </c>
      <c r="F574" s="12">
        <v>30620</v>
      </c>
      <c r="G574" s="12">
        <v>3674.4</v>
      </c>
      <c r="H574" s="12">
        <v>26945.599999999999</v>
      </c>
      <c r="I574" s="13">
        <v>15310</v>
      </c>
      <c r="J574" s="14">
        <v>41651</v>
      </c>
    </row>
    <row r="575" spans="1:10" ht="12.75">
      <c r="A575" s="9" t="s">
        <v>46</v>
      </c>
      <c r="B575" s="9" t="s">
        <v>157</v>
      </c>
      <c r="C575" s="10">
        <v>1491</v>
      </c>
      <c r="D575" s="11">
        <v>250</v>
      </c>
      <c r="E575" s="10">
        <v>7</v>
      </c>
      <c r="F575" s="12">
        <v>10437</v>
      </c>
      <c r="G575" s="12">
        <v>1252.44</v>
      </c>
      <c r="H575" s="12">
        <v>9184.56</v>
      </c>
      <c r="I575" s="13">
        <v>7455</v>
      </c>
      <c r="J575" s="14">
        <v>41642</v>
      </c>
    </row>
    <row r="576" spans="1:10" ht="12.75">
      <c r="A576" s="9" t="s">
        <v>77</v>
      </c>
      <c r="B576" s="9" t="s">
        <v>157</v>
      </c>
      <c r="C576" s="10">
        <v>1531</v>
      </c>
      <c r="D576" s="11">
        <v>250</v>
      </c>
      <c r="E576" s="10">
        <v>20</v>
      </c>
      <c r="F576" s="12">
        <v>30620</v>
      </c>
      <c r="G576" s="12">
        <v>3674.4</v>
      </c>
      <c r="H576" s="12">
        <v>26945.599999999999</v>
      </c>
      <c r="I576" s="13">
        <v>15310</v>
      </c>
      <c r="J576" s="14">
        <v>41651</v>
      </c>
    </row>
    <row r="577" spans="1:10" ht="12.75">
      <c r="A577" s="9" t="s">
        <v>159</v>
      </c>
      <c r="B577" s="9" t="s">
        <v>157</v>
      </c>
      <c r="C577" s="10">
        <v>2761</v>
      </c>
      <c r="D577" s="11">
        <v>260</v>
      </c>
      <c r="E577" s="10">
        <v>12</v>
      </c>
      <c r="F577" s="12">
        <v>33132</v>
      </c>
      <c r="G577" s="12">
        <v>3975.84</v>
      </c>
      <c r="H577" s="12">
        <v>29156.16</v>
      </c>
      <c r="I577" s="13">
        <v>8283</v>
      </c>
      <c r="J577" s="14">
        <v>41283</v>
      </c>
    </row>
    <row r="578" spans="1:10" ht="12.75">
      <c r="A578" s="9" t="s">
        <v>133</v>
      </c>
      <c r="B578" s="9" t="s">
        <v>157</v>
      </c>
      <c r="C578" s="10">
        <v>2567</v>
      </c>
      <c r="D578" s="11">
        <v>3</v>
      </c>
      <c r="E578" s="10">
        <v>15</v>
      </c>
      <c r="F578" s="12">
        <v>38505</v>
      </c>
      <c r="G578" s="12">
        <v>5005.6499999999996</v>
      </c>
      <c r="H578" s="12">
        <v>33499.35</v>
      </c>
      <c r="I578" s="13">
        <v>25670</v>
      </c>
      <c r="J578" s="14">
        <v>41645</v>
      </c>
    </row>
    <row r="579" spans="1:10" ht="12.75">
      <c r="A579" s="9" t="s">
        <v>139</v>
      </c>
      <c r="B579" s="9" t="s">
        <v>157</v>
      </c>
      <c r="C579" s="10">
        <v>2567</v>
      </c>
      <c r="D579" s="11">
        <v>250</v>
      </c>
      <c r="E579" s="10">
        <v>15</v>
      </c>
      <c r="F579" s="12">
        <v>38505</v>
      </c>
      <c r="G579" s="12">
        <v>5005.6499999999996</v>
      </c>
      <c r="H579" s="12">
        <v>33499.35</v>
      </c>
      <c r="I579" s="13">
        <v>25670</v>
      </c>
      <c r="J579" s="14">
        <v>41645</v>
      </c>
    </row>
    <row r="580" spans="1:10" ht="12.75">
      <c r="A580" s="9" t="s">
        <v>10</v>
      </c>
      <c r="B580" s="9" t="s">
        <v>157</v>
      </c>
      <c r="C580" s="10">
        <v>923</v>
      </c>
      <c r="D580" s="11">
        <v>3</v>
      </c>
      <c r="E580" s="10">
        <v>350</v>
      </c>
      <c r="F580" s="12">
        <v>323050</v>
      </c>
      <c r="G580" s="12">
        <v>41996.5</v>
      </c>
      <c r="H580" s="12">
        <v>281053.5</v>
      </c>
      <c r="I580" s="13">
        <v>239980</v>
      </c>
      <c r="J580" s="14">
        <v>41642</v>
      </c>
    </row>
    <row r="581" spans="1:10" ht="12.75">
      <c r="A581" s="9" t="s">
        <v>66</v>
      </c>
      <c r="B581" s="9" t="s">
        <v>157</v>
      </c>
      <c r="C581" s="10">
        <v>1790</v>
      </c>
      <c r="D581" s="11">
        <v>3</v>
      </c>
      <c r="E581" s="10">
        <v>350</v>
      </c>
      <c r="F581" s="12">
        <v>626500</v>
      </c>
      <c r="G581" s="12">
        <v>81445</v>
      </c>
      <c r="H581" s="12">
        <v>545055</v>
      </c>
      <c r="I581" s="13">
        <v>465400</v>
      </c>
      <c r="J581" s="14">
        <v>41642</v>
      </c>
    </row>
    <row r="582" spans="1:10" ht="12.75">
      <c r="A582" s="9" t="s">
        <v>12</v>
      </c>
      <c r="B582" s="9" t="s">
        <v>157</v>
      </c>
      <c r="C582" s="10">
        <v>442</v>
      </c>
      <c r="D582" s="11">
        <v>3</v>
      </c>
      <c r="E582" s="10">
        <v>20</v>
      </c>
      <c r="F582" s="12">
        <v>8840</v>
      </c>
      <c r="G582" s="12">
        <v>1149.2</v>
      </c>
      <c r="H582" s="12">
        <v>7690.8</v>
      </c>
      <c r="I582" s="13">
        <v>4420</v>
      </c>
      <c r="J582" s="14">
        <v>41283</v>
      </c>
    </row>
    <row r="583" spans="1:10" ht="12.75">
      <c r="A583" s="9" t="s">
        <v>87</v>
      </c>
      <c r="B583" s="9" t="s">
        <v>157</v>
      </c>
      <c r="C583" s="10">
        <v>982.5</v>
      </c>
      <c r="D583" s="11">
        <v>5</v>
      </c>
      <c r="E583" s="10">
        <v>350</v>
      </c>
      <c r="F583" s="12">
        <v>343875</v>
      </c>
      <c r="G583" s="12">
        <v>44703.75</v>
      </c>
      <c r="H583" s="12">
        <v>299171.25</v>
      </c>
      <c r="I583" s="13">
        <v>255450</v>
      </c>
      <c r="J583" s="14">
        <v>41640</v>
      </c>
    </row>
    <row r="584" spans="1:10" ht="12.75">
      <c r="A584" s="9" t="s">
        <v>87</v>
      </c>
      <c r="B584" s="9" t="s">
        <v>157</v>
      </c>
      <c r="C584" s="10">
        <v>1298</v>
      </c>
      <c r="D584" s="11">
        <v>5</v>
      </c>
      <c r="E584" s="10">
        <v>7</v>
      </c>
      <c r="F584" s="12">
        <v>9086</v>
      </c>
      <c r="G584" s="12">
        <v>1181.18</v>
      </c>
      <c r="H584" s="12">
        <v>7904.82</v>
      </c>
      <c r="I584" s="13">
        <v>6490</v>
      </c>
      <c r="J584" s="14">
        <v>41641</v>
      </c>
    </row>
    <row r="585" spans="1:10" ht="12.75">
      <c r="A585" s="9" t="s">
        <v>88</v>
      </c>
      <c r="B585" s="9" t="s">
        <v>157</v>
      </c>
      <c r="C585" s="10">
        <v>604</v>
      </c>
      <c r="D585" s="11">
        <v>5</v>
      </c>
      <c r="E585" s="10">
        <v>12</v>
      </c>
      <c r="F585" s="12">
        <v>7248</v>
      </c>
      <c r="G585" s="12">
        <v>942.24</v>
      </c>
      <c r="H585" s="12">
        <v>6305.76</v>
      </c>
      <c r="I585" s="13">
        <v>1812</v>
      </c>
      <c r="J585" s="14">
        <v>41645</v>
      </c>
    </row>
    <row r="586" spans="1:10" ht="12.75">
      <c r="A586" s="9" t="s">
        <v>127</v>
      </c>
      <c r="B586" s="9" t="s">
        <v>157</v>
      </c>
      <c r="C586" s="10">
        <v>2255</v>
      </c>
      <c r="D586" s="11">
        <v>5</v>
      </c>
      <c r="E586" s="10">
        <v>20</v>
      </c>
      <c r="F586" s="12">
        <v>45100</v>
      </c>
      <c r="G586" s="12">
        <v>5863</v>
      </c>
      <c r="H586" s="12">
        <v>39237</v>
      </c>
      <c r="I586" s="13">
        <v>22550</v>
      </c>
      <c r="J586" s="14">
        <v>41646</v>
      </c>
    </row>
    <row r="587" spans="1:10" ht="12.75">
      <c r="A587" s="9" t="s">
        <v>68</v>
      </c>
      <c r="B587" s="9" t="s">
        <v>157</v>
      </c>
      <c r="C587" s="10">
        <v>1249</v>
      </c>
      <c r="D587" s="11">
        <v>5</v>
      </c>
      <c r="E587" s="10">
        <v>20</v>
      </c>
      <c r="F587" s="12">
        <v>24980</v>
      </c>
      <c r="G587" s="12">
        <v>3247.4</v>
      </c>
      <c r="H587" s="12">
        <v>21732.6</v>
      </c>
      <c r="I587" s="13">
        <v>12490</v>
      </c>
      <c r="J587" s="14">
        <v>41649</v>
      </c>
    </row>
    <row r="588" spans="1:10" ht="12.75">
      <c r="A588" s="9" t="s">
        <v>33</v>
      </c>
      <c r="B588" s="9" t="s">
        <v>157</v>
      </c>
      <c r="C588" s="10">
        <v>1438.5</v>
      </c>
      <c r="D588" s="11">
        <v>10</v>
      </c>
      <c r="E588" s="10">
        <v>7</v>
      </c>
      <c r="F588" s="12">
        <v>10069.5</v>
      </c>
      <c r="G588" s="12">
        <v>1309.04</v>
      </c>
      <c r="H588" s="12">
        <v>8760.4699999999993</v>
      </c>
      <c r="I588" s="13">
        <v>7192.5</v>
      </c>
      <c r="J588" s="14">
        <v>41640</v>
      </c>
    </row>
    <row r="589" spans="1:10" ht="12.75">
      <c r="A589" s="9" t="s">
        <v>91</v>
      </c>
      <c r="B589" s="9" t="s">
        <v>157</v>
      </c>
      <c r="C589" s="10">
        <v>807</v>
      </c>
      <c r="D589" s="11">
        <v>10</v>
      </c>
      <c r="E589" s="10">
        <v>300</v>
      </c>
      <c r="F589" s="12">
        <v>242100</v>
      </c>
      <c r="G589" s="12">
        <v>31473</v>
      </c>
      <c r="H589" s="12">
        <v>210627</v>
      </c>
      <c r="I589" s="13">
        <v>201750</v>
      </c>
      <c r="J589" s="14">
        <v>41640</v>
      </c>
    </row>
    <row r="590" spans="1:10" ht="12.75">
      <c r="A590" s="9" t="s">
        <v>33</v>
      </c>
      <c r="B590" s="9" t="s">
        <v>157</v>
      </c>
      <c r="C590" s="10">
        <v>2641</v>
      </c>
      <c r="D590" s="11">
        <v>10</v>
      </c>
      <c r="E590" s="10">
        <v>20</v>
      </c>
      <c r="F590" s="12">
        <v>52820</v>
      </c>
      <c r="G590" s="12">
        <v>6866.6</v>
      </c>
      <c r="H590" s="12">
        <v>45953.4</v>
      </c>
      <c r="I590" s="13">
        <v>26410</v>
      </c>
      <c r="J590" s="14">
        <v>41641</v>
      </c>
    </row>
    <row r="591" spans="1:10" ht="12.75">
      <c r="A591" s="9" t="s">
        <v>28</v>
      </c>
      <c r="B591" s="9" t="s">
        <v>157</v>
      </c>
      <c r="C591" s="10">
        <v>2708</v>
      </c>
      <c r="D591" s="11">
        <v>10</v>
      </c>
      <c r="E591" s="10">
        <v>20</v>
      </c>
      <c r="F591" s="12">
        <v>54160</v>
      </c>
      <c r="G591" s="12">
        <v>7040.8</v>
      </c>
      <c r="H591" s="12">
        <v>47119.199999999997</v>
      </c>
      <c r="I591" s="13">
        <v>27080</v>
      </c>
      <c r="J591" s="14">
        <v>41641</v>
      </c>
    </row>
    <row r="592" spans="1:10" ht="12.75">
      <c r="A592" s="9" t="s">
        <v>25</v>
      </c>
      <c r="B592" s="9" t="s">
        <v>157</v>
      </c>
      <c r="C592" s="10">
        <v>2632</v>
      </c>
      <c r="D592" s="11">
        <v>10</v>
      </c>
      <c r="E592" s="10">
        <v>350</v>
      </c>
      <c r="F592" s="12">
        <v>921200</v>
      </c>
      <c r="G592" s="12">
        <v>119756</v>
      </c>
      <c r="H592" s="12">
        <v>801444</v>
      </c>
      <c r="I592" s="13">
        <v>684320</v>
      </c>
      <c r="J592" s="14">
        <v>41645</v>
      </c>
    </row>
    <row r="593" spans="1:10" ht="12.75">
      <c r="A593" s="9" t="s">
        <v>95</v>
      </c>
      <c r="B593" s="9" t="s">
        <v>157</v>
      </c>
      <c r="C593" s="10">
        <v>1583</v>
      </c>
      <c r="D593" s="11">
        <v>10</v>
      </c>
      <c r="E593" s="10">
        <v>125</v>
      </c>
      <c r="F593" s="12">
        <v>197875</v>
      </c>
      <c r="G593" s="12">
        <v>25723.75</v>
      </c>
      <c r="H593" s="12">
        <v>172151.25</v>
      </c>
      <c r="I593" s="13">
        <v>189960</v>
      </c>
      <c r="J593" s="14">
        <v>41645</v>
      </c>
    </row>
    <row r="594" spans="1:10" ht="12.75">
      <c r="A594" s="9" t="s">
        <v>96</v>
      </c>
      <c r="B594" s="9" t="s">
        <v>157</v>
      </c>
      <c r="C594" s="10">
        <v>571</v>
      </c>
      <c r="D594" s="11">
        <v>10</v>
      </c>
      <c r="E594" s="10">
        <v>12</v>
      </c>
      <c r="F594" s="12">
        <v>6852</v>
      </c>
      <c r="G594" s="12">
        <v>890.76</v>
      </c>
      <c r="H594" s="12">
        <v>5961.24</v>
      </c>
      <c r="I594" s="13">
        <v>1713</v>
      </c>
      <c r="J594" s="14">
        <v>41646</v>
      </c>
    </row>
    <row r="595" spans="1:10" ht="12.75">
      <c r="A595" s="9" t="s">
        <v>55</v>
      </c>
      <c r="B595" s="9" t="s">
        <v>157</v>
      </c>
      <c r="C595" s="10">
        <v>2696</v>
      </c>
      <c r="D595" s="11">
        <v>10</v>
      </c>
      <c r="E595" s="10">
        <v>7</v>
      </c>
      <c r="F595" s="12">
        <v>18872</v>
      </c>
      <c r="G595" s="12">
        <v>2453.36</v>
      </c>
      <c r="H595" s="12">
        <v>16418.64</v>
      </c>
      <c r="I595" s="13">
        <v>13480</v>
      </c>
      <c r="J595" s="14">
        <v>41647</v>
      </c>
    </row>
    <row r="596" spans="1:10" ht="12.75">
      <c r="A596" s="9" t="s">
        <v>35</v>
      </c>
      <c r="B596" s="9" t="s">
        <v>157</v>
      </c>
      <c r="C596" s="10">
        <v>1565</v>
      </c>
      <c r="D596" s="11">
        <v>10</v>
      </c>
      <c r="E596" s="10">
        <v>15</v>
      </c>
      <c r="F596" s="12">
        <v>23475</v>
      </c>
      <c r="G596" s="12">
        <v>3051.75</v>
      </c>
      <c r="H596" s="12">
        <v>20423.25</v>
      </c>
      <c r="I596" s="13">
        <v>15650</v>
      </c>
      <c r="J596" s="14">
        <v>41649</v>
      </c>
    </row>
    <row r="597" spans="1:10" ht="12.75">
      <c r="A597" s="9" t="s">
        <v>25</v>
      </c>
      <c r="B597" s="9" t="s">
        <v>157</v>
      </c>
      <c r="C597" s="10">
        <v>1249</v>
      </c>
      <c r="D597" s="11">
        <v>10</v>
      </c>
      <c r="E597" s="10">
        <v>20</v>
      </c>
      <c r="F597" s="12">
        <v>24980</v>
      </c>
      <c r="G597" s="12">
        <v>3247.4</v>
      </c>
      <c r="H597" s="12">
        <v>21732.6</v>
      </c>
      <c r="I597" s="13">
        <v>12490</v>
      </c>
      <c r="J597" s="14">
        <v>41649</v>
      </c>
    </row>
    <row r="598" spans="1:10" ht="12.75">
      <c r="A598" s="9" t="s">
        <v>28</v>
      </c>
      <c r="B598" s="9" t="s">
        <v>157</v>
      </c>
      <c r="C598" s="10">
        <v>357</v>
      </c>
      <c r="D598" s="11">
        <v>10</v>
      </c>
      <c r="E598" s="10">
        <v>350</v>
      </c>
      <c r="F598" s="12">
        <v>124950</v>
      </c>
      <c r="G598" s="12">
        <v>16243.5</v>
      </c>
      <c r="H598" s="12">
        <v>108706.5</v>
      </c>
      <c r="I598" s="13">
        <v>92820</v>
      </c>
      <c r="J598" s="14">
        <v>41650</v>
      </c>
    </row>
    <row r="599" spans="1:10" ht="12.75">
      <c r="A599" s="9" t="s">
        <v>29</v>
      </c>
      <c r="B599" s="9" t="s">
        <v>157</v>
      </c>
      <c r="C599" s="10">
        <v>1013</v>
      </c>
      <c r="D599" s="11">
        <v>10</v>
      </c>
      <c r="E599" s="10">
        <v>12</v>
      </c>
      <c r="F599" s="12">
        <v>12156</v>
      </c>
      <c r="G599" s="12">
        <v>1580.28</v>
      </c>
      <c r="H599" s="12">
        <v>10575.72</v>
      </c>
      <c r="I599" s="13">
        <v>3039</v>
      </c>
      <c r="J599" s="14">
        <v>41651</v>
      </c>
    </row>
    <row r="600" spans="1:10" ht="12.75">
      <c r="A600" s="9" t="s">
        <v>163</v>
      </c>
      <c r="B600" s="9" t="s">
        <v>157</v>
      </c>
      <c r="C600" s="10">
        <v>3997.5</v>
      </c>
      <c r="D600" s="11">
        <v>120</v>
      </c>
      <c r="E600" s="10">
        <v>15</v>
      </c>
      <c r="F600" s="12">
        <v>59962.5</v>
      </c>
      <c r="G600" s="12">
        <v>7795.13</v>
      </c>
      <c r="H600" s="12">
        <v>52167.38</v>
      </c>
      <c r="I600" s="13">
        <v>39975</v>
      </c>
      <c r="J600" s="14">
        <v>41640</v>
      </c>
    </row>
    <row r="601" spans="1:10" ht="12.75">
      <c r="A601" s="9" t="s">
        <v>76</v>
      </c>
      <c r="B601" s="9" t="s">
        <v>157</v>
      </c>
      <c r="C601" s="10">
        <v>2632</v>
      </c>
      <c r="D601" s="11">
        <v>120</v>
      </c>
      <c r="E601" s="10">
        <v>350</v>
      </c>
      <c r="F601" s="12">
        <v>921200</v>
      </c>
      <c r="G601" s="12">
        <v>119756</v>
      </c>
      <c r="H601" s="12">
        <v>801444</v>
      </c>
      <c r="I601" s="13">
        <v>684320</v>
      </c>
      <c r="J601" s="14">
        <v>41645</v>
      </c>
    </row>
    <row r="602" spans="1:10" ht="12.75">
      <c r="A602" s="9" t="s">
        <v>57</v>
      </c>
      <c r="B602" s="9" t="s">
        <v>157</v>
      </c>
      <c r="C602" s="10">
        <v>1190</v>
      </c>
      <c r="D602" s="11">
        <v>120</v>
      </c>
      <c r="E602" s="10">
        <v>7</v>
      </c>
      <c r="F602" s="12">
        <v>8330</v>
      </c>
      <c r="G602" s="12">
        <v>1082.9000000000001</v>
      </c>
      <c r="H602" s="12">
        <v>7247.1</v>
      </c>
      <c r="I602" s="13">
        <v>5950</v>
      </c>
      <c r="J602" s="14">
        <v>41645</v>
      </c>
    </row>
    <row r="603" spans="1:10" ht="12.75">
      <c r="A603" s="9" t="s">
        <v>101</v>
      </c>
      <c r="B603" s="9" t="s">
        <v>157</v>
      </c>
      <c r="C603" s="10">
        <v>604</v>
      </c>
      <c r="D603" s="11">
        <v>120</v>
      </c>
      <c r="E603" s="10">
        <v>12</v>
      </c>
      <c r="F603" s="12">
        <v>7248</v>
      </c>
      <c r="G603" s="12">
        <v>942.24</v>
      </c>
      <c r="H603" s="12">
        <v>6305.76</v>
      </c>
      <c r="I603" s="13">
        <v>1812</v>
      </c>
      <c r="J603" s="14">
        <v>41645</v>
      </c>
    </row>
    <row r="604" spans="1:10" ht="12.75">
      <c r="A604" s="9" t="s">
        <v>135</v>
      </c>
      <c r="B604" s="9" t="s">
        <v>157</v>
      </c>
      <c r="C604" s="10">
        <v>660</v>
      </c>
      <c r="D604" s="11">
        <v>120</v>
      </c>
      <c r="E604" s="10">
        <v>15</v>
      </c>
      <c r="F604" s="12">
        <v>9900</v>
      </c>
      <c r="G604" s="12">
        <v>1287</v>
      </c>
      <c r="H604" s="12">
        <v>8613</v>
      </c>
      <c r="I604" s="13">
        <v>6600</v>
      </c>
      <c r="J604" s="14">
        <v>41283</v>
      </c>
    </row>
    <row r="605" spans="1:10" ht="12.75">
      <c r="A605" s="9" t="s">
        <v>101</v>
      </c>
      <c r="B605" s="9" t="s">
        <v>157</v>
      </c>
      <c r="C605" s="10">
        <v>410</v>
      </c>
      <c r="D605" s="11">
        <v>120</v>
      </c>
      <c r="E605" s="10">
        <v>12</v>
      </c>
      <c r="F605" s="12">
        <v>4920</v>
      </c>
      <c r="G605" s="12">
        <v>639.6</v>
      </c>
      <c r="H605" s="12">
        <v>4280.3999999999996</v>
      </c>
      <c r="I605" s="13">
        <v>1230</v>
      </c>
      <c r="J605" s="14">
        <v>41649</v>
      </c>
    </row>
    <row r="606" spans="1:10" ht="12.75">
      <c r="A606" s="9" t="s">
        <v>150</v>
      </c>
      <c r="B606" s="9" t="s">
        <v>157</v>
      </c>
      <c r="C606" s="10">
        <v>2605</v>
      </c>
      <c r="D606" s="11">
        <v>120</v>
      </c>
      <c r="E606" s="10">
        <v>300</v>
      </c>
      <c r="F606" s="12">
        <v>781500</v>
      </c>
      <c r="G606" s="12">
        <v>101595</v>
      </c>
      <c r="H606" s="12">
        <v>679905</v>
      </c>
      <c r="I606" s="13">
        <v>651250</v>
      </c>
      <c r="J606" s="14">
        <v>41285</v>
      </c>
    </row>
    <row r="607" spans="1:10" ht="12.75">
      <c r="A607" s="9" t="s">
        <v>38</v>
      </c>
      <c r="B607" s="9" t="s">
        <v>157</v>
      </c>
      <c r="C607" s="10">
        <v>1013</v>
      </c>
      <c r="D607" s="11">
        <v>120</v>
      </c>
      <c r="E607" s="10">
        <v>12</v>
      </c>
      <c r="F607" s="12">
        <v>12156</v>
      </c>
      <c r="G607" s="12">
        <v>1580.28</v>
      </c>
      <c r="H607" s="12">
        <v>10575.72</v>
      </c>
      <c r="I607" s="13">
        <v>3039</v>
      </c>
      <c r="J607" s="14">
        <v>41651</v>
      </c>
    </row>
    <row r="608" spans="1:10" ht="12.75">
      <c r="A608" s="9" t="s">
        <v>103</v>
      </c>
      <c r="B608" s="9" t="s">
        <v>157</v>
      </c>
      <c r="C608" s="10">
        <v>1583</v>
      </c>
      <c r="D608" s="11">
        <v>250</v>
      </c>
      <c r="E608" s="10">
        <v>125</v>
      </c>
      <c r="F608" s="12">
        <v>197875</v>
      </c>
      <c r="G608" s="12">
        <v>25723.75</v>
      </c>
      <c r="H608" s="12">
        <v>172151.25</v>
      </c>
      <c r="I608" s="13">
        <v>189960</v>
      </c>
      <c r="J608" s="14">
        <v>41645</v>
      </c>
    </row>
    <row r="609" spans="1:10" ht="12.75">
      <c r="A609" s="9" t="s">
        <v>137</v>
      </c>
      <c r="B609" s="9" t="s">
        <v>157</v>
      </c>
      <c r="C609" s="10">
        <v>1565</v>
      </c>
      <c r="D609" s="11">
        <v>250</v>
      </c>
      <c r="E609" s="10">
        <v>15</v>
      </c>
      <c r="F609" s="12">
        <v>23475</v>
      </c>
      <c r="G609" s="12">
        <v>3051.75</v>
      </c>
      <c r="H609" s="12">
        <v>20423.25</v>
      </c>
      <c r="I609" s="13">
        <v>15650</v>
      </c>
      <c r="J609" s="14">
        <v>41649</v>
      </c>
    </row>
    <row r="610" spans="1:10" ht="12.75">
      <c r="A610" s="9" t="s">
        <v>145</v>
      </c>
      <c r="B610" s="9" t="s">
        <v>157</v>
      </c>
      <c r="C610" s="10">
        <v>1659</v>
      </c>
      <c r="D610" s="11">
        <v>260</v>
      </c>
      <c r="E610" s="10">
        <v>125</v>
      </c>
      <c r="F610" s="12">
        <v>207375</v>
      </c>
      <c r="G610" s="12">
        <v>26958.75</v>
      </c>
      <c r="H610" s="12">
        <v>180416.25</v>
      </c>
      <c r="I610" s="13">
        <v>199080</v>
      </c>
      <c r="J610" s="14">
        <v>41640</v>
      </c>
    </row>
    <row r="611" spans="1:10" ht="12.75">
      <c r="A611" s="9" t="s">
        <v>49</v>
      </c>
      <c r="B611" s="9" t="s">
        <v>157</v>
      </c>
      <c r="C611" s="10">
        <v>1190</v>
      </c>
      <c r="D611" s="11">
        <v>260</v>
      </c>
      <c r="E611" s="10">
        <v>7</v>
      </c>
      <c r="F611" s="12">
        <v>8330</v>
      </c>
      <c r="G611" s="12">
        <v>1082.9000000000001</v>
      </c>
      <c r="H611" s="12">
        <v>7247.1</v>
      </c>
      <c r="I611" s="13">
        <v>5950</v>
      </c>
      <c r="J611" s="14">
        <v>41645</v>
      </c>
    </row>
    <row r="612" spans="1:10" ht="12.75">
      <c r="A612" s="9" t="s">
        <v>125</v>
      </c>
      <c r="B612" s="9" t="s">
        <v>157</v>
      </c>
      <c r="C612" s="10">
        <v>410</v>
      </c>
      <c r="D612" s="11">
        <v>260</v>
      </c>
      <c r="E612" s="10">
        <v>12</v>
      </c>
      <c r="F612" s="12">
        <v>4920</v>
      </c>
      <c r="G612" s="12">
        <v>639.6</v>
      </c>
      <c r="H612" s="12">
        <v>4280.3999999999996</v>
      </c>
      <c r="I612" s="13">
        <v>1230</v>
      </c>
      <c r="J612" s="14">
        <v>41649</v>
      </c>
    </row>
    <row r="613" spans="1:10" ht="12.75">
      <c r="A613" s="9" t="s">
        <v>160</v>
      </c>
      <c r="B613" s="9" t="s">
        <v>157</v>
      </c>
      <c r="C613" s="10">
        <v>1770</v>
      </c>
      <c r="D613" s="11">
        <v>260</v>
      </c>
      <c r="E613" s="10">
        <v>12</v>
      </c>
      <c r="F613" s="12">
        <v>21240</v>
      </c>
      <c r="G613" s="12">
        <v>2761.2</v>
      </c>
      <c r="H613" s="12">
        <v>18478.8</v>
      </c>
      <c r="I613" s="13">
        <v>5310</v>
      </c>
      <c r="J613" s="14">
        <v>41286</v>
      </c>
    </row>
    <row r="614" spans="1:10" ht="12.75">
      <c r="A614" s="9" t="s">
        <v>59</v>
      </c>
      <c r="B614" s="9" t="s">
        <v>157</v>
      </c>
      <c r="C614" s="10">
        <v>2579</v>
      </c>
      <c r="D614" s="11">
        <v>3</v>
      </c>
      <c r="E614" s="10">
        <v>20</v>
      </c>
      <c r="F614" s="12">
        <v>51580</v>
      </c>
      <c r="G614" s="12">
        <v>7221.2</v>
      </c>
      <c r="H614" s="12">
        <v>44358.8</v>
      </c>
      <c r="I614" s="13">
        <v>25790</v>
      </c>
      <c r="J614" s="14">
        <v>41643</v>
      </c>
    </row>
    <row r="615" spans="1:10" ht="12.75">
      <c r="A615" s="9" t="s">
        <v>60</v>
      </c>
      <c r="B615" s="9" t="s">
        <v>157</v>
      </c>
      <c r="C615" s="10">
        <v>1743</v>
      </c>
      <c r="D615" s="11">
        <v>3</v>
      </c>
      <c r="E615" s="10">
        <v>20</v>
      </c>
      <c r="F615" s="12">
        <v>34860</v>
      </c>
      <c r="G615" s="12">
        <v>4880.3999999999996</v>
      </c>
      <c r="H615" s="12">
        <v>29979.599999999999</v>
      </c>
      <c r="I615" s="13">
        <v>17430</v>
      </c>
      <c r="J615" s="14">
        <v>41644</v>
      </c>
    </row>
    <row r="616" spans="1:10" ht="12.75">
      <c r="A616" s="9" t="s">
        <v>60</v>
      </c>
      <c r="B616" s="9" t="s">
        <v>157</v>
      </c>
      <c r="C616" s="10">
        <v>2996</v>
      </c>
      <c r="D616" s="11">
        <v>3</v>
      </c>
      <c r="E616" s="10">
        <v>7</v>
      </c>
      <c r="F616" s="12">
        <v>20972</v>
      </c>
      <c r="G616" s="12">
        <v>2936.08</v>
      </c>
      <c r="H616" s="12">
        <v>18035.919999999998</v>
      </c>
      <c r="I616" s="13">
        <v>14980</v>
      </c>
      <c r="J616" s="14">
        <v>41284</v>
      </c>
    </row>
    <row r="617" spans="1:10" ht="12.75">
      <c r="A617" s="9" t="s">
        <v>12</v>
      </c>
      <c r="B617" s="9" t="s">
        <v>157</v>
      </c>
      <c r="C617" s="10">
        <v>280</v>
      </c>
      <c r="D617" s="11">
        <v>3</v>
      </c>
      <c r="E617" s="10">
        <v>7</v>
      </c>
      <c r="F617" s="12">
        <v>1960</v>
      </c>
      <c r="G617" s="12">
        <v>274.39999999999998</v>
      </c>
      <c r="H617" s="12">
        <v>1685.6</v>
      </c>
      <c r="I617" s="13">
        <v>1400</v>
      </c>
      <c r="J617" s="14">
        <v>41651</v>
      </c>
    </row>
    <row r="618" spans="1:10" ht="12.75">
      <c r="A618" s="9" t="s">
        <v>18</v>
      </c>
      <c r="B618" s="9" t="s">
        <v>157</v>
      </c>
      <c r="C618" s="10">
        <v>293</v>
      </c>
      <c r="D618" s="11">
        <v>5</v>
      </c>
      <c r="E618" s="10">
        <v>7</v>
      </c>
      <c r="F618" s="12">
        <v>2051</v>
      </c>
      <c r="G618" s="12">
        <v>287.14</v>
      </c>
      <c r="H618" s="12">
        <v>1763.86</v>
      </c>
      <c r="I618" s="13">
        <v>1465</v>
      </c>
      <c r="J618" s="14">
        <v>41641</v>
      </c>
    </row>
    <row r="619" spans="1:10" ht="12.75">
      <c r="A619" s="9" t="s">
        <v>87</v>
      </c>
      <c r="B619" s="9" t="s">
        <v>157</v>
      </c>
      <c r="C619" s="10">
        <v>2996</v>
      </c>
      <c r="D619" s="11">
        <v>5</v>
      </c>
      <c r="E619" s="10">
        <v>7</v>
      </c>
      <c r="F619" s="12">
        <v>20972</v>
      </c>
      <c r="G619" s="12">
        <v>2936.08</v>
      </c>
      <c r="H619" s="12">
        <v>18035.919999999998</v>
      </c>
      <c r="I619" s="13">
        <v>14980</v>
      </c>
      <c r="J619" s="14">
        <v>41284</v>
      </c>
    </row>
    <row r="620" spans="1:10" ht="12.75">
      <c r="A620" s="9" t="s">
        <v>74</v>
      </c>
      <c r="B620" s="9" t="s">
        <v>157</v>
      </c>
      <c r="C620" s="10">
        <v>278</v>
      </c>
      <c r="D620" s="11">
        <v>10</v>
      </c>
      <c r="E620" s="10">
        <v>15</v>
      </c>
      <c r="F620" s="12">
        <v>4170</v>
      </c>
      <c r="G620" s="12">
        <v>583.79999999999995</v>
      </c>
      <c r="H620" s="12">
        <v>3586.2</v>
      </c>
      <c r="I620" s="13">
        <v>2780</v>
      </c>
      <c r="J620" s="14">
        <v>41641</v>
      </c>
    </row>
    <row r="621" spans="1:10" ht="12.75">
      <c r="A621" s="9" t="s">
        <v>25</v>
      </c>
      <c r="B621" s="9" t="s">
        <v>157</v>
      </c>
      <c r="C621" s="10">
        <v>2428</v>
      </c>
      <c r="D621" s="11">
        <v>10</v>
      </c>
      <c r="E621" s="10">
        <v>20</v>
      </c>
      <c r="F621" s="12">
        <v>48560</v>
      </c>
      <c r="G621" s="12">
        <v>6798.4</v>
      </c>
      <c r="H621" s="12">
        <v>41761.599999999999</v>
      </c>
      <c r="I621" s="13">
        <v>24280</v>
      </c>
      <c r="J621" s="14">
        <v>41642</v>
      </c>
    </row>
    <row r="622" spans="1:10" ht="12.75">
      <c r="A622" s="9" t="s">
        <v>70</v>
      </c>
      <c r="B622" s="9" t="s">
        <v>157</v>
      </c>
      <c r="C622" s="10">
        <v>1767</v>
      </c>
      <c r="D622" s="11">
        <v>10</v>
      </c>
      <c r="E622" s="10">
        <v>15</v>
      </c>
      <c r="F622" s="12">
        <v>26505</v>
      </c>
      <c r="G622" s="12">
        <v>3710.7</v>
      </c>
      <c r="H622" s="12">
        <v>22794.3</v>
      </c>
      <c r="I622" s="13">
        <v>17670</v>
      </c>
      <c r="J622" s="14">
        <v>41648</v>
      </c>
    </row>
    <row r="623" spans="1:10" ht="12.75">
      <c r="A623" s="9" t="s">
        <v>93</v>
      </c>
      <c r="B623" s="9" t="s">
        <v>157</v>
      </c>
      <c r="C623" s="10">
        <v>1393</v>
      </c>
      <c r="D623" s="11">
        <v>10</v>
      </c>
      <c r="E623" s="10">
        <v>12</v>
      </c>
      <c r="F623" s="12">
        <v>16716</v>
      </c>
      <c r="G623" s="12">
        <v>2340.2399999999998</v>
      </c>
      <c r="H623" s="12">
        <v>14375.76</v>
      </c>
      <c r="I623" s="13">
        <v>4179</v>
      </c>
      <c r="J623" s="14">
        <v>41649</v>
      </c>
    </row>
    <row r="624" spans="1:10" ht="12.75">
      <c r="A624" s="9" t="s">
        <v>77</v>
      </c>
      <c r="B624" s="9" t="s">
        <v>157</v>
      </c>
      <c r="C624" s="10">
        <v>280</v>
      </c>
      <c r="D624" s="11">
        <v>250</v>
      </c>
      <c r="E624" s="10">
        <v>7</v>
      </c>
      <c r="F624" s="12">
        <v>1960</v>
      </c>
      <c r="G624" s="12">
        <v>274.39999999999998</v>
      </c>
      <c r="H624" s="12">
        <v>1685.6</v>
      </c>
      <c r="I624" s="13">
        <v>1400</v>
      </c>
      <c r="J624" s="14">
        <v>41651</v>
      </c>
    </row>
    <row r="625" spans="1:10" ht="12.75">
      <c r="A625" s="9" t="s">
        <v>156</v>
      </c>
      <c r="B625" s="9" t="s">
        <v>157</v>
      </c>
      <c r="C625" s="10">
        <v>1393</v>
      </c>
      <c r="D625" s="11">
        <v>260</v>
      </c>
      <c r="E625" s="10">
        <v>12</v>
      </c>
      <c r="F625" s="12">
        <v>16716</v>
      </c>
      <c r="G625" s="12">
        <v>2340.2399999999998</v>
      </c>
      <c r="H625" s="12">
        <v>14375.76</v>
      </c>
      <c r="I625" s="13">
        <v>4179</v>
      </c>
      <c r="J625" s="14">
        <v>41649</v>
      </c>
    </row>
    <row r="626" spans="1:10" ht="12.75">
      <c r="A626" s="9" t="s">
        <v>50</v>
      </c>
      <c r="B626" s="9" t="s">
        <v>157</v>
      </c>
      <c r="C626" s="10">
        <v>2015</v>
      </c>
      <c r="D626" s="11">
        <v>260</v>
      </c>
      <c r="E626" s="10">
        <v>12</v>
      </c>
      <c r="F626" s="12">
        <v>24180</v>
      </c>
      <c r="G626" s="12">
        <v>3385.2</v>
      </c>
      <c r="H626" s="12">
        <v>20794.8</v>
      </c>
      <c r="I626" s="13">
        <v>6045</v>
      </c>
      <c r="J626" s="14">
        <v>41286</v>
      </c>
    </row>
    <row r="627" spans="1:10" ht="12.75">
      <c r="A627" s="9" t="s">
        <v>65</v>
      </c>
      <c r="B627" s="9" t="s">
        <v>157</v>
      </c>
      <c r="C627" s="10">
        <v>801</v>
      </c>
      <c r="D627" s="11">
        <v>3</v>
      </c>
      <c r="E627" s="10">
        <v>300</v>
      </c>
      <c r="F627" s="12">
        <v>240300</v>
      </c>
      <c r="G627" s="12">
        <v>33642</v>
      </c>
      <c r="H627" s="12">
        <v>206658</v>
      </c>
      <c r="I627" s="13">
        <v>200250</v>
      </c>
      <c r="J627" s="14">
        <v>41646</v>
      </c>
    </row>
    <row r="628" spans="1:10" ht="12.75">
      <c r="A628" s="9" t="s">
        <v>108</v>
      </c>
      <c r="B628" s="9" t="s">
        <v>157</v>
      </c>
      <c r="C628" s="10">
        <v>1023</v>
      </c>
      <c r="D628" s="11">
        <v>3</v>
      </c>
      <c r="E628" s="10">
        <v>125</v>
      </c>
      <c r="F628" s="12">
        <v>127875</v>
      </c>
      <c r="G628" s="12">
        <v>17902.5</v>
      </c>
      <c r="H628" s="12">
        <v>109972.5</v>
      </c>
      <c r="I628" s="13">
        <v>122760</v>
      </c>
      <c r="J628" s="14">
        <v>41283</v>
      </c>
    </row>
    <row r="629" spans="1:10" ht="12.75">
      <c r="A629" s="9" t="s">
        <v>152</v>
      </c>
      <c r="B629" s="9" t="s">
        <v>157</v>
      </c>
      <c r="C629" s="10">
        <v>1496</v>
      </c>
      <c r="D629" s="11">
        <v>3</v>
      </c>
      <c r="E629" s="10">
        <v>300</v>
      </c>
      <c r="F629" s="12">
        <v>448800</v>
      </c>
      <c r="G629" s="12">
        <v>62832</v>
      </c>
      <c r="H629" s="12">
        <v>385968</v>
      </c>
      <c r="I629" s="13">
        <v>374000</v>
      </c>
      <c r="J629" s="14">
        <v>41649</v>
      </c>
    </row>
    <row r="630" spans="1:10" ht="12.75">
      <c r="A630" s="9" t="s">
        <v>126</v>
      </c>
      <c r="B630" s="9" t="s">
        <v>157</v>
      </c>
      <c r="C630" s="10">
        <v>1010</v>
      </c>
      <c r="D630" s="11">
        <v>3</v>
      </c>
      <c r="E630" s="10">
        <v>300</v>
      </c>
      <c r="F630" s="12">
        <v>303000</v>
      </c>
      <c r="G630" s="12">
        <v>42420</v>
      </c>
      <c r="H630" s="12">
        <v>260580</v>
      </c>
      <c r="I630" s="13">
        <v>252500</v>
      </c>
      <c r="J630" s="14">
        <v>41649</v>
      </c>
    </row>
    <row r="631" spans="1:10" ht="12.75">
      <c r="A631" s="9" t="s">
        <v>14</v>
      </c>
      <c r="B631" s="9" t="s">
        <v>157</v>
      </c>
      <c r="C631" s="10">
        <v>1513</v>
      </c>
      <c r="D631" s="11">
        <v>3</v>
      </c>
      <c r="E631" s="10">
        <v>15</v>
      </c>
      <c r="F631" s="12">
        <v>22695</v>
      </c>
      <c r="G631" s="12">
        <v>3177.3</v>
      </c>
      <c r="H631" s="12">
        <v>19517.7</v>
      </c>
      <c r="I631" s="13">
        <v>15130</v>
      </c>
      <c r="J631" s="14">
        <v>41650</v>
      </c>
    </row>
    <row r="632" spans="1:10" ht="12.75">
      <c r="A632" s="9" t="s">
        <v>131</v>
      </c>
      <c r="B632" s="9" t="s">
        <v>157</v>
      </c>
      <c r="C632" s="10">
        <v>2300</v>
      </c>
      <c r="D632" s="11">
        <v>3</v>
      </c>
      <c r="E632" s="10">
        <v>15</v>
      </c>
      <c r="F632" s="12">
        <v>34500</v>
      </c>
      <c r="G632" s="12">
        <v>4830</v>
      </c>
      <c r="H632" s="12">
        <v>29670</v>
      </c>
      <c r="I632" s="13">
        <v>23000</v>
      </c>
      <c r="J632" s="14">
        <v>41651</v>
      </c>
    </row>
    <row r="633" spans="1:10" ht="12.75">
      <c r="A633" s="9" t="s">
        <v>147</v>
      </c>
      <c r="B633" s="9" t="s">
        <v>157</v>
      </c>
      <c r="C633" s="10">
        <v>2821</v>
      </c>
      <c r="D633" s="11">
        <v>3</v>
      </c>
      <c r="E633" s="10">
        <v>125</v>
      </c>
      <c r="F633" s="12">
        <v>352625</v>
      </c>
      <c r="G633" s="12">
        <v>49367.5</v>
      </c>
      <c r="H633" s="12">
        <v>303257.5</v>
      </c>
      <c r="I633" s="13">
        <v>338520</v>
      </c>
      <c r="J633" s="14">
        <v>41286</v>
      </c>
    </row>
    <row r="634" spans="1:10" ht="12.75">
      <c r="A634" s="9" t="s">
        <v>68</v>
      </c>
      <c r="B634" s="9" t="s">
        <v>157</v>
      </c>
      <c r="C634" s="10">
        <v>2227.5</v>
      </c>
      <c r="D634" s="11">
        <v>5</v>
      </c>
      <c r="E634" s="10">
        <v>350</v>
      </c>
      <c r="F634" s="12">
        <v>779625</v>
      </c>
      <c r="G634" s="12">
        <v>109147.5</v>
      </c>
      <c r="H634" s="12">
        <v>670477.5</v>
      </c>
      <c r="I634" s="13">
        <v>579150</v>
      </c>
      <c r="J634" s="14">
        <v>41640</v>
      </c>
    </row>
    <row r="635" spans="1:10" ht="12.75">
      <c r="A635" s="9" t="s">
        <v>23</v>
      </c>
      <c r="B635" s="9" t="s">
        <v>157</v>
      </c>
      <c r="C635" s="10">
        <v>1199</v>
      </c>
      <c r="D635" s="11">
        <v>5</v>
      </c>
      <c r="E635" s="10">
        <v>350</v>
      </c>
      <c r="F635" s="12">
        <v>419650</v>
      </c>
      <c r="G635" s="12">
        <v>58751</v>
      </c>
      <c r="H635" s="12">
        <v>360899</v>
      </c>
      <c r="I635" s="13">
        <v>311740</v>
      </c>
      <c r="J635" s="14">
        <v>41643</v>
      </c>
    </row>
    <row r="636" spans="1:10" ht="12.75">
      <c r="A636" s="9" t="s">
        <v>68</v>
      </c>
      <c r="B636" s="9" t="s">
        <v>157</v>
      </c>
      <c r="C636" s="10">
        <v>200</v>
      </c>
      <c r="D636" s="11">
        <v>5</v>
      </c>
      <c r="E636" s="10">
        <v>350</v>
      </c>
      <c r="F636" s="12">
        <v>70000</v>
      </c>
      <c r="G636" s="12">
        <v>9800</v>
      </c>
      <c r="H636" s="12">
        <v>60200</v>
      </c>
      <c r="I636" s="13">
        <v>52000</v>
      </c>
      <c r="J636" s="14">
        <v>41644</v>
      </c>
    </row>
    <row r="637" spans="1:10" ht="12.75">
      <c r="A637" s="9" t="s">
        <v>68</v>
      </c>
      <c r="B637" s="9" t="s">
        <v>157</v>
      </c>
      <c r="C637" s="10">
        <v>388</v>
      </c>
      <c r="D637" s="11">
        <v>5</v>
      </c>
      <c r="E637" s="10">
        <v>7</v>
      </c>
      <c r="F637" s="12">
        <v>2716</v>
      </c>
      <c r="G637" s="12">
        <v>380.24</v>
      </c>
      <c r="H637" s="12">
        <v>2335.7600000000002</v>
      </c>
      <c r="I637" s="13">
        <v>1940</v>
      </c>
      <c r="J637" s="14">
        <v>41648</v>
      </c>
    </row>
    <row r="638" spans="1:10" ht="12.75">
      <c r="A638" s="9" t="s">
        <v>127</v>
      </c>
      <c r="B638" s="9" t="s">
        <v>157</v>
      </c>
      <c r="C638" s="10">
        <v>1727</v>
      </c>
      <c r="D638" s="11">
        <v>5</v>
      </c>
      <c r="E638" s="10">
        <v>7</v>
      </c>
      <c r="F638" s="12">
        <v>12089</v>
      </c>
      <c r="G638" s="12">
        <v>1692.46</v>
      </c>
      <c r="H638" s="12">
        <v>10396.540000000001</v>
      </c>
      <c r="I638" s="13">
        <v>8635</v>
      </c>
      <c r="J638" s="14">
        <v>41284</v>
      </c>
    </row>
    <row r="639" spans="1:10" ht="12.75">
      <c r="A639" s="9" t="s">
        <v>115</v>
      </c>
      <c r="B639" s="9" t="s">
        <v>157</v>
      </c>
      <c r="C639" s="10">
        <v>2300</v>
      </c>
      <c r="D639" s="11">
        <v>5</v>
      </c>
      <c r="E639" s="10">
        <v>15</v>
      </c>
      <c r="F639" s="12">
        <v>34500</v>
      </c>
      <c r="G639" s="12">
        <v>4830</v>
      </c>
      <c r="H639" s="12">
        <v>29670</v>
      </c>
      <c r="I639" s="13">
        <v>23000</v>
      </c>
      <c r="J639" s="14">
        <v>41651</v>
      </c>
    </row>
    <row r="640" spans="1:10" ht="12.75">
      <c r="A640" s="9" t="s">
        <v>30</v>
      </c>
      <c r="B640" s="9" t="s">
        <v>157</v>
      </c>
      <c r="C640" s="10">
        <v>260</v>
      </c>
      <c r="D640" s="11">
        <v>10</v>
      </c>
      <c r="E640" s="10">
        <v>20</v>
      </c>
      <c r="F640" s="12">
        <v>5200</v>
      </c>
      <c r="G640" s="12">
        <v>728</v>
      </c>
      <c r="H640" s="12">
        <v>4472</v>
      </c>
      <c r="I640" s="13">
        <v>2600</v>
      </c>
      <c r="J640" s="14">
        <v>41641</v>
      </c>
    </row>
    <row r="641" spans="1:10" ht="12.75">
      <c r="A641" s="9" t="s">
        <v>35</v>
      </c>
      <c r="B641" s="9" t="s">
        <v>157</v>
      </c>
      <c r="C641" s="10">
        <v>2470</v>
      </c>
      <c r="D641" s="11">
        <v>10</v>
      </c>
      <c r="E641" s="10">
        <v>15</v>
      </c>
      <c r="F641" s="12">
        <v>37050</v>
      </c>
      <c r="G641" s="12">
        <v>5187</v>
      </c>
      <c r="H641" s="12">
        <v>31863</v>
      </c>
      <c r="I641" s="13">
        <v>24700</v>
      </c>
      <c r="J641" s="14">
        <v>41283</v>
      </c>
    </row>
    <row r="642" spans="1:10" ht="12.75">
      <c r="A642" s="9" t="s">
        <v>35</v>
      </c>
      <c r="B642" s="9" t="s">
        <v>157</v>
      </c>
      <c r="C642" s="10">
        <v>1743</v>
      </c>
      <c r="D642" s="11">
        <v>10</v>
      </c>
      <c r="E642" s="10">
        <v>15</v>
      </c>
      <c r="F642" s="12">
        <v>26145</v>
      </c>
      <c r="G642" s="12">
        <v>3660.3</v>
      </c>
      <c r="H642" s="12">
        <v>22484.7</v>
      </c>
      <c r="I642" s="13">
        <v>17430</v>
      </c>
      <c r="J642" s="14">
        <v>41284</v>
      </c>
    </row>
    <row r="643" spans="1:10" ht="12.75">
      <c r="A643" s="9" t="s">
        <v>34</v>
      </c>
      <c r="B643" s="9" t="s">
        <v>157</v>
      </c>
      <c r="C643" s="10">
        <v>2914</v>
      </c>
      <c r="D643" s="11">
        <v>10</v>
      </c>
      <c r="E643" s="10">
        <v>12</v>
      </c>
      <c r="F643" s="12">
        <v>34968</v>
      </c>
      <c r="G643" s="12">
        <v>4895.5200000000004</v>
      </c>
      <c r="H643" s="12">
        <v>30072.48</v>
      </c>
      <c r="I643" s="13">
        <v>8742</v>
      </c>
      <c r="J643" s="14">
        <v>41649</v>
      </c>
    </row>
    <row r="644" spans="1:10" ht="12.75">
      <c r="A644" s="9" t="s">
        <v>55</v>
      </c>
      <c r="B644" s="9" t="s">
        <v>157</v>
      </c>
      <c r="C644" s="10">
        <v>1731</v>
      </c>
      <c r="D644" s="11">
        <v>10</v>
      </c>
      <c r="E644" s="10">
        <v>7</v>
      </c>
      <c r="F644" s="12">
        <v>12117</v>
      </c>
      <c r="G644" s="12">
        <v>1696.38</v>
      </c>
      <c r="H644" s="12">
        <v>10420.620000000001</v>
      </c>
      <c r="I644" s="13">
        <v>8655</v>
      </c>
      <c r="J644" s="14">
        <v>41649</v>
      </c>
    </row>
    <row r="645" spans="1:10" ht="12.75">
      <c r="A645" s="9" t="s">
        <v>25</v>
      </c>
      <c r="B645" s="9" t="s">
        <v>157</v>
      </c>
      <c r="C645" s="10">
        <v>700</v>
      </c>
      <c r="D645" s="11">
        <v>10</v>
      </c>
      <c r="E645" s="10">
        <v>350</v>
      </c>
      <c r="F645" s="12">
        <v>245000</v>
      </c>
      <c r="G645" s="12">
        <v>34300</v>
      </c>
      <c r="H645" s="12">
        <v>210700</v>
      </c>
      <c r="I645" s="13">
        <v>182000</v>
      </c>
      <c r="J645" s="14">
        <v>41650</v>
      </c>
    </row>
    <row r="646" spans="1:10" ht="12.75">
      <c r="A646" s="9" t="s">
        <v>27</v>
      </c>
      <c r="B646" s="9" t="s">
        <v>157</v>
      </c>
      <c r="C646" s="10">
        <v>2222</v>
      </c>
      <c r="D646" s="11">
        <v>10</v>
      </c>
      <c r="E646" s="10">
        <v>12</v>
      </c>
      <c r="F646" s="12">
        <v>26664</v>
      </c>
      <c r="G646" s="12">
        <v>3732.96</v>
      </c>
      <c r="H646" s="12">
        <v>22931.040000000001</v>
      </c>
      <c r="I646" s="13">
        <v>6666</v>
      </c>
      <c r="J646" s="14">
        <v>41285</v>
      </c>
    </row>
    <row r="647" spans="1:10" ht="12.75">
      <c r="A647" s="9" t="s">
        <v>33</v>
      </c>
      <c r="B647" s="9" t="s">
        <v>157</v>
      </c>
      <c r="C647" s="10">
        <v>1177</v>
      </c>
      <c r="D647" s="11">
        <v>10</v>
      </c>
      <c r="E647" s="10">
        <v>350</v>
      </c>
      <c r="F647" s="12">
        <v>411950</v>
      </c>
      <c r="G647" s="12">
        <v>57673</v>
      </c>
      <c r="H647" s="12">
        <v>354277</v>
      </c>
      <c r="I647" s="13">
        <v>306020</v>
      </c>
      <c r="J647" s="14">
        <v>41650</v>
      </c>
    </row>
    <row r="648" spans="1:10" ht="12.75">
      <c r="A648" s="9" t="s">
        <v>55</v>
      </c>
      <c r="B648" s="9" t="s">
        <v>157</v>
      </c>
      <c r="C648" s="10">
        <v>1922</v>
      </c>
      <c r="D648" s="11">
        <v>10</v>
      </c>
      <c r="E648" s="10">
        <v>350</v>
      </c>
      <c r="F648" s="12">
        <v>672700</v>
      </c>
      <c r="G648" s="12">
        <v>94178</v>
      </c>
      <c r="H648" s="12">
        <v>578522</v>
      </c>
      <c r="I648" s="13">
        <v>499720</v>
      </c>
      <c r="J648" s="14">
        <v>41285</v>
      </c>
    </row>
    <row r="649" spans="1:10" ht="12.75">
      <c r="A649" s="9" t="s">
        <v>99</v>
      </c>
      <c r="B649" s="9" t="s">
        <v>157</v>
      </c>
      <c r="C649" s="10">
        <v>1575</v>
      </c>
      <c r="D649" s="11">
        <v>120</v>
      </c>
      <c r="E649" s="10">
        <v>125</v>
      </c>
      <c r="F649" s="12">
        <v>196875</v>
      </c>
      <c r="G649" s="12">
        <v>27562.5</v>
      </c>
      <c r="H649" s="12">
        <v>169312.5</v>
      </c>
      <c r="I649" s="13">
        <v>189000</v>
      </c>
      <c r="J649" s="14">
        <v>41641</v>
      </c>
    </row>
    <row r="650" spans="1:10" ht="12.75">
      <c r="A650" s="9" t="s">
        <v>97</v>
      </c>
      <c r="B650" s="9" t="s">
        <v>157</v>
      </c>
      <c r="C650" s="10">
        <v>606</v>
      </c>
      <c r="D650" s="11">
        <v>120</v>
      </c>
      <c r="E650" s="10">
        <v>20</v>
      </c>
      <c r="F650" s="12">
        <v>12120</v>
      </c>
      <c r="G650" s="12">
        <v>1696.8</v>
      </c>
      <c r="H650" s="12">
        <v>10423.200000000001</v>
      </c>
      <c r="I650" s="13">
        <v>6060</v>
      </c>
      <c r="J650" s="14">
        <v>41643</v>
      </c>
    </row>
    <row r="651" spans="1:10" ht="12.75">
      <c r="A651" s="9" t="s">
        <v>143</v>
      </c>
      <c r="B651" s="9" t="s">
        <v>157</v>
      </c>
      <c r="C651" s="10">
        <v>2460</v>
      </c>
      <c r="D651" s="11">
        <v>120</v>
      </c>
      <c r="E651" s="10">
        <v>300</v>
      </c>
      <c r="F651" s="12">
        <v>738000</v>
      </c>
      <c r="G651" s="12">
        <v>103320</v>
      </c>
      <c r="H651" s="12">
        <v>634680</v>
      </c>
      <c r="I651" s="13">
        <v>615000</v>
      </c>
      <c r="J651" s="14">
        <v>41646</v>
      </c>
    </row>
    <row r="652" spans="1:10" ht="12.75">
      <c r="A652" s="9" t="s">
        <v>153</v>
      </c>
      <c r="B652" s="9" t="s">
        <v>157</v>
      </c>
      <c r="C652" s="10">
        <v>269</v>
      </c>
      <c r="D652" s="11">
        <v>120</v>
      </c>
      <c r="E652" s="10">
        <v>300</v>
      </c>
      <c r="F652" s="12">
        <v>80700</v>
      </c>
      <c r="G652" s="12">
        <v>11298</v>
      </c>
      <c r="H652" s="12">
        <v>69402</v>
      </c>
      <c r="I652" s="13">
        <v>67250</v>
      </c>
      <c r="J652" s="14">
        <v>41284</v>
      </c>
    </row>
    <row r="653" spans="1:10" ht="12.75">
      <c r="A653" s="9" t="s">
        <v>130</v>
      </c>
      <c r="B653" s="9" t="s">
        <v>157</v>
      </c>
      <c r="C653" s="10">
        <v>2536</v>
      </c>
      <c r="D653" s="11">
        <v>120</v>
      </c>
      <c r="E653" s="10">
        <v>300</v>
      </c>
      <c r="F653" s="12">
        <v>760800</v>
      </c>
      <c r="G653" s="12">
        <v>106512</v>
      </c>
      <c r="H653" s="12">
        <v>654288</v>
      </c>
      <c r="I653" s="13">
        <v>634000</v>
      </c>
      <c r="J653" s="14">
        <v>41285</v>
      </c>
    </row>
    <row r="654" spans="1:10" ht="12.75">
      <c r="A654" s="9" t="s">
        <v>82</v>
      </c>
      <c r="B654" s="9" t="s">
        <v>157</v>
      </c>
      <c r="C654" s="10">
        <v>2903</v>
      </c>
      <c r="D654" s="11">
        <v>250</v>
      </c>
      <c r="E654" s="10">
        <v>7</v>
      </c>
      <c r="F654" s="12">
        <v>20321</v>
      </c>
      <c r="G654" s="12">
        <v>2844.94</v>
      </c>
      <c r="H654" s="12">
        <v>17476.060000000001</v>
      </c>
      <c r="I654" s="13">
        <v>14515</v>
      </c>
      <c r="J654" s="14">
        <v>41642</v>
      </c>
    </row>
    <row r="655" spans="1:10" ht="12.75">
      <c r="A655" s="9" t="s">
        <v>112</v>
      </c>
      <c r="B655" s="9" t="s">
        <v>157</v>
      </c>
      <c r="C655" s="10">
        <v>2541</v>
      </c>
      <c r="D655" s="11">
        <v>250</v>
      </c>
      <c r="E655" s="10">
        <v>300</v>
      </c>
      <c r="F655" s="12">
        <v>762300</v>
      </c>
      <c r="G655" s="12">
        <v>106722</v>
      </c>
      <c r="H655" s="12">
        <v>655578</v>
      </c>
      <c r="I655" s="13">
        <v>635250</v>
      </c>
      <c r="J655" s="14">
        <v>41647</v>
      </c>
    </row>
    <row r="656" spans="1:10" ht="12.75">
      <c r="A656" s="9" t="s">
        <v>42</v>
      </c>
      <c r="B656" s="9" t="s">
        <v>157</v>
      </c>
      <c r="C656" s="10">
        <v>269</v>
      </c>
      <c r="D656" s="11">
        <v>250</v>
      </c>
      <c r="E656" s="10">
        <v>300</v>
      </c>
      <c r="F656" s="12">
        <v>80700</v>
      </c>
      <c r="G656" s="12">
        <v>11298</v>
      </c>
      <c r="H656" s="12">
        <v>69402</v>
      </c>
      <c r="I656" s="13">
        <v>67250</v>
      </c>
      <c r="J656" s="14">
        <v>41284</v>
      </c>
    </row>
    <row r="657" spans="1:10" ht="12.75">
      <c r="A657" s="9" t="s">
        <v>42</v>
      </c>
      <c r="B657" s="9" t="s">
        <v>157</v>
      </c>
      <c r="C657" s="10">
        <v>1496</v>
      </c>
      <c r="D657" s="11">
        <v>250</v>
      </c>
      <c r="E657" s="10">
        <v>300</v>
      </c>
      <c r="F657" s="12">
        <v>448800</v>
      </c>
      <c r="G657" s="12">
        <v>62832</v>
      </c>
      <c r="H657" s="12">
        <v>385968</v>
      </c>
      <c r="I657" s="13">
        <v>374000</v>
      </c>
      <c r="J657" s="14">
        <v>41649</v>
      </c>
    </row>
    <row r="658" spans="1:10" ht="12.75">
      <c r="A658" s="9" t="s">
        <v>112</v>
      </c>
      <c r="B658" s="9" t="s">
        <v>157</v>
      </c>
      <c r="C658" s="10">
        <v>1010</v>
      </c>
      <c r="D658" s="11">
        <v>250</v>
      </c>
      <c r="E658" s="10">
        <v>300</v>
      </c>
      <c r="F658" s="12">
        <v>303000</v>
      </c>
      <c r="G658" s="12">
        <v>42420</v>
      </c>
      <c r="H658" s="12">
        <v>260580</v>
      </c>
      <c r="I658" s="13">
        <v>252500</v>
      </c>
      <c r="J658" s="14">
        <v>41649</v>
      </c>
    </row>
    <row r="659" spans="1:10" ht="12.75">
      <c r="A659" s="9" t="s">
        <v>46</v>
      </c>
      <c r="B659" s="9" t="s">
        <v>157</v>
      </c>
      <c r="C659" s="10">
        <v>1281</v>
      </c>
      <c r="D659" s="11">
        <v>250</v>
      </c>
      <c r="E659" s="10">
        <v>350</v>
      </c>
      <c r="F659" s="12">
        <v>448350</v>
      </c>
      <c r="G659" s="12">
        <v>62769</v>
      </c>
      <c r="H659" s="12">
        <v>385581</v>
      </c>
      <c r="I659" s="13">
        <v>333060</v>
      </c>
      <c r="J659" s="14">
        <v>41286</v>
      </c>
    </row>
    <row r="660" spans="1:10" ht="12.75">
      <c r="A660" s="9" t="s">
        <v>107</v>
      </c>
      <c r="B660" s="9" t="s">
        <v>157</v>
      </c>
      <c r="C660" s="10">
        <v>888</v>
      </c>
      <c r="D660" s="11">
        <v>260</v>
      </c>
      <c r="E660" s="10">
        <v>300</v>
      </c>
      <c r="F660" s="12">
        <v>266400</v>
      </c>
      <c r="G660" s="12">
        <v>37296</v>
      </c>
      <c r="H660" s="12">
        <v>229104</v>
      </c>
      <c r="I660" s="13">
        <v>222000</v>
      </c>
      <c r="J660" s="14">
        <v>41642</v>
      </c>
    </row>
    <row r="661" spans="1:10" ht="12.75">
      <c r="A661" s="9" t="s">
        <v>158</v>
      </c>
      <c r="B661" s="9" t="s">
        <v>157</v>
      </c>
      <c r="C661" s="10">
        <v>2844</v>
      </c>
      <c r="D661" s="11">
        <v>260</v>
      </c>
      <c r="E661" s="10">
        <v>125</v>
      </c>
      <c r="F661" s="12">
        <v>355500</v>
      </c>
      <c r="G661" s="12">
        <v>49770</v>
      </c>
      <c r="H661" s="12">
        <v>305730</v>
      </c>
      <c r="I661" s="13">
        <v>341280</v>
      </c>
      <c r="J661" s="14">
        <v>41644</v>
      </c>
    </row>
    <row r="662" spans="1:10" ht="12.75">
      <c r="A662" s="9" t="s">
        <v>156</v>
      </c>
      <c r="B662" s="9" t="s">
        <v>157</v>
      </c>
      <c r="C662" s="10">
        <v>2475</v>
      </c>
      <c r="D662" s="11">
        <v>260</v>
      </c>
      <c r="E662" s="10">
        <v>12</v>
      </c>
      <c r="F662" s="12">
        <v>29700</v>
      </c>
      <c r="G662" s="12">
        <v>4158</v>
      </c>
      <c r="H662" s="12">
        <v>25542</v>
      </c>
      <c r="I662" s="13">
        <v>7425</v>
      </c>
      <c r="J662" s="14">
        <v>41647</v>
      </c>
    </row>
    <row r="663" spans="1:10" ht="12.75">
      <c r="A663" s="9" t="s">
        <v>155</v>
      </c>
      <c r="B663" s="9" t="s">
        <v>157</v>
      </c>
      <c r="C663" s="10">
        <v>1743</v>
      </c>
      <c r="D663" s="11">
        <v>260</v>
      </c>
      <c r="E663" s="10">
        <v>15</v>
      </c>
      <c r="F663" s="12">
        <v>26145</v>
      </c>
      <c r="G663" s="12">
        <v>3660.3</v>
      </c>
      <c r="H663" s="12">
        <v>22484.7</v>
      </c>
      <c r="I663" s="13">
        <v>17430</v>
      </c>
      <c r="J663" s="14">
        <v>41284</v>
      </c>
    </row>
    <row r="664" spans="1:10" ht="12.75">
      <c r="A664" s="9" t="s">
        <v>50</v>
      </c>
      <c r="B664" s="9" t="s">
        <v>157</v>
      </c>
      <c r="C664" s="10">
        <v>2914</v>
      </c>
      <c r="D664" s="11">
        <v>260</v>
      </c>
      <c r="E664" s="10">
        <v>12</v>
      </c>
      <c r="F664" s="12">
        <v>34968</v>
      </c>
      <c r="G664" s="12">
        <v>4895.5200000000004</v>
      </c>
      <c r="H664" s="12">
        <v>30072.48</v>
      </c>
      <c r="I664" s="13">
        <v>8742</v>
      </c>
      <c r="J664" s="14">
        <v>41649</v>
      </c>
    </row>
    <row r="665" spans="1:10" ht="12.75">
      <c r="A665" s="9" t="s">
        <v>49</v>
      </c>
      <c r="B665" s="9" t="s">
        <v>157</v>
      </c>
      <c r="C665" s="10">
        <v>1731</v>
      </c>
      <c r="D665" s="11">
        <v>260</v>
      </c>
      <c r="E665" s="10">
        <v>7</v>
      </c>
      <c r="F665" s="12">
        <v>12117</v>
      </c>
      <c r="G665" s="12">
        <v>1696.38</v>
      </c>
      <c r="H665" s="12">
        <v>10420.620000000001</v>
      </c>
      <c r="I665" s="13">
        <v>8655</v>
      </c>
      <c r="J665" s="14">
        <v>41649</v>
      </c>
    </row>
    <row r="666" spans="1:10" ht="12.75">
      <c r="A666" s="9" t="s">
        <v>120</v>
      </c>
      <c r="B666" s="9" t="s">
        <v>157</v>
      </c>
      <c r="C666" s="10">
        <v>1727</v>
      </c>
      <c r="D666" s="11">
        <v>260</v>
      </c>
      <c r="E666" s="10">
        <v>7</v>
      </c>
      <c r="F666" s="12">
        <v>12089</v>
      </c>
      <c r="G666" s="12">
        <v>1692.46</v>
      </c>
      <c r="H666" s="12">
        <v>10396.540000000001</v>
      </c>
      <c r="I666" s="13">
        <v>8635</v>
      </c>
      <c r="J666" s="14">
        <v>41284</v>
      </c>
    </row>
    <row r="667" spans="1:10" ht="12.75">
      <c r="A667" s="9" t="s">
        <v>162</v>
      </c>
      <c r="B667" s="9" t="s">
        <v>157</v>
      </c>
      <c r="C667" s="10">
        <v>1870</v>
      </c>
      <c r="D667" s="11">
        <v>260</v>
      </c>
      <c r="E667" s="10">
        <v>15</v>
      </c>
      <c r="F667" s="12">
        <v>28050</v>
      </c>
      <c r="G667" s="12">
        <v>3927</v>
      </c>
      <c r="H667" s="12">
        <v>24123</v>
      </c>
      <c r="I667" s="13">
        <v>18700</v>
      </c>
      <c r="J667" s="14">
        <v>41285</v>
      </c>
    </row>
    <row r="668" spans="1:10" ht="12.75">
      <c r="A668" s="9" t="s">
        <v>108</v>
      </c>
      <c r="B668" s="9" t="s">
        <v>157</v>
      </c>
      <c r="C668" s="10">
        <v>1174</v>
      </c>
      <c r="D668" s="11">
        <v>3</v>
      </c>
      <c r="E668" s="10">
        <v>125</v>
      </c>
      <c r="F668" s="12">
        <v>146750</v>
      </c>
      <c r="G668" s="12">
        <v>22012.5</v>
      </c>
      <c r="H668" s="12">
        <v>124737.5</v>
      </c>
      <c r="I668" s="13">
        <v>140880</v>
      </c>
      <c r="J668" s="14">
        <v>41647</v>
      </c>
    </row>
    <row r="669" spans="1:10" ht="12.75">
      <c r="A669" s="9" t="s">
        <v>134</v>
      </c>
      <c r="B669" s="9" t="s">
        <v>157</v>
      </c>
      <c r="C669" s="10">
        <v>2767</v>
      </c>
      <c r="D669" s="11">
        <v>3</v>
      </c>
      <c r="E669" s="10">
        <v>125</v>
      </c>
      <c r="F669" s="12">
        <v>345875</v>
      </c>
      <c r="G669" s="12">
        <v>51881.25</v>
      </c>
      <c r="H669" s="12">
        <v>293993.75</v>
      </c>
      <c r="I669" s="13">
        <v>332040</v>
      </c>
      <c r="J669" s="14">
        <v>41647</v>
      </c>
    </row>
    <row r="670" spans="1:10" ht="12.75">
      <c r="A670" s="9" t="s">
        <v>134</v>
      </c>
      <c r="B670" s="9" t="s">
        <v>157</v>
      </c>
      <c r="C670" s="10">
        <v>1085</v>
      </c>
      <c r="D670" s="11">
        <v>3</v>
      </c>
      <c r="E670" s="10">
        <v>125</v>
      </c>
      <c r="F670" s="12">
        <v>135625</v>
      </c>
      <c r="G670" s="12">
        <v>20343.75</v>
      </c>
      <c r="H670" s="12">
        <v>115281.25</v>
      </c>
      <c r="I670" s="13">
        <v>130200</v>
      </c>
      <c r="J670" s="14">
        <v>41649</v>
      </c>
    </row>
    <row r="671" spans="1:10" ht="12.75">
      <c r="A671" s="9" t="s">
        <v>22</v>
      </c>
      <c r="B671" s="9" t="s">
        <v>157</v>
      </c>
      <c r="C671" s="10">
        <v>546</v>
      </c>
      <c r="D671" s="11">
        <v>5</v>
      </c>
      <c r="E671" s="10">
        <v>300</v>
      </c>
      <c r="F671" s="12">
        <v>163800</v>
      </c>
      <c r="G671" s="12">
        <v>24570</v>
      </c>
      <c r="H671" s="12">
        <v>139230</v>
      </c>
      <c r="I671" s="13">
        <v>136500</v>
      </c>
      <c r="J671" s="14">
        <v>41649</v>
      </c>
    </row>
    <row r="672" spans="1:10" ht="12.75">
      <c r="A672" s="9" t="s">
        <v>28</v>
      </c>
      <c r="B672" s="9" t="s">
        <v>157</v>
      </c>
      <c r="C672" s="10">
        <v>1158</v>
      </c>
      <c r="D672" s="11">
        <v>10</v>
      </c>
      <c r="E672" s="10">
        <v>20</v>
      </c>
      <c r="F672" s="12">
        <v>23160</v>
      </c>
      <c r="G672" s="12">
        <v>3474</v>
      </c>
      <c r="H672" s="12">
        <v>19686</v>
      </c>
      <c r="I672" s="13">
        <v>11580</v>
      </c>
      <c r="J672" s="14">
        <v>41642</v>
      </c>
    </row>
    <row r="673" spans="1:10" ht="12.75">
      <c r="A673" s="9" t="s">
        <v>35</v>
      </c>
      <c r="B673" s="9" t="s">
        <v>157</v>
      </c>
      <c r="C673" s="10">
        <v>1614</v>
      </c>
      <c r="D673" s="11">
        <v>10</v>
      </c>
      <c r="E673" s="10">
        <v>15</v>
      </c>
      <c r="F673" s="12">
        <v>24210</v>
      </c>
      <c r="G673" s="12">
        <v>3631.5</v>
      </c>
      <c r="H673" s="12">
        <v>20578.5</v>
      </c>
      <c r="I673" s="13">
        <v>16140</v>
      </c>
      <c r="J673" s="14">
        <v>41643</v>
      </c>
    </row>
    <row r="674" spans="1:10" ht="12.75">
      <c r="A674" s="9" t="s">
        <v>30</v>
      </c>
      <c r="B674" s="9" t="s">
        <v>157</v>
      </c>
      <c r="C674" s="10">
        <v>2535</v>
      </c>
      <c r="D674" s="11">
        <v>10</v>
      </c>
      <c r="E674" s="10">
        <v>7</v>
      </c>
      <c r="F674" s="12">
        <v>17745</v>
      </c>
      <c r="G674" s="12">
        <v>2661.75</v>
      </c>
      <c r="H674" s="12">
        <v>15083.25</v>
      </c>
      <c r="I674" s="13">
        <v>12675</v>
      </c>
      <c r="J674" s="14">
        <v>41643</v>
      </c>
    </row>
    <row r="675" spans="1:10" ht="12.75">
      <c r="A675" s="9" t="s">
        <v>30</v>
      </c>
      <c r="B675" s="9" t="s">
        <v>157</v>
      </c>
      <c r="C675" s="10">
        <v>2851</v>
      </c>
      <c r="D675" s="11">
        <v>10</v>
      </c>
      <c r="E675" s="10">
        <v>350</v>
      </c>
      <c r="F675" s="12">
        <v>997850</v>
      </c>
      <c r="G675" s="12">
        <v>149677.5</v>
      </c>
      <c r="H675" s="12">
        <v>848172.5</v>
      </c>
      <c r="I675" s="13">
        <v>741260</v>
      </c>
      <c r="J675" s="14">
        <v>41644</v>
      </c>
    </row>
    <row r="676" spans="1:10" ht="12.75">
      <c r="A676" s="9" t="s">
        <v>35</v>
      </c>
      <c r="B676" s="9" t="s">
        <v>157</v>
      </c>
      <c r="C676" s="10">
        <v>2559</v>
      </c>
      <c r="D676" s="11">
        <v>10</v>
      </c>
      <c r="E676" s="10">
        <v>15</v>
      </c>
      <c r="F676" s="12">
        <v>38385</v>
      </c>
      <c r="G676" s="12">
        <v>5757.75</v>
      </c>
      <c r="H676" s="12">
        <v>32627.25</v>
      </c>
      <c r="I676" s="13">
        <v>25590</v>
      </c>
      <c r="J676" s="14">
        <v>41647</v>
      </c>
    </row>
    <row r="677" spans="1:10" ht="12.75">
      <c r="A677" s="9" t="s">
        <v>33</v>
      </c>
      <c r="B677" s="9" t="s">
        <v>157</v>
      </c>
      <c r="C677" s="10">
        <v>267</v>
      </c>
      <c r="D677" s="11">
        <v>10</v>
      </c>
      <c r="E677" s="10">
        <v>20</v>
      </c>
      <c r="F677" s="12">
        <v>5340</v>
      </c>
      <c r="G677" s="12">
        <v>801</v>
      </c>
      <c r="H677" s="12">
        <v>4539</v>
      </c>
      <c r="I677" s="13">
        <v>2670</v>
      </c>
      <c r="J677" s="14">
        <v>41284</v>
      </c>
    </row>
    <row r="678" spans="1:10" ht="12.75">
      <c r="A678" s="9" t="s">
        <v>92</v>
      </c>
      <c r="B678" s="9" t="s">
        <v>157</v>
      </c>
      <c r="C678" s="10">
        <v>1085</v>
      </c>
      <c r="D678" s="11">
        <v>10</v>
      </c>
      <c r="E678" s="10">
        <v>125</v>
      </c>
      <c r="F678" s="12">
        <v>135625</v>
      </c>
      <c r="G678" s="12">
        <v>20343.75</v>
      </c>
      <c r="H678" s="12">
        <v>115281.25</v>
      </c>
      <c r="I678" s="13">
        <v>130200</v>
      </c>
      <c r="J678" s="14">
        <v>41649</v>
      </c>
    </row>
    <row r="679" spans="1:10" ht="12.75">
      <c r="A679" s="9" t="s">
        <v>74</v>
      </c>
      <c r="B679" s="9" t="s">
        <v>157</v>
      </c>
      <c r="C679" s="10">
        <v>1175</v>
      </c>
      <c r="D679" s="11">
        <v>10</v>
      </c>
      <c r="E679" s="10">
        <v>15</v>
      </c>
      <c r="F679" s="12">
        <v>17625</v>
      </c>
      <c r="G679" s="12">
        <v>2643.75</v>
      </c>
      <c r="H679" s="12">
        <v>14981.25</v>
      </c>
      <c r="I679" s="13">
        <v>11750</v>
      </c>
      <c r="J679" s="14">
        <v>41649</v>
      </c>
    </row>
    <row r="680" spans="1:10" ht="12.75">
      <c r="A680" s="9" t="s">
        <v>33</v>
      </c>
      <c r="B680" s="9" t="s">
        <v>157</v>
      </c>
      <c r="C680" s="10">
        <v>2007</v>
      </c>
      <c r="D680" s="11">
        <v>10</v>
      </c>
      <c r="E680" s="10">
        <v>350</v>
      </c>
      <c r="F680" s="12">
        <v>702450</v>
      </c>
      <c r="G680" s="12">
        <v>105367.5</v>
      </c>
      <c r="H680" s="12">
        <v>597082.5</v>
      </c>
      <c r="I680" s="13">
        <v>521820</v>
      </c>
      <c r="J680" s="14">
        <v>41285</v>
      </c>
    </row>
    <row r="681" spans="1:10" ht="12.75">
      <c r="A681" s="9" t="s">
        <v>30</v>
      </c>
      <c r="B681" s="9" t="s">
        <v>157</v>
      </c>
      <c r="C681" s="10">
        <v>2151</v>
      </c>
      <c r="D681" s="11">
        <v>10</v>
      </c>
      <c r="E681" s="10">
        <v>350</v>
      </c>
      <c r="F681" s="12">
        <v>752850</v>
      </c>
      <c r="G681" s="12">
        <v>112927.5</v>
      </c>
      <c r="H681" s="12">
        <v>639922.5</v>
      </c>
      <c r="I681" s="13">
        <v>559260</v>
      </c>
      <c r="J681" s="14">
        <v>41285</v>
      </c>
    </row>
    <row r="682" spans="1:10" ht="12.75">
      <c r="A682" s="9" t="s">
        <v>34</v>
      </c>
      <c r="B682" s="9" t="s">
        <v>157</v>
      </c>
      <c r="C682" s="10">
        <v>914</v>
      </c>
      <c r="D682" s="11">
        <v>10</v>
      </c>
      <c r="E682" s="10">
        <v>12</v>
      </c>
      <c r="F682" s="12">
        <v>10968</v>
      </c>
      <c r="G682" s="12">
        <v>1645.2</v>
      </c>
      <c r="H682" s="12">
        <v>9322.7999999999993</v>
      </c>
      <c r="I682" s="13">
        <v>2742</v>
      </c>
      <c r="J682" s="14">
        <v>41651</v>
      </c>
    </row>
    <row r="683" spans="1:10" ht="12.75">
      <c r="A683" s="9" t="s">
        <v>55</v>
      </c>
      <c r="B683" s="9" t="s">
        <v>157</v>
      </c>
      <c r="C683" s="10">
        <v>293</v>
      </c>
      <c r="D683" s="11">
        <v>10</v>
      </c>
      <c r="E683" s="10">
        <v>20</v>
      </c>
      <c r="F683" s="12">
        <v>5860</v>
      </c>
      <c r="G683" s="12">
        <v>879</v>
      </c>
      <c r="H683" s="12">
        <v>4981</v>
      </c>
      <c r="I683" s="13">
        <v>2930</v>
      </c>
      <c r="J683" s="14">
        <v>41651</v>
      </c>
    </row>
    <row r="684" spans="1:10" ht="12.75">
      <c r="A684" s="9" t="s">
        <v>101</v>
      </c>
      <c r="B684" s="9" t="s">
        <v>157</v>
      </c>
      <c r="C684" s="10">
        <v>500</v>
      </c>
      <c r="D684" s="11">
        <v>120</v>
      </c>
      <c r="E684" s="10">
        <v>12</v>
      </c>
      <c r="F684" s="12">
        <v>6000</v>
      </c>
      <c r="G684" s="12">
        <v>900</v>
      </c>
      <c r="H684" s="12">
        <v>5100</v>
      </c>
      <c r="I684" s="13">
        <v>1500</v>
      </c>
      <c r="J684" s="14">
        <v>41642</v>
      </c>
    </row>
    <row r="685" spans="1:10" ht="12.75">
      <c r="A685" s="9" t="s">
        <v>163</v>
      </c>
      <c r="B685" s="9" t="s">
        <v>157</v>
      </c>
      <c r="C685" s="10">
        <v>2826</v>
      </c>
      <c r="D685" s="11">
        <v>120</v>
      </c>
      <c r="E685" s="10">
        <v>15</v>
      </c>
      <c r="F685" s="12">
        <v>42390</v>
      </c>
      <c r="G685" s="12">
        <v>6358.5</v>
      </c>
      <c r="H685" s="12">
        <v>36031.5</v>
      </c>
      <c r="I685" s="13">
        <v>28260</v>
      </c>
      <c r="J685" s="14">
        <v>41644</v>
      </c>
    </row>
    <row r="686" spans="1:10" ht="12.75">
      <c r="A686" s="9" t="s">
        <v>37</v>
      </c>
      <c r="B686" s="9" t="s">
        <v>157</v>
      </c>
      <c r="C686" s="10">
        <v>663</v>
      </c>
      <c r="D686" s="11">
        <v>120</v>
      </c>
      <c r="E686" s="10">
        <v>125</v>
      </c>
      <c r="F686" s="12">
        <v>82875</v>
      </c>
      <c r="G686" s="12">
        <v>12431.25</v>
      </c>
      <c r="H686" s="12">
        <v>70443.75</v>
      </c>
      <c r="I686" s="13">
        <v>79560</v>
      </c>
      <c r="J686" s="14">
        <v>41648</v>
      </c>
    </row>
    <row r="687" spans="1:10" ht="12.75">
      <c r="A687" s="9" t="s">
        <v>143</v>
      </c>
      <c r="B687" s="9" t="s">
        <v>157</v>
      </c>
      <c r="C687" s="10">
        <v>2574</v>
      </c>
      <c r="D687" s="11">
        <v>120</v>
      </c>
      <c r="E687" s="10">
        <v>300</v>
      </c>
      <c r="F687" s="12">
        <v>772200</v>
      </c>
      <c r="G687" s="12">
        <v>115830</v>
      </c>
      <c r="H687" s="12">
        <v>656370</v>
      </c>
      <c r="I687" s="13">
        <v>643500</v>
      </c>
      <c r="J687" s="14">
        <v>41285</v>
      </c>
    </row>
    <row r="688" spans="1:10" ht="12.75">
      <c r="A688" s="9" t="s">
        <v>40</v>
      </c>
      <c r="B688" s="9" t="s">
        <v>157</v>
      </c>
      <c r="C688" s="10">
        <v>2438</v>
      </c>
      <c r="D688" s="11">
        <v>120</v>
      </c>
      <c r="E688" s="10">
        <v>125</v>
      </c>
      <c r="F688" s="12">
        <v>304750</v>
      </c>
      <c r="G688" s="12">
        <v>45712.5</v>
      </c>
      <c r="H688" s="12">
        <v>259037.5</v>
      </c>
      <c r="I688" s="13">
        <v>292560</v>
      </c>
      <c r="J688" s="14">
        <v>41286</v>
      </c>
    </row>
    <row r="689" spans="1:10" ht="12.75">
      <c r="A689" s="9" t="s">
        <v>117</v>
      </c>
      <c r="B689" s="9" t="s">
        <v>157</v>
      </c>
      <c r="C689" s="10">
        <v>914</v>
      </c>
      <c r="D689" s="11">
        <v>120</v>
      </c>
      <c r="E689" s="10">
        <v>12</v>
      </c>
      <c r="F689" s="12">
        <v>10968</v>
      </c>
      <c r="G689" s="12">
        <v>1645.2</v>
      </c>
      <c r="H689" s="12">
        <v>9322.7999999999993</v>
      </c>
      <c r="I689" s="13">
        <v>2742</v>
      </c>
      <c r="J689" s="14">
        <v>41651</v>
      </c>
    </row>
    <row r="690" spans="1:10" ht="12.75">
      <c r="A690" s="9" t="s">
        <v>48</v>
      </c>
      <c r="B690" s="9" t="s">
        <v>157</v>
      </c>
      <c r="C690" s="10">
        <v>865.5</v>
      </c>
      <c r="D690" s="11">
        <v>250</v>
      </c>
      <c r="E690" s="10">
        <v>20</v>
      </c>
      <c r="F690" s="12">
        <v>17310</v>
      </c>
      <c r="G690" s="12">
        <v>2596.5</v>
      </c>
      <c r="H690" s="12">
        <v>14713.5</v>
      </c>
      <c r="I690" s="13">
        <v>8655</v>
      </c>
      <c r="J690" s="14">
        <v>41646</v>
      </c>
    </row>
    <row r="691" spans="1:10" ht="12.75">
      <c r="A691" s="9" t="s">
        <v>45</v>
      </c>
      <c r="B691" s="9" t="s">
        <v>157</v>
      </c>
      <c r="C691" s="10">
        <v>492</v>
      </c>
      <c r="D691" s="11">
        <v>250</v>
      </c>
      <c r="E691" s="10">
        <v>15</v>
      </c>
      <c r="F691" s="12">
        <v>7380</v>
      </c>
      <c r="G691" s="12">
        <v>1107</v>
      </c>
      <c r="H691" s="12">
        <v>6273</v>
      </c>
      <c r="I691" s="13">
        <v>4920</v>
      </c>
      <c r="J691" s="14">
        <v>41646</v>
      </c>
    </row>
    <row r="692" spans="1:10" ht="12.75">
      <c r="A692" s="9" t="s">
        <v>104</v>
      </c>
      <c r="B692" s="9" t="s">
        <v>157</v>
      </c>
      <c r="C692" s="10">
        <v>267</v>
      </c>
      <c r="D692" s="11">
        <v>250</v>
      </c>
      <c r="E692" s="10">
        <v>20</v>
      </c>
      <c r="F692" s="12">
        <v>5340</v>
      </c>
      <c r="G692" s="12">
        <v>801</v>
      </c>
      <c r="H692" s="12">
        <v>4539</v>
      </c>
      <c r="I692" s="13">
        <v>2670</v>
      </c>
      <c r="J692" s="14">
        <v>41284</v>
      </c>
    </row>
    <row r="693" spans="1:10" ht="12.75">
      <c r="A693" s="9" t="s">
        <v>45</v>
      </c>
      <c r="B693" s="9" t="s">
        <v>157</v>
      </c>
      <c r="C693" s="10">
        <v>1175</v>
      </c>
      <c r="D693" s="11">
        <v>250</v>
      </c>
      <c r="E693" s="10">
        <v>15</v>
      </c>
      <c r="F693" s="12">
        <v>17625</v>
      </c>
      <c r="G693" s="12">
        <v>2643.75</v>
      </c>
      <c r="H693" s="12">
        <v>14981.25</v>
      </c>
      <c r="I693" s="13">
        <v>11750</v>
      </c>
      <c r="J693" s="14">
        <v>41649</v>
      </c>
    </row>
    <row r="694" spans="1:10" ht="12.75">
      <c r="A694" s="9" t="s">
        <v>103</v>
      </c>
      <c r="B694" s="9" t="s">
        <v>157</v>
      </c>
      <c r="C694" s="10">
        <v>2954</v>
      </c>
      <c r="D694" s="11">
        <v>250</v>
      </c>
      <c r="E694" s="10">
        <v>125</v>
      </c>
      <c r="F694" s="12">
        <v>369250</v>
      </c>
      <c r="G694" s="12">
        <v>55387.5</v>
      </c>
      <c r="H694" s="12">
        <v>313862.5</v>
      </c>
      <c r="I694" s="13">
        <v>354480</v>
      </c>
      <c r="J694" s="14">
        <v>41285</v>
      </c>
    </row>
    <row r="695" spans="1:10" ht="12.75">
      <c r="A695" s="9" t="s">
        <v>114</v>
      </c>
      <c r="B695" s="9" t="s">
        <v>157</v>
      </c>
      <c r="C695" s="10">
        <v>552</v>
      </c>
      <c r="D695" s="11">
        <v>250</v>
      </c>
      <c r="E695" s="10">
        <v>125</v>
      </c>
      <c r="F695" s="12">
        <v>69000</v>
      </c>
      <c r="G695" s="12">
        <v>10350</v>
      </c>
      <c r="H695" s="12">
        <v>58650</v>
      </c>
      <c r="I695" s="13">
        <v>66240</v>
      </c>
      <c r="J695" s="14">
        <v>41650</v>
      </c>
    </row>
    <row r="696" spans="1:10" ht="12.75">
      <c r="A696" s="9" t="s">
        <v>46</v>
      </c>
      <c r="B696" s="9" t="s">
        <v>157</v>
      </c>
      <c r="C696" s="10">
        <v>293</v>
      </c>
      <c r="D696" s="11">
        <v>250</v>
      </c>
      <c r="E696" s="10">
        <v>20</v>
      </c>
      <c r="F696" s="12">
        <v>5860</v>
      </c>
      <c r="G696" s="12">
        <v>879</v>
      </c>
      <c r="H696" s="12">
        <v>4981</v>
      </c>
      <c r="I696" s="13">
        <v>2930</v>
      </c>
      <c r="J696" s="14">
        <v>41651</v>
      </c>
    </row>
    <row r="697" spans="1:10" ht="12.75">
      <c r="A697" s="9" t="s">
        <v>161</v>
      </c>
      <c r="B697" s="9" t="s">
        <v>157</v>
      </c>
      <c r="C697" s="10">
        <v>2475</v>
      </c>
      <c r="D697" s="11">
        <v>260</v>
      </c>
      <c r="E697" s="10">
        <v>300</v>
      </c>
      <c r="F697" s="12">
        <v>742500</v>
      </c>
      <c r="G697" s="12">
        <v>111375</v>
      </c>
      <c r="H697" s="12">
        <v>631125</v>
      </c>
      <c r="I697" s="15">
        <v>618750</v>
      </c>
      <c r="J697" s="14">
        <v>41642</v>
      </c>
    </row>
    <row r="698" spans="1:10" ht="12.75">
      <c r="A698" s="9" t="s">
        <v>106</v>
      </c>
      <c r="B698" s="9" t="s">
        <v>157</v>
      </c>
      <c r="C698" s="10">
        <v>546</v>
      </c>
      <c r="D698" s="11">
        <v>260</v>
      </c>
      <c r="E698" s="10">
        <v>300</v>
      </c>
      <c r="F698" s="12">
        <v>163800</v>
      </c>
      <c r="G698" s="12">
        <v>24570</v>
      </c>
      <c r="H698" s="12">
        <v>139230</v>
      </c>
      <c r="I698" s="13">
        <v>136500</v>
      </c>
      <c r="J698" s="14">
        <v>41649</v>
      </c>
    </row>
    <row r="699" spans="1:10" ht="12.75">
      <c r="A699" s="9" t="s">
        <v>127</v>
      </c>
      <c r="B699" s="9" t="s">
        <v>157</v>
      </c>
      <c r="C699" s="10">
        <v>1368</v>
      </c>
      <c r="D699" s="11">
        <v>5</v>
      </c>
      <c r="E699" s="10">
        <v>7</v>
      </c>
      <c r="F699" s="12">
        <v>9576</v>
      </c>
      <c r="G699" s="12">
        <v>1436.4</v>
      </c>
      <c r="H699" s="12">
        <v>8139.6</v>
      </c>
      <c r="I699" s="13">
        <v>6840</v>
      </c>
      <c r="J699" s="14">
        <v>41641</v>
      </c>
    </row>
    <row r="700" spans="1:10" ht="12.75">
      <c r="A700" s="9" t="s">
        <v>25</v>
      </c>
      <c r="B700" s="9" t="s">
        <v>157</v>
      </c>
      <c r="C700" s="10">
        <v>723</v>
      </c>
      <c r="D700" s="11">
        <v>10</v>
      </c>
      <c r="E700" s="10">
        <v>7</v>
      </c>
      <c r="F700" s="12">
        <v>5061</v>
      </c>
      <c r="G700" s="12">
        <v>759.15</v>
      </c>
      <c r="H700" s="12">
        <v>4301.8500000000004</v>
      </c>
      <c r="I700" s="13">
        <v>3615</v>
      </c>
      <c r="J700" s="14">
        <v>41643</v>
      </c>
    </row>
    <row r="701" spans="1:10" ht="12.75">
      <c r="A701" s="9" t="s">
        <v>154</v>
      </c>
      <c r="B701" s="9" t="s">
        <v>157</v>
      </c>
      <c r="C701" s="10">
        <v>1806</v>
      </c>
      <c r="D701" s="11">
        <v>250</v>
      </c>
      <c r="E701" s="10">
        <v>12</v>
      </c>
      <c r="F701" s="12">
        <v>21672</v>
      </c>
      <c r="G701" s="12">
        <v>3250.8</v>
      </c>
      <c r="H701" s="12">
        <v>18421.2</v>
      </c>
      <c r="I701" s="13">
        <v>5418</v>
      </c>
      <c r="J701" s="14">
        <v>41644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Mini Project Data - Sales &amp; Pro</vt:lpstr>
      <vt:lpstr>Dashboard-Sales</vt:lpstr>
      <vt:lpstr>Profit Pivot Tables</vt:lpstr>
      <vt:lpstr>Dashboard-Profit</vt:lpstr>
      <vt:lpstr>Sale Pivot tables</vt:lpstr>
      <vt:lpstr>Calculation</vt:lpstr>
      <vt:lpstr>Steps</vt:lpstr>
      <vt:lpstr>Market</vt:lpstr>
      <vt:lpstr>Clean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2022-01-08T00:14:32Z</dcterms:modified>
</cp:coreProperties>
</file>