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3"/>
  </bookViews>
  <sheets>
    <sheet name="RGB" sheetId="1" r:id="rId1"/>
    <sheet name="CMY" sheetId="2" r:id="rId2"/>
    <sheet name="W" sheetId="3" r:id="rId3"/>
    <sheet name="matching-functions" sheetId="4" r:id="rId4"/>
  </sheets>
  <calcPr calcId="145621"/>
</workbook>
</file>

<file path=xl/calcChain.xml><?xml version="1.0" encoding="utf-8"?>
<calcChain xmlns="http://schemas.openxmlformats.org/spreadsheetml/2006/main">
  <c r="E3" i="4" l="1"/>
  <c r="F3" i="4"/>
  <c r="G3" i="4"/>
  <c r="I3" i="4"/>
  <c r="P3" i="4" s="1"/>
  <c r="J3" i="4"/>
  <c r="L3" i="4"/>
  <c r="M3" i="4"/>
  <c r="Q3" i="4" s="1"/>
  <c r="O3" i="4"/>
  <c r="E4" i="4"/>
  <c r="F4" i="4"/>
  <c r="O4" i="4" s="1"/>
  <c r="G4" i="4"/>
  <c r="I4" i="4"/>
  <c r="P4" i="4" s="1"/>
  <c r="J4" i="4"/>
  <c r="L4" i="4"/>
  <c r="Q4" i="4" s="1"/>
  <c r="M4" i="4"/>
  <c r="E5" i="4"/>
  <c r="O5" i="4" s="1"/>
  <c r="F5" i="4"/>
  <c r="G5" i="4"/>
  <c r="I5" i="4"/>
  <c r="P5" i="4" s="1"/>
  <c r="J5" i="4"/>
  <c r="L5" i="4"/>
  <c r="Q5" i="4" s="1"/>
  <c r="M5" i="4"/>
  <c r="E6" i="4"/>
  <c r="O6" i="4" s="1"/>
  <c r="F6" i="4"/>
  <c r="G6" i="4"/>
  <c r="I6" i="4"/>
  <c r="J6" i="4"/>
  <c r="L6" i="4"/>
  <c r="M6" i="4"/>
  <c r="P6" i="4"/>
  <c r="Q6" i="4"/>
  <c r="E7" i="4"/>
  <c r="F7" i="4"/>
  <c r="G7" i="4"/>
  <c r="I7" i="4"/>
  <c r="P7" i="4" s="1"/>
  <c r="J7" i="4"/>
  <c r="L7" i="4"/>
  <c r="M7" i="4"/>
  <c r="Q7" i="4" s="1"/>
  <c r="O7" i="4"/>
  <c r="E8" i="4"/>
  <c r="F8" i="4"/>
  <c r="O8" i="4" s="1"/>
  <c r="G8" i="4"/>
  <c r="I8" i="4"/>
  <c r="P8" i="4" s="1"/>
  <c r="J8" i="4"/>
  <c r="L8" i="4"/>
  <c r="Q8" i="4" s="1"/>
  <c r="M8" i="4"/>
  <c r="E9" i="4"/>
  <c r="O9" i="4" s="1"/>
  <c r="F9" i="4"/>
  <c r="G9" i="4"/>
  <c r="I9" i="4"/>
  <c r="P9" i="4" s="1"/>
  <c r="J9" i="4"/>
  <c r="L9" i="4"/>
  <c r="Q9" i="4" s="1"/>
  <c r="M9" i="4"/>
  <c r="E10" i="4"/>
  <c r="O10" i="4" s="1"/>
  <c r="F10" i="4"/>
  <c r="G10" i="4"/>
  <c r="I10" i="4"/>
  <c r="J10" i="4"/>
  <c r="L10" i="4"/>
  <c r="M10" i="4"/>
  <c r="P10" i="4"/>
  <c r="Q10" i="4"/>
  <c r="E11" i="4"/>
  <c r="F11" i="4"/>
  <c r="G11" i="4"/>
  <c r="I11" i="4"/>
  <c r="P11" i="4" s="1"/>
  <c r="J11" i="4"/>
  <c r="L11" i="4"/>
  <c r="M11" i="4"/>
  <c r="Q11" i="4" s="1"/>
  <c r="O11" i="4"/>
  <c r="E12" i="4"/>
  <c r="F12" i="4"/>
  <c r="O12" i="4" s="1"/>
  <c r="G12" i="4"/>
  <c r="I12" i="4"/>
  <c r="P12" i="4" s="1"/>
  <c r="J12" i="4"/>
  <c r="L12" i="4"/>
  <c r="Q12" i="4" s="1"/>
  <c r="M12" i="4"/>
  <c r="E13" i="4"/>
  <c r="O13" i="4" s="1"/>
  <c r="F13" i="4"/>
  <c r="G13" i="4"/>
  <c r="I13" i="4"/>
  <c r="P13" i="4" s="1"/>
  <c r="J13" i="4"/>
  <c r="L13" i="4"/>
  <c r="Q13" i="4" s="1"/>
  <c r="M13" i="4"/>
  <c r="E14" i="4"/>
  <c r="O14" i="4" s="1"/>
  <c r="F14" i="4"/>
  <c r="G14" i="4"/>
  <c r="I14" i="4"/>
  <c r="J14" i="4"/>
  <c r="L14" i="4"/>
  <c r="M14" i="4"/>
  <c r="P14" i="4"/>
  <c r="Q14" i="4"/>
  <c r="E15" i="4"/>
  <c r="F15" i="4"/>
  <c r="G15" i="4"/>
  <c r="I15" i="4"/>
  <c r="P15" i="4" s="1"/>
  <c r="J15" i="4"/>
  <c r="L15" i="4"/>
  <c r="M15" i="4"/>
  <c r="Q15" i="4" s="1"/>
  <c r="O15" i="4"/>
  <c r="E16" i="4"/>
  <c r="F16" i="4"/>
  <c r="O16" i="4" s="1"/>
  <c r="G16" i="4"/>
  <c r="I16" i="4"/>
  <c r="P16" i="4" s="1"/>
  <c r="J16" i="4"/>
  <c r="L16" i="4"/>
  <c r="Q16" i="4" s="1"/>
  <c r="M16" i="4"/>
  <c r="E17" i="4"/>
  <c r="O17" i="4" s="1"/>
  <c r="F17" i="4"/>
  <c r="G17" i="4"/>
  <c r="I17" i="4"/>
  <c r="P17" i="4" s="1"/>
  <c r="J17" i="4"/>
  <c r="L17" i="4"/>
  <c r="Q17" i="4" s="1"/>
  <c r="M17" i="4"/>
  <c r="E18" i="4"/>
  <c r="O18" i="4" s="1"/>
  <c r="F18" i="4"/>
  <c r="G18" i="4"/>
  <c r="I18" i="4"/>
  <c r="J18" i="4"/>
  <c r="L18" i="4"/>
  <c r="M18" i="4"/>
  <c r="P18" i="4"/>
  <c r="Q18" i="4"/>
  <c r="E19" i="4"/>
  <c r="F19" i="4"/>
  <c r="G19" i="4"/>
  <c r="I19" i="4"/>
  <c r="P19" i="4" s="1"/>
  <c r="J19" i="4"/>
  <c r="L19" i="4"/>
  <c r="M19" i="4"/>
  <c r="Q19" i="4" s="1"/>
  <c r="O19" i="4"/>
  <c r="E20" i="4"/>
  <c r="F20" i="4"/>
  <c r="O20" i="4" s="1"/>
  <c r="G20" i="4"/>
  <c r="I20" i="4"/>
  <c r="P20" i="4" s="1"/>
  <c r="J20" i="4"/>
  <c r="L20" i="4"/>
  <c r="Q20" i="4" s="1"/>
  <c r="M20" i="4"/>
  <c r="E21" i="4"/>
  <c r="O21" i="4" s="1"/>
  <c r="F21" i="4"/>
  <c r="G21" i="4"/>
  <c r="I21" i="4"/>
  <c r="P21" i="4" s="1"/>
  <c r="J21" i="4"/>
  <c r="L21" i="4"/>
  <c r="Q21" i="4" s="1"/>
  <c r="M21" i="4"/>
  <c r="E22" i="4"/>
  <c r="O22" i="4" s="1"/>
  <c r="F22" i="4"/>
  <c r="G22" i="4"/>
  <c r="I22" i="4"/>
  <c r="J22" i="4"/>
  <c r="L22" i="4"/>
  <c r="M22" i="4"/>
  <c r="P22" i="4"/>
  <c r="Q22" i="4"/>
  <c r="Q2" i="4"/>
  <c r="P2" i="4"/>
  <c r="O2" i="4"/>
  <c r="M2" i="4"/>
  <c r="L2" i="4"/>
  <c r="J2" i="4"/>
  <c r="I2" i="4"/>
  <c r="G2" i="4"/>
  <c r="F2" i="4"/>
  <c r="E2" i="4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E10" i="3" l="1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9" i="3"/>
  <c r="C4" i="3"/>
  <c r="C3" i="3"/>
  <c r="B29" i="3"/>
  <c r="D29" i="3" s="1"/>
  <c r="B28" i="3"/>
  <c r="D28" i="3" s="1"/>
  <c r="B27" i="3"/>
  <c r="D27" i="3" s="1"/>
  <c r="B26" i="3"/>
  <c r="D26" i="3" s="1"/>
  <c r="B25" i="3"/>
  <c r="D25" i="3" s="1"/>
  <c r="B24" i="3"/>
  <c r="D24" i="3" s="1"/>
  <c r="B23" i="3"/>
  <c r="D23" i="3" s="1"/>
  <c r="B22" i="3"/>
  <c r="D22" i="3" s="1"/>
  <c r="B21" i="3"/>
  <c r="D21" i="3" s="1"/>
  <c r="B20" i="3"/>
  <c r="D20" i="3" s="1"/>
  <c r="B19" i="3"/>
  <c r="D19" i="3" s="1"/>
  <c r="B18" i="3"/>
  <c r="D18" i="3" s="1"/>
  <c r="B17" i="3"/>
  <c r="D17" i="3" s="1"/>
  <c r="B16" i="3"/>
  <c r="D16" i="3" s="1"/>
  <c r="B15" i="3"/>
  <c r="D15" i="3" s="1"/>
  <c r="B14" i="3"/>
  <c r="D14" i="3" s="1"/>
  <c r="B13" i="3"/>
  <c r="D13" i="3" s="1"/>
  <c r="B12" i="3"/>
  <c r="D12" i="3" s="1"/>
  <c r="B11" i="3"/>
  <c r="D11" i="3" s="1"/>
  <c r="B10" i="3"/>
  <c r="D10" i="3" s="1"/>
  <c r="B9" i="3"/>
  <c r="D9" i="3" s="1"/>
  <c r="G4" i="2" l="1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H3" i="2"/>
  <c r="I3" i="2"/>
  <c r="G3" i="2"/>
  <c r="B23" i="2"/>
  <c r="F23" i="2" s="1"/>
  <c r="B22" i="2"/>
  <c r="F22" i="2" s="1"/>
  <c r="B21" i="2"/>
  <c r="F21" i="2" s="1"/>
  <c r="B20" i="2"/>
  <c r="F20" i="2" s="1"/>
  <c r="B19" i="2"/>
  <c r="F19" i="2" s="1"/>
  <c r="B18" i="2"/>
  <c r="F18" i="2" s="1"/>
  <c r="B17" i="2"/>
  <c r="F17" i="2" s="1"/>
  <c r="B16" i="2"/>
  <c r="F16" i="2" s="1"/>
  <c r="B15" i="2"/>
  <c r="F15" i="2" s="1"/>
  <c r="B14" i="2"/>
  <c r="F14" i="2" s="1"/>
  <c r="B13" i="2"/>
  <c r="F13" i="2" s="1"/>
  <c r="B12" i="2"/>
  <c r="F12" i="2" s="1"/>
  <c r="B11" i="2"/>
  <c r="F11" i="2" s="1"/>
  <c r="B10" i="2"/>
  <c r="F10" i="2" s="1"/>
  <c r="B9" i="2"/>
  <c r="F9" i="2" s="1"/>
  <c r="B8" i="2"/>
  <c r="F8" i="2" s="1"/>
  <c r="B7" i="2"/>
  <c r="F7" i="2" s="1"/>
  <c r="B6" i="2"/>
  <c r="F6" i="2" s="1"/>
  <c r="B5" i="2"/>
  <c r="F5" i="2" s="1"/>
  <c r="B4" i="2"/>
  <c r="F4" i="2" s="1"/>
  <c r="B3" i="2"/>
  <c r="F3" i="2" s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52" i="1"/>
  <c r="C46" i="1"/>
  <c r="C47" i="1"/>
  <c r="C45" i="1"/>
  <c r="C44" i="1"/>
  <c r="C43" i="1"/>
  <c r="C42" i="1"/>
  <c r="C41" i="1"/>
  <c r="C40" i="1"/>
  <c r="C39" i="1"/>
  <c r="C38" i="1"/>
  <c r="C32" i="1"/>
  <c r="C31" i="1"/>
  <c r="C30" i="1"/>
  <c r="C29" i="1"/>
  <c r="C28" i="1"/>
  <c r="C27" i="1"/>
  <c r="C26" i="1"/>
  <c r="C25" i="1"/>
  <c r="C14" i="1"/>
  <c r="C15" i="1"/>
  <c r="C16" i="1"/>
  <c r="C17" i="1"/>
  <c r="C18" i="1"/>
  <c r="C19" i="1"/>
  <c r="C20" i="1"/>
  <c r="C13" i="1"/>
  <c r="H39" i="1"/>
  <c r="H40" i="1"/>
  <c r="H41" i="1"/>
  <c r="H42" i="1"/>
  <c r="H43" i="1"/>
  <c r="H44" i="1"/>
  <c r="H45" i="1"/>
  <c r="H46" i="1"/>
  <c r="H47" i="1"/>
  <c r="H38" i="1"/>
  <c r="G39" i="1"/>
  <c r="G40" i="1"/>
  <c r="G41" i="1"/>
  <c r="G42" i="1"/>
  <c r="G43" i="1"/>
  <c r="G44" i="1"/>
  <c r="G45" i="1"/>
  <c r="G46" i="1"/>
  <c r="G47" i="1"/>
  <c r="G38" i="1"/>
  <c r="F39" i="1"/>
  <c r="F40" i="1"/>
  <c r="F41" i="1"/>
  <c r="F42" i="1"/>
  <c r="F43" i="1"/>
  <c r="F44" i="1"/>
  <c r="F45" i="1"/>
  <c r="F46" i="1"/>
  <c r="F47" i="1"/>
  <c r="F38" i="1"/>
  <c r="H26" i="1"/>
  <c r="H27" i="1"/>
  <c r="H28" i="1"/>
  <c r="H29" i="1"/>
  <c r="H30" i="1"/>
  <c r="H31" i="1"/>
  <c r="H32" i="1"/>
  <c r="H33" i="1"/>
  <c r="H25" i="1"/>
  <c r="H14" i="1"/>
  <c r="H15" i="1"/>
  <c r="H16" i="1"/>
  <c r="H17" i="1"/>
  <c r="H18" i="1"/>
  <c r="H19" i="1"/>
  <c r="H20" i="1"/>
  <c r="H13" i="1"/>
  <c r="H5" i="1"/>
  <c r="H6" i="1"/>
  <c r="H4" i="1"/>
  <c r="G26" i="1"/>
  <c r="G27" i="1"/>
  <c r="G28" i="1"/>
  <c r="G29" i="1"/>
  <c r="G30" i="1"/>
  <c r="G31" i="1"/>
  <c r="G32" i="1"/>
  <c r="G33" i="1"/>
  <c r="G25" i="1"/>
  <c r="F26" i="1"/>
  <c r="F27" i="1"/>
  <c r="F28" i="1"/>
  <c r="F29" i="1"/>
  <c r="F30" i="1"/>
  <c r="F31" i="1"/>
  <c r="F32" i="1"/>
  <c r="F33" i="1"/>
  <c r="F25" i="1"/>
  <c r="G14" i="1"/>
  <c r="G15" i="1"/>
  <c r="G16" i="1"/>
  <c r="G17" i="1"/>
  <c r="G18" i="1"/>
  <c r="G19" i="1"/>
  <c r="G20" i="1"/>
  <c r="G13" i="1"/>
  <c r="F14" i="1"/>
  <c r="F15" i="1"/>
  <c r="F16" i="1"/>
  <c r="F17" i="1"/>
  <c r="F18" i="1"/>
  <c r="F19" i="1"/>
  <c r="F20" i="1"/>
  <c r="F13" i="1"/>
  <c r="G4" i="1"/>
  <c r="G5" i="1"/>
  <c r="G6" i="1"/>
  <c r="G7" i="1"/>
  <c r="G8" i="1"/>
  <c r="B14" i="1"/>
  <c r="B15" i="1"/>
  <c r="B16" i="1"/>
  <c r="B17" i="1"/>
  <c r="B18" i="1"/>
  <c r="B19" i="1"/>
  <c r="B13" i="1"/>
</calcChain>
</file>

<file path=xl/sharedStrings.xml><?xml version="1.0" encoding="utf-8"?>
<sst xmlns="http://schemas.openxmlformats.org/spreadsheetml/2006/main" count="71" uniqueCount="44">
  <si>
    <t>R</t>
    <phoneticPr fontId="1"/>
  </si>
  <si>
    <t>pixel values Y</t>
    <phoneticPr fontId="1"/>
  </si>
  <si>
    <t>pixel values X</t>
    <phoneticPr fontId="1"/>
  </si>
  <si>
    <t>values X</t>
    <phoneticPr fontId="1"/>
  </si>
  <si>
    <t>values Y</t>
    <phoneticPr fontId="1"/>
  </si>
  <si>
    <t>pixel values X
range start</t>
    <phoneticPr fontId="1"/>
  </si>
  <si>
    <t>pixel values X
range end</t>
    <phoneticPr fontId="1"/>
  </si>
  <si>
    <t>pixel values Y
on range</t>
    <phoneticPr fontId="1"/>
  </si>
  <si>
    <t>General</t>
    <phoneticPr fontId="1"/>
  </si>
  <si>
    <t>formula X</t>
    <phoneticPr fontId="1"/>
  </si>
  <si>
    <t>formula Y</t>
    <phoneticPr fontId="1"/>
  </si>
  <si>
    <t>values X
range start</t>
    <phoneticPr fontId="1"/>
  </si>
  <si>
    <t>values X
range end</t>
    <phoneticPr fontId="1"/>
  </si>
  <si>
    <t>G</t>
    <phoneticPr fontId="1"/>
  </si>
  <si>
    <t>B</t>
    <phoneticPr fontId="1"/>
  </si>
  <si>
    <t>range width</t>
    <phoneticPr fontId="1"/>
  </si>
  <si>
    <t>Big range</t>
    <phoneticPr fontId="1"/>
  </si>
  <si>
    <t>Index</t>
    <phoneticPr fontId="1"/>
  </si>
  <si>
    <t>Values R</t>
    <phoneticPr fontId="1"/>
  </si>
  <si>
    <t>Values G</t>
    <phoneticPr fontId="1"/>
  </si>
  <si>
    <t>Values B</t>
    <phoneticPr fontId="1"/>
  </si>
  <si>
    <t>Pixel x
range start</t>
    <phoneticPr fontId="1"/>
  </si>
  <si>
    <t>Values x
range start</t>
    <phoneticPr fontId="1"/>
  </si>
  <si>
    <t>C pixel values</t>
    <phoneticPr fontId="1"/>
  </si>
  <si>
    <t>M pixel values</t>
    <phoneticPr fontId="1"/>
  </si>
  <si>
    <t>Y pixel values</t>
    <phoneticPr fontId="1"/>
  </si>
  <si>
    <t>values C</t>
    <phoneticPr fontId="1"/>
  </si>
  <si>
    <t>values M</t>
    <phoneticPr fontId="1"/>
  </si>
  <si>
    <t>Pixel x
range start</t>
    <phoneticPr fontId="1"/>
  </si>
  <si>
    <t>W pixel values</t>
    <phoneticPr fontId="1"/>
  </si>
  <si>
    <t>values W</t>
    <phoneticPr fontId="1"/>
  </si>
  <si>
    <t>W</t>
    <phoneticPr fontId="1"/>
  </si>
  <si>
    <t>W formula</t>
    <phoneticPr fontId="1"/>
  </si>
  <si>
    <t>formula W</t>
    <phoneticPr fontId="1"/>
  </si>
  <si>
    <t>x-param-1</t>
  </si>
  <si>
    <t>x-param-2</t>
  </si>
  <si>
    <t>x-param-3</t>
  </si>
  <si>
    <t>y-param-1</t>
  </si>
  <si>
    <t>y-param-2</t>
  </si>
  <si>
    <t>z-param-1</t>
  </si>
  <si>
    <t>z-param-2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</si>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</sst>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0"/>
  </numFmts>
  <fonts count="2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8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9601970704212897E-2"/>
          <c:y val="5.8964667478570404E-2"/>
          <c:w val="0.9334726299598427"/>
          <c:h val="0.85615425662459244"/>
        </c:manualLayout>
      </c:layout>
      <c:scatterChart>
        <c:scatterStyle val="lineMarker"/>
        <c:varyColors val="0"/>
        <c:ser>
          <c:idx val="0"/>
          <c:order val="0"/>
          <c:tx>
            <c:strRef>
              <c:f>RGB!$D$51</c:f>
              <c:strCache>
                <c:ptCount val="1"/>
                <c:pt idx="0">
                  <c:v>Values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RGB!$C$52:$C$72</c:f>
              <c:numCache>
                <c:formatCode>General</c:formatCode>
                <c:ptCount val="21"/>
                <c:pt idx="0">
                  <c:v>361.85567010309279</c:v>
                </c:pt>
                <c:pt idx="1">
                  <c:v>383.50515463917526</c:v>
                </c:pt>
                <c:pt idx="2">
                  <c:v>405.15463917525773</c:v>
                </c:pt>
                <c:pt idx="3">
                  <c:v>426.8041237113402</c:v>
                </c:pt>
                <c:pt idx="4">
                  <c:v>448.45360824742266</c:v>
                </c:pt>
                <c:pt idx="5">
                  <c:v>470.10309278350519</c:v>
                </c:pt>
                <c:pt idx="6">
                  <c:v>491.75257731958766</c:v>
                </c:pt>
                <c:pt idx="7">
                  <c:v>513.40206185567013</c:v>
                </c:pt>
                <c:pt idx="8">
                  <c:v>535.05154639175259</c:v>
                </c:pt>
                <c:pt idx="9">
                  <c:v>556.70103092783506</c:v>
                </c:pt>
                <c:pt idx="10">
                  <c:v>578.35051546391753</c:v>
                </c:pt>
                <c:pt idx="11">
                  <c:v>600</c:v>
                </c:pt>
                <c:pt idx="12">
                  <c:v>621.64948453608247</c:v>
                </c:pt>
                <c:pt idx="13">
                  <c:v>643.29896907216494</c:v>
                </c:pt>
                <c:pt idx="14">
                  <c:v>664.94845360824741</c:v>
                </c:pt>
                <c:pt idx="15">
                  <c:v>686.59793814432987</c:v>
                </c:pt>
                <c:pt idx="16">
                  <c:v>708.24742268041246</c:v>
                </c:pt>
                <c:pt idx="17">
                  <c:v>729.89690721649481</c:v>
                </c:pt>
                <c:pt idx="18">
                  <c:v>751.54639175257739</c:v>
                </c:pt>
                <c:pt idx="19">
                  <c:v>773.19587628865975</c:v>
                </c:pt>
                <c:pt idx="20">
                  <c:v>794.84536082474233</c:v>
                </c:pt>
              </c:numCache>
            </c:numRef>
          </c:xVal>
          <c:yVal>
            <c:numRef>
              <c:f>RGB!$D$52:$D$72</c:f>
              <c:numCache>
                <c:formatCode>General</c:formatCode>
                <c:ptCount val="21"/>
                <c:pt idx="0">
                  <c:v>9.5588235294117641E-2</c:v>
                </c:pt>
                <c:pt idx="1">
                  <c:v>9.5588235294117641E-2</c:v>
                </c:pt>
                <c:pt idx="2">
                  <c:v>8.8235294117647065E-2</c:v>
                </c:pt>
                <c:pt idx="3">
                  <c:v>7.3529411764705885E-2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8.8235294117647065E-2</c:v>
                </c:pt>
                <c:pt idx="10">
                  <c:v>0.69852941176470584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RGB!$E$51</c:f>
              <c:strCache>
                <c:ptCount val="1"/>
                <c:pt idx="0">
                  <c:v>Values 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RGB!$C$52:$C$72</c:f>
              <c:numCache>
                <c:formatCode>General</c:formatCode>
                <c:ptCount val="21"/>
                <c:pt idx="0">
                  <c:v>361.85567010309279</c:v>
                </c:pt>
                <c:pt idx="1">
                  <c:v>383.50515463917526</c:v>
                </c:pt>
                <c:pt idx="2">
                  <c:v>405.15463917525773</c:v>
                </c:pt>
                <c:pt idx="3">
                  <c:v>426.8041237113402</c:v>
                </c:pt>
                <c:pt idx="4">
                  <c:v>448.45360824742266</c:v>
                </c:pt>
                <c:pt idx="5">
                  <c:v>470.10309278350519</c:v>
                </c:pt>
                <c:pt idx="6">
                  <c:v>491.75257731958766</c:v>
                </c:pt>
                <c:pt idx="7">
                  <c:v>513.40206185567013</c:v>
                </c:pt>
                <c:pt idx="8">
                  <c:v>535.05154639175259</c:v>
                </c:pt>
                <c:pt idx="9">
                  <c:v>556.70103092783506</c:v>
                </c:pt>
                <c:pt idx="10">
                  <c:v>578.35051546391753</c:v>
                </c:pt>
                <c:pt idx="11">
                  <c:v>600</c:v>
                </c:pt>
                <c:pt idx="12">
                  <c:v>621.64948453608247</c:v>
                </c:pt>
                <c:pt idx="13">
                  <c:v>643.29896907216494</c:v>
                </c:pt>
                <c:pt idx="14">
                  <c:v>664.94845360824741</c:v>
                </c:pt>
                <c:pt idx="15">
                  <c:v>686.59793814432987</c:v>
                </c:pt>
                <c:pt idx="16">
                  <c:v>708.24742268041246</c:v>
                </c:pt>
                <c:pt idx="17">
                  <c:v>729.89690721649481</c:v>
                </c:pt>
                <c:pt idx="18">
                  <c:v>751.54639175257739</c:v>
                </c:pt>
                <c:pt idx="19">
                  <c:v>773.19587628865975</c:v>
                </c:pt>
                <c:pt idx="20">
                  <c:v>794.84536082474233</c:v>
                </c:pt>
              </c:numCache>
            </c:numRef>
          </c:xVal>
          <c:yVal>
            <c:numRef>
              <c:f>RGB!$E$52:$E$72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3.6764705882352942E-2</c:v>
                </c:pt>
                <c:pt idx="5">
                  <c:v>0.38970588235294118</c:v>
                </c:pt>
                <c:pt idx="6">
                  <c:v>0.78676470588235292</c:v>
                </c:pt>
                <c:pt idx="7">
                  <c:v>1</c:v>
                </c:pt>
                <c:pt idx="8">
                  <c:v>1</c:v>
                </c:pt>
                <c:pt idx="9">
                  <c:v>0.77941176470588236</c:v>
                </c:pt>
                <c:pt idx="10">
                  <c:v>0.31617647058823528</c:v>
                </c:pt>
                <c:pt idx="11">
                  <c:v>7.3529411764705881E-3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RGB!$F$51</c:f>
              <c:strCache>
                <c:ptCount val="1"/>
                <c:pt idx="0">
                  <c:v>Values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RGB!$C$52:$C$72</c:f>
              <c:numCache>
                <c:formatCode>General</c:formatCode>
                <c:ptCount val="21"/>
                <c:pt idx="0">
                  <c:v>361.85567010309279</c:v>
                </c:pt>
                <c:pt idx="1">
                  <c:v>383.50515463917526</c:v>
                </c:pt>
                <c:pt idx="2">
                  <c:v>405.15463917525773</c:v>
                </c:pt>
                <c:pt idx="3">
                  <c:v>426.8041237113402</c:v>
                </c:pt>
                <c:pt idx="4">
                  <c:v>448.45360824742266</c:v>
                </c:pt>
                <c:pt idx="5">
                  <c:v>470.10309278350519</c:v>
                </c:pt>
                <c:pt idx="6">
                  <c:v>491.75257731958766</c:v>
                </c:pt>
                <c:pt idx="7">
                  <c:v>513.40206185567013</c:v>
                </c:pt>
                <c:pt idx="8">
                  <c:v>535.05154639175259</c:v>
                </c:pt>
                <c:pt idx="9">
                  <c:v>556.70103092783506</c:v>
                </c:pt>
                <c:pt idx="10">
                  <c:v>578.35051546391753</c:v>
                </c:pt>
                <c:pt idx="11">
                  <c:v>600</c:v>
                </c:pt>
                <c:pt idx="12">
                  <c:v>621.64948453608247</c:v>
                </c:pt>
                <c:pt idx="13">
                  <c:v>643.29896907216494</c:v>
                </c:pt>
                <c:pt idx="14">
                  <c:v>664.94845360824741</c:v>
                </c:pt>
                <c:pt idx="15">
                  <c:v>686.59793814432987</c:v>
                </c:pt>
                <c:pt idx="16">
                  <c:v>708.24742268041246</c:v>
                </c:pt>
                <c:pt idx="17">
                  <c:v>729.89690721649481</c:v>
                </c:pt>
                <c:pt idx="18">
                  <c:v>751.54639175257739</c:v>
                </c:pt>
                <c:pt idx="19">
                  <c:v>773.19587628865975</c:v>
                </c:pt>
                <c:pt idx="20">
                  <c:v>794.84536082474233</c:v>
                </c:pt>
              </c:numCache>
            </c:numRef>
          </c:xVal>
          <c:yVal>
            <c:numRef>
              <c:f>RGB!$F$52:$F$72</c:f>
              <c:numCache>
                <c:formatCode>General</c:formatCode>
                <c:ptCount val="21"/>
                <c:pt idx="0">
                  <c:v>0.99264705882352944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0.86764705882352944</c:v>
                </c:pt>
                <c:pt idx="5">
                  <c:v>0.61029411764705888</c:v>
                </c:pt>
                <c:pt idx="6">
                  <c:v>0.30882352941176472</c:v>
                </c:pt>
                <c:pt idx="7">
                  <c:v>8.0882352941176475E-2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2.9411764705882353E-2</c:v>
                </c:pt>
                <c:pt idx="12">
                  <c:v>5.1470588235294115E-2</c:v>
                </c:pt>
                <c:pt idx="13">
                  <c:v>6.6176470588235295E-2</c:v>
                </c:pt>
                <c:pt idx="14">
                  <c:v>6.6176470588235295E-2</c:v>
                </c:pt>
                <c:pt idx="15">
                  <c:v>6.6176470588235295E-2</c:v>
                </c:pt>
                <c:pt idx="16">
                  <c:v>6.6176470588235295E-2</c:v>
                </c:pt>
                <c:pt idx="17">
                  <c:v>6.6176470588235295E-2</c:v>
                </c:pt>
                <c:pt idx="18">
                  <c:v>6.6176470588235295E-2</c:v>
                </c:pt>
                <c:pt idx="19">
                  <c:v>6.6176470588235295E-2</c:v>
                </c:pt>
                <c:pt idx="20">
                  <c:v>6.6176470588235295E-2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66176"/>
        <c:axId val="168868096"/>
      </c:scatterChart>
      <c:valAx>
        <c:axId val="16886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868096"/>
        <c:crosses val="autoZero"/>
        <c:crossBetween val="midCat"/>
      </c:valAx>
      <c:valAx>
        <c:axId val="1688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86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CMY!$G$2</c:f>
              <c:strCache>
                <c:ptCount val="1"/>
                <c:pt idx="0">
                  <c:v>values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CMY!$F$3:$F$23</c:f>
              <c:numCache>
                <c:formatCode>General</c:formatCode>
                <c:ptCount val="21"/>
                <c:pt idx="0">
                  <c:v>361.85567010309279</c:v>
                </c:pt>
                <c:pt idx="1">
                  <c:v>383.50515463917526</c:v>
                </c:pt>
                <c:pt idx="2">
                  <c:v>405.15463917525773</c:v>
                </c:pt>
                <c:pt idx="3">
                  <c:v>426.8041237113402</c:v>
                </c:pt>
                <c:pt idx="4">
                  <c:v>448.45360824742266</c:v>
                </c:pt>
                <c:pt idx="5">
                  <c:v>470.10309278350519</c:v>
                </c:pt>
                <c:pt idx="6">
                  <c:v>491.75257731958766</c:v>
                </c:pt>
                <c:pt idx="7">
                  <c:v>513.40206185567013</c:v>
                </c:pt>
                <c:pt idx="8">
                  <c:v>535.05154639175259</c:v>
                </c:pt>
                <c:pt idx="9">
                  <c:v>556.70103092783506</c:v>
                </c:pt>
                <c:pt idx="10">
                  <c:v>578.35051546391753</c:v>
                </c:pt>
                <c:pt idx="11">
                  <c:v>600</c:v>
                </c:pt>
                <c:pt idx="12">
                  <c:v>621.64948453608247</c:v>
                </c:pt>
                <c:pt idx="13">
                  <c:v>643.29896907216494</c:v>
                </c:pt>
                <c:pt idx="14">
                  <c:v>664.94845360824741</c:v>
                </c:pt>
                <c:pt idx="15">
                  <c:v>686.59793814432987</c:v>
                </c:pt>
                <c:pt idx="16">
                  <c:v>708.24742268041246</c:v>
                </c:pt>
                <c:pt idx="17">
                  <c:v>729.89690721649481</c:v>
                </c:pt>
                <c:pt idx="18">
                  <c:v>751.54639175257739</c:v>
                </c:pt>
                <c:pt idx="19">
                  <c:v>773.19587628865975</c:v>
                </c:pt>
                <c:pt idx="20">
                  <c:v>794.84536082474233</c:v>
                </c:pt>
              </c:numCache>
            </c:numRef>
          </c:xVal>
          <c:yVal>
            <c:numRef>
              <c:f>CMY!$G$3:$G$23</c:f>
              <c:numCache>
                <c:formatCode>General</c:formatCode>
                <c:ptCount val="21"/>
                <c:pt idx="0">
                  <c:v>0.99264705882352944</c:v>
                </c:pt>
                <c:pt idx="1">
                  <c:v>0.99264705882352944</c:v>
                </c:pt>
                <c:pt idx="2">
                  <c:v>0.98529411764705888</c:v>
                </c:pt>
                <c:pt idx="3">
                  <c:v>0.92647058823529416</c:v>
                </c:pt>
                <c:pt idx="4">
                  <c:v>0.98529411764705888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0.91911764705882348</c:v>
                </c:pt>
                <c:pt idx="10">
                  <c:v>0.3014705882352941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7.3529411764705881E-3</c:v>
                </c:pt>
                <c:pt idx="17">
                  <c:v>7.3529411764705881E-3</c:v>
                </c:pt>
                <c:pt idx="18">
                  <c:v>7.3529411764705881E-3</c:v>
                </c:pt>
                <c:pt idx="19">
                  <c:v>7.3529411764705881E-3</c:v>
                </c:pt>
                <c:pt idx="20">
                  <c:v>7.3529411764705881E-3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CMY!$H$2</c:f>
              <c:strCache>
                <c:ptCount val="1"/>
                <c:pt idx="0">
                  <c:v>values 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CMY!$F$3:$F$23</c:f>
              <c:numCache>
                <c:formatCode>General</c:formatCode>
                <c:ptCount val="21"/>
                <c:pt idx="0">
                  <c:v>361.85567010309279</c:v>
                </c:pt>
                <c:pt idx="1">
                  <c:v>383.50515463917526</c:v>
                </c:pt>
                <c:pt idx="2">
                  <c:v>405.15463917525773</c:v>
                </c:pt>
                <c:pt idx="3">
                  <c:v>426.8041237113402</c:v>
                </c:pt>
                <c:pt idx="4">
                  <c:v>448.45360824742266</c:v>
                </c:pt>
                <c:pt idx="5">
                  <c:v>470.10309278350519</c:v>
                </c:pt>
                <c:pt idx="6">
                  <c:v>491.75257731958766</c:v>
                </c:pt>
                <c:pt idx="7">
                  <c:v>513.40206185567013</c:v>
                </c:pt>
                <c:pt idx="8">
                  <c:v>535.05154639175259</c:v>
                </c:pt>
                <c:pt idx="9">
                  <c:v>556.70103092783506</c:v>
                </c:pt>
                <c:pt idx="10">
                  <c:v>578.35051546391753</c:v>
                </c:pt>
                <c:pt idx="11">
                  <c:v>600</c:v>
                </c:pt>
                <c:pt idx="12">
                  <c:v>621.64948453608247</c:v>
                </c:pt>
                <c:pt idx="13">
                  <c:v>643.29896907216494</c:v>
                </c:pt>
                <c:pt idx="14">
                  <c:v>664.94845360824741</c:v>
                </c:pt>
                <c:pt idx="15">
                  <c:v>686.59793814432987</c:v>
                </c:pt>
                <c:pt idx="16">
                  <c:v>708.24742268041246</c:v>
                </c:pt>
                <c:pt idx="17">
                  <c:v>729.89690721649481</c:v>
                </c:pt>
                <c:pt idx="18">
                  <c:v>751.54639175257739</c:v>
                </c:pt>
                <c:pt idx="19">
                  <c:v>773.19587628865975</c:v>
                </c:pt>
                <c:pt idx="20">
                  <c:v>794.84536082474233</c:v>
                </c:pt>
              </c:numCache>
            </c:numRef>
          </c:xVal>
          <c:yVal>
            <c:numRef>
              <c:f>CMY!$H$3:$H$23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0.9779411764705882</c:v>
                </c:pt>
                <c:pt idx="5">
                  <c:v>0.61764705882352944</c:v>
                </c:pt>
                <c:pt idx="6">
                  <c:v>0.19852941176470587</c:v>
                </c:pt>
                <c:pt idx="7">
                  <c:v>0</c:v>
                </c:pt>
                <c:pt idx="8">
                  <c:v>0</c:v>
                </c:pt>
                <c:pt idx="9">
                  <c:v>0.24264705882352941</c:v>
                </c:pt>
                <c:pt idx="10">
                  <c:v>0.68382352941176472</c:v>
                </c:pt>
                <c:pt idx="11">
                  <c:v>0.98529411764705888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0.99264705882352944</c:v>
                </c:pt>
                <c:pt idx="16">
                  <c:v>0.9779411764705882</c:v>
                </c:pt>
                <c:pt idx="17">
                  <c:v>0.9779411764705882</c:v>
                </c:pt>
                <c:pt idx="18">
                  <c:v>0.98529411764705888</c:v>
                </c:pt>
                <c:pt idx="19">
                  <c:v>0.98529411764705888</c:v>
                </c:pt>
                <c:pt idx="20">
                  <c:v>0.98529411764705888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CMY!$I$2</c:f>
              <c:strCache>
                <c:ptCount val="1"/>
                <c:pt idx="0">
                  <c:v>values 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CMY!$F$3:$F$23</c:f>
              <c:numCache>
                <c:formatCode>General</c:formatCode>
                <c:ptCount val="21"/>
                <c:pt idx="0">
                  <c:v>361.85567010309279</c:v>
                </c:pt>
                <c:pt idx="1">
                  <c:v>383.50515463917526</c:v>
                </c:pt>
                <c:pt idx="2">
                  <c:v>405.15463917525773</c:v>
                </c:pt>
                <c:pt idx="3">
                  <c:v>426.8041237113402</c:v>
                </c:pt>
                <c:pt idx="4">
                  <c:v>448.45360824742266</c:v>
                </c:pt>
                <c:pt idx="5">
                  <c:v>470.10309278350519</c:v>
                </c:pt>
                <c:pt idx="6">
                  <c:v>491.75257731958766</c:v>
                </c:pt>
                <c:pt idx="7">
                  <c:v>513.40206185567013</c:v>
                </c:pt>
                <c:pt idx="8">
                  <c:v>535.05154639175259</c:v>
                </c:pt>
                <c:pt idx="9">
                  <c:v>556.70103092783506</c:v>
                </c:pt>
                <c:pt idx="10">
                  <c:v>578.35051546391753</c:v>
                </c:pt>
                <c:pt idx="11">
                  <c:v>600</c:v>
                </c:pt>
                <c:pt idx="12">
                  <c:v>621.64948453608247</c:v>
                </c:pt>
                <c:pt idx="13">
                  <c:v>643.29896907216494</c:v>
                </c:pt>
                <c:pt idx="14">
                  <c:v>664.94845360824741</c:v>
                </c:pt>
                <c:pt idx="15">
                  <c:v>686.59793814432987</c:v>
                </c:pt>
                <c:pt idx="16">
                  <c:v>708.24742268041246</c:v>
                </c:pt>
                <c:pt idx="17">
                  <c:v>729.89690721649481</c:v>
                </c:pt>
                <c:pt idx="18">
                  <c:v>751.54639175257739</c:v>
                </c:pt>
                <c:pt idx="19">
                  <c:v>773.19587628865975</c:v>
                </c:pt>
                <c:pt idx="20">
                  <c:v>794.84536082474233</c:v>
                </c:pt>
              </c:numCache>
            </c:numRef>
          </c:xVal>
          <c:yVal>
            <c:numRef>
              <c:f>CMY!$I$3:$I$23</c:f>
              <c:numCache>
                <c:formatCode>General</c:formatCode>
                <c:ptCount val="21"/>
                <c:pt idx="0">
                  <c:v>7.3529411764705881E-3</c:v>
                </c:pt>
                <c:pt idx="1">
                  <c:v>7.3529411764705881E-3</c:v>
                </c:pt>
                <c:pt idx="2">
                  <c:v>0</c:v>
                </c:pt>
                <c:pt idx="3">
                  <c:v>0</c:v>
                </c:pt>
                <c:pt idx="4">
                  <c:v>0.3014705882352941</c:v>
                </c:pt>
                <c:pt idx="5">
                  <c:v>0.39705882352941174</c:v>
                </c:pt>
                <c:pt idx="6">
                  <c:v>0.69852941176470584</c:v>
                </c:pt>
                <c:pt idx="7">
                  <c:v>0.92647058823529416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0.97058823529411764</c:v>
                </c:pt>
                <c:pt idx="12">
                  <c:v>0.95588235294117652</c:v>
                </c:pt>
                <c:pt idx="13">
                  <c:v>0.95588235294117652</c:v>
                </c:pt>
                <c:pt idx="14">
                  <c:v>0.95588235294117652</c:v>
                </c:pt>
                <c:pt idx="15">
                  <c:v>0.96323529411764708</c:v>
                </c:pt>
                <c:pt idx="16">
                  <c:v>0.97058823529411764</c:v>
                </c:pt>
                <c:pt idx="17">
                  <c:v>0.98529411764705888</c:v>
                </c:pt>
                <c:pt idx="18">
                  <c:v>0.99264705882352944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15328"/>
        <c:axId val="163959168"/>
      </c:scatterChart>
      <c:valAx>
        <c:axId val="16931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959168"/>
        <c:crosses val="autoZero"/>
        <c:crossBetween val="midCat"/>
      </c:valAx>
      <c:valAx>
        <c:axId val="1639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31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W!$E$8</c:f>
              <c:strCache>
                <c:ptCount val="1"/>
                <c:pt idx="0">
                  <c:v>values 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W!$D$9:$D$29</c:f>
              <c:numCache>
                <c:formatCode>General</c:formatCode>
                <c:ptCount val="21"/>
                <c:pt idx="0">
                  <c:v>361.85567010309279</c:v>
                </c:pt>
                <c:pt idx="1">
                  <c:v>383.50515463917526</c:v>
                </c:pt>
                <c:pt idx="2">
                  <c:v>405.15463917525773</c:v>
                </c:pt>
                <c:pt idx="3">
                  <c:v>426.8041237113402</c:v>
                </c:pt>
                <c:pt idx="4">
                  <c:v>448.45360824742266</c:v>
                </c:pt>
                <c:pt idx="5">
                  <c:v>470.10309278350519</c:v>
                </c:pt>
                <c:pt idx="6">
                  <c:v>491.75257731958766</c:v>
                </c:pt>
                <c:pt idx="7">
                  <c:v>513.40206185567013</c:v>
                </c:pt>
                <c:pt idx="8">
                  <c:v>535.05154639175259</c:v>
                </c:pt>
                <c:pt idx="9">
                  <c:v>556.70103092783506</c:v>
                </c:pt>
                <c:pt idx="10">
                  <c:v>578.35051546391753</c:v>
                </c:pt>
                <c:pt idx="11">
                  <c:v>600</c:v>
                </c:pt>
                <c:pt idx="12">
                  <c:v>621.64948453608247</c:v>
                </c:pt>
                <c:pt idx="13">
                  <c:v>643.29896907216494</c:v>
                </c:pt>
                <c:pt idx="14">
                  <c:v>664.94845360824741</c:v>
                </c:pt>
                <c:pt idx="15">
                  <c:v>686.59793814432987</c:v>
                </c:pt>
                <c:pt idx="16">
                  <c:v>708.24742268041246</c:v>
                </c:pt>
                <c:pt idx="17">
                  <c:v>729.89690721649481</c:v>
                </c:pt>
                <c:pt idx="18">
                  <c:v>751.54639175257739</c:v>
                </c:pt>
                <c:pt idx="19">
                  <c:v>773.19587628865975</c:v>
                </c:pt>
                <c:pt idx="20">
                  <c:v>794.84536082474233</c:v>
                </c:pt>
              </c:numCache>
            </c:numRef>
          </c:xVal>
          <c:yVal>
            <c:numRef>
              <c:f>W!$E$9:$E$29</c:f>
              <c:numCache>
                <c:formatCode>General</c:formatCode>
                <c:ptCount val="21"/>
                <c:pt idx="0">
                  <c:v>0.98750000000000004</c:v>
                </c:pt>
                <c:pt idx="1">
                  <c:v>0.99553571428571441</c:v>
                </c:pt>
                <c:pt idx="2">
                  <c:v>1.0571428571428572</c:v>
                </c:pt>
                <c:pt idx="3">
                  <c:v>1.0758928571428572</c:v>
                </c:pt>
                <c:pt idx="4">
                  <c:v>0.89642857142857146</c:v>
                </c:pt>
                <c:pt idx="5">
                  <c:v>0.99553571428571441</c:v>
                </c:pt>
                <c:pt idx="6">
                  <c:v>1.1160714285714286</c:v>
                </c:pt>
                <c:pt idx="7">
                  <c:v>1.0785714285714287</c:v>
                </c:pt>
                <c:pt idx="8">
                  <c:v>1.0008928571428573</c:v>
                </c:pt>
                <c:pt idx="9">
                  <c:v>0.84285714285714286</c:v>
                </c:pt>
                <c:pt idx="10">
                  <c:v>1.0196428571428573</c:v>
                </c:pt>
                <c:pt idx="11">
                  <c:v>1.0464285714285715</c:v>
                </c:pt>
                <c:pt idx="12">
                  <c:v>1.0517857142857143</c:v>
                </c:pt>
                <c:pt idx="13">
                  <c:v>1.0625</c:v>
                </c:pt>
                <c:pt idx="14">
                  <c:v>1.0651785714285715</c:v>
                </c:pt>
                <c:pt idx="15">
                  <c:v>1.0651785714285715</c:v>
                </c:pt>
                <c:pt idx="16">
                  <c:v>1.0625</c:v>
                </c:pt>
                <c:pt idx="17">
                  <c:v>1.0651785714285715</c:v>
                </c:pt>
                <c:pt idx="18">
                  <c:v>1.0678571428571431</c:v>
                </c:pt>
                <c:pt idx="19">
                  <c:v>1.0678571428571431</c:v>
                </c:pt>
                <c:pt idx="20">
                  <c:v>1.0651785714285715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51520"/>
        <c:axId val="164278272"/>
      </c:scatterChart>
      <c:valAx>
        <c:axId val="16425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278272"/>
        <c:crosses val="autoZero"/>
        <c:crossBetween val="midCat"/>
      </c:valAx>
      <c:valAx>
        <c:axId val="1642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25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'matching-functions'!$O$1</c:f>
              <c:strCache>
                <c:ptCount val="1"/>
                <c:pt idx="0">
                  <c:v>x</c:v>
                </c:pt>
              </c:strCache>
            </c:strRef>
          </c:tx>
          <c:xVal>
            <c:numRef>
              <c:f>'matching-functions'!$C$2:$C$22</c:f>
              <c:numCache>
                <c:formatCode>General</c:formatCode>
                <c:ptCount val="21"/>
                <c:pt idx="0">
                  <c:v>361.85567010309279</c:v>
                </c:pt>
                <c:pt idx="1">
                  <c:v>383.50515463917526</c:v>
                </c:pt>
                <c:pt idx="2">
                  <c:v>405.15463917525773</c:v>
                </c:pt>
                <c:pt idx="3">
                  <c:v>426.8041237113402</c:v>
                </c:pt>
                <c:pt idx="4">
                  <c:v>448.45360824742266</c:v>
                </c:pt>
                <c:pt idx="5">
                  <c:v>470.10309278350519</c:v>
                </c:pt>
                <c:pt idx="6">
                  <c:v>491.75257731958766</c:v>
                </c:pt>
                <c:pt idx="7">
                  <c:v>513.40206185567013</c:v>
                </c:pt>
                <c:pt idx="8">
                  <c:v>535.05154639175259</c:v>
                </c:pt>
                <c:pt idx="9">
                  <c:v>556.70103092783506</c:v>
                </c:pt>
                <c:pt idx="10">
                  <c:v>578.35051546391753</c:v>
                </c:pt>
                <c:pt idx="11">
                  <c:v>600</c:v>
                </c:pt>
                <c:pt idx="12">
                  <c:v>621.64948453608247</c:v>
                </c:pt>
                <c:pt idx="13">
                  <c:v>643.29896907216494</c:v>
                </c:pt>
                <c:pt idx="14">
                  <c:v>664.94845360824741</c:v>
                </c:pt>
                <c:pt idx="15">
                  <c:v>686.59793814432987</c:v>
                </c:pt>
                <c:pt idx="16">
                  <c:v>708.24742268041246</c:v>
                </c:pt>
                <c:pt idx="17">
                  <c:v>729.89690721649481</c:v>
                </c:pt>
                <c:pt idx="18">
                  <c:v>751.54639175257739</c:v>
                </c:pt>
                <c:pt idx="19">
                  <c:v>773.19587628865975</c:v>
                </c:pt>
                <c:pt idx="20">
                  <c:v>794.84536082474233</c:v>
                </c:pt>
              </c:numCache>
            </c:numRef>
          </c:xVal>
          <c:yVal>
            <c:numRef>
              <c:f>'matching-functions'!$O$2:$O$22</c:f>
              <c:numCache>
                <c:formatCode>0.000000</c:formatCode>
                <c:ptCount val="21"/>
                <c:pt idx="0">
                  <c:v>1.3451238348390995E-6</c:v>
                </c:pt>
                <c:pt idx="1">
                  <c:v>4.6314693711256344E-4</c:v>
                </c:pt>
                <c:pt idx="2">
                  <c:v>2.575511594613691E-2</c:v>
                </c:pt>
                <c:pt idx="3">
                  <c:v>0.23086736416042122</c:v>
                </c:pt>
                <c:pt idx="4">
                  <c:v>0.34963547426308383</c:v>
                </c:pt>
                <c:pt idx="5">
                  <c:v>0.1908584697796481</c:v>
                </c:pt>
                <c:pt idx="6">
                  <c:v>2.3638828744004574E-2</c:v>
                </c:pt>
                <c:pt idx="7">
                  <c:v>3.036622755221919E-2</c:v>
                </c:pt>
                <c:pt idx="8">
                  <c:v>0.21782424288811711</c:v>
                </c:pt>
                <c:pt idx="9">
                  <c:v>0.54598970279762771</c:v>
                </c:pt>
                <c:pt idx="10">
                  <c:v>0.89873331791006006</c:v>
                </c:pt>
                <c:pt idx="11">
                  <c:v>1.0559262692943967</c:v>
                </c:pt>
                <c:pt idx="12">
                  <c:v>0.82320741591236335</c:v>
                </c:pt>
                <c:pt idx="13">
                  <c:v>0.39354972842347435</c:v>
                </c:pt>
                <c:pt idx="14">
                  <c:v>0.11537810797992082</c:v>
                </c:pt>
                <c:pt idx="15">
                  <c:v>2.0743471151246917E-2</c:v>
                </c:pt>
                <c:pt idx="16">
                  <c:v>2.2870396774107324E-3</c:v>
                </c:pt>
                <c:pt idx="17">
                  <c:v>1.5463230015408432E-4</c:v>
                </c:pt>
                <c:pt idx="18">
                  <c:v>6.4115197203944047E-6</c:v>
                </c:pt>
                <c:pt idx="19">
                  <c:v>1.6302567166576535E-7</c:v>
                </c:pt>
                <c:pt idx="20">
                  <c:v>2.5420568769439531E-9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'matching-functions'!$P$1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'matching-functions'!$C$2:$C$22</c:f>
              <c:numCache>
                <c:formatCode>General</c:formatCode>
                <c:ptCount val="21"/>
                <c:pt idx="0">
                  <c:v>361.85567010309279</c:v>
                </c:pt>
                <c:pt idx="1">
                  <c:v>383.50515463917526</c:v>
                </c:pt>
                <c:pt idx="2">
                  <c:v>405.15463917525773</c:v>
                </c:pt>
                <c:pt idx="3">
                  <c:v>426.8041237113402</c:v>
                </c:pt>
                <c:pt idx="4">
                  <c:v>448.45360824742266</c:v>
                </c:pt>
                <c:pt idx="5">
                  <c:v>470.10309278350519</c:v>
                </c:pt>
                <c:pt idx="6">
                  <c:v>491.75257731958766</c:v>
                </c:pt>
                <c:pt idx="7">
                  <c:v>513.40206185567013</c:v>
                </c:pt>
                <c:pt idx="8">
                  <c:v>535.05154639175259</c:v>
                </c:pt>
                <c:pt idx="9">
                  <c:v>556.70103092783506</c:v>
                </c:pt>
                <c:pt idx="10">
                  <c:v>578.35051546391753</c:v>
                </c:pt>
                <c:pt idx="11">
                  <c:v>600</c:v>
                </c:pt>
                <c:pt idx="12">
                  <c:v>621.64948453608247</c:v>
                </c:pt>
                <c:pt idx="13">
                  <c:v>643.29896907216494</c:v>
                </c:pt>
                <c:pt idx="14">
                  <c:v>664.94845360824741</c:v>
                </c:pt>
                <c:pt idx="15">
                  <c:v>686.59793814432987</c:v>
                </c:pt>
                <c:pt idx="16">
                  <c:v>708.24742268041246</c:v>
                </c:pt>
                <c:pt idx="17">
                  <c:v>729.89690721649481</c:v>
                </c:pt>
                <c:pt idx="18">
                  <c:v>751.54639175257739</c:v>
                </c:pt>
                <c:pt idx="19">
                  <c:v>773.19587628865975</c:v>
                </c:pt>
                <c:pt idx="20">
                  <c:v>794.84536082474233</c:v>
                </c:pt>
              </c:numCache>
            </c:numRef>
          </c:xVal>
          <c:yVal>
            <c:numRef>
              <c:f>'matching-functions'!$P$2:$P$22</c:f>
              <c:numCache>
                <c:formatCode>0.000000</c:formatCode>
                <c:ptCount val="21"/>
                <c:pt idx="0">
                  <c:v>4.9571916461377961E-5</c:v>
                </c:pt>
                <c:pt idx="1">
                  <c:v>3.4027067045260781E-4</c:v>
                </c:pt>
                <c:pt idx="2">
                  <c:v>1.888265048999064E-3</c:v>
                </c:pt>
                <c:pt idx="3">
                  <c:v>8.4713191478562513E-3</c:v>
                </c:pt>
                <c:pt idx="4">
                  <c:v>3.0725588255346513E-2</c:v>
                </c:pt>
                <c:pt idx="5">
                  <c:v>9.0365513055816041E-2</c:v>
                </c:pt>
                <c:pt idx="6">
                  <c:v>0.22962128259108247</c:v>
                </c:pt>
                <c:pt idx="7">
                  <c:v>0.57015192084641264</c:v>
                </c:pt>
                <c:pt idx="8">
                  <c:v>0.91752390014029428</c:v>
                </c:pt>
                <c:pt idx="9">
                  <c:v>0.99671398035690228</c:v>
                </c:pt>
                <c:pt idx="10">
                  <c:v>0.88748091986574262</c:v>
                </c:pt>
                <c:pt idx="11">
                  <c:v>0.6341359279753237</c:v>
                </c:pt>
                <c:pt idx="12">
                  <c:v>0.35420360402147127</c:v>
                </c:pt>
                <c:pt idx="13">
                  <c:v>0.15144156372921619</c:v>
                </c:pt>
                <c:pt idx="14">
                  <c:v>4.896241207285517E-2</c:v>
                </c:pt>
                <c:pt idx="15">
                  <c:v>1.1913762710001084E-2</c:v>
                </c:pt>
                <c:pt idx="16">
                  <c:v>2.1787600197033319E-3</c:v>
                </c:pt>
                <c:pt idx="17">
                  <c:v>2.9937188905645307E-4</c:v>
                </c:pt>
                <c:pt idx="18">
                  <c:v>3.0905103453674714E-5</c:v>
                </c:pt>
                <c:pt idx="19">
                  <c:v>2.3969755519380043E-6</c:v>
                </c:pt>
                <c:pt idx="20">
                  <c:v>1.3967248013124575E-7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'matching-functions'!$Q$1</c:f>
              <c:strCache>
                <c:ptCount val="1"/>
                <c:pt idx="0">
                  <c:v>z</c:v>
                </c:pt>
              </c:strCache>
            </c:strRef>
          </c:tx>
          <c:xVal>
            <c:numRef>
              <c:f>'matching-functions'!$C$2:$C$22</c:f>
              <c:numCache>
                <c:formatCode>General</c:formatCode>
                <c:ptCount val="21"/>
                <c:pt idx="0">
                  <c:v>361.85567010309279</c:v>
                </c:pt>
                <c:pt idx="1">
                  <c:v>383.50515463917526</c:v>
                </c:pt>
                <c:pt idx="2">
                  <c:v>405.15463917525773</c:v>
                </c:pt>
                <c:pt idx="3">
                  <c:v>426.8041237113402</c:v>
                </c:pt>
                <c:pt idx="4">
                  <c:v>448.45360824742266</c:v>
                </c:pt>
                <c:pt idx="5">
                  <c:v>470.10309278350519</c:v>
                </c:pt>
                <c:pt idx="6">
                  <c:v>491.75257731958766</c:v>
                </c:pt>
                <c:pt idx="7">
                  <c:v>513.40206185567013</c:v>
                </c:pt>
                <c:pt idx="8">
                  <c:v>535.05154639175259</c:v>
                </c:pt>
                <c:pt idx="9">
                  <c:v>556.70103092783506</c:v>
                </c:pt>
                <c:pt idx="10">
                  <c:v>578.35051546391753</c:v>
                </c:pt>
                <c:pt idx="11">
                  <c:v>600</c:v>
                </c:pt>
                <c:pt idx="12">
                  <c:v>621.64948453608247</c:v>
                </c:pt>
                <c:pt idx="13">
                  <c:v>643.29896907216494</c:v>
                </c:pt>
                <c:pt idx="14">
                  <c:v>664.94845360824741</c:v>
                </c:pt>
                <c:pt idx="15">
                  <c:v>686.59793814432987</c:v>
                </c:pt>
                <c:pt idx="16">
                  <c:v>708.24742268041246</c:v>
                </c:pt>
                <c:pt idx="17">
                  <c:v>729.89690721649481</c:v>
                </c:pt>
                <c:pt idx="18">
                  <c:v>751.54639175257739</c:v>
                </c:pt>
                <c:pt idx="19">
                  <c:v>773.19587628865975</c:v>
                </c:pt>
                <c:pt idx="20">
                  <c:v>794.84536082474233</c:v>
                </c:pt>
              </c:numCache>
            </c:numRef>
          </c:xVal>
          <c:yVal>
            <c:numRef>
              <c:f>'matching-functions'!$Q$2:$Q$22</c:f>
              <c:numCache>
                <c:formatCode>0.000000</c:formatCode>
                <c:ptCount val="21"/>
                <c:pt idx="0">
                  <c:v>6.2472337113960667E-4</c:v>
                </c:pt>
                <c:pt idx="1">
                  <c:v>1.0014099553852381E-2</c:v>
                </c:pt>
                <c:pt idx="2">
                  <c:v>0.11200034671829542</c:v>
                </c:pt>
                <c:pt idx="3">
                  <c:v>1.1555397701091339</c:v>
                </c:pt>
                <c:pt idx="4">
                  <c:v>1.7839595686535503</c:v>
                </c:pt>
                <c:pt idx="5">
                  <c:v>1.2894136948601176</c:v>
                </c:pt>
                <c:pt idx="6">
                  <c:v>0.42273442181613835</c:v>
                </c:pt>
                <c:pt idx="7">
                  <c:v>0.12783465826256846</c:v>
                </c:pt>
                <c:pt idx="8">
                  <c:v>2.9638289810620437E-2</c:v>
                </c:pt>
                <c:pt idx="9">
                  <c:v>4.7941105054857278E-3</c:v>
                </c:pt>
                <c:pt idx="10">
                  <c:v>5.3982232177091311E-4</c:v>
                </c:pt>
                <c:pt idx="11">
                  <c:v>4.2313508796912072E-5</c:v>
                </c:pt>
                <c:pt idx="12">
                  <c:v>2.3088336524122852E-6</c:v>
                </c:pt>
                <c:pt idx="13">
                  <c:v>8.769839591965497E-8</c:v>
                </c:pt>
                <c:pt idx="14">
                  <c:v>2.318868163505933E-9</c:v>
                </c:pt>
                <c:pt idx="15">
                  <c:v>4.2682108802515279E-11</c:v>
                </c:pt>
                <c:pt idx="16">
                  <c:v>5.4689138398488195E-13</c:v>
                </c:pt>
                <c:pt idx="17">
                  <c:v>4.8779988812652566E-15</c:v>
                </c:pt>
                <c:pt idx="18">
                  <c:v>3.0287798943825876E-17</c:v>
                </c:pt>
                <c:pt idx="19">
                  <c:v>1.3091190217792603E-19</c:v>
                </c:pt>
                <c:pt idx="20">
                  <c:v>3.938909069675296E-22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42752"/>
        <c:axId val="168841216"/>
      </c:scatterChart>
      <c:valAx>
        <c:axId val="16884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841216"/>
        <c:crosses val="autoZero"/>
        <c:crossBetween val="midCat"/>
      </c:valAx>
      <c:valAx>
        <c:axId val="168841216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168842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10886</xdr:colOff>
      <xdr:row>49</xdr:row>
      <xdr:rowOff>97971</xdr:rowOff>
    </xdr:from>
    <xdr:to>
      <xdr:col>21</xdr:col>
      <xdr:colOff>544286</xdr:colOff>
      <xdr:row>76</xdr:row>
      <xdr:rowOff>146956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233081</xdr:colOff>
      <xdr:row>26</xdr:row>
      <xdr:rowOff>35857</xdr:rowOff>
    </xdr:from>
    <xdr:to>
      <xdr:col>15</xdr:col>
      <xdr:colOff>304800</xdr:colOff>
      <xdr:row>61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8</xdr:row>
      <xdr:rowOff>57150</xdr:rowOff>
    </xdr:from>
    <xdr:to>
      <xdr:col>13</xdr:col>
      <xdr:colOff>167640</xdr:colOff>
      <xdr:row>24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85725</xdr:colOff>
      <xdr:row>4</xdr:row>
      <xdr:rowOff>100012</xdr:rowOff>
    </xdr:from>
    <xdr:to>
      <xdr:col>28</xdr:col>
      <xdr:colOff>504825</xdr:colOff>
      <xdr:row>38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2"/>
  <sheetViews>
    <sheetView topLeftCell="A28" zoomScale="70" zoomScaleNormal="70" workbookViewId="0">
      <selection activeCell="A51" sqref="A51:C72"/>
    </sheetView>
  </sheetViews>
  <sheetFormatPr defaultRowHeight="15"/>
  <cols>
    <col min="1" max="1" width="13.28515625" bestFit="1" customWidth="1"/>
    <col min="2" max="3" width="13.28515625" customWidth="1"/>
    <col min="4" max="4" width="9.28515625" customWidth="1"/>
    <col min="5" max="5" width="8.7109375" customWidth="1"/>
    <col min="6" max="7" width="9.28515625" customWidth="1"/>
  </cols>
  <sheetData>
    <row r="2" spans="1:8">
      <c r="A2" t="s">
        <v>8</v>
      </c>
    </row>
    <row r="3" spans="1:8">
      <c r="A3" s="1" t="s">
        <v>2</v>
      </c>
      <c r="B3" s="1" t="s">
        <v>1</v>
      </c>
      <c r="C3" s="1"/>
      <c r="D3" t="s">
        <v>3</v>
      </c>
      <c r="E3" t="s">
        <v>4</v>
      </c>
      <c r="G3" t="s">
        <v>9</v>
      </c>
      <c r="H3" t="s">
        <v>10</v>
      </c>
    </row>
    <row r="4" spans="1:8">
      <c r="A4" s="1">
        <v>19</v>
      </c>
      <c r="B4" s="1">
        <v>154</v>
      </c>
      <c r="C4" s="1"/>
      <c r="E4">
        <v>0</v>
      </c>
      <c r="G4">
        <f>400+(800-400)*(A4-58)/(446-58)</f>
        <v>359.79381443298968</v>
      </c>
      <c r="H4">
        <f>(154-B4)/(154-18)</f>
        <v>0</v>
      </c>
    </row>
    <row r="5" spans="1:8">
      <c r="A5">
        <v>58</v>
      </c>
      <c r="B5">
        <v>126</v>
      </c>
      <c r="D5">
        <v>400</v>
      </c>
      <c r="E5">
        <v>0.2</v>
      </c>
      <c r="G5">
        <f>400+(800-400)*(A5-58)/(446-58)</f>
        <v>400</v>
      </c>
      <c r="H5">
        <f>(154-B5)/(154-18)</f>
        <v>0.20588235294117646</v>
      </c>
    </row>
    <row r="6" spans="1:8">
      <c r="B6">
        <v>18</v>
      </c>
      <c r="E6">
        <v>1</v>
      </c>
      <c r="G6">
        <f>400+(800-400)*(A6-58)/(446-58)</f>
        <v>340.20618556701032</v>
      </c>
      <c r="H6">
        <f>(154-B6)/(154-18)</f>
        <v>1</v>
      </c>
    </row>
    <row r="7" spans="1:8">
      <c r="A7">
        <v>397</v>
      </c>
      <c r="D7">
        <v>750</v>
      </c>
      <c r="G7">
        <f>400+(800-400)*(A7-58)/(446-58)</f>
        <v>749.48453608247428</v>
      </c>
    </row>
    <row r="8" spans="1:8">
      <c r="A8">
        <v>446</v>
      </c>
      <c r="D8">
        <v>800</v>
      </c>
      <c r="G8">
        <f>400+(800-400)*(A8-58)/(446-58)</f>
        <v>800</v>
      </c>
    </row>
    <row r="11" spans="1:8">
      <c r="A11" t="s">
        <v>0</v>
      </c>
    </row>
    <row r="12" spans="1:8" ht="45">
      <c r="A12" s="1" t="s">
        <v>5</v>
      </c>
      <c r="B12" s="1" t="s">
        <v>6</v>
      </c>
      <c r="C12" s="1" t="s">
        <v>15</v>
      </c>
      <c r="D12" s="1" t="s">
        <v>7</v>
      </c>
      <c r="F12" s="1" t="s">
        <v>11</v>
      </c>
      <c r="G12" s="1" t="s">
        <v>12</v>
      </c>
      <c r="H12" t="s">
        <v>4</v>
      </c>
    </row>
    <row r="13" spans="1:8">
      <c r="A13">
        <v>19</v>
      </c>
      <c r="B13">
        <f>A14</f>
        <v>62</v>
      </c>
      <c r="C13">
        <f>B13-A13</f>
        <v>43</v>
      </c>
      <c r="D13">
        <v>141</v>
      </c>
      <c r="F13">
        <f>400+(800-400)*(A13-58)/(446-58)</f>
        <v>359.79381443298968</v>
      </c>
      <c r="G13">
        <f>400+(800-400)*(B13-58)/(446-58)</f>
        <v>404.12371134020617</v>
      </c>
      <c r="H13">
        <f>(154-D13)/(154-18)</f>
        <v>9.5588235294117641E-2</v>
      </c>
    </row>
    <row r="14" spans="1:8">
      <c r="A14">
        <v>62</v>
      </c>
      <c r="B14">
        <f t="shared" ref="B14:B19" si="0">A15</f>
        <v>83</v>
      </c>
      <c r="C14">
        <f t="shared" ref="C14:C20" si="1">B14-A14</f>
        <v>21</v>
      </c>
      <c r="D14">
        <v>142</v>
      </c>
      <c r="F14">
        <f t="shared" ref="F14:F20" si="2">400+(800-400)*(A14-58)/(446-58)</f>
        <v>404.12371134020617</v>
      </c>
      <c r="G14">
        <f t="shared" ref="G14:G20" si="3">400+(800-400)*(B14-58)/(446-58)</f>
        <v>425.77319587628864</v>
      </c>
      <c r="H14">
        <f t="shared" ref="H14:H20" si="4">(154-D14)/(154-18)</f>
        <v>8.8235294117647065E-2</v>
      </c>
    </row>
    <row r="15" spans="1:8">
      <c r="A15">
        <v>83</v>
      </c>
      <c r="B15">
        <f t="shared" si="0"/>
        <v>89</v>
      </c>
      <c r="C15">
        <f t="shared" si="1"/>
        <v>6</v>
      </c>
      <c r="D15">
        <v>144</v>
      </c>
      <c r="F15">
        <f t="shared" si="2"/>
        <v>425.77319587628864</v>
      </c>
      <c r="G15">
        <f t="shared" si="3"/>
        <v>431.95876288659792</v>
      </c>
      <c r="H15">
        <f t="shared" si="4"/>
        <v>7.3529411764705885E-2</v>
      </c>
    </row>
    <row r="16" spans="1:8">
      <c r="A16">
        <v>89</v>
      </c>
      <c r="B16">
        <f t="shared" si="0"/>
        <v>105</v>
      </c>
      <c r="C16">
        <f t="shared" si="1"/>
        <v>16</v>
      </c>
      <c r="D16">
        <v>145</v>
      </c>
      <c r="F16">
        <f t="shared" si="2"/>
        <v>431.95876288659792</v>
      </c>
      <c r="G16">
        <f t="shared" si="3"/>
        <v>448.45360824742266</v>
      </c>
      <c r="H16">
        <f t="shared" si="4"/>
        <v>6.6176470588235295E-2</v>
      </c>
    </row>
    <row r="17" spans="1:8">
      <c r="A17">
        <v>105</v>
      </c>
      <c r="B17">
        <f t="shared" si="0"/>
        <v>211</v>
      </c>
      <c r="C17">
        <f t="shared" si="1"/>
        <v>106</v>
      </c>
      <c r="D17">
        <v>154</v>
      </c>
      <c r="F17">
        <f t="shared" si="2"/>
        <v>448.45360824742266</v>
      </c>
      <c r="G17">
        <f t="shared" si="3"/>
        <v>557.73195876288662</v>
      </c>
      <c r="H17">
        <f t="shared" si="4"/>
        <v>0</v>
      </c>
    </row>
    <row r="18" spans="1:8">
      <c r="A18">
        <v>211</v>
      </c>
      <c r="B18">
        <f t="shared" si="0"/>
        <v>233</v>
      </c>
      <c r="C18">
        <f t="shared" si="1"/>
        <v>22</v>
      </c>
      <c r="D18">
        <v>142</v>
      </c>
      <c r="F18">
        <f t="shared" si="2"/>
        <v>557.73195876288662</v>
      </c>
      <c r="G18">
        <f t="shared" si="3"/>
        <v>580.41237113402065</v>
      </c>
      <c r="H18">
        <f t="shared" si="4"/>
        <v>8.8235294117647065E-2</v>
      </c>
    </row>
    <row r="19" spans="1:8">
      <c r="A19">
        <v>233</v>
      </c>
      <c r="B19">
        <f t="shared" si="0"/>
        <v>254</v>
      </c>
      <c r="C19">
        <f t="shared" si="1"/>
        <v>21</v>
      </c>
      <c r="D19">
        <v>59</v>
      </c>
      <c r="F19">
        <f t="shared" si="2"/>
        <v>580.41237113402065</v>
      </c>
      <c r="G19">
        <f t="shared" si="3"/>
        <v>602.06185567010311</v>
      </c>
      <c r="H19">
        <f t="shared" si="4"/>
        <v>0.69852941176470584</v>
      </c>
    </row>
    <row r="20" spans="1:8">
      <c r="A20">
        <v>254</v>
      </c>
      <c r="B20">
        <v>446</v>
      </c>
      <c r="C20">
        <f t="shared" si="1"/>
        <v>192</v>
      </c>
      <c r="D20">
        <v>18</v>
      </c>
      <c r="F20">
        <f t="shared" si="2"/>
        <v>602.06185567010311</v>
      </c>
      <c r="G20">
        <f t="shared" si="3"/>
        <v>800</v>
      </c>
      <c r="H20">
        <f t="shared" si="4"/>
        <v>1</v>
      </c>
    </row>
    <row r="23" spans="1:8">
      <c r="A23" t="s">
        <v>13</v>
      </c>
    </row>
    <row r="24" spans="1:8" ht="45">
      <c r="A24" s="1" t="s">
        <v>5</v>
      </c>
      <c r="B24" s="1" t="s">
        <v>6</v>
      </c>
      <c r="C24" s="1" t="s">
        <v>15</v>
      </c>
      <c r="D24" s="1" t="s">
        <v>7</v>
      </c>
      <c r="F24" s="1" t="s">
        <v>11</v>
      </c>
      <c r="G24" s="1" t="s">
        <v>12</v>
      </c>
      <c r="H24" t="s">
        <v>4</v>
      </c>
    </row>
    <row r="25" spans="1:8">
      <c r="A25">
        <v>19</v>
      </c>
      <c r="B25">
        <v>105</v>
      </c>
      <c r="C25">
        <f>B25-A25</f>
        <v>86</v>
      </c>
      <c r="D25">
        <v>154</v>
      </c>
      <c r="F25">
        <f>400+(800-400)*(A25-58)/(446-58)</f>
        <v>359.79381443298968</v>
      </c>
      <c r="G25">
        <f>400+(800-400)*(B25-58)/(446-58)</f>
        <v>448.45360824742266</v>
      </c>
      <c r="H25">
        <f>(154-D25)/(154-18)</f>
        <v>0</v>
      </c>
    </row>
    <row r="26" spans="1:8">
      <c r="A26">
        <v>105</v>
      </c>
      <c r="B26">
        <v>126</v>
      </c>
      <c r="C26">
        <f t="shared" ref="C26:C32" si="5">B26-A26</f>
        <v>21</v>
      </c>
      <c r="D26">
        <v>149</v>
      </c>
      <c r="F26">
        <f t="shared" ref="F26:F33" si="6">400+(800-400)*(A26-58)/(446-58)</f>
        <v>448.45360824742266</v>
      </c>
      <c r="G26">
        <f t="shared" ref="G26:G33" si="7">400+(800-400)*(B26-58)/(446-58)</f>
        <v>470.10309278350519</v>
      </c>
      <c r="H26">
        <f t="shared" ref="H26:H33" si="8">(154-D26)/(154-18)</f>
        <v>3.6764705882352942E-2</v>
      </c>
    </row>
    <row r="27" spans="1:8">
      <c r="A27">
        <v>126</v>
      </c>
      <c r="B27">
        <v>147</v>
      </c>
      <c r="C27">
        <f t="shared" si="5"/>
        <v>21</v>
      </c>
      <c r="D27">
        <v>101</v>
      </c>
      <c r="F27">
        <f t="shared" si="6"/>
        <v>470.10309278350519</v>
      </c>
      <c r="G27">
        <f t="shared" si="7"/>
        <v>491.75257731958766</v>
      </c>
      <c r="H27">
        <f t="shared" si="8"/>
        <v>0.38970588235294118</v>
      </c>
    </row>
    <row r="28" spans="1:8">
      <c r="A28">
        <v>147</v>
      </c>
      <c r="B28">
        <v>169</v>
      </c>
      <c r="C28">
        <f t="shared" si="5"/>
        <v>22</v>
      </c>
      <c r="D28">
        <v>47</v>
      </c>
      <c r="F28">
        <f t="shared" si="6"/>
        <v>491.75257731958766</v>
      </c>
      <c r="G28">
        <f t="shared" si="7"/>
        <v>514.43298969072168</v>
      </c>
      <c r="H28">
        <f t="shared" si="8"/>
        <v>0.78676470588235292</v>
      </c>
    </row>
    <row r="29" spans="1:8">
      <c r="A29">
        <v>169</v>
      </c>
      <c r="B29">
        <v>211</v>
      </c>
      <c r="C29">
        <f t="shared" si="5"/>
        <v>42</v>
      </c>
      <c r="D29">
        <v>18</v>
      </c>
      <c r="F29">
        <f t="shared" si="6"/>
        <v>514.43298969072168</v>
      </c>
      <c r="G29">
        <f t="shared" si="7"/>
        <v>557.73195876288662</v>
      </c>
      <c r="H29">
        <f t="shared" si="8"/>
        <v>1</v>
      </c>
    </row>
    <row r="30" spans="1:8">
      <c r="A30">
        <v>211</v>
      </c>
      <c r="B30">
        <v>233</v>
      </c>
      <c r="C30">
        <f t="shared" si="5"/>
        <v>22</v>
      </c>
      <c r="D30">
        <v>48</v>
      </c>
      <c r="F30">
        <f t="shared" si="6"/>
        <v>557.73195876288662</v>
      </c>
      <c r="G30">
        <f t="shared" si="7"/>
        <v>580.41237113402065</v>
      </c>
      <c r="H30">
        <f t="shared" si="8"/>
        <v>0.77941176470588236</v>
      </c>
    </row>
    <row r="31" spans="1:8">
      <c r="A31">
        <v>233</v>
      </c>
      <c r="B31">
        <v>254</v>
      </c>
      <c r="C31">
        <f t="shared" si="5"/>
        <v>21</v>
      </c>
      <c r="D31">
        <v>111</v>
      </c>
      <c r="F31">
        <f t="shared" si="6"/>
        <v>580.41237113402065</v>
      </c>
      <c r="G31">
        <f t="shared" si="7"/>
        <v>602.06185567010311</v>
      </c>
      <c r="H31">
        <f t="shared" si="8"/>
        <v>0.31617647058823528</v>
      </c>
    </row>
    <row r="32" spans="1:8">
      <c r="A32">
        <v>254</v>
      </c>
      <c r="B32">
        <v>275</v>
      </c>
      <c r="C32">
        <f t="shared" si="5"/>
        <v>21</v>
      </c>
      <c r="D32">
        <v>153</v>
      </c>
      <c r="F32">
        <f t="shared" si="6"/>
        <v>602.06185567010311</v>
      </c>
      <c r="G32">
        <f t="shared" si="7"/>
        <v>623.71134020618558</v>
      </c>
      <c r="H32">
        <f t="shared" si="8"/>
        <v>7.3529411764705881E-3</v>
      </c>
    </row>
    <row r="33" spans="1:8">
      <c r="A33">
        <v>275</v>
      </c>
      <c r="B33">
        <v>446</v>
      </c>
      <c r="D33">
        <v>154</v>
      </c>
      <c r="F33">
        <f t="shared" si="6"/>
        <v>623.71134020618558</v>
      </c>
      <c r="G33">
        <f t="shared" si="7"/>
        <v>800</v>
      </c>
      <c r="H33">
        <f t="shared" si="8"/>
        <v>0</v>
      </c>
    </row>
    <row r="36" spans="1:8">
      <c r="A36" t="s">
        <v>14</v>
      </c>
    </row>
    <row r="37" spans="1:8" ht="45">
      <c r="A37" s="1" t="s">
        <v>5</v>
      </c>
      <c r="B37" s="1" t="s">
        <v>6</v>
      </c>
      <c r="C37" s="1" t="s">
        <v>15</v>
      </c>
      <c r="D37" s="1" t="s">
        <v>7</v>
      </c>
      <c r="F37" s="1" t="s">
        <v>11</v>
      </c>
      <c r="G37" s="1" t="s">
        <v>12</v>
      </c>
      <c r="H37" t="s">
        <v>4</v>
      </c>
    </row>
    <row r="38" spans="1:8">
      <c r="A38">
        <v>19</v>
      </c>
      <c r="B38">
        <v>43</v>
      </c>
      <c r="C38">
        <f>B38-A38</f>
        <v>24</v>
      </c>
      <c r="D38">
        <v>19</v>
      </c>
      <c r="F38">
        <f>400+(800-400)*(A38-58)/(446-58)</f>
        <v>359.79381443298968</v>
      </c>
      <c r="G38">
        <f>400+(800-400)*(B38-58)/(446-58)</f>
        <v>384.53608247422682</v>
      </c>
      <c r="H38">
        <f>(154-D38)/(154-18)</f>
        <v>0.99264705882352944</v>
      </c>
    </row>
    <row r="39" spans="1:8">
      <c r="A39">
        <v>43</v>
      </c>
      <c r="B39">
        <v>105</v>
      </c>
      <c r="C39">
        <f t="shared" ref="C39:C47" si="9">B39-A39</f>
        <v>62</v>
      </c>
      <c r="D39">
        <v>18</v>
      </c>
      <c r="F39">
        <f t="shared" ref="F39:F47" si="10">400+(800-400)*(A39-58)/(446-58)</f>
        <v>384.53608247422682</v>
      </c>
      <c r="G39">
        <f t="shared" ref="G39:G47" si="11">400+(800-400)*(B39-58)/(446-58)</f>
        <v>448.45360824742266</v>
      </c>
      <c r="H39">
        <f t="shared" ref="H39:H47" si="12">(154-D39)/(154-18)</f>
        <v>1</v>
      </c>
    </row>
    <row r="40" spans="1:8">
      <c r="A40">
        <v>105</v>
      </c>
      <c r="B40">
        <v>126</v>
      </c>
      <c r="C40">
        <f t="shared" si="9"/>
        <v>21</v>
      </c>
      <c r="D40">
        <v>36</v>
      </c>
      <c r="F40">
        <f t="shared" si="10"/>
        <v>448.45360824742266</v>
      </c>
      <c r="G40">
        <f t="shared" si="11"/>
        <v>470.10309278350519</v>
      </c>
      <c r="H40">
        <f t="shared" si="12"/>
        <v>0.86764705882352944</v>
      </c>
    </row>
    <row r="41" spans="1:8">
      <c r="A41">
        <v>126</v>
      </c>
      <c r="B41">
        <v>147</v>
      </c>
      <c r="C41">
        <f t="shared" si="9"/>
        <v>21</v>
      </c>
      <c r="D41">
        <v>71</v>
      </c>
      <c r="F41">
        <f t="shared" si="10"/>
        <v>470.10309278350519</v>
      </c>
      <c r="G41">
        <f t="shared" si="11"/>
        <v>491.75257731958766</v>
      </c>
      <c r="H41">
        <f t="shared" si="12"/>
        <v>0.61029411764705888</v>
      </c>
    </row>
    <row r="42" spans="1:8">
      <c r="A42">
        <v>147</v>
      </c>
      <c r="B42">
        <v>169</v>
      </c>
      <c r="C42">
        <f t="shared" si="9"/>
        <v>22</v>
      </c>
      <c r="D42">
        <v>112</v>
      </c>
      <c r="F42">
        <f t="shared" si="10"/>
        <v>491.75257731958766</v>
      </c>
      <c r="G42">
        <f t="shared" si="11"/>
        <v>514.43298969072168</v>
      </c>
      <c r="H42">
        <f t="shared" si="12"/>
        <v>0.30882352941176472</v>
      </c>
    </row>
    <row r="43" spans="1:8">
      <c r="A43">
        <v>169</v>
      </c>
      <c r="B43">
        <v>190</v>
      </c>
      <c r="C43">
        <f t="shared" si="9"/>
        <v>21</v>
      </c>
      <c r="D43">
        <v>143</v>
      </c>
      <c r="F43">
        <f t="shared" si="10"/>
        <v>514.43298969072168</v>
      </c>
      <c r="G43">
        <f t="shared" si="11"/>
        <v>536.08247422680415</v>
      </c>
      <c r="H43">
        <f t="shared" si="12"/>
        <v>8.0882352941176475E-2</v>
      </c>
    </row>
    <row r="44" spans="1:8">
      <c r="A44">
        <v>190</v>
      </c>
      <c r="B44">
        <v>254</v>
      </c>
      <c r="C44">
        <f t="shared" si="9"/>
        <v>64</v>
      </c>
      <c r="D44">
        <v>154</v>
      </c>
      <c r="F44">
        <f t="shared" si="10"/>
        <v>536.08247422680415</v>
      </c>
      <c r="G44">
        <f t="shared" si="11"/>
        <v>602.06185567010311</v>
      </c>
      <c r="H44">
        <f t="shared" si="12"/>
        <v>0</v>
      </c>
    </row>
    <row r="45" spans="1:8">
      <c r="A45">
        <v>254</v>
      </c>
      <c r="B45">
        <v>275</v>
      </c>
      <c r="C45">
        <f t="shared" si="9"/>
        <v>21</v>
      </c>
      <c r="D45">
        <v>150</v>
      </c>
      <c r="F45">
        <f t="shared" si="10"/>
        <v>602.06185567010311</v>
      </c>
      <c r="G45">
        <f t="shared" si="11"/>
        <v>623.71134020618558</v>
      </c>
      <c r="H45">
        <f t="shared" si="12"/>
        <v>2.9411764705882353E-2</v>
      </c>
    </row>
    <row r="46" spans="1:8">
      <c r="A46">
        <v>275</v>
      </c>
      <c r="B46">
        <v>298</v>
      </c>
      <c r="C46">
        <f t="shared" si="9"/>
        <v>23</v>
      </c>
      <c r="D46">
        <v>147</v>
      </c>
      <c r="F46">
        <f t="shared" si="10"/>
        <v>623.71134020618558</v>
      </c>
      <c r="G46">
        <f t="shared" si="11"/>
        <v>647.42268041237116</v>
      </c>
      <c r="H46">
        <f t="shared" si="12"/>
        <v>5.1470588235294115E-2</v>
      </c>
    </row>
    <row r="47" spans="1:8">
      <c r="A47">
        <v>298</v>
      </c>
      <c r="B47">
        <v>446</v>
      </c>
      <c r="C47">
        <f t="shared" si="9"/>
        <v>148</v>
      </c>
      <c r="D47">
        <v>145</v>
      </c>
      <c r="F47">
        <f t="shared" si="10"/>
        <v>647.42268041237116</v>
      </c>
      <c r="G47">
        <f t="shared" si="11"/>
        <v>800</v>
      </c>
      <c r="H47">
        <f t="shared" si="12"/>
        <v>6.6176470588235295E-2</v>
      </c>
    </row>
    <row r="50" spans="1:6">
      <c r="A50" t="s">
        <v>16</v>
      </c>
    </row>
    <row r="51" spans="1:6" ht="30">
      <c r="A51" t="s">
        <v>17</v>
      </c>
      <c r="B51" s="1" t="s">
        <v>21</v>
      </c>
      <c r="C51" s="1" t="s">
        <v>22</v>
      </c>
      <c r="D51" t="s">
        <v>18</v>
      </c>
      <c r="E51" t="s">
        <v>19</v>
      </c>
      <c r="F51" t="s">
        <v>20</v>
      </c>
    </row>
    <row r="52" spans="1:6">
      <c r="A52">
        <v>1</v>
      </c>
      <c r="B52">
        <f>21*A52</f>
        <v>21</v>
      </c>
      <c r="C52">
        <f>400+(800-400)*(B52-58)/(446-58)</f>
        <v>361.85567010309279</v>
      </c>
      <c r="D52">
        <f>H13</f>
        <v>9.5588235294117641E-2</v>
      </c>
      <c r="E52">
        <f>H25</f>
        <v>0</v>
      </c>
      <c r="F52">
        <f>H38</f>
        <v>0.99264705882352944</v>
      </c>
    </row>
    <row r="53" spans="1:6">
      <c r="A53">
        <v>2</v>
      </c>
      <c r="B53">
        <f t="shared" ref="B53:B72" si="13">21*A53</f>
        <v>42</v>
      </c>
      <c r="C53">
        <f t="shared" ref="C53:C72" si="14">400+(800-400)*(B53-58)/(446-58)</f>
        <v>383.50515463917526</v>
      </c>
      <c r="D53">
        <f>H13</f>
        <v>9.5588235294117641E-2</v>
      </c>
      <c r="E53">
        <f>H25</f>
        <v>0</v>
      </c>
      <c r="F53">
        <f>H39</f>
        <v>1</v>
      </c>
    </row>
    <row r="54" spans="1:6">
      <c r="A54">
        <v>3</v>
      </c>
      <c r="B54">
        <f t="shared" si="13"/>
        <v>63</v>
      </c>
      <c r="C54">
        <f t="shared" si="14"/>
        <v>405.15463917525773</v>
      </c>
      <c r="D54">
        <f>H14</f>
        <v>8.8235294117647065E-2</v>
      </c>
      <c r="E54">
        <f>H25</f>
        <v>0</v>
      </c>
      <c r="F54">
        <f>H39</f>
        <v>1</v>
      </c>
    </row>
    <row r="55" spans="1:6">
      <c r="A55">
        <v>4</v>
      </c>
      <c r="B55">
        <f t="shared" si="13"/>
        <v>84</v>
      </c>
      <c r="C55">
        <f t="shared" si="14"/>
        <v>426.8041237113402</v>
      </c>
      <c r="D55">
        <f>H15</f>
        <v>7.3529411764705885E-2</v>
      </c>
      <c r="E55">
        <f>H25</f>
        <v>0</v>
      </c>
      <c r="F55">
        <f t="shared" ref="F55:F60" si="15">H39</f>
        <v>1</v>
      </c>
    </row>
    <row r="56" spans="1:6">
      <c r="A56">
        <v>5</v>
      </c>
      <c r="B56">
        <f t="shared" si="13"/>
        <v>105</v>
      </c>
      <c r="C56">
        <f t="shared" si="14"/>
        <v>448.45360824742266</v>
      </c>
      <c r="D56">
        <f>H17</f>
        <v>0</v>
      </c>
      <c r="E56">
        <f>H26</f>
        <v>3.6764705882352942E-2</v>
      </c>
      <c r="F56">
        <f t="shared" si="15"/>
        <v>0.86764705882352944</v>
      </c>
    </row>
    <row r="57" spans="1:6">
      <c r="A57">
        <v>6</v>
      </c>
      <c r="B57">
        <f t="shared" si="13"/>
        <v>126</v>
      </c>
      <c r="C57">
        <f t="shared" si="14"/>
        <v>470.10309278350519</v>
      </c>
      <c r="D57">
        <f>H17</f>
        <v>0</v>
      </c>
      <c r="E57">
        <f>H27</f>
        <v>0.38970588235294118</v>
      </c>
      <c r="F57">
        <f t="shared" si="15"/>
        <v>0.61029411764705888</v>
      </c>
    </row>
    <row r="58" spans="1:6">
      <c r="A58">
        <v>7</v>
      </c>
      <c r="B58">
        <f t="shared" si="13"/>
        <v>147</v>
      </c>
      <c r="C58">
        <f t="shared" si="14"/>
        <v>491.75257731958766</v>
      </c>
      <c r="D58">
        <f>H17</f>
        <v>0</v>
      </c>
      <c r="E58">
        <f>H28</f>
        <v>0.78676470588235292</v>
      </c>
      <c r="F58">
        <f t="shared" si="15"/>
        <v>0.30882352941176472</v>
      </c>
    </row>
    <row r="59" spans="1:6">
      <c r="A59">
        <v>8</v>
      </c>
      <c r="B59">
        <f t="shared" si="13"/>
        <v>168</v>
      </c>
      <c r="C59">
        <f t="shared" si="14"/>
        <v>513.40206185567013</v>
      </c>
      <c r="D59">
        <f>H17</f>
        <v>0</v>
      </c>
      <c r="E59">
        <f>H29</f>
        <v>1</v>
      </c>
      <c r="F59">
        <f t="shared" si="15"/>
        <v>8.0882352941176475E-2</v>
      </c>
    </row>
    <row r="60" spans="1:6">
      <c r="A60">
        <v>9</v>
      </c>
      <c r="B60">
        <f t="shared" si="13"/>
        <v>189</v>
      </c>
      <c r="C60">
        <f t="shared" si="14"/>
        <v>535.05154639175259</v>
      </c>
      <c r="D60">
        <f>H17</f>
        <v>0</v>
      </c>
      <c r="E60">
        <f>H29</f>
        <v>1</v>
      </c>
      <c r="F60">
        <f t="shared" si="15"/>
        <v>0</v>
      </c>
    </row>
    <row r="61" spans="1:6">
      <c r="A61">
        <v>10</v>
      </c>
      <c r="B61">
        <f t="shared" si="13"/>
        <v>210</v>
      </c>
      <c r="C61">
        <f t="shared" si="14"/>
        <v>556.70103092783506</v>
      </c>
      <c r="D61">
        <f>H18</f>
        <v>8.8235294117647065E-2</v>
      </c>
      <c r="E61">
        <f>H30</f>
        <v>0.77941176470588236</v>
      </c>
      <c r="F61">
        <f>H44</f>
        <v>0</v>
      </c>
    </row>
    <row r="62" spans="1:6">
      <c r="A62">
        <v>11</v>
      </c>
      <c r="B62">
        <f t="shared" si="13"/>
        <v>231</v>
      </c>
      <c r="C62">
        <f t="shared" si="14"/>
        <v>578.35051546391753</v>
      </c>
      <c r="D62">
        <f>H19</f>
        <v>0.69852941176470584</v>
      </c>
      <c r="E62">
        <f>H31</f>
        <v>0.31617647058823528</v>
      </c>
      <c r="F62">
        <f>H44</f>
        <v>0</v>
      </c>
    </row>
    <row r="63" spans="1:6">
      <c r="A63">
        <v>12</v>
      </c>
      <c r="B63">
        <f t="shared" si="13"/>
        <v>252</v>
      </c>
      <c r="C63">
        <f t="shared" si="14"/>
        <v>600</v>
      </c>
      <c r="D63">
        <f>H20</f>
        <v>1</v>
      </c>
      <c r="E63">
        <f>H32</f>
        <v>7.3529411764705881E-3</v>
      </c>
      <c r="F63">
        <f>H45</f>
        <v>2.9411764705882353E-2</v>
      </c>
    </row>
    <row r="64" spans="1:6">
      <c r="A64">
        <v>13</v>
      </c>
      <c r="B64">
        <f t="shared" si="13"/>
        <v>273</v>
      </c>
      <c r="C64">
        <f t="shared" si="14"/>
        <v>621.64948453608247</v>
      </c>
      <c r="D64">
        <f>H20</f>
        <v>1</v>
      </c>
      <c r="E64">
        <f>H33</f>
        <v>0</v>
      </c>
      <c r="F64">
        <f>H46</f>
        <v>5.1470588235294115E-2</v>
      </c>
    </row>
    <row r="65" spans="1:6">
      <c r="A65">
        <v>14</v>
      </c>
      <c r="B65">
        <f t="shared" si="13"/>
        <v>294</v>
      </c>
      <c r="C65">
        <f t="shared" si="14"/>
        <v>643.29896907216494</v>
      </c>
      <c r="D65">
        <f>H20</f>
        <v>1</v>
      </c>
      <c r="E65">
        <f>H33</f>
        <v>0</v>
      </c>
      <c r="F65">
        <f>H47</f>
        <v>6.6176470588235295E-2</v>
      </c>
    </row>
    <row r="66" spans="1:6">
      <c r="A66">
        <v>15</v>
      </c>
      <c r="B66">
        <f t="shared" si="13"/>
        <v>315</v>
      </c>
      <c r="C66">
        <f t="shared" si="14"/>
        <v>664.94845360824741</v>
      </c>
      <c r="D66">
        <f>H20</f>
        <v>1</v>
      </c>
      <c r="E66">
        <f>H33</f>
        <v>0</v>
      </c>
      <c r="F66">
        <f>H47</f>
        <v>6.6176470588235295E-2</v>
      </c>
    </row>
    <row r="67" spans="1:6">
      <c r="A67">
        <v>16</v>
      </c>
      <c r="B67">
        <f t="shared" si="13"/>
        <v>336</v>
      </c>
      <c r="C67">
        <f t="shared" si="14"/>
        <v>686.59793814432987</v>
      </c>
      <c r="D67">
        <f>H20</f>
        <v>1</v>
      </c>
      <c r="E67">
        <f>H33</f>
        <v>0</v>
      </c>
      <c r="F67">
        <f>H47</f>
        <v>6.6176470588235295E-2</v>
      </c>
    </row>
    <row r="68" spans="1:6">
      <c r="A68">
        <v>17</v>
      </c>
      <c r="B68">
        <f t="shared" si="13"/>
        <v>357</v>
      </c>
      <c r="C68">
        <f t="shared" si="14"/>
        <v>708.24742268041246</v>
      </c>
      <c r="D68">
        <f>H20</f>
        <v>1</v>
      </c>
      <c r="E68">
        <f>H33</f>
        <v>0</v>
      </c>
      <c r="F68">
        <f>H47</f>
        <v>6.6176470588235295E-2</v>
      </c>
    </row>
    <row r="69" spans="1:6">
      <c r="A69">
        <v>18</v>
      </c>
      <c r="B69">
        <f t="shared" si="13"/>
        <v>378</v>
      </c>
      <c r="C69">
        <f t="shared" si="14"/>
        <v>729.89690721649481</v>
      </c>
      <c r="D69">
        <f>H20</f>
        <v>1</v>
      </c>
      <c r="E69">
        <f>H33</f>
        <v>0</v>
      </c>
      <c r="F69">
        <f>H47</f>
        <v>6.6176470588235295E-2</v>
      </c>
    </row>
    <row r="70" spans="1:6">
      <c r="A70">
        <v>19</v>
      </c>
      <c r="B70">
        <f t="shared" si="13"/>
        <v>399</v>
      </c>
      <c r="C70">
        <f t="shared" si="14"/>
        <v>751.54639175257739</v>
      </c>
      <c r="D70">
        <f>H20</f>
        <v>1</v>
      </c>
      <c r="E70">
        <f>H33</f>
        <v>0</v>
      </c>
      <c r="F70">
        <f>H47</f>
        <v>6.6176470588235295E-2</v>
      </c>
    </row>
    <row r="71" spans="1:6">
      <c r="A71">
        <v>20</v>
      </c>
      <c r="B71">
        <f t="shared" si="13"/>
        <v>420</v>
      </c>
      <c r="C71">
        <f t="shared" si="14"/>
        <v>773.19587628865975</v>
      </c>
      <c r="D71">
        <f>H20</f>
        <v>1</v>
      </c>
      <c r="E71">
        <f>H33</f>
        <v>0</v>
      </c>
      <c r="F71">
        <f>H47</f>
        <v>6.6176470588235295E-2</v>
      </c>
    </row>
    <row r="72" spans="1:6">
      <c r="A72">
        <v>21</v>
      </c>
      <c r="B72">
        <f t="shared" si="13"/>
        <v>441</v>
      </c>
      <c r="C72">
        <f t="shared" si="14"/>
        <v>794.84536082474233</v>
      </c>
      <c r="D72">
        <f>H20</f>
        <v>1</v>
      </c>
      <c r="E72">
        <f>H33</f>
        <v>0</v>
      </c>
      <c r="F72">
        <f>H47</f>
        <v>6.6176470588235295E-2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="85" zoomScaleNormal="85" workbookViewId="0">
      <selection activeCell="E78" sqref="E78"/>
    </sheetView>
  </sheetViews>
  <sheetFormatPr defaultRowHeight="15"/>
  <sheetData>
    <row r="1" spans="1:9">
      <c r="A1" t="s">
        <v>16</v>
      </c>
    </row>
    <row r="2" spans="1:9" ht="45">
      <c r="A2" t="s">
        <v>17</v>
      </c>
      <c r="B2" s="1" t="s">
        <v>21</v>
      </c>
      <c r="C2" s="1" t="s">
        <v>23</v>
      </c>
      <c r="D2" s="1" t="s">
        <v>24</v>
      </c>
      <c r="E2" s="1" t="s">
        <v>25</v>
      </c>
      <c r="F2" s="1" t="s">
        <v>22</v>
      </c>
      <c r="G2" s="1" t="s">
        <v>26</v>
      </c>
      <c r="H2" s="1" t="s">
        <v>27</v>
      </c>
      <c r="I2" s="1" t="s">
        <v>4</v>
      </c>
    </row>
    <row r="3" spans="1:9">
      <c r="A3">
        <v>1</v>
      </c>
      <c r="B3">
        <f>21*A3</f>
        <v>21</v>
      </c>
      <c r="C3">
        <v>19</v>
      </c>
      <c r="D3">
        <v>18</v>
      </c>
      <c r="E3">
        <v>153</v>
      </c>
      <c r="F3">
        <f>400+(800-400)*(B3-58)/(446-58)</f>
        <v>361.85567010309279</v>
      </c>
      <c r="G3">
        <f>(154-C3)/(154-18)</f>
        <v>0.99264705882352944</v>
      </c>
      <c r="H3">
        <f t="shared" ref="H3:I3" si="0">(154-D3)/(154-18)</f>
        <v>1</v>
      </c>
      <c r="I3">
        <f t="shared" si="0"/>
        <v>7.3529411764705881E-3</v>
      </c>
    </row>
    <row r="4" spans="1:9">
      <c r="A4">
        <v>2</v>
      </c>
      <c r="B4">
        <f t="shared" ref="B4:B23" si="1">21*A4</f>
        <v>42</v>
      </c>
      <c r="C4">
        <v>19</v>
      </c>
      <c r="D4">
        <v>18</v>
      </c>
      <c r="E4">
        <v>153</v>
      </c>
      <c r="F4">
        <f t="shared" ref="F4:F23" si="2">400+(800-400)*(B4-58)/(446-58)</f>
        <v>383.50515463917526</v>
      </c>
      <c r="G4">
        <f t="shared" ref="G4:G23" si="3">(154-C4)/(154-18)</f>
        <v>0.99264705882352944</v>
      </c>
      <c r="H4">
        <f t="shared" ref="H4:H23" si="4">(154-D4)/(154-18)</f>
        <v>1</v>
      </c>
      <c r="I4">
        <f t="shared" ref="I4:I23" si="5">(154-E4)/(154-18)</f>
        <v>7.3529411764705881E-3</v>
      </c>
    </row>
    <row r="5" spans="1:9">
      <c r="A5">
        <v>3</v>
      </c>
      <c r="B5">
        <f t="shared" si="1"/>
        <v>63</v>
      </c>
      <c r="C5">
        <v>20</v>
      </c>
      <c r="D5">
        <v>18</v>
      </c>
      <c r="E5">
        <v>154</v>
      </c>
      <c r="F5">
        <f t="shared" si="2"/>
        <v>405.15463917525773</v>
      </c>
      <c r="G5">
        <f t="shared" si="3"/>
        <v>0.98529411764705888</v>
      </c>
      <c r="H5">
        <f t="shared" si="4"/>
        <v>1</v>
      </c>
      <c r="I5">
        <f t="shared" si="5"/>
        <v>0</v>
      </c>
    </row>
    <row r="6" spans="1:9">
      <c r="A6">
        <v>4</v>
      </c>
      <c r="B6">
        <f t="shared" si="1"/>
        <v>84</v>
      </c>
      <c r="C6">
        <v>28</v>
      </c>
      <c r="D6">
        <v>18</v>
      </c>
      <c r="E6">
        <v>154</v>
      </c>
      <c r="F6">
        <f t="shared" si="2"/>
        <v>426.8041237113402</v>
      </c>
      <c r="G6">
        <f t="shared" si="3"/>
        <v>0.92647058823529416</v>
      </c>
      <c r="H6">
        <f t="shared" si="4"/>
        <v>1</v>
      </c>
      <c r="I6">
        <f t="shared" si="5"/>
        <v>0</v>
      </c>
    </row>
    <row r="7" spans="1:9">
      <c r="A7">
        <v>5</v>
      </c>
      <c r="B7">
        <f t="shared" si="1"/>
        <v>105</v>
      </c>
      <c r="C7">
        <v>20</v>
      </c>
      <c r="D7">
        <v>21</v>
      </c>
      <c r="E7">
        <v>113</v>
      </c>
      <c r="F7">
        <f t="shared" si="2"/>
        <v>448.45360824742266</v>
      </c>
      <c r="G7">
        <f t="shared" si="3"/>
        <v>0.98529411764705888</v>
      </c>
      <c r="H7">
        <f t="shared" si="4"/>
        <v>0.9779411764705882</v>
      </c>
      <c r="I7">
        <f t="shared" si="5"/>
        <v>0.3014705882352941</v>
      </c>
    </row>
    <row r="8" spans="1:9">
      <c r="A8">
        <v>6</v>
      </c>
      <c r="B8">
        <f t="shared" si="1"/>
        <v>126</v>
      </c>
      <c r="C8">
        <v>18</v>
      </c>
      <c r="D8">
        <v>70</v>
      </c>
      <c r="E8">
        <v>100</v>
      </c>
      <c r="F8">
        <f t="shared" si="2"/>
        <v>470.10309278350519</v>
      </c>
      <c r="G8">
        <f t="shared" si="3"/>
        <v>1</v>
      </c>
      <c r="H8">
        <f t="shared" si="4"/>
        <v>0.61764705882352944</v>
      </c>
      <c r="I8">
        <f t="shared" si="5"/>
        <v>0.39705882352941174</v>
      </c>
    </row>
    <row r="9" spans="1:9">
      <c r="A9">
        <v>7</v>
      </c>
      <c r="B9">
        <f t="shared" si="1"/>
        <v>147</v>
      </c>
      <c r="C9">
        <v>18</v>
      </c>
      <c r="D9">
        <v>127</v>
      </c>
      <c r="E9">
        <v>59</v>
      </c>
      <c r="F9">
        <f t="shared" si="2"/>
        <v>491.75257731958766</v>
      </c>
      <c r="G9">
        <f t="shared" si="3"/>
        <v>1</v>
      </c>
      <c r="H9">
        <f t="shared" si="4"/>
        <v>0.19852941176470587</v>
      </c>
      <c r="I9">
        <f t="shared" si="5"/>
        <v>0.69852941176470584</v>
      </c>
    </row>
    <row r="10" spans="1:9">
      <c r="A10">
        <v>8</v>
      </c>
      <c r="B10">
        <f t="shared" si="1"/>
        <v>168</v>
      </c>
      <c r="C10">
        <v>18</v>
      </c>
      <c r="D10">
        <v>154</v>
      </c>
      <c r="E10">
        <v>28</v>
      </c>
      <c r="F10">
        <f t="shared" si="2"/>
        <v>513.40206185567013</v>
      </c>
      <c r="G10">
        <f t="shared" si="3"/>
        <v>1</v>
      </c>
      <c r="H10">
        <f t="shared" si="4"/>
        <v>0</v>
      </c>
      <c r="I10">
        <f t="shared" si="5"/>
        <v>0.92647058823529416</v>
      </c>
    </row>
    <row r="11" spans="1:9">
      <c r="A11">
        <v>9</v>
      </c>
      <c r="B11">
        <f t="shared" si="1"/>
        <v>189</v>
      </c>
      <c r="C11">
        <v>18</v>
      </c>
      <c r="D11">
        <v>154</v>
      </c>
      <c r="E11">
        <v>18</v>
      </c>
      <c r="F11">
        <f t="shared" si="2"/>
        <v>535.05154639175259</v>
      </c>
      <c r="G11">
        <f t="shared" si="3"/>
        <v>1</v>
      </c>
      <c r="H11">
        <f t="shared" si="4"/>
        <v>0</v>
      </c>
      <c r="I11">
        <f t="shared" si="5"/>
        <v>1</v>
      </c>
    </row>
    <row r="12" spans="1:9">
      <c r="A12">
        <v>10</v>
      </c>
      <c r="B12">
        <f t="shared" si="1"/>
        <v>210</v>
      </c>
      <c r="C12">
        <v>29</v>
      </c>
      <c r="D12">
        <v>121</v>
      </c>
      <c r="E12">
        <v>18</v>
      </c>
      <c r="F12">
        <f t="shared" si="2"/>
        <v>556.70103092783506</v>
      </c>
      <c r="G12">
        <f t="shared" si="3"/>
        <v>0.91911764705882348</v>
      </c>
      <c r="H12">
        <f t="shared" si="4"/>
        <v>0.24264705882352941</v>
      </c>
      <c r="I12">
        <f t="shared" si="5"/>
        <v>1</v>
      </c>
    </row>
    <row r="13" spans="1:9">
      <c r="A13">
        <v>11</v>
      </c>
      <c r="B13">
        <f t="shared" si="1"/>
        <v>231</v>
      </c>
      <c r="C13">
        <v>113</v>
      </c>
      <c r="D13">
        <v>61</v>
      </c>
      <c r="E13">
        <v>18</v>
      </c>
      <c r="F13">
        <f t="shared" si="2"/>
        <v>578.35051546391753</v>
      </c>
      <c r="G13">
        <f t="shared" si="3"/>
        <v>0.3014705882352941</v>
      </c>
      <c r="H13">
        <f t="shared" si="4"/>
        <v>0.68382352941176472</v>
      </c>
      <c r="I13">
        <f t="shared" si="5"/>
        <v>1</v>
      </c>
    </row>
    <row r="14" spans="1:9">
      <c r="A14">
        <v>12</v>
      </c>
      <c r="B14">
        <f t="shared" si="1"/>
        <v>252</v>
      </c>
      <c r="C14">
        <v>154</v>
      </c>
      <c r="D14">
        <v>20</v>
      </c>
      <c r="E14">
        <v>22</v>
      </c>
      <c r="F14">
        <f t="shared" si="2"/>
        <v>600</v>
      </c>
      <c r="G14">
        <f t="shared" si="3"/>
        <v>0</v>
      </c>
      <c r="H14">
        <f t="shared" si="4"/>
        <v>0.98529411764705888</v>
      </c>
      <c r="I14">
        <f t="shared" si="5"/>
        <v>0.97058823529411764</v>
      </c>
    </row>
    <row r="15" spans="1:9">
      <c r="A15">
        <v>13</v>
      </c>
      <c r="B15">
        <f t="shared" si="1"/>
        <v>273</v>
      </c>
      <c r="C15">
        <v>154</v>
      </c>
      <c r="D15">
        <v>18</v>
      </c>
      <c r="E15">
        <v>24</v>
      </c>
      <c r="F15">
        <f t="shared" si="2"/>
        <v>621.64948453608247</v>
      </c>
      <c r="G15">
        <f t="shared" si="3"/>
        <v>0</v>
      </c>
      <c r="H15">
        <f t="shared" si="4"/>
        <v>1</v>
      </c>
      <c r="I15">
        <f t="shared" si="5"/>
        <v>0.95588235294117652</v>
      </c>
    </row>
    <row r="16" spans="1:9">
      <c r="A16">
        <v>14</v>
      </c>
      <c r="B16">
        <f t="shared" si="1"/>
        <v>294</v>
      </c>
      <c r="C16">
        <v>154</v>
      </c>
      <c r="D16">
        <v>18</v>
      </c>
      <c r="E16">
        <v>24</v>
      </c>
      <c r="F16">
        <f t="shared" si="2"/>
        <v>643.29896907216494</v>
      </c>
      <c r="G16">
        <f t="shared" si="3"/>
        <v>0</v>
      </c>
      <c r="H16">
        <f t="shared" si="4"/>
        <v>1</v>
      </c>
      <c r="I16">
        <f t="shared" si="5"/>
        <v>0.95588235294117652</v>
      </c>
    </row>
    <row r="17" spans="1:9">
      <c r="A17">
        <v>15</v>
      </c>
      <c r="B17">
        <f t="shared" si="1"/>
        <v>315</v>
      </c>
      <c r="C17">
        <v>154</v>
      </c>
      <c r="D17">
        <v>18</v>
      </c>
      <c r="E17">
        <v>24</v>
      </c>
      <c r="F17">
        <f t="shared" si="2"/>
        <v>664.94845360824741</v>
      </c>
      <c r="G17">
        <f t="shared" si="3"/>
        <v>0</v>
      </c>
      <c r="H17">
        <f t="shared" si="4"/>
        <v>1</v>
      </c>
      <c r="I17">
        <f t="shared" si="5"/>
        <v>0.95588235294117652</v>
      </c>
    </row>
    <row r="18" spans="1:9">
      <c r="A18">
        <v>16</v>
      </c>
      <c r="B18">
        <f t="shared" si="1"/>
        <v>336</v>
      </c>
      <c r="C18">
        <v>154</v>
      </c>
      <c r="D18">
        <v>19</v>
      </c>
      <c r="E18">
        <v>23</v>
      </c>
      <c r="F18">
        <f t="shared" si="2"/>
        <v>686.59793814432987</v>
      </c>
      <c r="G18">
        <f t="shared" si="3"/>
        <v>0</v>
      </c>
      <c r="H18">
        <f t="shared" si="4"/>
        <v>0.99264705882352944</v>
      </c>
      <c r="I18">
        <f t="shared" si="5"/>
        <v>0.96323529411764708</v>
      </c>
    </row>
    <row r="19" spans="1:9">
      <c r="A19">
        <v>17</v>
      </c>
      <c r="B19">
        <f t="shared" si="1"/>
        <v>357</v>
      </c>
      <c r="C19">
        <v>153</v>
      </c>
      <c r="D19">
        <v>21</v>
      </c>
      <c r="E19">
        <v>22</v>
      </c>
      <c r="F19">
        <f t="shared" si="2"/>
        <v>708.24742268041246</v>
      </c>
      <c r="G19">
        <f t="shared" si="3"/>
        <v>7.3529411764705881E-3</v>
      </c>
      <c r="H19">
        <f t="shared" si="4"/>
        <v>0.9779411764705882</v>
      </c>
      <c r="I19">
        <f t="shared" si="5"/>
        <v>0.97058823529411764</v>
      </c>
    </row>
    <row r="20" spans="1:9">
      <c r="A20">
        <v>18</v>
      </c>
      <c r="B20">
        <f t="shared" si="1"/>
        <v>378</v>
      </c>
      <c r="C20">
        <v>153</v>
      </c>
      <c r="D20">
        <v>21</v>
      </c>
      <c r="E20">
        <v>20</v>
      </c>
      <c r="F20">
        <f t="shared" si="2"/>
        <v>729.89690721649481</v>
      </c>
      <c r="G20">
        <f t="shared" si="3"/>
        <v>7.3529411764705881E-3</v>
      </c>
      <c r="H20">
        <f t="shared" si="4"/>
        <v>0.9779411764705882</v>
      </c>
      <c r="I20">
        <f t="shared" si="5"/>
        <v>0.98529411764705888</v>
      </c>
    </row>
    <row r="21" spans="1:9">
      <c r="A21">
        <v>19</v>
      </c>
      <c r="B21">
        <f t="shared" si="1"/>
        <v>399</v>
      </c>
      <c r="C21">
        <v>153</v>
      </c>
      <c r="D21">
        <v>20</v>
      </c>
      <c r="E21">
        <v>19</v>
      </c>
      <c r="F21">
        <f t="shared" si="2"/>
        <v>751.54639175257739</v>
      </c>
      <c r="G21">
        <f t="shared" si="3"/>
        <v>7.3529411764705881E-3</v>
      </c>
      <c r="H21">
        <f t="shared" si="4"/>
        <v>0.98529411764705888</v>
      </c>
      <c r="I21">
        <f t="shared" si="5"/>
        <v>0.99264705882352944</v>
      </c>
    </row>
    <row r="22" spans="1:9">
      <c r="A22">
        <v>20</v>
      </c>
      <c r="B22">
        <f t="shared" si="1"/>
        <v>420</v>
      </c>
      <c r="C22">
        <v>153</v>
      </c>
      <c r="D22">
        <v>20</v>
      </c>
      <c r="E22">
        <v>18</v>
      </c>
      <c r="F22">
        <f t="shared" si="2"/>
        <v>773.19587628865975</v>
      </c>
      <c r="G22">
        <f t="shared" si="3"/>
        <v>7.3529411764705881E-3</v>
      </c>
      <c r="H22">
        <f t="shared" si="4"/>
        <v>0.98529411764705888</v>
      </c>
      <c r="I22">
        <f t="shared" si="5"/>
        <v>1</v>
      </c>
    </row>
    <row r="23" spans="1:9">
      <c r="A23">
        <v>21</v>
      </c>
      <c r="B23">
        <f t="shared" si="1"/>
        <v>441</v>
      </c>
      <c r="C23">
        <v>153</v>
      </c>
      <c r="D23">
        <v>20</v>
      </c>
      <c r="E23">
        <v>18</v>
      </c>
      <c r="F23">
        <f t="shared" si="2"/>
        <v>794.84536082474233</v>
      </c>
      <c r="G23">
        <f t="shared" si="3"/>
        <v>7.3529411764705881E-3</v>
      </c>
      <c r="H23">
        <f t="shared" si="4"/>
        <v>0.98529411764705888</v>
      </c>
      <c r="I23">
        <f t="shared" si="5"/>
        <v>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T27" sqref="T27"/>
    </sheetView>
  </sheetViews>
  <sheetFormatPr defaultRowHeight="15"/>
  <sheetData>
    <row r="1" spans="1:5">
      <c r="A1" t="s">
        <v>32</v>
      </c>
    </row>
    <row r="2" spans="1:5" ht="30">
      <c r="A2" s="1" t="s">
        <v>29</v>
      </c>
      <c r="B2" s="1" t="s">
        <v>30</v>
      </c>
      <c r="C2" t="s">
        <v>33</v>
      </c>
    </row>
    <row r="3" spans="1:5">
      <c r="A3" s="1">
        <v>154</v>
      </c>
      <c r="B3" s="1">
        <v>0.8</v>
      </c>
      <c r="C3">
        <f>0.8+(1.1-0.8)*(154-A3)/(154-42)</f>
        <v>0.8</v>
      </c>
    </row>
    <row r="4" spans="1:5">
      <c r="A4" s="1">
        <v>42</v>
      </c>
      <c r="B4" s="1">
        <v>1.1000000000000001</v>
      </c>
      <c r="C4">
        <f>0.8+(1.1-0.8)*(154-A4)/(154-42)</f>
        <v>1.1000000000000001</v>
      </c>
    </row>
    <row r="7" spans="1:5">
      <c r="A7" t="s">
        <v>31</v>
      </c>
    </row>
    <row r="8" spans="1:5" ht="45">
      <c r="A8" t="s">
        <v>17</v>
      </c>
      <c r="B8" s="1" t="s">
        <v>28</v>
      </c>
      <c r="C8" s="1" t="s">
        <v>29</v>
      </c>
      <c r="D8" s="1" t="s">
        <v>22</v>
      </c>
      <c r="E8" s="1" t="s">
        <v>30</v>
      </c>
    </row>
    <row r="9" spans="1:5">
      <c r="A9">
        <v>1</v>
      </c>
      <c r="B9">
        <f>21*A9</f>
        <v>21</v>
      </c>
      <c r="C9">
        <v>84</v>
      </c>
      <c r="D9">
        <f t="shared" ref="D9:D29" si="0">400+(800-400)*(B9-58)/(446-58)</f>
        <v>361.85567010309279</v>
      </c>
      <c r="E9">
        <f>0.8+(1.1-0.8)*(154-C9)/(154-42)</f>
        <v>0.98750000000000004</v>
      </c>
    </row>
    <row r="10" spans="1:5">
      <c r="A10">
        <v>2</v>
      </c>
      <c r="B10">
        <f t="shared" ref="B10:B29" si="1">21*A10</f>
        <v>42</v>
      </c>
      <c r="C10">
        <v>81</v>
      </c>
      <c r="D10">
        <f t="shared" si="0"/>
        <v>383.50515463917526</v>
      </c>
      <c r="E10">
        <f t="shared" ref="E10:E29" si="2">0.8+(1.1-0.8)*(154-C10)/(154-42)</f>
        <v>0.99553571428571441</v>
      </c>
    </row>
    <row r="11" spans="1:5">
      <c r="A11">
        <v>3</v>
      </c>
      <c r="B11">
        <f t="shared" si="1"/>
        <v>63</v>
      </c>
      <c r="C11">
        <v>58</v>
      </c>
      <c r="D11">
        <f t="shared" si="0"/>
        <v>405.15463917525773</v>
      </c>
      <c r="E11">
        <f t="shared" si="2"/>
        <v>1.0571428571428572</v>
      </c>
    </row>
    <row r="12" spans="1:5">
      <c r="A12">
        <v>4</v>
      </c>
      <c r="B12">
        <f t="shared" si="1"/>
        <v>84</v>
      </c>
      <c r="C12">
        <v>51</v>
      </c>
      <c r="D12">
        <f t="shared" si="0"/>
        <v>426.8041237113402</v>
      </c>
      <c r="E12">
        <f t="shared" si="2"/>
        <v>1.0758928571428572</v>
      </c>
    </row>
    <row r="13" spans="1:5">
      <c r="A13">
        <v>5</v>
      </c>
      <c r="B13">
        <f t="shared" si="1"/>
        <v>105</v>
      </c>
      <c r="C13">
        <v>118</v>
      </c>
      <c r="D13">
        <f t="shared" si="0"/>
        <v>448.45360824742266</v>
      </c>
      <c r="E13">
        <f t="shared" si="2"/>
        <v>0.89642857142857146</v>
      </c>
    </row>
    <row r="14" spans="1:5">
      <c r="A14">
        <v>6</v>
      </c>
      <c r="B14">
        <f t="shared" si="1"/>
        <v>126</v>
      </c>
      <c r="C14">
        <v>81</v>
      </c>
      <c r="D14">
        <f t="shared" si="0"/>
        <v>470.10309278350519</v>
      </c>
      <c r="E14">
        <f t="shared" si="2"/>
        <v>0.99553571428571441</v>
      </c>
    </row>
    <row r="15" spans="1:5">
      <c r="A15">
        <v>7</v>
      </c>
      <c r="B15">
        <f t="shared" si="1"/>
        <v>147</v>
      </c>
      <c r="C15">
        <v>36</v>
      </c>
      <c r="D15">
        <f t="shared" si="0"/>
        <v>491.75257731958766</v>
      </c>
      <c r="E15">
        <f t="shared" si="2"/>
        <v>1.1160714285714286</v>
      </c>
    </row>
    <row r="16" spans="1:5">
      <c r="A16">
        <v>8</v>
      </c>
      <c r="B16">
        <f t="shared" si="1"/>
        <v>168</v>
      </c>
      <c r="C16">
        <v>50</v>
      </c>
      <c r="D16">
        <f t="shared" si="0"/>
        <v>513.40206185567013</v>
      </c>
      <c r="E16">
        <f t="shared" si="2"/>
        <v>1.0785714285714287</v>
      </c>
    </row>
    <row r="17" spans="1:5">
      <c r="A17">
        <v>9</v>
      </c>
      <c r="B17">
        <f t="shared" si="1"/>
        <v>189</v>
      </c>
      <c r="C17">
        <v>79</v>
      </c>
      <c r="D17">
        <f t="shared" si="0"/>
        <v>535.05154639175259</v>
      </c>
      <c r="E17">
        <f t="shared" si="2"/>
        <v>1.0008928571428573</v>
      </c>
    </row>
    <row r="18" spans="1:5">
      <c r="A18">
        <v>10</v>
      </c>
      <c r="B18">
        <f t="shared" si="1"/>
        <v>210</v>
      </c>
      <c r="C18">
        <v>138</v>
      </c>
      <c r="D18">
        <f t="shared" si="0"/>
        <v>556.70103092783506</v>
      </c>
      <c r="E18">
        <f t="shared" si="2"/>
        <v>0.84285714285714286</v>
      </c>
    </row>
    <row r="19" spans="1:5">
      <c r="A19">
        <v>11</v>
      </c>
      <c r="B19">
        <f t="shared" si="1"/>
        <v>231</v>
      </c>
      <c r="C19">
        <v>72</v>
      </c>
      <c r="D19">
        <f t="shared" si="0"/>
        <v>578.35051546391753</v>
      </c>
      <c r="E19">
        <f t="shared" si="2"/>
        <v>1.0196428571428573</v>
      </c>
    </row>
    <row r="20" spans="1:5">
      <c r="A20">
        <v>12</v>
      </c>
      <c r="B20">
        <f t="shared" si="1"/>
        <v>252</v>
      </c>
      <c r="C20">
        <v>62</v>
      </c>
      <c r="D20">
        <f t="shared" si="0"/>
        <v>600</v>
      </c>
      <c r="E20">
        <f t="shared" si="2"/>
        <v>1.0464285714285715</v>
      </c>
    </row>
    <row r="21" spans="1:5">
      <c r="A21">
        <v>13</v>
      </c>
      <c r="B21">
        <f t="shared" si="1"/>
        <v>273</v>
      </c>
      <c r="C21">
        <v>60</v>
      </c>
      <c r="D21">
        <f t="shared" si="0"/>
        <v>621.64948453608247</v>
      </c>
      <c r="E21">
        <f t="shared" si="2"/>
        <v>1.0517857142857143</v>
      </c>
    </row>
    <row r="22" spans="1:5">
      <c r="A22">
        <v>14</v>
      </c>
      <c r="B22">
        <f t="shared" si="1"/>
        <v>294</v>
      </c>
      <c r="C22">
        <v>56</v>
      </c>
      <c r="D22">
        <f t="shared" si="0"/>
        <v>643.29896907216494</v>
      </c>
      <c r="E22">
        <f t="shared" si="2"/>
        <v>1.0625</v>
      </c>
    </row>
    <row r="23" spans="1:5">
      <c r="A23">
        <v>15</v>
      </c>
      <c r="B23">
        <f t="shared" si="1"/>
        <v>315</v>
      </c>
      <c r="C23">
        <v>55</v>
      </c>
      <c r="D23">
        <f t="shared" si="0"/>
        <v>664.94845360824741</v>
      </c>
      <c r="E23">
        <f t="shared" si="2"/>
        <v>1.0651785714285715</v>
      </c>
    </row>
    <row r="24" spans="1:5">
      <c r="A24">
        <v>16</v>
      </c>
      <c r="B24">
        <f t="shared" si="1"/>
        <v>336</v>
      </c>
      <c r="C24">
        <v>55</v>
      </c>
      <c r="D24">
        <f t="shared" si="0"/>
        <v>686.59793814432987</v>
      </c>
      <c r="E24">
        <f t="shared" si="2"/>
        <v>1.0651785714285715</v>
      </c>
    </row>
    <row r="25" spans="1:5">
      <c r="A25">
        <v>17</v>
      </c>
      <c r="B25">
        <f t="shared" si="1"/>
        <v>357</v>
      </c>
      <c r="C25">
        <v>56</v>
      </c>
      <c r="D25">
        <f t="shared" si="0"/>
        <v>708.24742268041246</v>
      </c>
      <c r="E25">
        <f t="shared" si="2"/>
        <v>1.0625</v>
      </c>
    </row>
    <row r="26" spans="1:5">
      <c r="A26">
        <v>18</v>
      </c>
      <c r="B26">
        <f t="shared" si="1"/>
        <v>378</v>
      </c>
      <c r="C26">
        <v>55</v>
      </c>
      <c r="D26">
        <f t="shared" si="0"/>
        <v>729.89690721649481</v>
      </c>
      <c r="E26">
        <f t="shared" si="2"/>
        <v>1.0651785714285715</v>
      </c>
    </row>
    <row r="27" spans="1:5">
      <c r="A27">
        <v>19</v>
      </c>
      <c r="B27">
        <f t="shared" si="1"/>
        <v>399</v>
      </c>
      <c r="C27">
        <v>54</v>
      </c>
      <c r="D27">
        <f t="shared" si="0"/>
        <v>751.54639175257739</v>
      </c>
      <c r="E27">
        <f t="shared" si="2"/>
        <v>1.0678571428571431</v>
      </c>
    </row>
    <row r="28" spans="1:5">
      <c r="A28">
        <v>20</v>
      </c>
      <c r="B28">
        <f t="shared" si="1"/>
        <v>420</v>
      </c>
      <c r="C28">
        <v>54</v>
      </c>
      <c r="D28">
        <f t="shared" si="0"/>
        <v>773.19587628865975</v>
      </c>
      <c r="E28">
        <f t="shared" si="2"/>
        <v>1.0678571428571431</v>
      </c>
    </row>
    <row r="29" spans="1:5">
      <c r="A29">
        <v>21</v>
      </c>
      <c r="B29">
        <f t="shared" si="1"/>
        <v>441</v>
      </c>
      <c r="C29">
        <v>55</v>
      </c>
      <c r="D29">
        <f t="shared" si="0"/>
        <v>794.84536082474233</v>
      </c>
      <c r="E29">
        <f t="shared" si="2"/>
        <v>1.0651785714285715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M28" sqref="M28"/>
    </sheetView>
  </sheetViews>
  <sheetFormatPr defaultRowHeight="15"/>
  <cols>
    <col min="5" max="7" width="10" bestFit="1" customWidth="1"/>
    <col min="8" max="8" width="2.7109375" customWidth="1"/>
    <col min="9" max="10" width="10" bestFit="1" customWidth="1"/>
    <col min="11" max="11" width="2.42578125" customWidth="1"/>
    <col min="12" max="13" width="9.85546875" bestFit="1" customWidth="1"/>
    <col min="14" max="14" width="3.42578125" customWidth="1"/>
    <col min="15" max="16" width="12" style="2" bestFit="1" customWidth="1"/>
    <col min="17" max="17" width="9.140625" style="2"/>
  </cols>
  <sheetData>
    <row r="1" spans="1:17" ht="45">
      <c r="A1" t="s">
        <v>17</v>
      </c>
      <c r="B1" s="1" t="s">
        <v>21</v>
      </c>
      <c r="C1" s="1" t="s">
        <v>22</v>
      </c>
      <c r="E1" s="3" t="s">
        <v>34</v>
      </c>
      <c r="F1" s="3" t="s">
        <v>35</v>
      </c>
      <c r="G1" s="3" t="s">
        <v>36</v>
      </c>
      <c r="H1" s="3"/>
      <c r="I1" s="3" t="s">
        <v>37</v>
      </c>
      <c r="J1" s="3" t="s">
        <v>38</v>
      </c>
      <c r="K1" s="3"/>
      <c r="L1" s="3" t="s">
        <v>39</v>
      </c>
      <c r="M1" s="3" t="s">
        <v>40</v>
      </c>
      <c r="N1" s="3"/>
      <c r="O1" s="2" t="s">
        <v>41</v>
      </c>
      <c r="P1" s="2" t="s">
        <v>42</v>
      </c>
      <c r="Q1" s="2" t="s">
        <v>43</v>
      </c>
    </row>
    <row r="2" spans="1:17">
      <c r="A2">
        <v>1</v>
      </c>
      <c r="B2">
        <f>21*A2</f>
        <v>21</v>
      </c>
      <c r="C2">
        <f>400+(800-400)*(B2-58)/(446-58)</f>
        <v>361.85567010309279</v>
      </c>
      <c r="E2">
        <f>(C2-442)*IF(C2 &lt; 442,0.0624,0.0374)</f>
        <v>-5.00100618556701</v>
      </c>
      <c r="F2">
        <f>(C2-599.8)*IF(C2 &lt; 599.8,0.0264,0.0323)</f>
        <v>-6.2817303092783492</v>
      </c>
      <c r="G2">
        <f>(C2-501.1)*IF(C2 &lt; 501.1,0.049,0.0382)</f>
        <v>-6.8229721649484549</v>
      </c>
      <c r="I2">
        <f>(C2-568.8)*IF(C2 &lt; 568.8,0.0213,0.0247)</f>
        <v>-4.407914226804122</v>
      </c>
      <c r="J2">
        <f>(C2-530.9)*IF(C2 &lt; 530.9,0.0613,0.0322)</f>
        <v>-10.36241742268041</v>
      </c>
      <c r="L2">
        <f>(C2-437)*IF(C2 &lt; 437,0.0845,0.0278)</f>
        <v>-6.3496958762886599</v>
      </c>
      <c r="M2">
        <f>(C2-459)*IF(C2 &lt; 459,0.0385,0.0725)</f>
        <v>-3.7400567010309276</v>
      </c>
      <c r="O2" s="2">
        <f>0.362*EXP(-0.5*E2*E2) + 1.056*EXP(-0.5*F2*F2) - 0.065*EXP(-0.5*G2*G2)</f>
        <v>1.3451238348390995E-6</v>
      </c>
      <c r="P2" s="2">
        <f>0.821*EXP(-0.5*I2*I2) + 0.286*EXP(-0.5*J2*J2)</f>
        <v>4.9571916461377961E-5</v>
      </c>
      <c r="Q2" s="2">
        <f>1.217*EXP(-0.5*L2*L2) + 0.681*EXP(-0.5*M2*M2)</f>
        <v>6.2472337113960667E-4</v>
      </c>
    </row>
    <row r="3" spans="1:17">
      <c r="A3">
        <v>2</v>
      </c>
      <c r="B3">
        <f t="shared" ref="B3:B22" si="0">21*A3</f>
        <v>42</v>
      </c>
      <c r="C3">
        <f t="shared" ref="C3:C22" si="1">400+(800-400)*(B3-58)/(446-58)</f>
        <v>383.50515463917526</v>
      </c>
      <c r="E3" s="3">
        <f t="shared" ref="E3:E22" si="2">(C3-442)*IF(C3 &lt; 442,0.0624,0.0374)</f>
        <v>-3.6500783505154635</v>
      </c>
      <c r="F3" s="3">
        <f t="shared" ref="F3:F22" si="3">(C3-599.8)*IF(C3 &lt; 599.8,0.0264,0.0323)</f>
        <v>-5.7101839175257716</v>
      </c>
      <c r="G3" s="3">
        <f t="shared" ref="G3:G22" si="4">(C3-501.1)*IF(C3 &lt; 501.1,0.049,0.0382)</f>
        <v>-5.7621474226804139</v>
      </c>
      <c r="H3" s="3"/>
      <c r="I3" s="3">
        <f t="shared" ref="I3:I22" si="5">(C3-568.8)*IF(C3 &lt; 568.8,0.0213,0.0247)</f>
        <v>-3.9467802061855659</v>
      </c>
      <c r="J3" s="3">
        <f t="shared" ref="J3:J22" si="6">(C3-530.9)*IF(C3 &lt; 530.9,0.0613,0.0322)</f>
        <v>-9.0353040206185558</v>
      </c>
      <c r="K3" s="3"/>
      <c r="L3" s="3">
        <f t="shared" ref="L3:L22" si="7">(C3-437)*IF(C3 &lt; 437,0.0845,0.0278)</f>
        <v>-4.5203144329896912</v>
      </c>
      <c r="M3" s="3">
        <f t="shared" ref="M3:M22" si="8">(C3-459)*IF(C3 &lt; 459,0.0385,0.0725)</f>
        <v>-2.9065515463917526</v>
      </c>
      <c r="N3" s="3"/>
      <c r="O3" s="2">
        <f t="shared" ref="O3:O22" si="9">0.362*EXP(-0.5*E3*E3) + 1.056*EXP(-0.5*F3*F3) - 0.065*EXP(-0.5*G3*G3)</f>
        <v>4.6314693711256344E-4</v>
      </c>
      <c r="P3" s="2">
        <f t="shared" ref="P3:P22" si="10">0.821*EXP(-0.5*I3*I3) + 0.286*EXP(-0.5*J3*J3)</f>
        <v>3.4027067045260781E-4</v>
      </c>
      <c r="Q3" s="2">
        <f t="shared" ref="Q3:Q22" si="11">1.217*EXP(-0.5*L3*L3) + 0.681*EXP(-0.5*M3*M3)</f>
        <v>1.0014099553852381E-2</v>
      </c>
    </row>
    <row r="4" spans="1:17">
      <c r="A4">
        <v>3</v>
      </c>
      <c r="B4">
        <f t="shared" si="0"/>
        <v>63</v>
      </c>
      <c r="C4">
        <f t="shared" si="1"/>
        <v>405.15463917525773</v>
      </c>
      <c r="E4" s="3">
        <f t="shared" si="2"/>
        <v>-2.2991505154639178</v>
      </c>
      <c r="F4" s="3">
        <f t="shared" si="3"/>
        <v>-5.1386375257731949</v>
      </c>
      <c r="G4" s="3">
        <f t="shared" si="4"/>
        <v>-4.7013226804123729</v>
      </c>
      <c r="H4" s="3"/>
      <c r="I4" s="3">
        <f t="shared" si="5"/>
        <v>-3.4856461855670093</v>
      </c>
      <c r="J4" s="3">
        <f t="shared" si="6"/>
        <v>-7.7081906185567002</v>
      </c>
      <c r="K4" s="3"/>
      <c r="L4" s="3">
        <f t="shared" si="7"/>
        <v>-2.6909329896907224</v>
      </c>
      <c r="M4" s="3">
        <f t="shared" si="8"/>
        <v>-2.0730463917525777</v>
      </c>
      <c r="N4" s="3"/>
      <c r="O4" s="2">
        <f t="shared" si="9"/>
        <v>2.575511594613691E-2</v>
      </c>
      <c r="P4" s="2">
        <f t="shared" si="10"/>
        <v>1.888265048999064E-3</v>
      </c>
      <c r="Q4" s="2">
        <f t="shared" si="11"/>
        <v>0.11200034671829542</v>
      </c>
    </row>
    <row r="5" spans="1:17">
      <c r="A5">
        <v>4</v>
      </c>
      <c r="B5">
        <f t="shared" si="0"/>
        <v>84</v>
      </c>
      <c r="C5">
        <f t="shared" si="1"/>
        <v>426.8041237113402</v>
      </c>
      <c r="E5" s="3">
        <f t="shared" si="2"/>
        <v>-0.94822268041237168</v>
      </c>
      <c r="F5" s="3">
        <f t="shared" si="3"/>
        <v>-4.5670911340206173</v>
      </c>
      <c r="G5" s="3">
        <f t="shared" si="4"/>
        <v>-3.6404979381443314</v>
      </c>
      <c r="H5" s="3"/>
      <c r="I5" s="3">
        <f t="shared" si="5"/>
        <v>-3.0245121649484528</v>
      </c>
      <c r="J5" s="3">
        <f t="shared" si="6"/>
        <v>-6.3810772164948446</v>
      </c>
      <c r="K5" s="3"/>
      <c r="L5" s="3">
        <f t="shared" si="7"/>
        <v>-0.86155154639175346</v>
      </c>
      <c r="M5" s="3">
        <f t="shared" si="8"/>
        <v>-1.2395412371134025</v>
      </c>
      <c r="N5" s="3"/>
      <c r="O5" s="2">
        <f t="shared" si="9"/>
        <v>0.23086736416042122</v>
      </c>
      <c r="P5" s="2">
        <f t="shared" si="10"/>
        <v>8.4713191478562513E-3</v>
      </c>
      <c r="Q5" s="2">
        <f t="shared" si="11"/>
        <v>1.1555397701091339</v>
      </c>
    </row>
    <row r="6" spans="1:17">
      <c r="A6">
        <v>5</v>
      </c>
      <c r="B6">
        <f t="shared" si="0"/>
        <v>105</v>
      </c>
      <c r="C6">
        <f t="shared" si="1"/>
        <v>448.45360824742266</v>
      </c>
      <c r="E6" s="3">
        <f t="shared" si="2"/>
        <v>0.24136494845360768</v>
      </c>
      <c r="F6" s="3">
        <f t="shared" si="3"/>
        <v>-3.9955447422680406</v>
      </c>
      <c r="G6" s="3">
        <f t="shared" si="4"/>
        <v>-2.5796731958762908</v>
      </c>
      <c r="H6" s="3"/>
      <c r="I6" s="3">
        <f t="shared" si="5"/>
        <v>-2.5633781443298962</v>
      </c>
      <c r="J6" s="3">
        <f t="shared" si="6"/>
        <v>-5.053963814432989</v>
      </c>
      <c r="K6" s="3"/>
      <c r="L6" s="3">
        <f t="shared" si="7"/>
        <v>0.31841030927835007</v>
      </c>
      <c r="M6" s="3">
        <f t="shared" si="8"/>
        <v>-0.4060360824742274</v>
      </c>
      <c r="N6" s="3"/>
      <c r="O6" s="2">
        <f t="shared" si="9"/>
        <v>0.34963547426308383</v>
      </c>
      <c r="P6" s="2">
        <f t="shared" si="10"/>
        <v>3.0725588255346513E-2</v>
      </c>
      <c r="Q6" s="2">
        <f t="shared" si="11"/>
        <v>1.7839595686535503</v>
      </c>
    </row>
    <row r="7" spans="1:17">
      <c r="A7">
        <v>6</v>
      </c>
      <c r="B7">
        <f t="shared" si="0"/>
        <v>126</v>
      </c>
      <c r="C7">
        <f t="shared" si="1"/>
        <v>470.10309278350519</v>
      </c>
      <c r="E7" s="3">
        <f t="shared" si="2"/>
        <v>1.0510556701030942</v>
      </c>
      <c r="F7" s="3">
        <f t="shared" si="3"/>
        <v>-3.4239983505154616</v>
      </c>
      <c r="G7" s="3">
        <f t="shared" si="4"/>
        <v>-1.5188484536082469</v>
      </c>
      <c r="H7" s="3"/>
      <c r="I7" s="3">
        <f t="shared" si="5"/>
        <v>-2.1022441237113383</v>
      </c>
      <c r="J7" s="3">
        <f t="shared" si="6"/>
        <v>-3.7268504123711303</v>
      </c>
      <c r="K7" s="3"/>
      <c r="L7" s="3">
        <f t="shared" si="7"/>
        <v>0.92026597938144417</v>
      </c>
      <c r="M7" s="3">
        <f t="shared" si="8"/>
        <v>0.80497422680412622</v>
      </c>
      <c r="N7" s="3"/>
      <c r="O7" s="2">
        <f t="shared" si="9"/>
        <v>0.1908584697796481</v>
      </c>
      <c r="P7" s="2">
        <f t="shared" si="10"/>
        <v>9.0365513055816041E-2</v>
      </c>
      <c r="Q7" s="2">
        <f t="shared" si="11"/>
        <v>1.2894136948601176</v>
      </c>
    </row>
    <row r="8" spans="1:17">
      <c r="A8">
        <v>7</v>
      </c>
      <c r="B8">
        <f t="shared" si="0"/>
        <v>147</v>
      </c>
      <c r="C8">
        <f t="shared" si="1"/>
        <v>491.75257731958766</v>
      </c>
      <c r="E8" s="3">
        <f t="shared" si="2"/>
        <v>1.8607463917525786</v>
      </c>
      <c r="F8" s="3">
        <f t="shared" si="3"/>
        <v>-2.8524519587628845</v>
      </c>
      <c r="G8" s="3">
        <f t="shared" si="4"/>
        <v>-0.45802371134020586</v>
      </c>
      <c r="H8" s="3"/>
      <c r="I8" s="3">
        <f t="shared" si="5"/>
        <v>-1.6411101030927819</v>
      </c>
      <c r="J8" s="3">
        <f t="shared" si="6"/>
        <v>-2.3997370103092752</v>
      </c>
      <c r="K8" s="3"/>
      <c r="L8" s="3">
        <f t="shared" si="7"/>
        <v>1.5221216494845369</v>
      </c>
      <c r="M8" s="3">
        <f t="shared" si="8"/>
        <v>2.3745618556701049</v>
      </c>
      <c r="N8" s="3"/>
      <c r="O8" s="2">
        <f t="shared" si="9"/>
        <v>2.3638828744004574E-2</v>
      </c>
      <c r="P8" s="2">
        <f t="shared" si="10"/>
        <v>0.22962128259108247</v>
      </c>
      <c r="Q8" s="2">
        <f t="shared" si="11"/>
        <v>0.42273442181613835</v>
      </c>
    </row>
    <row r="9" spans="1:17">
      <c r="A9">
        <v>8</v>
      </c>
      <c r="B9">
        <f t="shared" si="0"/>
        <v>168</v>
      </c>
      <c r="C9">
        <f t="shared" si="1"/>
        <v>513.40206185567013</v>
      </c>
      <c r="E9" s="3">
        <f t="shared" si="2"/>
        <v>2.670437113402063</v>
      </c>
      <c r="F9" s="3">
        <f t="shared" si="3"/>
        <v>-2.2809055670103073</v>
      </c>
      <c r="G9" s="3">
        <f t="shared" si="4"/>
        <v>0.46993876288659792</v>
      </c>
      <c r="H9" s="3"/>
      <c r="I9" s="3">
        <f t="shared" si="5"/>
        <v>-1.1799760824742254</v>
      </c>
      <c r="J9" s="3">
        <f t="shared" si="6"/>
        <v>-1.0726236082474199</v>
      </c>
      <c r="K9" s="3"/>
      <c r="L9" s="3">
        <f t="shared" si="7"/>
        <v>2.1239773195876293</v>
      </c>
      <c r="M9" s="3">
        <f t="shared" si="8"/>
        <v>3.944149484536084</v>
      </c>
      <c r="N9" s="3"/>
      <c r="O9" s="2">
        <f t="shared" si="9"/>
        <v>3.036622755221919E-2</v>
      </c>
      <c r="P9" s="2">
        <f t="shared" si="10"/>
        <v>0.57015192084641264</v>
      </c>
      <c r="Q9" s="2">
        <f t="shared" si="11"/>
        <v>0.12783465826256846</v>
      </c>
    </row>
    <row r="10" spans="1:17">
      <c r="A10">
        <v>9</v>
      </c>
      <c r="B10">
        <f t="shared" si="0"/>
        <v>189</v>
      </c>
      <c r="C10">
        <f t="shared" si="1"/>
        <v>535.05154639175259</v>
      </c>
      <c r="E10" s="3">
        <f t="shared" si="2"/>
        <v>3.4801278350515474</v>
      </c>
      <c r="F10" s="3">
        <f t="shared" si="3"/>
        <v>-1.7093591752577302</v>
      </c>
      <c r="G10" s="3">
        <f t="shared" si="4"/>
        <v>1.2969490721649481</v>
      </c>
      <c r="H10" s="3"/>
      <c r="I10" s="3">
        <f t="shared" si="5"/>
        <v>-0.71884206185566879</v>
      </c>
      <c r="J10" s="3">
        <f t="shared" si="6"/>
        <v>0.13367979381443429</v>
      </c>
      <c r="K10" s="3"/>
      <c r="L10" s="3">
        <f t="shared" si="7"/>
        <v>2.7258329896907219</v>
      </c>
      <c r="M10" s="3">
        <f t="shared" si="8"/>
        <v>5.5137371134020627</v>
      </c>
      <c r="N10" s="3"/>
      <c r="O10" s="2">
        <f t="shared" si="9"/>
        <v>0.21782424288811711</v>
      </c>
      <c r="P10" s="2">
        <f t="shared" si="10"/>
        <v>0.91752390014029428</v>
      </c>
      <c r="Q10" s="2">
        <f t="shared" si="11"/>
        <v>2.9638289810620437E-2</v>
      </c>
    </row>
    <row r="11" spans="1:17">
      <c r="A11">
        <v>10</v>
      </c>
      <c r="B11">
        <f t="shared" si="0"/>
        <v>210</v>
      </c>
      <c r="C11">
        <f t="shared" si="1"/>
        <v>556.70103092783506</v>
      </c>
      <c r="E11" s="3">
        <f t="shared" si="2"/>
        <v>4.2898185567010314</v>
      </c>
      <c r="F11" s="3">
        <f t="shared" si="3"/>
        <v>-1.137812783505153</v>
      </c>
      <c r="G11" s="3">
        <f t="shared" si="4"/>
        <v>2.1239593814432984</v>
      </c>
      <c r="H11" s="3"/>
      <c r="I11" s="3">
        <f t="shared" si="5"/>
        <v>-0.25770804123711216</v>
      </c>
      <c r="J11" s="3">
        <f t="shared" si="6"/>
        <v>0.83079319587628975</v>
      </c>
      <c r="K11" s="3"/>
      <c r="L11" s="3">
        <f t="shared" si="7"/>
        <v>3.3276886597938145</v>
      </c>
      <c r="M11" s="3">
        <f t="shared" si="8"/>
        <v>7.0833247422680419</v>
      </c>
      <c r="N11" s="3"/>
      <c r="O11" s="2">
        <f t="shared" si="9"/>
        <v>0.54598970279762771</v>
      </c>
      <c r="P11" s="2">
        <f t="shared" si="10"/>
        <v>0.99671398035690228</v>
      </c>
      <c r="Q11" s="2">
        <f t="shared" si="11"/>
        <v>4.7941105054857278E-3</v>
      </c>
    </row>
    <row r="12" spans="1:17">
      <c r="A12">
        <v>11</v>
      </c>
      <c r="B12">
        <f t="shared" si="0"/>
        <v>231</v>
      </c>
      <c r="C12">
        <f t="shared" si="1"/>
        <v>578.35051546391753</v>
      </c>
      <c r="E12" s="3">
        <f t="shared" si="2"/>
        <v>5.0995092783505163</v>
      </c>
      <c r="F12" s="3">
        <f t="shared" si="3"/>
        <v>-0.56626639175257598</v>
      </c>
      <c r="G12" s="3">
        <f t="shared" si="4"/>
        <v>2.9509696907216485</v>
      </c>
      <c r="H12" s="3"/>
      <c r="I12" s="3">
        <f t="shared" si="5"/>
        <v>0.23589773195876415</v>
      </c>
      <c r="J12" s="3">
        <f t="shared" si="6"/>
        <v>1.5279065979381452</v>
      </c>
      <c r="K12" s="3"/>
      <c r="L12" s="3">
        <f t="shared" si="7"/>
        <v>3.9295443298969071</v>
      </c>
      <c r="M12" s="3">
        <f t="shared" si="8"/>
        <v>8.6529123711340201</v>
      </c>
      <c r="N12" s="3"/>
      <c r="O12" s="2">
        <f t="shared" si="9"/>
        <v>0.89873331791006006</v>
      </c>
      <c r="P12" s="2">
        <f t="shared" si="10"/>
        <v>0.88748091986574262</v>
      </c>
      <c r="Q12" s="2">
        <f t="shared" si="11"/>
        <v>5.3982232177091311E-4</v>
      </c>
    </row>
    <row r="13" spans="1:17">
      <c r="A13">
        <v>12</v>
      </c>
      <c r="B13">
        <f t="shared" si="0"/>
        <v>252</v>
      </c>
      <c r="C13">
        <f t="shared" si="1"/>
        <v>600</v>
      </c>
      <c r="E13" s="3">
        <f t="shared" si="2"/>
        <v>5.9092000000000002</v>
      </c>
      <c r="F13" s="3">
        <f t="shared" si="3"/>
        <v>6.4600000000014689E-3</v>
      </c>
      <c r="G13" s="3">
        <f t="shared" si="4"/>
        <v>3.777979999999999</v>
      </c>
      <c r="H13" s="3"/>
      <c r="I13" s="3">
        <f t="shared" si="5"/>
        <v>0.7706400000000011</v>
      </c>
      <c r="J13" s="3">
        <f t="shared" si="6"/>
        <v>2.2250200000000007</v>
      </c>
      <c r="K13" s="3"/>
      <c r="L13" s="3">
        <f t="shared" si="7"/>
        <v>4.5313999999999997</v>
      </c>
      <c r="M13" s="3">
        <f t="shared" si="8"/>
        <v>10.2225</v>
      </c>
      <c r="N13" s="3"/>
      <c r="O13" s="2">
        <f t="shared" si="9"/>
        <v>1.0559262692943967</v>
      </c>
      <c r="P13" s="2">
        <f t="shared" si="10"/>
        <v>0.6341359279753237</v>
      </c>
      <c r="Q13" s="2">
        <f t="shared" si="11"/>
        <v>4.2313508796912072E-5</v>
      </c>
    </row>
    <row r="14" spans="1:17">
      <c r="A14">
        <v>13</v>
      </c>
      <c r="B14">
        <f t="shared" si="0"/>
        <v>273</v>
      </c>
      <c r="C14">
        <f t="shared" si="1"/>
        <v>621.64948453608247</v>
      </c>
      <c r="E14" s="3">
        <f t="shared" si="2"/>
        <v>6.7188907216494851</v>
      </c>
      <c r="F14" s="3">
        <f t="shared" si="3"/>
        <v>0.7057383505154653</v>
      </c>
      <c r="G14" s="3">
        <f t="shared" si="4"/>
        <v>4.6049903092783495</v>
      </c>
      <c r="H14" s="3"/>
      <c r="I14" s="3">
        <f t="shared" si="5"/>
        <v>1.3053822680412381</v>
      </c>
      <c r="J14" s="3">
        <f t="shared" si="6"/>
        <v>2.9221334020618563</v>
      </c>
      <c r="K14" s="3"/>
      <c r="L14" s="3">
        <f t="shared" si="7"/>
        <v>5.1332556701030922</v>
      </c>
      <c r="M14" s="3">
        <f t="shared" si="8"/>
        <v>11.792087628865978</v>
      </c>
      <c r="N14" s="3"/>
      <c r="O14" s="2">
        <f t="shared" si="9"/>
        <v>0.82320741591236335</v>
      </c>
      <c r="P14" s="2">
        <f t="shared" si="10"/>
        <v>0.35420360402147127</v>
      </c>
      <c r="Q14" s="2">
        <f t="shared" si="11"/>
        <v>2.3088336524122852E-6</v>
      </c>
    </row>
    <row r="15" spans="1:17">
      <c r="A15">
        <v>14</v>
      </c>
      <c r="B15">
        <f t="shared" si="0"/>
        <v>294</v>
      </c>
      <c r="C15">
        <f t="shared" si="1"/>
        <v>643.29896907216494</v>
      </c>
      <c r="E15" s="3">
        <f t="shared" si="2"/>
        <v>7.5285814432989691</v>
      </c>
      <c r="F15" s="3">
        <f t="shared" si="3"/>
        <v>1.4050167010309291</v>
      </c>
      <c r="G15" s="3">
        <f t="shared" si="4"/>
        <v>5.4320006185566996</v>
      </c>
      <c r="H15" s="3"/>
      <c r="I15" s="3">
        <f t="shared" si="5"/>
        <v>1.8401245360824749</v>
      </c>
      <c r="J15" s="3">
        <f t="shared" si="6"/>
        <v>3.6192468041237116</v>
      </c>
      <c r="K15" s="3"/>
      <c r="L15" s="3">
        <f t="shared" si="7"/>
        <v>5.7351113402061848</v>
      </c>
      <c r="M15" s="3">
        <f t="shared" si="8"/>
        <v>13.361675257731957</v>
      </c>
      <c r="N15" s="3"/>
      <c r="O15" s="2">
        <f t="shared" si="9"/>
        <v>0.39354972842347435</v>
      </c>
      <c r="P15" s="2">
        <f t="shared" si="10"/>
        <v>0.15144156372921619</v>
      </c>
      <c r="Q15" s="2">
        <f t="shared" si="11"/>
        <v>8.769839591965497E-8</v>
      </c>
    </row>
    <row r="16" spans="1:17">
      <c r="A16">
        <v>15</v>
      </c>
      <c r="B16">
        <f t="shared" si="0"/>
        <v>315</v>
      </c>
      <c r="C16">
        <f t="shared" si="1"/>
        <v>664.94845360824741</v>
      </c>
      <c r="E16" s="3">
        <f t="shared" si="2"/>
        <v>8.338272164948453</v>
      </c>
      <c r="F16" s="3">
        <f t="shared" si="3"/>
        <v>2.104295051546393</v>
      </c>
      <c r="G16" s="3">
        <f t="shared" si="4"/>
        <v>6.2590109278350496</v>
      </c>
      <c r="H16" s="3"/>
      <c r="I16" s="3">
        <f t="shared" si="5"/>
        <v>2.374866804123712</v>
      </c>
      <c r="J16" s="3">
        <f t="shared" si="6"/>
        <v>4.3163602061855668</v>
      </c>
      <c r="K16" s="3"/>
      <c r="L16" s="3">
        <f t="shared" si="7"/>
        <v>6.3369670103092774</v>
      </c>
      <c r="M16" s="3">
        <f t="shared" si="8"/>
        <v>14.931262886597937</v>
      </c>
      <c r="N16" s="3"/>
      <c r="O16" s="2">
        <f t="shared" si="9"/>
        <v>0.11537810797992082</v>
      </c>
      <c r="P16" s="2">
        <f t="shared" si="10"/>
        <v>4.896241207285517E-2</v>
      </c>
      <c r="Q16" s="2">
        <f t="shared" si="11"/>
        <v>2.318868163505933E-9</v>
      </c>
    </row>
    <row r="17" spans="1:17">
      <c r="A17">
        <v>16</v>
      </c>
      <c r="B17">
        <f t="shared" si="0"/>
        <v>336</v>
      </c>
      <c r="C17">
        <f t="shared" si="1"/>
        <v>686.59793814432987</v>
      </c>
      <c r="E17" s="3">
        <f t="shared" si="2"/>
        <v>9.1479628865979379</v>
      </c>
      <c r="F17" s="3">
        <f t="shared" si="3"/>
        <v>2.8035734020618568</v>
      </c>
      <c r="G17" s="3">
        <f t="shared" si="4"/>
        <v>7.0860212371133997</v>
      </c>
      <c r="H17" s="3"/>
      <c r="I17" s="3">
        <f t="shared" si="5"/>
        <v>2.9096090721649488</v>
      </c>
      <c r="J17" s="3">
        <f t="shared" si="6"/>
        <v>5.0134736082474225</v>
      </c>
      <c r="K17" s="3"/>
      <c r="L17" s="3">
        <f t="shared" si="7"/>
        <v>6.93882268041237</v>
      </c>
      <c r="M17" s="3">
        <f t="shared" si="8"/>
        <v>16.500850515463913</v>
      </c>
      <c r="N17" s="3"/>
      <c r="O17" s="2">
        <f t="shared" si="9"/>
        <v>2.0743471151246917E-2</v>
      </c>
      <c r="P17" s="2">
        <f t="shared" si="10"/>
        <v>1.1913762710001084E-2</v>
      </c>
      <c r="Q17" s="2">
        <f t="shared" si="11"/>
        <v>4.2682108802515279E-11</v>
      </c>
    </row>
    <row r="18" spans="1:17">
      <c r="A18">
        <v>17</v>
      </c>
      <c r="B18">
        <f t="shared" si="0"/>
        <v>357</v>
      </c>
      <c r="C18">
        <f t="shared" si="1"/>
        <v>708.24742268041246</v>
      </c>
      <c r="E18" s="3">
        <f t="shared" si="2"/>
        <v>9.9576536082474263</v>
      </c>
      <c r="F18" s="3">
        <f t="shared" si="3"/>
        <v>3.5028517525773242</v>
      </c>
      <c r="G18" s="3">
        <f t="shared" si="4"/>
        <v>7.9130315463917542</v>
      </c>
      <c r="H18" s="3"/>
      <c r="I18" s="3">
        <f t="shared" si="5"/>
        <v>3.4443513402061887</v>
      </c>
      <c r="J18" s="3">
        <f t="shared" si="6"/>
        <v>5.7105870103092817</v>
      </c>
      <c r="K18" s="3"/>
      <c r="L18" s="3">
        <f t="shared" si="7"/>
        <v>7.5406783505154662</v>
      </c>
      <c r="M18" s="3">
        <f t="shared" si="8"/>
        <v>18.070438144329902</v>
      </c>
      <c r="N18" s="3"/>
      <c r="O18" s="2">
        <f t="shared" si="9"/>
        <v>2.2870396774107324E-3</v>
      </c>
      <c r="P18" s="2">
        <f t="shared" si="10"/>
        <v>2.1787600197033319E-3</v>
      </c>
      <c r="Q18" s="2">
        <f t="shared" si="11"/>
        <v>5.4689138398488195E-13</v>
      </c>
    </row>
    <row r="19" spans="1:17">
      <c r="A19">
        <v>18</v>
      </c>
      <c r="B19">
        <f t="shared" si="0"/>
        <v>378</v>
      </c>
      <c r="C19">
        <f t="shared" si="1"/>
        <v>729.89690721649481</v>
      </c>
      <c r="E19" s="3">
        <f t="shared" si="2"/>
        <v>10.767344329896906</v>
      </c>
      <c r="F19" s="3">
        <f t="shared" si="3"/>
        <v>4.2021301030927845</v>
      </c>
      <c r="G19" s="3">
        <f t="shared" si="4"/>
        <v>8.7400418556700998</v>
      </c>
      <c r="H19" s="3"/>
      <c r="I19" s="3">
        <f t="shared" si="5"/>
        <v>3.9790936082474229</v>
      </c>
      <c r="J19" s="3">
        <f t="shared" si="6"/>
        <v>6.4077004123711339</v>
      </c>
      <c r="K19" s="3"/>
      <c r="L19" s="3">
        <f t="shared" si="7"/>
        <v>8.1425340206185552</v>
      </c>
      <c r="M19" s="3">
        <f t="shared" si="8"/>
        <v>19.640025773195873</v>
      </c>
      <c r="N19" s="3"/>
      <c r="O19" s="2">
        <f t="shared" si="9"/>
        <v>1.5463230015408432E-4</v>
      </c>
      <c r="P19" s="2">
        <f t="shared" si="10"/>
        <v>2.9937188905645307E-4</v>
      </c>
      <c r="Q19" s="2">
        <f t="shared" si="11"/>
        <v>4.8779988812652566E-15</v>
      </c>
    </row>
    <row r="20" spans="1:17">
      <c r="A20">
        <v>19</v>
      </c>
      <c r="B20">
        <f t="shared" si="0"/>
        <v>399</v>
      </c>
      <c r="C20">
        <f t="shared" si="1"/>
        <v>751.54639175257739</v>
      </c>
      <c r="E20" s="3">
        <f t="shared" si="2"/>
        <v>11.577035051546396</v>
      </c>
      <c r="F20" s="3">
        <f t="shared" si="3"/>
        <v>4.9014084536082514</v>
      </c>
      <c r="G20" s="3">
        <f t="shared" si="4"/>
        <v>9.5670521649484552</v>
      </c>
      <c r="H20" s="3"/>
      <c r="I20" s="3">
        <f t="shared" si="5"/>
        <v>4.5138358762886623</v>
      </c>
      <c r="J20" s="3">
        <f t="shared" si="6"/>
        <v>7.1048138144329922</v>
      </c>
      <c r="K20" s="3"/>
      <c r="L20" s="3">
        <f t="shared" si="7"/>
        <v>8.7443896907216505</v>
      </c>
      <c r="M20" s="3">
        <f t="shared" si="8"/>
        <v>21.209613402061859</v>
      </c>
      <c r="N20" s="3"/>
      <c r="O20" s="2">
        <f t="shared" si="9"/>
        <v>6.4115197203944047E-6</v>
      </c>
      <c r="P20" s="2">
        <f t="shared" si="10"/>
        <v>3.0905103453674714E-5</v>
      </c>
      <c r="Q20" s="2">
        <f t="shared" si="11"/>
        <v>3.0287798943825876E-17</v>
      </c>
    </row>
    <row r="21" spans="1:17">
      <c r="A21">
        <v>20</v>
      </c>
      <c r="B21">
        <f t="shared" si="0"/>
        <v>420</v>
      </c>
      <c r="C21">
        <f t="shared" si="1"/>
        <v>773.19587628865975</v>
      </c>
      <c r="E21" s="3">
        <f t="shared" si="2"/>
        <v>12.386725773195876</v>
      </c>
      <c r="F21" s="3">
        <f t="shared" si="3"/>
        <v>5.6006868041237121</v>
      </c>
      <c r="G21" s="3">
        <f t="shared" si="4"/>
        <v>10.394062474226802</v>
      </c>
      <c r="H21" s="3"/>
      <c r="I21" s="3">
        <f t="shared" si="5"/>
        <v>5.0485781443298965</v>
      </c>
      <c r="J21" s="3">
        <f t="shared" si="6"/>
        <v>7.8019272164948443</v>
      </c>
      <c r="K21" s="3"/>
      <c r="L21" s="3">
        <f t="shared" si="7"/>
        <v>9.3462453608247404</v>
      </c>
      <c r="M21" s="3">
        <f t="shared" si="8"/>
        <v>22.77920103092783</v>
      </c>
      <c r="N21" s="3"/>
      <c r="O21" s="2">
        <f t="shared" si="9"/>
        <v>1.6302567166576535E-7</v>
      </c>
      <c r="P21" s="2">
        <f t="shared" si="10"/>
        <v>2.3969755519380043E-6</v>
      </c>
      <c r="Q21" s="2">
        <f t="shared" si="11"/>
        <v>1.3091190217792603E-19</v>
      </c>
    </row>
    <row r="22" spans="1:17">
      <c r="A22">
        <v>21</v>
      </c>
      <c r="B22">
        <f t="shared" si="0"/>
        <v>441</v>
      </c>
      <c r="C22">
        <f t="shared" si="1"/>
        <v>794.84536082474233</v>
      </c>
      <c r="E22" s="3">
        <f t="shared" si="2"/>
        <v>13.196416494845364</v>
      </c>
      <c r="F22" s="3">
        <f t="shared" si="3"/>
        <v>6.2999651546391791</v>
      </c>
      <c r="G22" s="3">
        <f t="shared" si="4"/>
        <v>11.221072783505155</v>
      </c>
      <c r="H22" s="3"/>
      <c r="I22" s="3">
        <f t="shared" si="5"/>
        <v>5.5833204123711369</v>
      </c>
      <c r="J22" s="3">
        <f t="shared" si="6"/>
        <v>8.4990406185567036</v>
      </c>
      <c r="K22" s="3"/>
      <c r="L22" s="3">
        <f t="shared" si="7"/>
        <v>9.9481010309278357</v>
      </c>
      <c r="M22" s="3">
        <f t="shared" si="8"/>
        <v>24.348788659793819</v>
      </c>
      <c r="N22" s="3"/>
      <c r="O22" s="2">
        <f t="shared" si="9"/>
        <v>2.5420568769439531E-9</v>
      </c>
      <c r="P22" s="2">
        <f t="shared" si="10"/>
        <v>1.3967248013124575E-7</v>
      </c>
      <c r="Q22" s="2">
        <f t="shared" si="11"/>
        <v>3.938909069675296E-22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RGB</vt:lpstr>
      <vt:lpstr>CMY</vt:lpstr>
      <vt:lpstr>W</vt:lpstr>
      <vt:lpstr>matching-functions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2014-04-08T08:54:11Z</dcterms:modified>
</cp:coreProperties>
</file>