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C097BD02-6533-44DD-903C-A09AAA45CDD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MAY '25 PV - 16.05.2025" sheetId="12" r:id="rId1"/>
    <sheet name="May'25 CV_Vin 2025  09.05.25" sheetId="11" r:id="rId2"/>
    <sheet name="CV Accessories Packsge" sheetId="3" r:id="rId3"/>
    <sheet name="Auditor Points" sheetId="4" r:id="rId4"/>
    <sheet name="Process" sheetId="5" r:id="rId5"/>
    <sheet name="Deal Approval Format" sheetId="6" r:id="rId6"/>
    <sheet name="Sheet1" sheetId="13" r:id="rId7"/>
  </sheets>
  <definedNames>
    <definedName name="_xlnm._FilterDatabase" localSheetId="0" hidden="1">'MAY ''25 PV - 16.05.2025'!$B$1:$L$22</definedName>
    <definedName name="_xlnm.Print_Area" localSheetId="0">'MAY ''25 PV - 16.05.2025'!$A$1:$L$51</definedName>
    <definedName name="_xlnm.Print_Area" localSheetId="1">'May''25 CV_Vin 2025  09.05.25'!$A$1:$M$32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2" l="1"/>
  <c r="D11" i="12"/>
  <c r="AB8" i="12"/>
  <c r="V5" i="12"/>
  <c r="V4" i="12"/>
  <c r="V7" i="12" s="1"/>
  <c r="AB3" i="12"/>
  <c r="AB7" i="12" s="1"/>
  <c r="AB9" i="12" s="1"/>
  <c r="Q3" i="12"/>
  <c r="C8" i="3" l="1"/>
  <c r="O17" i="3"/>
  <c r="L17" i="3"/>
  <c r="I17" i="3"/>
  <c r="F17" i="3"/>
  <c r="O8" i="3"/>
  <c r="L8" i="3"/>
  <c r="I8" i="3"/>
  <c r="F8" i="3"/>
  <c r="J8" i="13" l="1"/>
  <c r="E8" i="13"/>
  <c r="D8" i="13" s="1"/>
  <c r="M11" i="13"/>
  <c r="M8" i="13"/>
  <c r="M10" i="13" s="1"/>
  <c r="M4" i="13"/>
  <c r="L8" i="13"/>
  <c r="L10" i="13" s="1"/>
  <c r="K11" i="13"/>
  <c r="K8" i="13"/>
  <c r="K10" i="13" s="1"/>
  <c r="K12" i="13" s="1"/>
  <c r="F11" i="13"/>
  <c r="F12" i="13"/>
  <c r="H12" i="13"/>
  <c r="H11" i="13"/>
  <c r="H8" i="13"/>
  <c r="H10" i="13" s="1"/>
  <c r="G8" i="13"/>
  <c r="G10" i="13" s="1"/>
  <c r="G12" i="13" s="1"/>
  <c r="G6" i="13"/>
  <c r="G4" i="13"/>
  <c r="F10" i="13"/>
  <c r="F8" i="13"/>
  <c r="M12" i="13" l="1"/>
  <c r="L12" i="13"/>
  <c r="B23" i="6" l="1"/>
  <c r="B30" i="6"/>
  <c r="B40" i="6"/>
  <c r="B41" i="6" l="1"/>
</calcChain>
</file>

<file path=xl/sharedStrings.xml><?xml version="1.0" encoding="utf-8"?>
<sst xmlns="http://schemas.openxmlformats.org/spreadsheetml/2006/main" count="419" uniqueCount="265">
  <si>
    <t>Model</t>
  </si>
  <si>
    <t>BOLERO</t>
  </si>
  <si>
    <t>BOLERO NEO</t>
  </si>
  <si>
    <t>BOLERO NEO +</t>
  </si>
  <si>
    <t>Sr. No</t>
  </si>
  <si>
    <t>XUV 400</t>
  </si>
  <si>
    <t>Accessories</t>
  </si>
  <si>
    <t>PPF</t>
  </si>
  <si>
    <t>M&amp;M Contribution</t>
  </si>
  <si>
    <t>T&amp;C:</t>
  </si>
  <si>
    <t>Additional VIN Liquidation Support from M&amp;M to be added in overall Discount</t>
  </si>
  <si>
    <t>THAR (D)</t>
  </si>
  <si>
    <t>THAR (P)</t>
  </si>
  <si>
    <t>Maxx City</t>
  </si>
  <si>
    <t>Veero</t>
  </si>
  <si>
    <t>Supro</t>
  </si>
  <si>
    <t>Seat Covers</t>
  </si>
  <si>
    <t>Rain Visor</t>
  </si>
  <si>
    <t>Steering Cover</t>
  </si>
  <si>
    <t>Wheel Covers</t>
  </si>
  <si>
    <t>Mobile Charger</t>
  </si>
  <si>
    <t>Display Music System &amp; Speakers</t>
  </si>
  <si>
    <t>Music System &amp; Speakers</t>
  </si>
  <si>
    <t>Total</t>
  </si>
  <si>
    <t>Air Pump</t>
  </si>
  <si>
    <t>Perfume</t>
  </si>
  <si>
    <t>CAMPER CV 2WD</t>
  </si>
  <si>
    <t>CAMPER GOLD ZX</t>
  </si>
  <si>
    <t>MAXX CITY</t>
  </si>
  <si>
    <t>MAXX HD</t>
  </si>
  <si>
    <t xml:space="preserve">PICK UP </t>
  </si>
  <si>
    <t>SUPRO</t>
  </si>
  <si>
    <t>VEERO</t>
  </si>
  <si>
    <t>As per company scheme</t>
  </si>
  <si>
    <t>Sales Process Review</t>
  </si>
  <si>
    <t>4. Parallel bookings</t>
  </si>
  <si>
    <t>12. Service packages</t>
  </si>
  <si>
    <t>13. Accessories</t>
  </si>
  <si>
    <t>14. RSA</t>
  </si>
  <si>
    <t>15. Extended warranty</t>
  </si>
  <si>
    <t>16. Fast tag</t>
  </si>
  <si>
    <t>17. Finance pay-out</t>
  </si>
  <si>
    <t>18. Registration</t>
  </si>
  <si>
    <t>19. DSA deals</t>
  </si>
  <si>
    <t>20. Implied DSA</t>
  </si>
  <si>
    <t>22. Demo Vehicles</t>
  </si>
  <si>
    <t>23. Management referral</t>
  </si>
  <si>
    <t>24. OEM approvals</t>
  </si>
  <si>
    <t>25. Leasing commissions</t>
  </si>
  <si>
    <t>26. Escalation status</t>
  </si>
  <si>
    <t>27. Observations</t>
  </si>
  <si>
    <t>28. Business Insights</t>
  </si>
  <si>
    <t>29. Benchmarking reports</t>
  </si>
  <si>
    <t>30. Penetrations</t>
  </si>
  <si>
    <t>Receipts</t>
  </si>
  <si>
    <t>Booking validity</t>
  </si>
  <si>
    <t>Allied Services</t>
  </si>
  <si>
    <t>Grey Area</t>
  </si>
  <si>
    <t>Reporting</t>
  </si>
  <si>
    <t>1. Booking intimation and Submission</t>
  </si>
  <si>
    <t>3. Obtaining minimum booking amount</t>
  </si>
  <si>
    <t>5. Out of purview bookings</t>
  </si>
  <si>
    <t>6. Cash receipt only in front of auditors</t>
  </si>
  <si>
    <t>7. Auditors to put his stamp on each cash verified</t>
  </si>
  <si>
    <t>8. Vehicle released on receipt of full payment</t>
  </si>
  <si>
    <t>9. Tracking of amount received against DO</t>
  </si>
  <si>
    <t>10.3rd Party payment Supportings</t>
  </si>
  <si>
    <t>11. Discount on insurance OD</t>
  </si>
  <si>
    <t>21. Margin on trade in vehicles</t>
  </si>
  <si>
    <t>2. Completeness of Documents</t>
  </si>
  <si>
    <t>Finance Payout</t>
  </si>
  <si>
    <t>DEAL APPROVAL</t>
  </si>
  <si>
    <t>NAME OF CUSTOMER</t>
  </si>
  <si>
    <t>TYPE OF CUSTOMER</t>
  </si>
  <si>
    <t>INDIVIDUAL</t>
  </si>
  <si>
    <t>FINANCE</t>
  </si>
  <si>
    <t>IN HOUSE</t>
  </si>
  <si>
    <t>MODEL &amp; VARIANT</t>
  </si>
  <si>
    <t>RTO</t>
  </si>
  <si>
    <t>COLOUR</t>
  </si>
  <si>
    <t>INSURANCE</t>
  </si>
  <si>
    <t>BOOKING DATE</t>
  </si>
  <si>
    <t>FINANCE COMPANY</t>
  </si>
  <si>
    <t>MMFSL</t>
  </si>
  <si>
    <t>DELIVERY DATE</t>
  </si>
  <si>
    <t>DOCUMENTS TO BE ATTACHED</t>
  </si>
  <si>
    <t>FINANCE STATUS</t>
  </si>
  <si>
    <t>DOWN PAYMENT STATUS</t>
  </si>
  <si>
    <t>BOOKING FORM</t>
  </si>
  <si>
    <t>EX SHOWROOM PRICE</t>
  </si>
  <si>
    <t>PAN CARD (COLOUR PHOTO COPY)</t>
  </si>
  <si>
    <t>TCS (1%)</t>
  </si>
  <si>
    <t>ADDRESS PROOF</t>
  </si>
  <si>
    <t>INSURANCE </t>
  </si>
  <si>
    <t>ACCESSORIES FORM</t>
  </si>
  <si>
    <t>ZERO DEP + ENGINE COVER</t>
  </si>
  <si>
    <t>ALL UNDERTAKINGS</t>
  </si>
  <si>
    <t>EXCHANGE</t>
  </si>
  <si>
    <t>HYPO.</t>
  </si>
  <si>
    <t>IF YES, WHETHER ALL DOCUMENTS ATTACHED</t>
  </si>
  <si>
    <t>SMC TAX </t>
  </si>
  <si>
    <t>LOYALTY</t>
  </si>
  <si>
    <t>RSA (1 YEAR)</t>
  </si>
  <si>
    <t>ACCESSORIES</t>
  </si>
  <si>
    <t>CORPORATE (UDYAM CERTIFICATE)</t>
  </si>
  <si>
    <t>E.W 4 OR 4 &amp; 5 YEAR</t>
  </si>
  <si>
    <t>REFERENCE SCHEME </t>
  </si>
  <si>
    <t>GROSS TOTAL</t>
  </si>
  <si>
    <t>LESS: DISCOUNT </t>
  </si>
  <si>
    <t>CONSUMER SCHEME</t>
  </si>
  <si>
    <t>EXCHANGE BONUS</t>
  </si>
  <si>
    <t>CORPORATE DISCOUNT</t>
  </si>
  <si>
    <t>Total M&amp;M Contribution</t>
  </si>
  <si>
    <t>Dealer Contribution:</t>
  </si>
  <si>
    <t>DEALER DISCOUNT 1</t>
  </si>
  <si>
    <t>DEALER DISCOUNT 2</t>
  </si>
  <si>
    <t>DEALER DISCOUNT 3</t>
  </si>
  <si>
    <t>DEALER DISCOUNT 4</t>
  </si>
  <si>
    <t>DEALER DISCOUNT 5</t>
  </si>
  <si>
    <t>DEALER DISCOUNT 6</t>
  </si>
  <si>
    <t>Total Dealer Contribution</t>
  </si>
  <si>
    <t>TOTAL DISCOUNT</t>
  </si>
  <si>
    <t>NET PAYMENT</t>
  </si>
  <si>
    <t>BOOKING AMOUNT:-</t>
  </si>
  <si>
    <t>GST NO:-</t>
  </si>
  <si>
    <t>-</t>
  </si>
  <si>
    <t>FINANCE HYPO:-</t>
  </si>
  <si>
    <t>ACCESSORIES LIST</t>
  </si>
  <si>
    <t>FINANCE BRANCH:-</t>
  </si>
  <si>
    <t>SC NAME:-</t>
  </si>
  <si>
    <t>TM/BM NAME:-</t>
  </si>
  <si>
    <t>SM NAME:-</t>
  </si>
  <si>
    <t>LOCATION:-</t>
  </si>
  <si>
    <t>VIN  YEAR:-</t>
  </si>
  <si>
    <t>Insurance Discount</t>
  </si>
  <si>
    <t>RSA</t>
  </si>
  <si>
    <t>EW</t>
  </si>
  <si>
    <t>Maxicare / Ceramic</t>
  </si>
  <si>
    <t>MAXI CARE / CERAMIC</t>
  </si>
  <si>
    <t xml:space="preserve">Customer Discount Acknowledgement on all booking forms </t>
  </si>
  <si>
    <t>Check Points</t>
  </si>
  <si>
    <t>Tally Ledger - Amount to Match with Deal Given</t>
  </si>
  <si>
    <t>Verify each payment received in Tally with Bank Statement</t>
  </si>
  <si>
    <t>Tracking of amount received against DO</t>
  </si>
  <si>
    <t>DMS Invoice of Each Retailed Vehicle</t>
  </si>
  <si>
    <t>RSA Invoice &amp; Payment</t>
  </si>
  <si>
    <t>Discount on Insurance</t>
  </si>
  <si>
    <t>Accessories Invoice &amp; Payment</t>
  </si>
  <si>
    <t>Extended Warranty Invoice &amp; Payment</t>
  </si>
  <si>
    <t>NOT PART OF DISCOUNT</t>
  </si>
  <si>
    <t>Total Discount with M&amp;M</t>
  </si>
  <si>
    <t>Exchange &amp; Corporate Discount</t>
  </si>
  <si>
    <t>NO Additional Payout to be Passed on to DSA - Both PV &amp; CV</t>
  </si>
  <si>
    <t>NO DSA Sale on Exshowroom</t>
  </si>
  <si>
    <t>Vin's Above 90 Days are open for Discount - Auditor to take Tally Stock on 5th of Every month for &gt;90 Days Stock</t>
  </si>
  <si>
    <t>Finance Penetration @ 60% to be Driven through Incentive Structure</t>
  </si>
  <si>
    <t>YES</t>
  </si>
  <si>
    <t>Inhouse Insurance</t>
  </si>
  <si>
    <t>Corporate Discount</t>
  </si>
  <si>
    <t>As per Company Bulletin</t>
  </si>
  <si>
    <t>ADDITIONAL VIN SUPPORT</t>
  </si>
  <si>
    <t>CHASSIS NUMBER:</t>
  </si>
  <si>
    <t>CHASSIS Ageing:</t>
  </si>
  <si>
    <t xml:space="preserve"> Consumer Scheme</t>
  </si>
  <si>
    <t>DEALER DISCOUNT 7</t>
  </si>
  <si>
    <t>SCORPIO CLASSIC S11</t>
  </si>
  <si>
    <t>BLACK</t>
  </si>
  <si>
    <t>DEALER DISCOUNT 8</t>
  </si>
  <si>
    <t>Dealer Contribution in Consumer Scheme</t>
  </si>
  <si>
    <t>Additional (Only incase of Inhouse Insurance)</t>
  </si>
  <si>
    <t>Consumer Scheme</t>
  </si>
  <si>
    <t>Maxx HD (CNG)</t>
  </si>
  <si>
    <t>Maxx City (CNG)</t>
  </si>
  <si>
    <t>Insurance Value with Zero Dept</t>
  </si>
  <si>
    <t xml:space="preserve">Exchange </t>
  </si>
  <si>
    <t>Invoice on full amount</t>
  </si>
  <si>
    <t>Price List to be same at both dealerships</t>
  </si>
  <si>
    <t>Price list to be shared</t>
  </si>
  <si>
    <t>New Deal Format to be implemented at both dealerships</t>
  </si>
  <si>
    <t>Vintage &gt;90 Stock list to be shared</t>
  </si>
  <si>
    <t>Additional Vin support list to be shared</t>
  </si>
  <si>
    <t>Consumer Scheme Bulletins to be shared</t>
  </si>
  <si>
    <t>for Auditor</t>
  </si>
  <si>
    <t>Bookings list till 7th Jan 2025 to be shared - as per DMS</t>
  </si>
  <si>
    <t>Tally Access to be given</t>
  </si>
  <si>
    <t>Mail id to be added in dealapproval group</t>
  </si>
  <si>
    <t>New Mail id for Auditor - auditor@nanavatimahindra.com</t>
  </si>
  <si>
    <t>amit.solanki@astuteconsulting.com</t>
  </si>
  <si>
    <t>Discount Grid</t>
  </si>
  <si>
    <t>Dlr Contri</t>
  </si>
  <si>
    <t>SCORPIO N (Z2) - 2025</t>
  </si>
  <si>
    <t>M&amp;M Contri</t>
  </si>
  <si>
    <t>SCORPIO CLASSIC</t>
  </si>
  <si>
    <t>Additional Dealer Contri</t>
  </si>
  <si>
    <t>Dealer Contri</t>
  </si>
  <si>
    <t>VIN 2025</t>
  </si>
  <si>
    <t>XUV 3XO (Petrol) - 2025 (All Except AX7 Series &amp; AX5 PM AT)</t>
  </si>
  <si>
    <t>XUV 3XO (Diesel) 2025</t>
  </si>
  <si>
    <t>XUV 3XO (Petrol)AX7 Series &amp; AX5 PM AT - 2025</t>
  </si>
  <si>
    <t>INHOUSE INSURANCE MANDATORY</t>
  </si>
  <si>
    <t>MY24/23</t>
  </si>
  <si>
    <t>XUV 700 (AX3 &amp; AX5) - 2025</t>
  </si>
  <si>
    <t>XUV 3XO (Petrol) - 2025 AX5 TGDI</t>
  </si>
  <si>
    <t>XUV 700 (MX) - 2025</t>
  </si>
  <si>
    <t>Admin@123#</t>
  </si>
  <si>
    <t>25K CASH DISCOUNT + 32K CERAMIC COATING FREE (MAHINDRA APPROVED)</t>
  </si>
  <si>
    <t>15K CASH DISCOUNT + 32K CERAMIC COATING FREE ( MAHIDNRA APPROVED)</t>
  </si>
  <si>
    <t>SCORPIO-N ( Z4 &amp; Z6)</t>
  </si>
  <si>
    <t>SCORPIO N (Z8 SERIES) - 2025</t>
  </si>
  <si>
    <t>XUV 700 (AX7 SERIES) - 2025</t>
  </si>
  <si>
    <r>
      <t xml:space="preserve">50K + (26K CERAMIC COATING (MAHINDRA APPROVED) </t>
    </r>
    <r>
      <rPr>
        <b/>
        <sz val="12"/>
        <color rgb="FFFF0000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4TH YEAR SHIELD FREE)</t>
    </r>
  </si>
  <si>
    <t>CAMPER (ALL)</t>
  </si>
  <si>
    <t>Accessories pack free will not be applicable in Exchange cases</t>
  </si>
  <si>
    <t>Dealer Offer ( Without Exchange Case)</t>
  </si>
  <si>
    <t>Dealer Offer ( If Exchange Case)</t>
  </si>
  <si>
    <t>For Camper Model Insurance in house is mandatory and in case of out house Insurance only M&amp;M Consumer offer will be applicable</t>
  </si>
  <si>
    <t>Accessories Discount ( Only Where Free Accessory package is not part of Dealer Offer)</t>
  </si>
  <si>
    <t>Any Acceories Package from List @ 30%</t>
  </si>
  <si>
    <t>Exchange as per M&amp;M Policy</t>
  </si>
  <si>
    <t>VIN 2024 vehicles are not part of Discount adherance</t>
  </si>
  <si>
    <t xml:space="preserve">       New Price will be applicable for all the Bookings from 10th May'25</t>
  </si>
  <si>
    <t>&gt;50K  -&gt;  10%</t>
  </si>
  <si>
    <t>Diesel</t>
  </si>
  <si>
    <t>DM</t>
  </si>
  <si>
    <t>INS</t>
  </si>
  <si>
    <t>OEM</t>
  </si>
  <si>
    <t>ESR</t>
  </si>
  <si>
    <t>ACC</t>
  </si>
  <si>
    <t>CERAMIC</t>
  </si>
  <si>
    <t>AX5 D MT</t>
  </si>
  <si>
    <t>INFLOW</t>
  </si>
  <si>
    <t>O/F</t>
  </si>
  <si>
    <t>RETENTION</t>
  </si>
  <si>
    <t>AX5 P MT</t>
  </si>
  <si>
    <t>(INHOUSE INSURANCE + 25K ACCESSORIES + 26K CERAMIC COATING )MANDATORY</t>
  </si>
  <si>
    <t>FREE INSURNACE AS PER PRICE LIST</t>
  </si>
  <si>
    <t>FREE INSURNACE AS PER PRICE LIST + 32K CERAMIC COATING FREE (MAHINDRA APPROVED)</t>
  </si>
  <si>
    <t>(INHOUSE INSURANCE + 25K ACCESSORIES + 32K CERAMIC COATING )MANDATORY</t>
  </si>
  <si>
    <t>25K CASH DISCOUNT + 4th Year EW FREE + 32K CERAMIC COATING FREE (MAHINDRA APPROVED)</t>
  </si>
  <si>
    <t xml:space="preserve">100% INSURANCE FREE </t>
  </si>
  <si>
    <t>51000 + 44000 RTO</t>
  </si>
  <si>
    <r>
      <t>100% INSURANCE FREE +</t>
    </r>
    <r>
      <rPr>
        <b/>
        <sz val="11"/>
        <color rgb="FFFF0000"/>
        <rFont val="Calibri"/>
        <family val="2"/>
        <scheme val="minor"/>
      </rPr>
      <t xml:space="preserve"> 100% RTO FREE</t>
    </r>
  </si>
  <si>
    <t>Maxx HD (1.7 LX/ 1.7 LX CBC)</t>
  </si>
  <si>
    <t>Maxx HD  (1.7 MXI/ 1.7 VXI AC/ 1.7L-LX/ 1.7L-MXI/ 1/7L- SXI AC)</t>
  </si>
  <si>
    <t>Maxx HD (2 Ton)</t>
  </si>
  <si>
    <r>
      <t xml:space="preserve">50% INSURANCE FREE + </t>
    </r>
    <r>
      <rPr>
        <b/>
        <sz val="11"/>
        <color rgb="FFFF0000"/>
        <rFont val="Calibri"/>
        <family val="2"/>
        <scheme val="minor"/>
      </rPr>
      <t>12K ACCESSORIES PACK FREE</t>
    </r>
  </si>
  <si>
    <r>
      <t xml:space="preserve">100% INSURANCE FREE + </t>
    </r>
    <r>
      <rPr>
        <b/>
        <sz val="11"/>
        <color rgb="FFFF0000"/>
        <rFont val="Calibri"/>
        <family val="2"/>
        <scheme val="minor"/>
      </rPr>
      <t>20K ACCESSORIES PACK FREE</t>
    </r>
  </si>
  <si>
    <t>PUP (4WD PS/ CBC 4WD PS/ 1.3T CBC MS)</t>
  </si>
  <si>
    <t xml:space="preserve">50% INSURANCE FREE </t>
  </si>
  <si>
    <t>PUP (1.3T MS/ 1.3T PS/ 1.3T PS AC)</t>
  </si>
  <si>
    <t>New Price will be applicable for all the Bookings from 09th June'25</t>
  </si>
  <si>
    <t>TOTAL</t>
  </si>
  <si>
    <r>
      <t xml:space="preserve">100% INSURANCE FREE + </t>
    </r>
    <r>
      <rPr>
        <b/>
        <sz val="11"/>
        <color rgb="FFFF0000"/>
        <rFont val="Calibri"/>
        <family val="2"/>
        <scheme val="minor"/>
      </rPr>
      <t>10K ACCESSORIES PACK FREE</t>
    </r>
  </si>
  <si>
    <r>
      <t xml:space="preserve">70% INSURANCE FREE + </t>
    </r>
    <r>
      <rPr>
        <b/>
        <sz val="11"/>
        <color rgb="FFFF0000"/>
        <rFont val="Calibri"/>
        <family val="2"/>
        <scheme val="minor"/>
      </rPr>
      <t>10K ACCESSORIES PACK FREE</t>
    </r>
  </si>
  <si>
    <t>15K CASH DISCOUNT +  4th Year EW FREE + 32K CERAMIC COATING FREE (MAHINDRA APPROVED)</t>
  </si>
  <si>
    <t>SCORPIO-N - Black Edition</t>
  </si>
  <si>
    <t>40K CASH DISCOUNT + 32K CERAMIC COATING FREE (MAHINDRA APPROVED)</t>
  </si>
  <si>
    <t>40K CASH DISCOUNT + FOOT STEP +7D  MATTING + MUD FLAP + SCREEN GUARD ACCESSORIES FREE WORTH Rs.35K FREE + 32K CERAMIC COATING FREE (MAHINDRA APPROVED)</t>
  </si>
  <si>
    <r>
      <t xml:space="preserve">(25K ACCESSORIES FREE + 32K CERAMIC FREE) </t>
    </r>
    <r>
      <rPr>
        <b/>
        <sz val="12"/>
        <color rgb="FFFF0000"/>
        <rFont val="Calibri (Body)"/>
      </rPr>
      <t>OR</t>
    </r>
    <r>
      <rPr>
        <sz val="12"/>
        <color theme="1"/>
        <rFont val="Calibri"/>
        <family val="2"/>
        <scheme val="minor"/>
      </rPr>
      <t xml:space="preserve"> PPF FREE</t>
    </r>
  </si>
  <si>
    <t>25K CASH DISCOUNT + 15K ACCESSORY FREE</t>
  </si>
  <si>
    <t>ALL THAR ROXX VARIANTS ( EXCPT MOCHA INTERIORS)</t>
  </si>
  <si>
    <t>BE 6 &amp; XEV 9E</t>
  </si>
  <si>
    <t>95% Inhouse Insurance to be maintained in PV &amp; CV AND 90% Inhouse insurance to be maintained in EV</t>
  </si>
  <si>
    <r>
      <t xml:space="preserve">(3+3 INSURANCE TO BE OFFERED AT THE PRICE OF 1+3) </t>
    </r>
    <r>
      <rPr>
        <b/>
        <sz val="14"/>
        <color rgb="FFFF0000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 ( PPF FREE +2OK ACCESSORIES FREE IF 1+3 INSURANCE IS PURCHASED )</t>
    </r>
  </si>
  <si>
    <t>Only Accessories 
( Ceramic coating will be counted in this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</si>
</sst>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5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 (Body)"/>
    </font>
    <font>
      <b/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8" fillId="7" borderId="16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vertical="center" wrapText="1"/>
    </xf>
    <xf numFmtId="0" fontId="8" fillId="8" borderId="18" xfId="0" applyFont="1" applyFill="1" applyBorder="1" applyAlignment="1">
      <alignment horizontal="center" vertical="center" wrapText="1"/>
    </xf>
    <xf numFmtId="14" fontId="8" fillId="6" borderId="18" xfId="0" applyNumberFormat="1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vertical="center" wrapText="1"/>
    </xf>
    <xf numFmtId="0" fontId="8" fillId="8" borderId="19" xfId="0" applyFont="1" applyFill="1" applyBorder="1" applyAlignment="1">
      <alignment horizontal="center" wrapText="1"/>
    </xf>
    <xf numFmtId="0" fontId="8" fillId="7" borderId="20" xfId="0" applyFont="1" applyFill="1" applyBorder="1" applyAlignment="1">
      <alignment vertical="center" wrapText="1"/>
    </xf>
    <xf numFmtId="0" fontId="8" fillId="6" borderId="20" xfId="0" applyFont="1" applyFill="1" applyBorder="1" applyAlignment="1">
      <alignment horizontal="center" vertical="center" wrapText="1"/>
    </xf>
    <xf numFmtId="3" fontId="8" fillId="6" borderId="1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8" fillId="10" borderId="22" xfId="0" applyFont="1" applyFill="1" applyBorder="1" applyAlignment="1">
      <alignment vertical="center" wrapText="1"/>
    </xf>
    <xf numFmtId="3" fontId="8" fillId="10" borderId="23" xfId="0" applyNumberFormat="1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vertical="center" wrapText="1"/>
    </xf>
    <xf numFmtId="0" fontId="8" fillId="2" borderId="27" xfId="0" applyFont="1" applyFill="1" applyBorder="1" applyAlignment="1">
      <alignment vertical="center" wrapText="1"/>
    </xf>
    <xf numFmtId="0" fontId="8" fillId="6" borderId="21" xfId="0" applyFont="1" applyFill="1" applyBorder="1" applyAlignment="1">
      <alignment vertical="center" wrapText="1"/>
    </xf>
    <xf numFmtId="0" fontId="8" fillId="6" borderId="24" xfId="0" applyFont="1" applyFill="1" applyBorder="1" applyAlignment="1">
      <alignment vertical="center" wrapText="1"/>
    </xf>
    <xf numFmtId="0" fontId="8" fillId="12" borderId="27" xfId="0" applyFont="1" applyFill="1" applyBorder="1" applyAlignment="1">
      <alignment wrapText="1"/>
    </xf>
    <xf numFmtId="3" fontId="8" fillId="12" borderId="27" xfId="0" applyNumberFormat="1" applyFont="1" applyFill="1" applyBorder="1" applyAlignment="1">
      <alignment horizontal="center" wrapText="1"/>
    </xf>
    <xf numFmtId="3" fontId="8" fillId="10" borderId="19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9" fillId="13" borderId="24" xfId="0" applyFont="1" applyFill="1" applyBorder="1" applyAlignment="1">
      <alignment wrapText="1"/>
    </xf>
    <xf numFmtId="0" fontId="9" fillId="13" borderId="0" xfId="0" applyFont="1" applyFill="1" applyAlignment="1">
      <alignment wrapText="1"/>
    </xf>
    <xf numFmtId="0" fontId="9" fillId="13" borderId="21" xfId="0" applyFont="1" applyFill="1" applyBorder="1" applyAlignment="1">
      <alignment wrapText="1"/>
    </xf>
    <xf numFmtId="0" fontId="8" fillId="7" borderId="26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9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8" fillId="14" borderId="16" xfId="0" applyFont="1" applyFill="1" applyBorder="1" applyAlignment="1">
      <alignment wrapText="1"/>
    </xf>
    <xf numFmtId="0" fontId="8" fillId="14" borderId="21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8" fillId="7" borderId="25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vertical="center" wrapText="1"/>
    </xf>
    <xf numFmtId="0" fontId="8" fillId="7" borderId="35" xfId="0" applyFont="1" applyFill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8" fillId="6" borderId="24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vertical="center" wrapText="1"/>
    </xf>
    <xf numFmtId="0" fontId="8" fillId="7" borderId="42" xfId="0" applyFont="1" applyFill="1" applyBorder="1" applyAlignment="1">
      <alignment vertical="center" wrapText="1"/>
    </xf>
    <xf numFmtId="3" fontId="8" fillId="8" borderId="35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3" fontId="8" fillId="8" borderId="24" xfId="0" applyNumberFormat="1" applyFont="1" applyFill="1" applyBorder="1" applyAlignment="1">
      <alignment horizontal="center" vertical="center" wrapText="1"/>
    </xf>
    <xf numFmtId="3" fontId="8" fillId="8" borderId="27" xfId="0" applyNumberFormat="1" applyFont="1" applyFill="1" applyBorder="1" applyAlignment="1">
      <alignment horizontal="center" vertical="center" wrapText="1"/>
    </xf>
    <xf numFmtId="3" fontId="8" fillId="2" borderId="27" xfId="0" applyNumberFormat="1" applyFont="1" applyFill="1" applyBorder="1" applyAlignment="1">
      <alignment horizontal="center" vertical="center" wrapText="1"/>
    </xf>
    <xf numFmtId="3" fontId="8" fillId="8" borderId="37" xfId="0" applyNumberFormat="1" applyFont="1" applyFill="1" applyBorder="1" applyAlignment="1">
      <alignment horizontal="center" vertical="center" wrapText="1"/>
    </xf>
    <xf numFmtId="3" fontId="8" fillId="8" borderId="30" xfId="0" applyNumberFormat="1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 wrapText="1"/>
    </xf>
    <xf numFmtId="0" fontId="8" fillId="8" borderId="32" xfId="0" applyFont="1" applyFill="1" applyBorder="1" applyAlignment="1">
      <alignment horizontal="center" vertical="center" wrapText="1"/>
    </xf>
    <xf numFmtId="0" fontId="8" fillId="12" borderId="42" xfId="0" applyFont="1" applyFill="1" applyBorder="1" applyAlignment="1">
      <alignment vertical="center" wrapText="1"/>
    </xf>
    <xf numFmtId="0" fontId="8" fillId="12" borderId="43" xfId="0" applyFont="1" applyFill="1" applyBorder="1" applyAlignment="1">
      <alignment vertical="center" wrapText="1"/>
    </xf>
    <xf numFmtId="0" fontId="8" fillId="12" borderId="24" xfId="0" applyFont="1" applyFill="1" applyBorder="1" applyAlignment="1">
      <alignment vertical="center" wrapText="1"/>
    </xf>
    <xf numFmtId="0" fontId="8" fillId="12" borderId="27" xfId="0" applyFont="1" applyFill="1" applyBorder="1" applyAlignment="1">
      <alignment vertical="center" wrapText="1"/>
    </xf>
    <xf numFmtId="0" fontId="8" fillId="8" borderId="46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25" xfId="0" applyFont="1" applyFill="1" applyBorder="1" applyAlignment="1">
      <alignment horizontal="center" vertical="center"/>
    </xf>
    <xf numFmtId="0" fontId="12" fillId="4" borderId="0" xfId="2" applyFont="1" applyFill="1" applyAlignment="1">
      <alignment horizontal="center"/>
    </xf>
    <xf numFmtId="0" fontId="0" fillId="0" borderId="19" xfId="0" applyBorder="1" applyAlignment="1">
      <alignment vertical="center"/>
    </xf>
    <xf numFmtId="0" fontId="0" fillId="0" borderId="21" xfId="0" applyBorder="1" applyAlignment="1">
      <alignment vertical="center"/>
    </xf>
    <xf numFmtId="0" fontId="11" fillId="2" borderId="40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vertical="center"/>
    </xf>
    <xf numFmtId="0" fontId="11" fillId="4" borderId="40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22" xfId="0" applyBorder="1"/>
    <xf numFmtId="0" fontId="0" fillId="0" borderId="0" xfId="0" applyAlignment="1">
      <alignment wrapText="1"/>
    </xf>
    <xf numFmtId="0" fontId="0" fillId="0" borderId="2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14" fillId="0" borderId="0" xfId="0" applyFont="1"/>
    <xf numFmtId="0" fontId="4" fillId="4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2" borderId="40" xfId="0" applyFont="1" applyFill="1" applyBorder="1" applyAlignment="1">
      <alignment horizontal="center" vertical="center" wrapText="1"/>
    </xf>
    <xf numFmtId="1" fontId="0" fillId="0" borderId="0" xfId="0" applyNumberFormat="1"/>
    <xf numFmtId="0" fontId="2" fillId="17" borderId="40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2" fillId="16" borderId="40" xfId="0" applyFont="1" applyFill="1" applyBorder="1" applyAlignment="1">
      <alignment horizontal="center" vertical="center" wrapText="1"/>
    </xf>
    <xf numFmtId="0" fontId="2" fillId="17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4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6" fillId="3" borderId="3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5" fillId="3" borderId="30" xfId="0" applyFont="1" applyFill="1" applyBorder="1" applyAlignment="1">
      <alignment horizontal="center" vertical="center"/>
    </xf>
    <xf numFmtId="0" fontId="5" fillId="3" borderId="46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40" xfId="0" applyFont="1" applyFill="1" applyBorder="1" applyAlignment="1">
      <alignment horizontal="center"/>
    </xf>
    <xf numFmtId="0" fontId="5" fillId="18" borderId="1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16" borderId="4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9" fontId="2" fillId="0" borderId="40" xfId="1" applyFont="1" applyBorder="1" applyAlignment="1">
      <alignment horizontal="center" vertical="center"/>
    </xf>
    <xf numFmtId="0" fontId="2" fillId="0" borderId="0" xfId="0" applyFont="1"/>
    <xf numFmtId="9" fontId="2" fillId="0" borderId="0" xfId="1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1" fillId="19" borderId="40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17" borderId="40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4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8" fillId="15" borderId="1" xfId="0" applyFont="1" applyFill="1" applyBorder="1" applyAlignment="1">
      <alignment wrapText="1"/>
    </xf>
    <xf numFmtId="0" fontId="8" fillId="15" borderId="2" xfId="0" applyFont="1" applyFill="1" applyBorder="1" applyAlignment="1">
      <alignment wrapText="1"/>
    </xf>
    <xf numFmtId="0" fontId="8" fillId="15" borderId="36" xfId="0" applyFont="1" applyFill="1" applyBorder="1" applyAlignment="1">
      <alignment wrapText="1"/>
    </xf>
    <xf numFmtId="0" fontId="8" fillId="6" borderId="44" xfId="0" applyFont="1" applyFill="1" applyBorder="1" applyAlignment="1">
      <alignment horizontal="center" vertical="center" wrapText="1"/>
    </xf>
    <xf numFmtId="0" fontId="8" fillId="6" borderId="45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3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vertical="center" wrapText="1"/>
    </xf>
    <xf numFmtId="0" fontId="8" fillId="7" borderId="34" xfId="0" applyFont="1" applyFill="1" applyBorder="1" applyAlignment="1">
      <alignment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38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8" fillId="6" borderId="27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wrapText="1"/>
    </xf>
    <xf numFmtId="0" fontId="8" fillId="8" borderId="9" xfId="0" applyFont="1" applyFill="1" applyBorder="1" applyAlignment="1">
      <alignment horizontal="center" wrapText="1"/>
    </xf>
    <xf numFmtId="0" fontId="8" fillId="8" borderId="10" xfId="0" applyFont="1" applyFill="1" applyBorder="1" applyAlignment="1">
      <alignment horizontal="center" wrapText="1"/>
    </xf>
    <xf numFmtId="0" fontId="8" fillId="9" borderId="35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8" fillId="9" borderId="27" xfId="0" applyFont="1" applyFill="1" applyBorder="1" applyAlignment="1">
      <alignment horizontal="center" vertical="center" wrapText="1"/>
    </xf>
    <xf numFmtId="0" fontId="8" fillId="9" borderId="28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6" borderId="35" xfId="0" applyFont="1" applyFill="1" applyBorder="1" applyAlignment="1">
      <alignment vertical="center" wrapText="1"/>
    </xf>
    <xf numFmtId="0" fontId="8" fillId="6" borderId="20" xfId="0" applyFont="1" applyFill="1" applyBorder="1" applyAlignment="1">
      <alignment vertical="center" wrapText="1"/>
    </xf>
    <xf numFmtId="0" fontId="8" fillId="6" borderId="24" xfId="0" applyFont="1" applyFill="1" applyBorder="1" applyAlignment="1">
      <alignment vertical="center" wrapText="1"/>
    </xf>
    <xf numFmtId="0" fontId="8" fillId="6" borderId="21" xfId="0" applyFont="1" applyFill="1" applyBorder="1" applyAlignment="1">
      <alignment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0084D60-9174-4737-9501-CE6E5651D7A6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7C43E519-99D4-493E-B849-C130AF647476}">
      <dgm:prSet phldrT="[Text]" custT="1"/>
      <dgm:spPr/>
      <dgm:t>
        <a:bodyPr/>
        <a:lstStyle/>
        <a:p>
          <a:r>
            <a:rPr lang="en-IN" sz="1200">
              <a:latin typeface="+mn-lt"/>
            </a:rPr>
            <a:t>SM Prepares Deal</a:t>
          </a:r>
        </a:p>
      </dgm:t>
    </dgm:pt>
    <dgm:pt modelId="{B3C278AF-55DE-4879-ABB4-EF0043141657}" type="parTrans" cxnId="{0CD2ECD3-1BF3-41EB-8D61-65802E033CE7}">
      <dgm:prSet/>
      <dgm:spPr/>
      <dgm:t>
        <a:bodyPr/>
        <a:lstStyle/>
        <a:p>
          <a:endParaRPr lang="en-IN"/>
        </a:p>
      </dgm:t>
    </dgm:pt>
    <dgm:pt modelId="{F4EBAD6C-1C28-46BB-AF62-34277B0EEE40}" type="sibTrans" cxnId="{0CD2ECD3-1BF3-41EB-8D61-65802E033CE7}">
      <dgm:prSet/>
      <dgm:spPr/>
      <dgm:t>
        <a:bodyPr/>
        <a:lstStyle/>
        <a:p>
          <a:endParaRPr lang="en-IN"/>
        </a:p>
      </dgm:t>
    </dgm:pt>
    <dgm:pt modelId="{C698181A-00E1-4FFA-A1CD-140E467F6DD1}">
      <dgm:prSet phldrT="[Text]" custT="1"/>
      <dgm:spPr/>
      <dgm:t>
        <a:bodyPr/>
        <a:lstStyle/>
        <a:p>
          <a:r>
            <a:rPr lang="en-IN" sz="1200">
              <a:latin typeface="+mn-lt"/>
            </a:rPr>
            <a:t>Approval by GM</a:t>
          </a:r>
        </a:p>
      </dgm:t>
    </dgm:pt>
    <dgm:pt modelId="{4C39CC86-A3D8-44C0-9F13-C6294942A273}" type="parTrans" cxnId="{53310AF2-F2D8-421D-8B2C-CE8CF9F166EE}">
      <dgm:prSet/>
      <dgm:spPr/>
      <dgm:t>
        <a:bodyPr/>
        <a:lstStyle/>
        <a:p>
          <a:endParaRPr lang="en-IN"/>
        </a:p>
      </dgm:t>
    </dgm:pt>
    <dgm:pt modelId="{456C98C7-D7D3-4FDB-9DFB-69A99CB057F6}" type="sibTrans" cxnId="{53310AF2-F2D8-421D-8B2C-CE8CF9F166EE}">
      <dgm:prSet/>
      <dgm:spPr/>
      <dgm:t>
        <a:bodyPr/>
        <a:lstStyle/>
        <a:p>
          <a:endParaRPr lang="en-IN"/>
        </a:p>
      </dgm:t>
    </dgm:pt>
    <dgm:pt modelId="{0F1B7134-5C46-4428-A7B5-C6816C08CF5E}">
      <dgm:prSet phldrT="[Text]" custT="1"/>
      <dgm:spPr/>
      <dgm:t>
        <a:bodyPr/>
        <a:lstStyle/>
        <a:p>
          <a:r>
            <a:rPr lang="en-IN" sz="1200">
              <a:latin typeface="+mn-lt"/>
            </a:rPr>
            <a:t>Approval by Auditor</a:t>
          </a:r>
        </a:p>
      </dgm:t>
    </dgm:pt>
    <dgm:pt modelId="{CF3076CA-9C65-4BCF-AF76-05C9DC65DC31}" type="parTrans" cxnId="{9D22923A-9E61-411F-9A27-33CA5902B883}">
      <dgm:prSet/>
      <dgm:spPr/>
      <dgm:t>
        <a:bodyPr/>
        <a:lstStyle/>
        <a:p>
          <a:endParaRPr lang="en-IN"/>
        </a:p>
      </dgm:t>
    </dgm:pt>
    <dgm:pt modelId="{C732FF88-FA1B-4596-BF2E-51748B317EA5}" type="sibTrans" cxnId="{9D22923A-9E61-411F-9A27-33CA5902B883}">
      <dgm:prSet/>
      <dgm:spPr/>
      <dgm:t>
        <a:bodyPr/>
        <a:lstStyle/>
        <a:p>
          <a:endParaRPr lang="en-IN"/>
        </a:p>
      </dgm:t>
    </dgm:pt>
    <dgm:pt modelId="{577C05CF-1A2B-4B6F-86A2-D3F35FC77854}">
      <dgm:prSet phldrT="[Text]" custT="1"/>
      <dgm:spPr/>
      <dgm:t>
        <a:bodyPr/>
        <a:lstStyle/>
        <a:p>
          <a:r>
            <a:rPr lang="en-IN" sz="1200">
              <a:latin typeface="+mn-lt"/>
            </a:rPr>
            <a:t>Approval by Accounts</a:t>
          </a:r>
        </a:p>
      </dgm:t>
    </dgm:pt>
    <dgm:pt modelId="{73330586-2ECF-4395-8C89-606C3E898F5B}" type="parTrans" cxnId="{A910CBE9-D701-4A34-B9F1-70BCDE733CAE}">
      <dgm:prSet/>
      <dgm:spPr/>
      <dgm:t>
        <a:bodyPr/>
        <a:lstStyle/>
        <a:p>
          <a:endParaRPr lang="en-IN"/>
        </a:p>
      </dgm:t>
    </dgm:pt>
    <dgm:pt modelId="{36517ED5-3375-4ADE-8DB7-07058FCD82FE}" type="sibTrans" cxnId="{A910CBE9-D701-4A34-B9F1-70BCDE733CAE}">
      <dgm:prSet/>
      <dgm:spPr/>
      <dgm:t>
        <a:bodyPr/>
        <a:lstStyle/>
        <a:p>
          <a:endParaRPr lang="en-IN"/>
        </a:p>
      </dgm:t>
    </dgm:pt>
    <dgm:pt modelId="{B69B1708-826C-469A-9603-81B77926CBD3}">
      <dgm:prSet phldrT="[Text]" custT="1"/>
      <dgm:spPr/>
      <dgm:t>
        <a:bodyPr/>
        <a:lstStyle/>
        <a:p>
          <a:r>
            <a:rPr lang="en-IN" sz="1200">
              <a:latin typeface="+mn-lt"/>
            </a:rPr>
            <a:t>RTO Process</a:t>
          </a:r>
        </a:p>
      </dgm:t>
    </dgm:pt>
    <dgm:pt modelId="{D8A23F8E-C93E-473A-B5DD-856E0AE40EDE}" type="parTrans" cxnId="{B9EF3CE5-4A39-4598-8261-6560E13DBE1E}">
      <dgm:prSet/>
      <dgm:spPr/>
      <dgm:t>
        <a:bodyPr/>
        <a:lstStyle/>
        <a:p>
          <a:endParaRPr lang="en-IN"/>
        </a:p>
      </dgm:t>
    </dgm:pt>
    <dgm:pt modelId="{32064006-A085-4B13-BEEB-15980DD2EB2D}" type="sibTrans" cxnId="{B9EF3CE5-4A39-4598-8261-6560E13DBE1E}">
      <dgm:prSet/>
      <dgm:spPr/>
      <dgm:t>
        <a:bodyPr/>
        <a:lstStyle/>
        <a:p>
          <a:endParaRPr lang="en-IN"/>
        </a:p>
      </dgm:t>
    </dgm:pt>
    <dgm:pt modelId="{E63CD6D7-6B64-4BC5-95EE-C3772FE539A6}">
      <dgm:prSet phldrT="[Text]" custT="1"/>
      <dgm:spPr/>
      <dgm:t>
        <a:bodyPr/>
        <a:lstStyle/>
        <a:p>
          <a:r>
            <a:rPr lang="en-IN" sz="1200">
              <a:latin typeface="+mn-lt"/>
            </a:rPr>
            <a:t>Insurance Exe Check</a:t>
          </a:r>
        </a:p>
      </dgm:t>
    </dgm:pt>
    <dgm:pt modelId="{C5855F0D-C796-4B13-8267-8687508D6D9A}" type="parTrans" cxnId="{FC4AD48F-A6DA-4046-88FA-26A084B46F8E}">
      <dgm:prSet/>
      <dgm:spPr/>
      <dgm:t>
        <a:bodyPr/>
        <a:lstStyle/>
        <a:p>
          <a:endParaRPr lang="en-IN"/>
        </a:p>
      </dgm:t>
    </dgm:pt>
    <dgm:pt modelId="{C36A60C0-1255-4A3D-ACE3-5453212FCCD2}" type="sibTrans" cxnId="{FC4AD48F-A6DA-4046-88FA-26A084B46F8E}">
      <dgm:prSet/>
      <dgm:spPr/>
      <dgm:t>
        <a:bodyPr/>
        <a:lstStyle/>
        <a:p>
          <a:endParaRPr lang="en-IN"/>
        </a:p>
      </dgm:t>
    </dgm:pt>
    <dgm:pt modelId="{7CD70240-AEF6-4D11-B43C-40C4E60DFF10}">
      <dgm:prSet phldrT="[Text]" custT="1"/>
      <dgm:spPr/>
      <dgm:t>
        <a:bodyPr/>
        <a:lstStyle/>
        <a:p>
          <a:r>
            <a:rPr lang="en-IN" sz="1200">
              <a:latin typeface="+mn-lt"/>
            </a:rPr>
            <a:t>Exchange / Corporate Check</a:t>
          </a:r>
        </a:p>
      </dgm:t>
    </dgm:pt>
    <dgm:pt modelId="{F22EB6B8-1954-4FAE-AFCD-5F3D3C1F3B37}" type="parTrans" cxnId="{B4E3C5A7-E589-4EB7-B541-206A7979AB2F}">
      <dgm:prSet/>
      <dgm:spPr/>
      <dgm:t>
        <a:bodyPr/>
        <a:lstStyle/>
        <a:p>
          <a:endParaRPr lang="en-IN"/>
        </a:p>
      </dgm:t>
    </dgm:pt>
    <dgm:pt modelId="{59E136C7-1173-4D49-972C-8A59E69A0CEA}" type="sibTrans" cxnId="{B4E3C5A7-E589-4EB7-B541-206A7979AB2F}">
      <dgm:prSet/>
      <dgm:spPr/>
      <dgm:t>
        <a:bodyPr/>
        <a:lstStyle/>
        <a:p>
          <a:endParaRPr lang="en-IN"/>
        </a:p>
      </dgm:t>
    </dgm:pt>
    <dgm:pt modelId="{2055F023-2A50-4A71-9C92-EC833AF5ABEC}">
      <dgm:prSet phldrT="[Text]" custT="1"/>
      <dgm:spPr/>
      <dgm:t>
        <a:bodyPr/>
        <a:lstStyle/>
        <a:p>
          <a:r>
            <a:rPr lang="en-IN" sz="1200">
              <a:latin typeface="+mn-lt"/>
            </a:rPr>
            <a:t>Final Delivery to Customer</a:t>
          </a:r>
        </a:p>
      </dgm:t>
    </dgm:pt>
    <dgm:pt modelId="{063249F2-E623-478D-937C-2CBC0CED90EC}" type="parTrans" cxnId="{7C069CBD-AF6C-4178-8A2F-35427C3EC7C4}">
      <dgm:prSet/>
      <dgm:spPr/>
      <dgm:t>
        <a:bodyPr/>
        <a:lstStyle/>
        <a:p>
          <a:endParaRPr lang="en-IN"/>
        </a:p>
      </dgm:t>
    </dgm:pt>
    <dgm:pt modelId="{4911E9E7-C423-431D-8CA0-818C6586F220}" type="sibTrans" cxnId="{7C069CBD-AF6C-4178-8A2F-35427C3EC7C4}">
      <dgm:prSet/>
      <dgm:spPr/>
      <dgm:t>
        <a:bodyPr/>
        <a:lstStyle/>
        <a:p>
          <a:endParaRPr lang="en-IN"/>
        </a:p>
      </dgm:t>
    </dgm:pt>
    <dgm:pt modelId="{55F90D47-A473-4498-A3D4-405F80FC7BA0}" type="pres">
      <dgm:prSet presAssocID="{60084D60-9174-4737-9501-CE6E5651D7A6}" presName="Name0" presStyleCnt="0">
        <dgm:presLayoutVars>
          <dgm:dir/>
          <dgm:resizeHandles val="exact"/>
        </dgm:presLayoutVars>
      </dgm:prSet>
      <dgm:spPr/>
    </dgm:pt>
    <dgm:pt modelId="{8F7965B3-E148-4507-A29F-90046FA62C54}" type="pres">
      <dgm:prSet presAssocID="{7C43E519-99D4-493E-B849-C130AF647476}" presName="node" presStyleLbl="node1" presStyleIdx="0" presStyleCnt="8">
        <dgm:presLayoutVars>
          <dgm:bulletEnabled val="1"/>
        </dgm:presLayoutVars>
      </dgm:prSet>
      <dgm:spPr/>
    </dgm:pt>
    <dgm:pt modelId="{A21C6A2B-0F32-4A11-B4F6-25F2DED453E7}" type="pres">
      <dgm:prSet presAssocID="{F4EBAD6C-1C28-46BB-AF62-34277B0EEE40}" presName="sibTrans" presStyleLbl="sibTrans2D1" presStyleIdx="0" presStyleCnt="7"/>
      <dgm:spPr/>
    </dgm:pt>
    <dgm:pt modelId="{0C41E8A8-27BE-4ED5-8447-A5F83A78E96F}" type="pres">
      <dgm:prSet presAssocID="{F4EBAD6C-1C28-46BB-AF62-34277B0EEE40}" presName="connectorText" presStyleLbl="sibTrans2D1" presStyleIdx="0" presStyleCnt="7"/>
      <dgm:spPr/>
    </dgm:pt>
    <dgm:pt modelId="{E4FC0943-7337-438B-9549-A89F5A8AE9EC}" type="pres">
      <dgm:prSet presAssocID="{E63CD6D7-6B64-4BC5-95EE-C3772FE539A6}" presName="node" presStyleLbl="node1" presStyleIdx="1" presStyleCnt="8">
        <dgm:presLayoutVars>
          <dgm:bulletEnabled val="1"/>
        </dgm:presLayoutVars>
      </dgm:prSet>
      <dgm:spPr/>
    </dgm:pt>
    <dgm:pt modelId="{A9CAF71F-5844-4DCD-BC4B-B1BA9BB7D675}" type="pres">
      <dgm:prSet presAssocID="{C36A60C0-1255-4A3D-ACE3-5453212FCCD2}" presName="sibTrans" presStyleLbl="sibTrans2D1" presStyleIdx="1" presStyleCnt="7"/>
      <dgm:spPr/>
    </dgm:pt>
    <dgm:pt modelId="{61B1A070-B877-4B0D-8AEB-1D0DF2854878}" type="pres">
      <dgm:prSet presAssocID="{C36A60C0-1255-4A3D-ACE3-5453212FCCD2}" presName="connectorText" presStyleLbl="sibTrans2D1" presStyleIdx="1" presStyleCnt="7"/>
      <dgm:spPr/>
    </dgm:pt>
    <dgm:pt modelId="{2EEA72BA-4737-418B-9A34-86C9F900781D}" type="pres">
      <dgm:prSet presAssocID="{7CD70240-AEF6-4D11-B43C-40C4E60DFF10}" presName="node" presStyleLbl="node1" presStyleIdx="2" presStyleCnt="8">
        <dgm:presLayoutVars>
          <dgm:bulletEnabled val="1"/>
        </dgm:presLayoutVars>
      </dgm:prSet>
      <dgm:spPr/>
    </dgm:pt>
    <dgm:pt modelId="{938F3679-3B0E-4A6C-968A-95A962A5A993}" type="pres">
      <dgm:prSet presAssocID="{59E136C7-1173-4D49-972C-8A59E69A0CEA}" presName="sibTrans" presStyleLbl="sibTrans2D1" presStyleIdx="2" presStyleCnt="7"/>
      <dgm:spPr/>
    </dgm:pt>
    <dgm:pt modelId="{92D79BF9-EEC2-47EC-9E51-F141E738C696}" type="pres">
      <dgm:prSet presAssocID="{59E136C7-1173-4D49-972C-8A59E69A0CEA}" presName="connectorText" presStyleLbl="sibTrans2D1" presStyleIdx="2" presStyleCnt="7"/>
      <dgm:spPr/>
    </dgm:pt>
    <dgm:pt modelId="{FDA0551A-0ECD-4D4D-87D7-AF3ACD6D23BF}" type="pres">
      <dgm:prSet presAssocID="{C698181A-00E1-4FFA-A1CD-140E467F6DD1}" presName="node" presStyleLbl="node1" presStyleIdx="3" presStyleCnt="8">
        <dgm:presLayoutVars>
          <dgm:bulletEnabled val="1"/>
        </dgm:presLayoutVars>
      </dgm:prSet>
      <dgm:spPr/>
    </dgm:pt>
    <dgm:pt modelId="{429303A4-2725-4963-923F-DED9F4FE6167}" type="pres">
      <dgm:prSet presAssocID="{456C98C7-D7D3-4FDB-9DFB-69A99CB057F6}" presName="sibTrans" presStyleLbl="sibTrans2D1" presStyleIdx="3" presStyleCnt="7"/>
      <dgm:spPr/>
    </dgm:pt>
    <dgm:pt modelId="{42E84311-A9F4-4D66-B47B-0D3EEC796533}" type="pres">
      <dgm:prSet presAssocID="{456C98C7-D7D3-4FDB-9DFB-69A99CB057F6}" presName="connectorText" presStyleLbl="sibTrans2D1" presStyleIdx="3" presStyleCnt="7"/>
      <dgm:spPr/>
    </dgm:pt>
    <dgm:pt modelId="{77E5BD4E-B62F-41EC-8157-D4D6CC797561}" type="pres">
      <dgm:prSet presAssocID="{0F1B7134-5C46-4428-A7B5-C6816C08CF5E}" presName="node" presStyleLbl="node1" presStyleIdx="4" presStyleCnt="8">
        <dgm:presLayoutVars>
          <dgm:bulletEnabled val="1"/>
        </dgm:presLayoutVars>
      </dgm:prSet>
      <dgm:spPr/>
    </dgm:pt>
    <dgm:pt modelId="{0C9B2CEB-B4CA-4E14-9685-5E50D47FD639}" type="pres">
      <dgm:prSet presAssocID="{C732FF88-FA1B-4596-BF2E-51748B317EA5}" presName="sibTrans" presStyleLbl="sibTrans2D1" presStyleIdx="4" presStyleCnt="7"/>
      <dgm:spPr/>
    </dgm:pt>
    <dgm:pt modelId="{283BF618-099F-4CCF-81F3-D456913300BC}" type="pres">
      <dgm:prSet presAssocID="{C732FF88-FA1B-4596-BF2E-51748B317EA5}" presName="connectorText" presStyleLbl="sibTrans2D1" presStyleIdx="4" presStyleCnt="7"/>
      <dgm:spPr/>
    </dgm:pt>
    <dgm:pt modelId="{A9254373-349C-4532-902D-3AE022CD55E4}" type="pres">
      <dgm:prSet presAssocID="{577C05CF-1A2B-4B6F-86A2-D3F35FC77854}" presName="node" presStyleLbl="node1" presStyleIdx="5" presStyleCnt="8">
        <dgm:presLayoutVars>
          <dgm:bulletEnabled val="1"/>
        </dgm:presLayoutVars>
      </dgm:prSet>
      <dgm:spPr/>
    </dgm:pt>
    <dgm:pt modelId="{1458B65B-F290-48BD-BFF4-2FB1E16270FA}" type="pres">
      <dgm:prSet presAssocID="{36517ED5-3375-4ADE-8DB7-07058FCD82FE}" presName="sibTrans" presStyleLbl="sibTrans2D1" presStyleIdx="5" presStyleCnt="7"/>
      <dgm:spPr/>
    </dgm:pt>
    <dgm:pt modelId="{D9572F80-00D3-44AD-9E64-0493293CF63C}" type="pres">
      <dgm:prSet presAssocID="{36517ED5-3375-4ADE-8DB7-07058FCD82FE}" presName="connectorText" presStyleLbl="sibTrans2D1" presStyleIdx="5" presStyleCnt="7"/>
      <dgm:spPr/>
    </dgm:pt>
    <dgm:pt modelId="{9E0FE8CD-0520-4EAA-A982-105B5AFEE7D5}" type="pres">
      <dgm:prSet presAssocID="{B69B1708-826C-469A-9603-81B77926CBD3}" presName="node" presStyleLbl="node1" presStyleIdx="6" presStyleCnt="8">
        <dgm:presLayoutVars>
          <dgm:bulletEnabled val="1"/>
        </dgm:presLayoutVars>
      </dgm:prSet>
      <dgm:spPr/>
    </dgm:pt>
    <dgm:pt modelId="{2CC1E39B-0D5A-423A-A1D9-A5C4660EF26F}" type="pres">
      <dgm:prSet presAssocID="{32064006-A085-4B13-BEEB-15980DD2EB2D}" presName="sibTrans" presStyleLbl="sibTrans2D1" presStyleIdx="6" presStyleCnt="7"/>
      <dgm:spPr/>
    </dgm:pt>
    <dgm:pt modelId="{FA1E76BF-DA5A-4B08-94A2-737D1F828BC5}" type="pres">
      <dgm:prSet presAssocID="{32064006-A085-4B13-BEEB-15980DD2EB2D}" presName="connectorText" presStyleLbl="sibTrans2D1" presStyleIdx="6" presStyleCnt="7"/>
      <dgm:spPr/>
    </dgm:pt>
    <dgm:pt modelId="{1625E8DA-B3CB-4E85-B933-DD9F8D8AAB4B}" type="pres">
      <dgm:prSet presAssocID="{2055F023-2A50-4A71-9C92-EC833AF5ABEC}" presName="node" presStyleLbl="node1" presStyleIdx="7" presStyleCnt="8">
        <dgm:presLayoutVars>
          <dgm:bulletEnabled val="1"/>
        </dgm:presLayoutVars>
      </dgm:prSet>
      <dgm:spPr/>
    </dgm:pt>
  </dgm:ptLst>
  <dgm:cxnLst>
    <dgm:cxn modelId="{72422F03-C3ED-410E-B81B-B483B4A51986}" type="presOf" srcId="{456C98C7-D7D3-4FDB-9DFB-69A99CB057F6}" destId="{429303A4-2725-4963-923F-DED9F4FE6167}" srcOrd="0" destOrd="0" presId="urn:microsoft.com/office/officeart/2005/8/layout/process1"/>
    <dgm:cxn modelId="{7F0F1517-9CEE-424F-B41C-F58D49824357}" type="presOf" srcId="{577C05CF-1A2B-4B6F-86A2-D3F35FC77854}" destId="{A9254373-349C-4532-902D-3AE022CD55E4}" srcOrd="0" destOrd="0" presId="urn:microsoft.com/office/officeart/2005/8/layout/process1"/>
    <dgm:cxn modelId="{6B6C601C-E242-4B64-BB19-2C8036BBA4AD}" type="presOf" srcId="{7CD70240-AEF6-4D11-B43C-40C4E60DFF10}" destId="{2EEA72BA-4737-418B-9A34-86C9F900781D}" srcOrd="0" destOrd="0" presId="urn:microsoft.com/office/officeart/2005/8/layout/process1"/>
    <dgm:cxn modelId="{C3777E28-1697-4F3E-B258-3D5EAF50CBD7}" type="presOf" srcId="{59E136C7-1173-4D49-972C-8A59E69A0CEA}" destId="{938F3679-3B0E-4A6C-968A-95A962A5A993}" srcOrd="0" destOrd="0" presId="urn:microsoft.com/office/officeart/2005/8/layout/process1"/>
    <dgm:cxn modelId="{DB484530-EEF3-423E-9856-55107722FA0E}" type="presOf" srcId="{59E136C7-1173-4D49-972C-8A59E69A0CEA}" destId="{92D79BF9-EEC2-47EC-9E51-F141E738C696}" srcOrd="1" destOrd="0" presId="urn:microsoft.com/office/officeart/2005/8/layout/process1"/>
    <dgm:cxn modelId="{B19AE931-A467-437D-BFED-ED2D8A3F76E0}" type="presOf" srcId="{C698181A-00E1-4FFA-A1CD-140E467F6DD1}" destId="{FDA0551A-0ECD-4D4D-87D7-AF3ACD6D23BF}" srcOrd="0" destOrd="0" presId="urn:microsoft.com/office/officeart/2005/8/layout/process1"/>
    <dgm:cxn modelId="{D431E732-9ABD-447F-9D42-FFEDC7C4CE4C}" type="presOf" srcId="{B69B1708-826C-469A-9603-81B77926CBD3}" destId="{9E0FE8CD-0520-4EAA-A982-105B5AFEE7D5}" srcOrd="0" destOrd="0" presId="urn:microsoft.com/office/officeart/2005/8/layout/process1"/>
    <dgm:cxn modelId="{9D22923A-9E61-411F-9A27-33CA5902B883}" srcId="{60084D60-9174-4737-9501-CE6E5651D7A6}" destId="{0F1B7134-5C46-4428-A7B5-C6816C08CF5E}" srcOrd="4" destOrd="0" parTransId="{CF3076CA-9C65-4BCF-AF76-05C9DC65DC31}" sibTransId="{C732FF88-FA1B-4596-BF2E-51748B317EA5}"/>
    <dgm:cxn modelId="{F8F45B60-BAAD-4F92-9E98-D71FC56DD994}" type="presOf" srcId="{F4EBAD6C-1C28-46BB-AF62-34277B0EEE40}" destId="{0C41E8A8-27BE-4ED5-8447-A5F83A78E96F}" srcOrd="1" destOrd="0" presId="urn:microsoft.com/office/officeart/2005/8/layout/process1"/>
    <dgm:cxn modelId="{648B7545-3A10-4D8C-93AD-7135AEE7160F}" type="presOf" srcId="{E63CD6D7-6B64-4BC5-95EE-C3772FE539A6}" destId="{E4FC0943-7337-438B-9549-A89F5A8AE9EC}" srcOrd="0" destOrd="0" presId="urn:microsoft.com/office/officeart/2005/8/layout/process1"/>
    <dgm:cxn modelId="{7B352A58-79B8-4B45-B232-6EF17384D6DA}" type="presOf" srcId="{36517ED5-3375-4ADE-8DB7-07058FCD82FE}" destId="{1458B65B-F290-48BD-BFF4-2FB1E16270FA}" srcOrd="0" destOrd="0" presId="urn:microsoft.com/office/officeart/2005/8/layout/process1"/>
    <dgm:cxn modelId="{44426E80-D98B-46B2-BDA5-5CEEA505465B}" type="presOf" srcId="{32064006-A085-4B13-BEEB-15980DD2EB2D}" destId="{2CC1E39B-0D5A-423A-A1D9-A5C4660EF26F}" srcOrd="0" destOrd="0" presId="urn:microsoft.com/office/officeart/2005/8/layout/process1"/>
    <dgm:cxn modelId="{44FEDF84-5C2B-46EA-AE7A-16F0D6D2DE1E}" type="presOf" srcId="{2055F023-2A50-4A71-9C92-EC833AF5ABEC}" destId="{1625E8DA-B3CB-4E85-B933-DD9F8D8AAB4B}" srcOrd="0" destOrd="0" presId="urn:microsoft.com/office/officeart/2005/8/layout/process1"/>
    <dgm:cxn modelId="{A59F5686-1E2D-41C7-9204-45E155041646}" type="presOf" srcId="{32064006-A085-4B13-BEEB-15980DD2EB2D}" destId="{FA1E76BF-DA5A-4B08-94A2-737D1F828BC5}" srcOrd="1" destOrd="0" presId="urn:microsoft.com/office/officeart/2005/8/layout/process1"/>
    <dgm:cxn modelId="{60AC5C89-8915-4DB8-B033-B833ED8A1EC0}" type="presOf" srcId="{C732FF88-FA1B-4596-BF2E-51748B317EA5}" destId="{0C9B2CEB-B4CA-4E14-9685-5E50D47FD639}" srcOrd="0" destOrd="0" presId="urn:microsoft.com/office/officeart/2005/8/layout/process1"/>
    <dgm:cxn modelId="{FC4AD48F-A6DA-4046-88FA-26A084B46F8E}" srcId="{60084D60-9174-4737-9501-CE6E5651D7A6}" destId="{E63CD6D7-6B64-4BC5-95EE-C3772FE539A6}" srcOrd="1" destOrd="0" parTransId="{C5855F0D-C796-4B13-8267-8687508D6D9A}" sibTransId="{C36A60C0-1255-4A3D-ACE3-5453212FCCD2}"/>
    <dgm:cxn modelId="{F5188C95-13BB-4811-8C9C-381DC02BBB5F}" type="presOf" srcId="{36517ED5-3375-4ADE-8DB7-07058FCD82FE}" destId="{D9572F80-00D3-44AD-9E64-0493293CF63C}" srcOrd="1" destOrd="0" presId="urn:microsoft.com/office/officeart/2005/8/layout/process1"/>
    <dgm:cxn modelId="{2DF35899-C9FE-42CF-90D8-75D3156F079D}" type="presOf" srcId="{0F1B7134-5C46-4428-A7B5-C6816C08CF5E}" destId="{77E5BD4E-B62F-41EC-8157-D4D6CC797561}" srcOrd="0" destOrd="0" presId="urn:microsoft.com/office/officeart/2005/8/layout/process1"/>
    <dgm:cxn modelId="{A987179E-4D2C-4CA5-B48B-CE75C257310A}" type="presOf" srcId="{F4EBAD6C-1C28-46BB-AF62-34277B0EEE40}" destId="{A21C6A2B-0F32-4A11-B4F6-25F2DED453E7}" srcOrd="0" destOrd="0" presId="urn:microsoft.com/office/officeart/2005/8/layout/process1"/>
    <dgm:cxn modelId="{B4E3C5A7-E589-4EB7-B541-206A7979AB2F}" srcId="{60084D60-9174-4737-9501-CE6E5651D7A6}" destId="{7CD70240-AEF6-4D11-B43C-40C4E60DFF10}" srcOrd="2" destOrd="0" parTransId="{F22EB6B8-1954-4FAE-AFCD-5F3D3C1F3B37}" sibTransId="{59E136C7-1173-4D49-972C-8A59E69A0CEA}"/>
    <dgm:cxn modelId="{C55835AC-961A-437F-BFD4-4D8CF64FF1EA}" type="presOf" srcId="{C732FF88-FA1B-4596-BF2E-51748B317EA5}" destId="{283BF618-099F-4CCF-81F3-D456913300BC}" srcOrd="1" destOrd="0" presId="urn:microsoft.com/office/officeart/2005/8/layout/process1"/>
    <dgm:cxn modelId="{7C069CBD-AF6C-4178-8A2F-35427C3EC7C4}" srcId="{60084D60-9174-4737-9501-CE6E5651D7A6}" destId="{2055F023-2A50-4A71-9C92-EC833AF5ABEC}" srcOrd="7" destOrd="0" parTransId="{063249F2-E623-478D-937C-2CBC0CED90EC}" sibTransId="{4911E9E7-C423-431D-8CA0-818C6586F220}"/>
    <dgm:cxn modelId="{72B484BE-480E-4508-B049-C636629EFCAE}" type="presOf" srcId="{60084D60-9174-4737-9501-CE6E5651D7A6}" destId="{55F90D47-A473-4498-A3D4-405F80FC7BA0}" srcOrd="0" destOrd="0" presId="urn:microsoft.com/office/officeart/2005/8/layout/process1"/>
    <dgm:cxn modelId="{4C7B9FBE-0215-4EC6-8481-0B2EFA2798F5}" type="presOf" srcId="{456C98C7-D7D3-4FDB-9DFB-69A99CB057F6}" destId="{42E84311-A9F4-4D66-B47B-0D3EEC796533}" srcOrd="1" destOrd="0" presId="urn:microsoft.com/office/officeart/2005/8/layout/process1"/>
    <dgm:cxn modelId="{78F91AC3-AD5B-4D05-BC65-537DE4133A4E}" type="presOf" srcId="{C36A60C0-1255-4A3D-ACE3-5453212FCCD2}" destId="{A9CAF71F-5844-4DCD-BC4B-B1BA9BB7D675}" srcOrd="0" destOrd="0" presId="urn:microsoft.com/office/officeart/2005/8/layout/process1"/>
    <dgm:cxn modelId="{A3BF73CD-E1C0-4CE6-B3C6-C8E5D2E88634}" type="presOf" srcId="{7C43E519-99D4-493E-B849-C130AF647476}" destId="{8F7965B3-E148-4507-A29F-90046FA62C54}" srcOrd="0" destOrd="0" presId="urn:microsoft.com/office/officeart/2005/8/layout/process1"/>
    <dgm:cxn modelId="{0CD2ECD3-1BF3-41EB-8D61-65802E033CE7}" srcId="{60084D60-9174-4737-9501-CE6E5651D7A6}" destId="{7C43E519-99D4-493E-B849-C130AF647476}" srcOrd="0" destOrd="0" parTransId="{B3C278AF-55DE-4879-ABB4-EF0043141657}" sibTransId="{F4EBAD6C-1C28-46BB-AF62-34277B0EEE40}"/>
    <dgm:cxn modelId="{FEF014D5-15B0-41BA-988D-7CBF5EDE2E09}" type="presOf" srcId="{C36A60C0-1255-4A3D-ACE3-5453212FCCD2}" destId="{61B1A070-B877-4B0D-8AEB-1D0DF2854878}" srcOrd="1" destOrd="0" presId="urn:microsoft.com/office/officeart/2005/8/layout/process1"/>
    <dgm:cxn modelId="{B9EF3CE5-4A39-4598-8261-6560E13DBE1E}" srcId="{60084D60-9174-4737-9501-CE6E5651D7A6}" destId="{B69B1708-826C-469A-9603-81B77926CBD3}" srcOrd="6" destOrd="0" parTransId="{D8A23F8E-C93E-473A-B5DD-856E0AE40EDE}" sibTransId="{32064006-A085-4B13-BEEB-15980DD2EB2D}"/>
    <dgm:cxn modelId="{A910CBE9-D701-4A34-B9F1-70BCDE733CAE}" srcId="{60084D60-9174-4737-9501-CE6E5651D7A6}" destId="{577C05CF-1A2B-4B6F-86A2-D3F35FC77854}" srcOrd="5" destOrd="0" parTransId="{73330586-2ECF-4395-8C89-606C3E898F5B}" sibTransId="{36517ED5-3375-4ADE-8DB7-07058FCD82FE}"/>
    <dgm:cxn modelId="{53310AF2-F2D8-421D-8B2C-CE8CF9F166EE}" srcId="{60084D60-9174-4737-9501-CE6E5651D7A6}" destId="{C698181A-00E1-4FFA-A1CD-140E467F6DD1}" srcOrd="3" destOrd="0" parTransId="{4C39CC86-A3D8-44C0-9F13-C6294942A273}" sibTransId="{456C98C7-D7D3-4FDB-9DFB-69A99CB057F6}"/>
    <dgm:cxn modelId="{3806BD05-F5BB-4FD3-95BA-50E535FDF8D9}" type="presParOf" srcId="{55F90D47-A473-4498-A3D4-405F80FC7BA0}" destId="{8F7965B3-E148-4507-A29F-90046FA62C54}" srcOrd="0" destOrd="0" presId="urn:microsoft.com/office/officeart/2005/8/layout/process1"/>
    <dgm:cxn modelId="{BF42671F-6C04-4A1B-B7B6-39D4D3E5AD21}" type="presParOf" srcId="{55F90D47-A473-4498-A3D4-405F80FC7BA0}" destId="{A21C6A2B-0F32-4A11-B4F6-25F2DED453E7}" srcOrd="1" destOrd="0" presId="urn:microsoft.com/office/officeart/2005/8/layout/process1"/>
    <dgm:cxn modelId="{42F0AC63-C04F-4006-B04C-B94EE493FE16}" type="presParOf" srcId="{A21C6A2B-0F32-4A11-B4F6-25F2DED453E7}" destId="{0C41E8A8-27BE-4ED5-8447-A5F83A78E96F}" srcOrd="0" destOrd="0" presId="urn:microsoft.com/office/officeart/2005/8/layout/process1"/>
    <dgm:cxn modelId="{B9E9C5D4-29FB-4477-8E8D-612969440911}" type="presParOf" srcId="{55F90D47-A473-4498-A3D4-405F80FC7BA0}" destId="{E4FC0943-7337-438B-9549-A89F5A8AE9EC}" srcOrd="2" destOrd="0" presId="urn:microsoft.com/office/officeart/2005/8/layout/process1"/>
    <dgm:cxn modelId="{8B79B5A4-F090-4861-9DC8-D57833366A7F}" type="presParOf" srcId="{55F90D47-A473-4498-A3D4-405F80FC7BA0}" destId="{A9CAF71F-5844-4DCD-BC4B-B1BA9BB7D675}" srcOrd="3" destOrd="0" presId="urn:microsoft.com/office/officeart/2005/8/layout/process1"/>
    <dgm:cxn modelId="{B59D704C-6F99-4836-97FD-4A172BA444AA}" type="presParOf" srcId="{A9CAF71F-5844-4DCD-BC4B-B1BA9BB7D675}" destId="{61B1A070-B877-4B0D-8AEB-1D0DF2854878}" srcOrd="0" destOrd="0" presId="urn:microsoft.com/office/officeart/2005/8/layout/process1"/>
    <dgm:cxn modelId="{DC204609-22CD-422E-B549-B3BAC00B97A4}" type="presParOf" srcId="{55F90D47-A473-4498-A3D4-405F80FC7BA0}" destId="{2EEA72BA-4737-418B-9A34-86C9F900781D}" srcOrd="4" destOrd="0" presId="urn:microsoft.com/office/officeart/2005/8/layout/process1"/>
    <dgm:cxn modelId="{72A55193-A8B6-40C3-A876-70341494DCD7}" type="presParOf" srcId="{55F90D47-A473-4498-A3D4-405F80FC7BA0}" destId="{938F3679-3B0E-4A6C-968A-95A962A5A993}" srcOrd="5" destOrd="0" presId="urn:microsoft.com/office/officeart/2005/8/layout/process1"/>
    <dgm:cxn modelId="{C8D95220-2A95-43D7-883C-2ABFBB25D9B5}" type="presParOf" srcId="{938F3679-3B0E-4A6C-968A-95A962A5A993}" destId="{92D79BF9-EEC2-47EC-9E51-F141E738C696}" srcOrd="0" destOrd="0" presId="urn:microsoft.com/office/officeart/2005/8/layout/process1"/>
    <dgm:cxn modelId="{747B074C-A3EB-4E0F-89F1-B51AEDE019F6}" type="presParOf" srcId="{55F90D47-A473-4498-A3D4-405F80FC7BA0}" destId="{FDA0551A-0ECD-4D4D-87D7-AF3ACD6D23BF}" srcOrd="6" destOrd="0" presId="urn:microsoft.com/office/officeart/2005/8/layout/process1"/>
    <dgm:cxn modelId="{644B0F48-2C81-4DA3-A305-2531F463ED87}" type="presParOf" srcId="{55F90D47-A473-4498-A3D4-405F80FC7BA0}" destId="{429303A4-2725-4963-923F-DED9F4FE6167}" srcOrd="7" destOrd="0" presId="urn:microsoft.com/office/officeart/2005/8/layout/process1"/>
    <dgm:cxn modelId="{5A328E38-95E4-47CB-9B27-CE990AC06060}" type="presParOf" srcId="{429303A4-2725-4963-923F-DED9F4FE6167}" destId="{42E84311-A9F4-4D66-B47B-0D3EEC796533}" srcOrd="0" destOrd="0" presId="urn:microsoft.com/office/officeart/2005/8/layout/process1"/>
    <dgm:cxn modelId="{7D497279-2102-4C66-97B1-7C23760C5403}" type="presParOf" srcId="{55F90D47-A473-4498-A3D4-405F80FC7BA0}" destId="{77E5BD4E-B62F-41EC-8157-D4D6CC797561}" srcOrd="8" destOrd="0" presId="urn:microsoft.com/office/officeart/2005/8/layout/process1"/>
    <dgm:cxn modelId="{1DFCB70B-B894-4F1C-A143-0229E581CA77}" type="presParOf" srcId="{55F90D47-A473-4498-A3D4-405F80FC7BA0}" destId="{0C9B2CEB-B4CA-4E14-9685-5E50D47FD639}" srcOrd="9" destOrd="0" presId="urn:microsoft.com/office/officeart/2005/8/layout/process1"/>
    <dgm:cxn modelId="{D597381A-9C43-454E-8692-078D96D6285B}" type="presParOf" srcId="{0C9B2CEB-B4CA-4E14-9685-5E50D47FD639}" destId="{283BF618-099F-4CCF-81F3-D456913300BC}" srcOrd="0" destOrd="0" presId="urn:microsoft.com/office/officeart/2005/8/layout/process1"/>
    <dgm:cxn modelId="{8E2B63FB-E06B-499F-8789-5010636E42F8}" type="presParOf" srcId="{55F90D47-A473-4498-A3D4-405F80FC7BA0}" destId="{A9254373-349C-4532-902D-3AE022CD55E4}" srcOrd="10" destOrd="0" presId="urn:microsoft.com/office/officeart/2005/8/layout/process1"/>
    <dgm:cxn modelId="{4F568000-FFFD-4346-922F-D322D5C1AE7F}" type="presParOf" srcId="{55F90D47-A473-4498-A3D4-405F80FC7BA0}" destId="{1458B65B-F290-48BD-BFF4-2FB1E16270FA}" srcOrd="11" destOrd="0" presId="urn:microsoft.com/office/officeart/2005/8/layout/process1"/>
    <dgm:cxn modelId="{A9A7930E-09C3-4682-AFEF-B2E9DF8DA29F}" type="presParOf" srcId="{1458B65B-F290-48BD-BFF4-2FB1E16270FA}" destId="{D9572F80-00D3-44AD-9E64-0493293CF63C}" srcOrd="0" destOrd="0" presId="urn:microsoft.com/office/officeart/2005/8/layout/process1"/>
    <dgm:cxn modelId="{08B57E7E-4F5F-42D2-96B3-6B919B74A877}" type="presParOf" srcId="{55F90D47-A473-4498-A3D4-405F80FC7BA0}" destId="{9E0FE8CD-0520-4EAA-A982-105B5AFEE7D5}" srcOrd="12" destOrd="0" presId="urn:microsoft.com/office/officeart/2005/8/layout/process1"/>
    <dgm:cxn modelId="{347590F5-CEE9-4AC3-8E61-83AA48B4FD7E}" type="presParOf" srcId="{55F90D47-A473-4498-A3D4-405F80FC7BA0}" destId="{2CC1E39B-0D5A-423A-A1D9-A5C4660EF26F}" srcOrd="13" destOrd="0" presId="urn:microsoft.com/office/officeart/2005/8/layout/process1"/>
    <dgm:cxn modelId="{F7CEF0AA-7608-4710-8431-F9555B195DDD}" type="presParOf" srcId="{2CC1E39B-0D5A-423A-A1D9-A5C4660EF26F}" destId="{FA1E76BF-DA5A-4B08-94A2-737D1F828BC5}" srcOrd="0" destOrd="0" presId="urn:microsoft.com/office/officeart/2005/8/layout/process1"/>
    <dgm:cxn modelId="{E496C9F3-A867-4E10-9CB5-9926CE3CC192}" type="presParOf" srcId="{55F90D47-A473-4498-A3D4-405F80FC7BA0}" destId="{1625E8DA-B3CB-4E85-B933-DD9F8D8AAB4B}" srcOrd="1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7965B3-E148-4507-A29F-90046FA62C54}">
      <dsp:nvSpPr>
        <dsp:cNvPr id="0" name=""/>
        <dsp:cNvSpPr/>
      </dsp:nvSpPr>
      <dsp:spPr>
        <a:xfrm>
          <a:off x="3672" y="335780"/>
          <a:ext cx="994153" cy="65241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>
              <a:latin typeface="+mn-lt"/>
            </a:rPr>
            <a:t>SM Prepares Deal</a:t>
          </a:r>
        </a:p>
      </dsp:txBody>
      <dsp:txXfrm>
        <a:off x="22781" y="354889"/>
        <a:ext cx="955935" cy="614195"/>
      </dsp:txXfrm>
    </dsp:sp>
    <dsp:sp modelId="{A21C6A2B-0F32-4A11-B4F6-25F2DED453E7}">
      <dsp:nvSpPr>
        <dsp:cNvPr id="0" name=""/>
        <dsp:cNvSpPr/>
      </dsp:nvSpPr>
      <dsp:spPr>
        <a:xfrm>
          <a:off x="1097240" y="538711"/>
          <a:ext cx="210760" cy="246550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000" kern="1200"/>
        </a:p>
      </dsp:txBody>
      <dsp:txXfrm>
        <a:off x="1097240" y="588021"/>
        <a:ext cx="147532" cy="147930"/>
      </dsp:txXfrm>
    </dsp:sp>
    <dsp:sp modelId="{E4FC0943-7337-438B-9549-A89F5A8AE9EC}">
      <dsp:nvSpPr>
        <dsp:cNvPr id="0" name=""/>
        <dsp:cNvSpPr/>
      </dsp:nvSpPr>
      <dsp:spPr>
        <a:xfrm>
          <a:off x="1395486" y="335780"/>
          <a:ext cx="994153" cy="65241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>
              <a:latin typeface="+mn-lt"/>
            </a:rPr>
            <a:t>Insurance Exe Check</a:t>
          </a:r>
        </a:p>
      </dsp:txBody>
      <dsp:txXfrm>
        <a:off x="1414595" y="354889"/>
        <a:ext cx="955935" cy="614195"/>
      </dsp:txXfrm>
    </dsp:sp>
    <dsp:sp modelId="{A9CAF71F-5844-4DCD-BC4B-B1BA9BB7D675}">
      <dsp:nvSpPr>
        <dsp:cNvPr id="0" name=""/>
        <dsp:cNvSpPr/>
      </dsp:nvSpPr>
      <dsp:spPr>
        <a:xfrm>
          <a:off x="2489055" y="538711"/>
          <a:ext cx="210760" cy="246550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000" kern="1200"/>
        </a:p>
      </dsp:txBody>
      <dsp:txXfrm>
        <a:off x="2489055" y="588021"/>
        <a:ext cx="147532" cy="147930"/>
      </dsp:txXfrm>
    </dsp:sp>
    <dsp:sp modelId="{2EEA72BA-4737-418B-9A34-86C9F900781D}">
      <dsp:nvSpPr>
        <dsp:cNvPr id="0" name=""/>
        <dsp:cNvSpPr/>
      </dsp:nvSpPr>
      <dsp:spPr>
        <a:xfrm>
          <a:off x="2787301" y="335780"/>
          <a:ext cx="994153" cy="65241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>
              <a:latin typeface="+mn-lt"/>
            </a:rPr>
            <a:t>Exchange / Corporate Check</a:t>
          </a:r>
        </a:p>
      </dsp:txBody>
      <dsp:txXfrm>
        <a:off x="2806410" y="354889"/>
        <a:ext cx="955935" cy="614195"/>
      </dsp:txXfrm>
    </dsp:sp>
    <dsp:sp modelId="{938F3679-3B0E-4A6C-968A-95A962A5A993}">
      <dsp:nvSpPr>
        <dsp:cNvPr id="0" name=""/>
        <dsp:cNvSpPr/>
      </dsp:nvSpPr>
      <dsp:spPr>
        <a:xfrm>
          <a:off x="3880870" y="538711"/>
          <a:ext cx="210760" cy="246550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000" kern="1200"/>
        </a:p>
      </dsp:txBody>
      <dsp:txXfrm>
        <a:off x="3880870" y="588021"/>
        <a:ext cx="147532" cy="147930"/>
      </dsp:txXfrm>
    </dsp:sp>
    <dsp:sp modelId="{FDA0551A-0ECD-4D4D-87D7-AF3ACD6D23BF}">
      <dsp:nvSpPr>
        <dsp:cNvPr id="0" name=""/>
        <dsp:cNvSpPr/>
      </dsp:nvSpPr>
      <dsp:spPr>
        <a:xfrm>
          <a:off x="4179116" y="335780"/>
          <a:ext cx="994153" cy="65241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>
              <a:latin typeface="+mn-lt"/>
            </a:rPr>
            <a:t>Approval by GM</a:t>
          </a:r>
        </a:p>
      </dsp:txBody>
      <dsp:txXfrm>
        <a:off x="4198225" y="354889"/>
        <a:ext cx="955935" cy="614195"/>
      </dsp:txXfrm>
    </dsp:sp>
    <dsp:sp modelId="{429303A4-2725-4963-923F-DED9F4FE6167}">
      <dsp:nvSpPr>
        <dsp:cNvPr id="0" name=""/>
        <dsp:cNvSpPr/>
      </dsp:nvSpPr>
      <dsp:spPr>
        <a:xfrm>
          <a:off x="5272684" y="538711"/>
          <a:ext cx="210760" cy="246550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000" kern="1200"/>
        </a:p>
      </dsp:txBody>
      <dsp:txXfrm>
        <a:off x="5272684" y="588021"/>
        <a:ext cx="147532" cy="147930"/>
      </dsp:txXfrm>
    </dsp:sp>
    <dsp:sp modelId="{77E5BD4E-B62F-41EC-8157-D4D6CC797561}">
      <dsp:nvSpPr>
        <dsp:cNvPr id="0" name=""/>
        <dsp:cNvSpPr/>
      </dsp:nvSpPr>
      <dsp:spPr>
        <a:xfrm>
          <a:off x="5570930" y="335780"/>
          <a:ext cx="994153" cy="65241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>
              <a:latin typeface="+mn-lt"/>
            </a:rPr>
            <a:t>Approval by Auditor</a:t>
          </a:r>
        </a:p>
      </dsp:txBody>
      <dsp:txXfrm>
        <a:off x="5590039" y="354889"/>
        <a:ext cx="955935" cy="614195"/>
      </dsp:txXfrm>
    </dsp:sp>
    <dsp:sp modelId="{0C9B2CEB-B4CA-4E14-9685-5E50D47FD639}">
      <dsp:nvSpPr>
        <dsp:cNvPr id="0" name=""/>
        <dsp:cNvSpPr/>
      </dsp:nvSpPr>
      <dsp:spPr>
        <a:xfrm>
          <a:off x="6664499" y="538711"/>
          <a:ext cx="210760" cy="246550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000" kern="1200"/>
        </a:p>
      </dsp:txBody>
      <dsp:txXfrm>
        <a:off x="6664499" y="588021"/>
        <a:ext cx="147532" cy="147930"/>
      </dsp:txXfrm>
    </dsp:sp>
    <dsp:sp modelId="{A9254373-349C-4532-902D-3AE022CD55E4}">
      <dsp:nvSpPr>
        <dsp:cNvPr id="0" name=""/>
        <dsp:cNvSpPr/>
      </dsp:nvSpPr>
      <dsp:spPr>
        <a:xfrm>
          <a:off x="6962745" y="335780"/>
          <a:ext cx="994153" cy="65241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>
              <a:latin typeface="+mn-lt"/>
            </a:rPr>
            <a:t>Approval by Accounts</a:t>
          </a:r>
        </a:p>
      </dsp:txBody>
      <dsp:txXfrm>
        <a:off x="6981854" y="354889"/>
        <a:ext cx="955935" cy="614195"/>
      </dsp:txXfrm>
    </dsp:sp>
    <dsp:sp modelId="{1458B65B-F290-48BD-BFF4-2FB1E16270FA}">
      <dsp:nvSpPr>
        <dsp:cNvPr id="0" name=""/>
        <dsp:cNvSpPr/>
      </dsp:nvSpPr>
      <dsp:spPr>
        <a:xfrm>
          <a:off x="8056313" y="538711"/>
          <a:ext cx="210760" cy="246550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000" kern="1200"/>
        </a:p>
      </dsp:txBody>
      <dsp:txXfrm>
        <a:off x="8056313" y="588021"/>
        <a:ext cx="147532" cy="147930"/>
      </dsp:txXfrm>
    </dsp:sp>
    <dsp:sp modelId="{9E0FE8CD-0520-4EAA-A982-105B5AFEE7D5}">
      <dsp:nvSpPr>
        <dsp:cNvPr id="0" name=""/>
        <dsp:cNvSpPr/>
      </dsp:nvSpPr>
      <dsp:spPr>
        <a:xfrm>
          <a:off x="8354559" y="335780"/>
          <a:ext cx="994153" cy="65241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>
              <a:latin typeface="+mn-lt"/>
            </a:rPr>
            <a:t>RTO Process</a:t>
          </a:r>
        </a:p>
      </dsp:txBody>
      <dsp:txXfrm>
        <a:off x="8373668" y="354889"/>
        <a:ext cx="955935" cy="614195"/>
      </dsp:txXfrm>
    </dsp:sp>
    <dsp:sp modelId="{2CC1E39B-0D5A-423A-A1D9-A5C4660EF26F}">
      <dsp:nvSpPr>
        <dsp:cNvPr id="0" name=""/>
        <dsp:cNvSpPr/>
      </dsp:nvSpPr>
      <dsp:spPr>
        <a:xfrm>
          <a:off x="9448128" y="538711"/>
          <a:ext cx="210760" cy="246550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IN" sz="1000" kern="1200"/>
        </a:p>
      </dsp:txBody>
      <dsp:txXfrm>
        <a:off x="9448128" y="588021"/>
        <a:ext cx="147532" cy="147930"/>
      </dsp:txXfrm>
    </dsp:sp>
    <dsp:sp modelId="{1625E8DA-B3CB-4E85-B933-DD9F8D8AAB4B}">
      <dsp:nvSpPr>
        <dsp:cNvPr id="0" name=""/>
        <dsp:cNvSpPr/>
      </dsp:nvSpPr>
      <dsp:spPr>
        <a:xfrm>
          <a:off x="9746374" y="335780"/>
          <a:ext cx="994153" cy="65241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N" sz="1200" kern="1200">
              <a:latin typeface="+mn-lt"/>
            </a:rPr>
            <a:t>Final Delivery to Customer</a:t>
          </a:r>
        </a:p>
      </dsp:txBody>
      <dsp:txXfrm>
        <a:off x="9765483" y="354889"/>
        <a:ext cx="955935" cy="61419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0</xdr:row>
      <xdr:rowOff>9526</xdr:rowOff>
    </xdr:from>
    <xdr:to>
      <xdr:col>13</xdr:col>
      <xdr:colOff>95249</xdr:colOff>
      <xdr:row>7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it.solanki@astuteconsult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B67"/>
  <sheetViews>
    <sheetView tabSelected="1" topLeftCell="B1" zoomScale="70" zoomScaleNormal="70" workbookViewId="0">
      <selection activeCell="B1" sqref="B1"/>
    </sheetView>
  </sheetViews>
  <sheetFormatPr defaultColWidth="9.140625" defaultRowHeight="15.75"/>
  <cols>
    <col min="1" max="1" width="0" style="152" hidden="1" customWidth="1"/>
    <col min="2" max="2" width="7.140625" style="154" bestFit="1" customWidth="1"/>
    <col min="3" max="3" width="60.42578125" style="154" bestFit="1" customWidth="1"/>
    <col min="4" max="4" width="22" style="152" customWidth="1"/>
    <col min="5" max="5" width="17" style="152" customWidth="1"/>
    <col min="6" max="6" width="16.140625" style="152" customWidth="1"/>
    <col min="7" max="7" width="34.85546875" style="152" bestFit="1" customWidth="1"/>
    <col min="8" max="8" width="76.140625" style="156" bestFit="1" customWidth="1"/>
    <col min="9" max="9" width="32.7109375" style="152" bestFit="1" customWidth="1"/>
    <col min="10" max="10" width="19.140625" style="152" bestFit="1" customWidth="1"/>
    <col min="11" max="11" width="32.42578125" style="152" customWidth="1"/>
    <col min="12" max="12" width="12.28515625" style="152" customWidth="1"/>
    <col min="13" max="14" width="9.140625" style="152"/>
    <col min="15" max="15" width="7" style="152" bestFit="1" customWidth="1"/>
    <col min="16" max="16" width="31.85546875" style="152" bestFit="1" customWidth="1"/>
    <col min="17" max="17" width="28.42578125" style="152" bestFit="1" customWidth="1"/>
    <col min="18" max="18" width="18.7109375" style="152" customWidth="1"/>
    <col min="19" max="19" width="10.42578125" style="152" bestFit="1" customWidth="1"/>
    <col min="20" max="20" width="12.42578125" style="152" bestFit="1" customWidth="1"/>
    <col min="21" max="21" width="8.7109375" style="152" bestFit="1" customWidth="1"/>
    <col min="22" max="22" width="14.85546875" style="152" bestFit="1" customWidth="1"/>
    <col min="23" max="27" width="9.140625" style="152"/>
    <col min="28" max="28" width="31.42578125" style="152" customWidth="1"/>
    <col min="29" max="29" width="16.28515625" style="152" customWidth="1"/>
    <col min="30" max="16384" width="9.140625" style="152"/>
  </cols>
  <sheetData>
    <row r="1" spans="2:28" s="148" customFormat="1" ht="69.75" customHeight="1" thickBot="1">
      <c r="B1" s="83" t="s">
        <v>4</v>
      </c>
      <c r="C1" s="83" t="s">
        <v>0</v>
      </c>
      <c r="D1" s="84" t="s">
        <v>163</v>
      </c>
      <c r="E1" s="83" t="s">
        <v>191</v>
      </c>
      <c r="F1" s="83" t="s">
        <v>189</v>
      </c>
      <c r="G1" s="83" t="s">
        <v>193</v>
      </c>
      <c r="H1" s="86" t="s">
        <v>150</v>
      </c>
      <c r="I1" s="83" t="s">
        <v>151</v>
      </c>
      <c r="J1" s="85" t="s">
        <v>157</v>
      </c>
      <c r="K1" s="99" t="s">
        <v>264</v>
      </c>
      <c r="L1" s="83" t="s">
        <v>7</v>
      </c>
      <c r="O1" s="149"/>
      <c r="Q1" s="149"/>
      <c r="R1" s="149"/>
      <c r="S1" s="149"/>
      <c r="T1" s="149"/>
      <c r="U1" s="149"/>
      <c r="V1" s="149"/>
      <c r="Y1" s="149"/>
    </row>
    <row r="2" spans="2:28" s="148" customFormat="1" ht="74.099999999999994" customHeight="1" thickBot="1">
      <c r="B2" s="104">
        <v>1</v>
      </c>
      <c r="C2" s="150" t="s">
        <v>201</v>
      </c>
      <c r="D2" s="104">
        <v>30000</v>
      </c>
      <c r="E2" s="104">
        <v>30000</v>
      </c>
      <c r="F2" s="104">
        <v>0</v>
      </c>
      <c r="G2" s="103" t="s">
        <v>237</v>
      </c>
      <c r="H2" s="102" t="s">
        <v>236</v>
      </c>
      <c r="I2" s="104" t="s">
        <v>159</v>
      </c>
      <c r="J2" s="104" t="s">
        <v>156</v>
      </c>
      <c r="K2" s="103" t="s">
        <v>221</v>
      </c>
      <c r="L2" s="151">
        <v>0.05</v>
      </c>
      <c r="O2" s="149"/>
      <c r="Q2" s="149"/>
      <c r="R2" s="149"/>
      <c r="S2" s="149"/>
      <c r="T2" s="149"/>
      <c r="U2" s="149"/>
      <c r="V2" s="149"/>
      <c r="AB2" s="148" t="s">
        <v>222</v>
      </c>
    </row>
    <row r="3" spans="2:28" s="148" customFormat="1" ht="74.099999999999994" customHeight="1" thickBot="1">
      <c r="B3" s="104">
        <v>2</v>
      </c>
      <c r="C3" s="150" t="s">
        <v>203</v>
      </c>
      <c r="D3" s="104">
        <v>0</v>
      </c>
      <c r="E3" s="104">
        <v>0</v>
      </c>
      <c r="F3" s="104">
        <v>0</v>
      </c>
      <c r="G3" s="103" t="s">
        <v>199</v>
      </c>
      <c r="H3" s="102" t="s">
        <v>205</v>
      </c>
      <c r="I3" s="104" t="s">
        <v>159</v>
      </c>
      <c r="J3" s="104" t="s">
        <v>156</v>
      </c>
      <c r="K3" s="103" t="s">
        <v>221</v>
      </c>
      <c r="L3" s="151">
        <v>0.05</v>
      </c>
      <c r="O3" s="149"/>
      <c r="Q3" s="149">
        <f>20000/1.31</f>
        <v>15267.175572519083</v>
      </c>
      <c r="R3" s="149"/>
      <c r="S3" s="149"/>
      <c r="T3" s="149"/>
      <c r="U3" s="149"/>
      <c r="V3" s="149">
        <v>70000</v>
      </c>
      <c r="AA3" s="148" t="s">
        <v>223</v>
      </c>
      <c r="AB3" s="148">
        <f>48000-15000</f>
        <v>33000</v>
      </c>
    </row>
    <row r="4" spans="2:28" s="148" customFormat="1" ht="74.099999999999994" customHeight="1" thickBot="1">
      <c r="B4" s="104">
        <v>3</v>
      </c>
      <c r="C4" s="150" t="s">
        <v>209</v>
      </c>
      <c r="D4" s="104">
        <v>0</v>
      </c>
      <c r="E4" s="104">
        <v>0</v>
      </c>
      <c r="F4" s="104">
        <v>0</v>
      </c>
      <c r="G4" s="103" t="s">
        <v>199</v>
      </c>
      <c r="H4" s="102" t="s">
        <v>257</v>
      </c>
      <c r="I4" s="104" t="s">
        <v>159</v>
      </c>
      <c r="J4" s="104" t="s">
        <v>156</v>
      </c>
      <c r="K4" s="103" t="s">
        <v>221</v>
      </c>
      <c r="L4" s="151">
        <v>0.05</v>
      </c>
      <c r="O4" s="149"/>
      <c r="Q4" s="149"/>
      <c r="R4" s="149"/>
      <c r="S4" s="149"/>
      <c r="T4" s="149"/>
      <c r="U4" s="149"/>
      <c r="V4" s="149">
        <f>V3/1.31</f>
        <v>53435.114503816789</v>
      </c>
      <c r="AA4" s="148" t="s">
        <v>224</v>
      </c>
      <c r="AB4" s="148">
        <v>29000</v>
      </c>
    </row>
    <row r="5" spans="2:28" ht="74.099999999999994" customHeight="1" thickBot="1">
      <c r="B5" s="104">
        <v>4</v>
      </c>
      <c r="C5" s="147" t="s">
        <v>190</v>
      </c>
      <c r="D5" s="104">
        <v>0</v>
      </c>
      <c r="E5" s="104">
        <v>0</v>
      </c>
      <c r="F5" s="104">
        <v>0</v>
      </c>
      <c r="G5" s="103" t="s">
        <v>199</v>
      </c>
      <c r="H5" s="105" t="s">
        <v>206</v>
      </c>
      <c r="I5" s="104" t="s">
        <v>159</v>
      </c>
      <c r="J5" s="104" t="s">
        <v>156</v>
      </c>
      <c r="K5" s="103" t="s">
        <v>221</v>
      </c>
      <c r="L5" s="151">
        <v>0.05</v>
      </c>
      <c r="O5" s="149"/>
      <c r="P5" s="148"/>
      <c r="Q5" s="153"/>
      <c r="R5" s="153"/>
      <c r="S5" s="153"/>
      <c r="T5" s="153"/>
      <c r="U5" s="153"/>
      <c r="V5" s="149">
        <f>28000</f>
        <v>28000</v>
      </c>
      <c r="AA5" s="152" t="s">
        <v>225</v>
      </c>
      <c r="AB5" s="152">
        <v>35000</v>
      </c>
    </row>
    <row r="6" spans="2:28" ht="74.099999999999994" customHeight="1" thickBot="1">
      <c r="B6" s="104">
        <v>5</v>
      </c>
      <c r="C6" s="147" t="s">
        <v>207</v>
      </c>
      <c r="D6" s="104">
        <v>30000</v>
      </c>
      <c r="E6" s="104">
        <v>30000</v>
      </c>
      <c r="F6" s="104">
        <v>0</v>
      </c>
      <c r="G6" s="103" t="s">
        <v>199</v>
      </c>
      <c r="H6" s="105" t="s">
        <v>254</v>
      </c>
      <c r="I6" s="104" t="s">
        <v>159</v>
      </c>
      <c r="J6" s="104" t="s">
        <v>156</v>
      </c>
      <c r="K6" s="103" t="s">
        <v>221</v>
      </c>
      <c r="L6" s="151">
        <v>0.05</v>
      </c>
      <c r="O6" s="149"/>
      <c r="P6" s="148"/>
      <c r="Q6" s="153"/>
      <c r="R6" s="153"/>
      <c r="S6" s="153"/>
      <c r="T6" s="153"/>
      <c r="U6" s="153"/>
      <c r="V6" s="149"/>
    </row>
    <row r="7" spans="2:28" ht="74.099999999999994" customHeight="1" thickBot="1">
      <c r="B7" s="104">
        <v>6</v>
      </c>
      <c r="C7" s="147" t="s">
        <v>255</v>
      </c>
      <c r="D7" s="104">
        <v>40000</v>
      </c>
      <c r="E7" s="104"/>
      <c r="F7" s="104"/>
      <c r="G7" s="103" t="s">
        <v>199</v>
      </c>
      <c r="H7" s="105" t="s">
        <v>256</v>
      </c>
      <c r="I7" s="104" t="s">
        <v>159</v>
      </c>
      <c r="J7" s="104" t="s">
        <v>156</v>
      </c>
      <c r="K7" s="103" t="s">
        <v>221</v>
      </c>
      <c r="L7" s="151">
        <v>0.05</v>
      </c>
      <c r="O7" s="149"/>
      <c r="P7" s="148"/>
      <c r="Q7" s="153"/>
      <c r="R7" s="153"/>
      <c r="S7" s="153"/>
      <c r="T7" s="153"/>
      <c r="U7" s="153"/>
      <c r="V7" s="149">
        <f>V4-V5</f>
        <v>25435.114503816789</v>
      </c>
      <c r="AB7" s="152">
        <f>SUM(AB3:AB5)</f>
        <v>97000</v>
      </c>
    </row>
    <row r="8" spans="2:28" ht="74.099999999999994" customHeight="1" thickBot="1">
      <c r="B8" s="104">
        <v>7</v>
      </c>
      <c r="C8" s="147" t="s">
        <v>208</v>
      </c>
      <c r="D8" s="104">
        <v>0</v>
      </c>
      <c r="E8" s="104">
        <v>0</v>
      </c>
      <c r="F8" s="104">
        <v>0</v>
      </c>
      <c r="G8" s="103" t="s">
        <v>199</v>
      </c>
      <c r="H8" s="105" t="s">
        <v>238</v>
      </c>
      <c r="I8" s="104" t="s">
        <v>159</v>
      </c>
      <c r="J8" s="104" t="s">
        <v>156</v>
      </c>
      <c r="K8" s="103" t="s">
        <v>221</v>
      </c>
      <c r="L8" s="151">
        <v>0.05</v>
      </c>
      <c r="O8" s="149"/>
      <c r="P8" s="148"/>
      <c r="Q8" s="153"/>
      <c r="R8" s="153"/>
      <c r="S8" s="153"/>
      <c r="T8" s="153"/>
      <c r="U8" s="153"/>
      <c r="V8" s="149"/>
      <c r="AB8" s="152">
        <f>70000/1.31</f>
        <v>53435.114503816789</v>
      </c>
    </row>
    <row r="9" spans="2:28" ht="74.099999999999994" customHeight="1" thickBot="1">
      <c r="B9" s="104">
        <v>8</v>
      </c>
      <c r="C9" s="106" t="s">
        <v>196</v>
      </c>
      <c r="D9" s="104">
        <v>0</v>
      </c>
      <c r="E9" s="104">
        <v>0</v>
      </c>
      <c r="F9" s="104">
        <v>0</v>
      </c>
      <c r="G9" s="160" t="s">
        <v>199</v>
      </c>
      <c r="H9" s="161" t="s">
        <v>259</v>
      </c>
      <c r="I9" s="104" t="s">
        <v>159</v>
      </c>
      <c r="J9" s="104" t="s">
        <v>156</v>
      </c>
      <c r="K9" s="103" t="s">
        <v>221</v>
      </c>
      <c r="L9" s="151">
        <v>0.05</v>
      </c>
      <c r="O9" s="149"/>
      <c r="P9" s="148"/>
      <c r="Q9" s="149"/>
      <c r="T9" s="154"/>
      <c r="V9" s="149"/>
      <c r="AB9" s="152">
        <f>AB7-AB8</f>
        <v>43564.885496183211</v>
      </c>
    </row>
    <row r="10" spans="2:28" ht="74.099999999999994" customHeight="1" thickBot="1">
      <c r="B10" s="104">
        <v>9</v>
      </c>
      <c r="C10" s="106" t="s">
        <v>202</v>
      </c>
      <c r="D10" s="104">
        <v>25000</v>
      </c>
      <c r="E10" s="104">
        <v>0</v>
      </c>
      <c r="F10" s="104">
        <v>0</v>
      </c>
      <c r="G10" s="103" t="s">
        <v>234</v>
      </c>
      <c r="H10" s="101" t="s">
        <v>235</v>
      </c>
      <c r="I10" s="104" t="s">
        <v>159</v>
      </c>
      <c r="J10" s="104" t="s">
        <v>156</v>
      </c>
      <c r="K10" s="103" t="s">
        <v>221</v>
      </c>
      <c r="L10" s="151">
        <v>0.05</v>
      </c>
      <c r="O10" s="149"/>
      <c r="P10" s="148"/>
      <c r="Q10" s="149"/>
      <c r="T10" s="154"/>
      <c r="V10" s="149"/>
    </row>
    <row r="11" spans="2:28" ht="74.099999999999994" customHeight="1" thickBot="1">
      <c r="B11" s="104">
        <v>10</v>
      </c>
      <c r="C11" s="106" t="s">
        <v>198</v>
      </c>
      <c r="D11" s="104">
        <f>E11+F11</f>
        <v>50000</v>
      </c>
      <c r="E11" s="104">
        <v>35000</v>
      </c>
      <c r="F11" s="104">
        <v>15000</v>
      </c>
      <c r="G11" s="103" t="s">
        <v>199</v>
      </c>
      <c r="H11" s="101" t="s">
        <v>210</v>
      </c>
      <c r="I11" s="104" t="s">
        <v>159</v>
      </c>
      <c r="J11" s="104" t="s">
        <v>156</v>
      </c>
      <c r="K11" s="103" t="s">
        <v>221</v>
      </c>
      <c r="L11" s="151">
        <v>0.05</v>
      </c>
      <c r="O11" s="149"/>
      <c r="P11" s="148"/>
      <c r="Q11" s="149"/>
      <c r="T11" s="154"/>
      <c r="V11" s="149"/>
    </row>
    <row r="12" spans="2:28" ht="74.099999999999994" customHeight="1" thickBot="1">
      <c r="B12" s="104">
        <v>11</v>
      </c>
      <c r="C12" s="106" t="s">
        <v>197</v>
      </c>
      <c r="D12" s="104">
        <f>E12+F12</f>
        <v>50000</v>
      </c>
      <c r="E12" s="104">
        <v>35000</v>
      </c>
      <c r="F12" s="104">
        <v>15000</v>
      </c>
      <c r="G12" s="103" t="s">
        <v>199</v>
      </c>
      <c r="H12" s="101" t="s">
        <v>210</v>
      </c>
      <c r="I12" s="104" t="s">
        <v>159</v>
      </c>
      <c r="J12" s="104" t="s">
        <v>156</v>
      </c>
      <c r="K12" s="103" t="s">
        <v>221</v>
      </c>
      <c r="L12" s="151">
        <v>0.05</v>
      </c>
      <c r="O12" s="149"/>
      <c r="P12" s="148"/>
      <c r="Q12" s="149"/>
      <c r="T12" s="154"/>
      <c r="V12" s="149"/>
    </row>
    <row r="13" spans="2:28" ht="74.099999999999994" customHeight="1" thickBot="1">
      <c r="B13" s="104">
        <v>12</v>
      </c>
      <c r="C13" s="159" t="s">
        <v>260</v>
      </c>
      <c r="D13" s="104"/>
      <c r="E13" s="104"/>
      <c r="F13" s="104"/>
      <c r="G13" s="103" t="s">
        <v>199</v>
      </c>
      <c r="H13" s="159" t="s">
        <v>258</v>
      </c>
      <c r="I13" s="104" t="s">
        <v>159</v>
      </c>
      <c r="J13" s="104" t="s">
        <v>156</v>
      </c>
      <c r="K13" s="103" t="s">
        <v>221</v>
      </c>
      <c r="L13" s="151">
        <v>0.05</v>
      </c>
      <c r="O13" s="149"/>
      <c r="P13" s="148"/>
      <c r="Q13" s="149"/>
      <c r="T13" s="154"/>
      <c r="V13" s="149"/>
    </row>
    <row r="14" spans="2:28" ht="74.099999999999994" customHeight="1" thickBot="1">
      <c r="B14" s="104">
        <v>13</v>
      </c>
      <c r="C14" s="159" t="s">
        <v>261</v>
      </c>
      <c r="D14" s="104"/>
      <c r="E14" s="104"/>
      <c r="F14" s="104"/>
      <c r="G14" s="103" t="s">
        <v>199</v>
      </c>
      <c r="H14" s="159" t="s">
        <v>263</v>
      </c>
      <c r="I14" s="104"/>
      <c r="J14" s="104"/>
      <c r="K14" s="103"/>
      <c r="L14" s="151"/>
      <c r="O14" s="149"/>
      <c r="P14" s="148"/>
      <c r="Q14" s="149"/>
      <c r="T14" s="154"/>
      <c r="V14" s="149"/>
    </row>
    <row r="15" spans="2:28" ht="16.5" thickBot="1">
      <c r="B15" s="104">
        <v>13</v>
      </c>
      <c r="C15" s="104" t="s">
        <v>192</v>
      </c>
      <c r="D15" s="163" t="s">
        <v>149</v>
      </c>
      <c r="E15" s="163"/>
      <c r="F15" s="163"/>
      <c r="G15" s="163"/>
      <c r="H15" s="163"/>
      <c r="I15" s="163"/>
      <c r="J15" s="163"/>
      <c r="K15" s="163"/>
      <c r="L15" s="163"/>
      <c r="O15" s="149"/>
      <c r="P15" s="148"/>
      <c r="Q15" s="149"/>
      <c r="V15" s="149"/>
    </row>
    <row r="16" spans="2:28" ht="16.5" thickBot="1">
      <c r="B16" s="104">
        <v>14</v>
      </c>
      <c r="C16" s="104" t="s">
        <v>11</v>
      </c>
      <c r="D16" s="163" t="s">
        <v>149</v>
      </c>
      <c r="E16" s="163"/>
      <c r="F16" s="163"/>
      <c r="G16" s="163"/>
      <c r="H16" s="163"/>
      <c r="I16" s="163"/>
      <c r="J16" s="163"/>
      <c r="K16" s="163"/>
      <c r="L16" s="163"/>
      <c r="O16" s="149"/>
      <c r="P16" s="148"/>
      <c r="Q16" s="164"/>
      <c r="R16" s="164"/>
      <c r="S16" s="164"/>
      <c r="T16" s="164"/>
      <c r="U16" s="164"/>
      <c r="V16" s="164"/>
    </row>
    <row r="17" spans="2:22" ht="16.5" thickBot="1">
      <c r="B17" s="104">
        <v>15</v>
      </c>
      <c r="C17" s="104" t="s">
        <v>12</v>
      </c>
      <c r="D17" s="163" t="s">
        <v>149</v>
      </c>
      <c r="E17" s="163"/>
      <c r="F17" s="163"/>
      <c r="G17" s="163"/>
      <c r="H17" s="163"/>
      <c r="I17" s="163"/>
      <c r="J17" s="163"/>
      <c r="K17" s="163"/>
      <c r="L17" s="163"/>
      <c r="O17" s="149"/>
      <c r="P17" s="148"/>
      <c r="Q17" s="164"/>
      <c r="R17" s="164"/>
      <c r="S17" s="164"/>
      <c r="T17" s="164"/>
      <c r="U17" s="164"/>
      <c r="V17" s="164"/>
    </row>
    <row r="18" spans="2:22" ht="16.5" thickBot="1">
      <c r="B18" s="104">
        <v>17</v>
      </c>
      <c r="C18" s="104" t="s">
        <v>1</v>
      </c>
      <c r="D18" s="163" t="s">
        <v>149</v>
      </c>
      <c r="E18" s="163"/>
      <c r="F18" s="163"/>
      <c r="G18" s="163"/>
      <c r="H18" s="163"/>
      <c r="I18" s="163"/>
      <c r="J18" s="163"/>
      <c r="K18" s="163"/>
      <c r="L18" s="163"/>
      <c r="O18" s="149"/>
      <c r="P18" s="148"/>
      <c r="Q18" s="164"/>
      <c r="R18" s="164"/>
      <c r="S18" s="164"/>
      <c r="T18" s="164"/>
      <c r="U18" s="164"/>
      <c r="V18" s="164"/>
    </row>
    <row r="19" spans="2:22" ht="16.5" thickBot="1">
      <c r="B19" s="104">
        <v>18</v>
      </c>
      <c r="C19" s="104" t="s">
        <v>2</v>
      </c>
      <c r="D19" s="163" t="s">
        <v>149</v>
      </c>
      <c r="E19" s="163"/>
      <c r="F19" s="163"/>
      <c r="G19" s="163"/>
      <c r="H19" s="163"/>
      <c r="I19" s="163"/>
      <c r="J19" s="163"/>
      <c r="K19" s="163"/>
      <c r="L19" s="163"/>
      <c r="O19" s="149"/>
      <c r="P19" s="148"/>
      <c r="Q19" s="164"/>
      <c r="R19" s="164"/>
      <c r="S19" s="164"/>
      <c r="T19" s="164"/>
      <c r="U19" s="164"/>
      <c r="V19" s="164"/>
    </row>
    <row r="20" spans="2:22" ht="16.5" thickBot="1">
      <c r="B20" s="104">
        <v>19</v>
      </c>
      <c r="C20" s="104" t="s">
        <v>3</v>
      </c>
      <c r="D20" s="163" t="s">
        <v>149</v>
      </c>
      <c r="E20" s="163"/>
      <c r="F20" s="163"/>
      <c r="G20" s="163"/>
      <c r="H20" s="163"/>
      <c r="I20" s="163"/>
      <c r="J20" s="163"/>
      <c r="K20" s="163"/>
      <c r="L20" s="163"/>
      <c r="O20" s="149"/>
      <c r="P20" s="148"/>
      <c r="Q20" s="164"/>
      <c r="R20" s="164"/>
      <c r="S20" s="164"/>
      <c r="T20" s="164"/>
      <c r="U20" s="164"/>
      <c r="V20" s="164"/>
    </row>
    <row r="21" spans="2:22" ht="16.5" thickBot="1">
      <c r="B21" s="104">
        <v>20</v>
      </c>
      <c r="C21" s="104" t="s">
        <v>5</v>
      </c>
      <c r="D21" s="163" t="s">
        <v>149</v>
      </c>
      <c r="E21" s="163"/>
      <c r="F21" s="163"/>
      <c r="G21" s="163"/>
      <c r="H21" s="163"/>
      <c r="I21" s="163"/>
      <c r="J21" s="163"/>
      <c r="K21" s="163"/>
      <c r="L21" s="163"/>
      <c r="O21" s="149"/>
      <c r="P21" s="148"/>
      <c r="Q21" s="164"/>
      <c r="R21" s="164"/>
      <c r="S21" s="164"/>
      <c r="T21" s="164"/>
      <c r="U21" s="164"/>
      <c r="V21" s="164"/>
    </row>
    <row r="22" spans="2:22" ht="16.5" thickBot="1">
      <c r="B22" s="104">
        <v>21</v>
      </c>
      <c r="C22" s="150" t="s">
        <v>200</v>
      </c>
      <c r="D22" s="163" t="s">
        <v>149</v>
      </c>
      <c r="E22" s="163"/>
      <c r="F22" s="163"/>
      <c r="G22" s="163"/>
      <c r="H22" s="163"/>
      <c r="I22" s="163"/>
      <c r="J22" s="163"/>
      <c r="K22" s="163"/>
      <c r="L22" s="163"/>
      <c r="O22" s="149"/>
      <c r="P22" s="148"/>
      <c r="Q22" s="164"/>
      <c r="R22" s="164"/>
      <c r="S22" s="164"/>
      <c r="T22" s="164"/>
      <c r="U22" s="164"/>
      <c r="V22" s="164"/>
    </row>
    <row r="23" spans="2:22">
      <c r="B23" s="149"/>
      <c r="C23" s="149"/>
      <c r="D23" s="148"/>
      <c r="E23" s="148"/>
      <c r="F23" s="148"/>
      <c r="G23" s="149"/>
      <c r="H23" s="155"/>
      <c r="I23" s="149"/>
      <c r="J23" s="149"/>
      <c r="K23" s="149"/>
      <c r="L23" s="149"/>
      <c r="O23" s="149"/>
      <c r="P23" s="148"/>
      <c r="Q23" s="149"/>
      <c r="R23" s="149"/>
      <c r="S23" s="149"/>
      <c r="T23" s="149"/>
      <c r="U23" s="149"/>
      <c r="V23" s="149"/>
    </row>
    <row r="24" spans="2:22">
      <c r="B24" s="154" t="s">
        <v>9</v>
      </c>
    </row>
    <row r="25" spans="2:22">
      <c r="B25" s="154">
        <v>1</v>
      </c>
      <c r="C25" s="152" t="s">
        <v>10</v>
      </c>
    </row>
    <row r="26" spans="2:22">
      <c r="B26" s="154">
        <v>2</v>
      </c>
      <c r="C26" s="162" t="s">
        <v>262</v>
      </c>
    </row>
    <row r="27" spans="2:22">
      <c r="B27" s="154">
        <v>2</v>
      </c>
      <c r="C27" s="152" t="s">
        <v>154</v>
      </c>
    </row>
    <row r="28" spans="2:22">
      <c r="B28" s="154">
        <v>3</v>
      </c>
      <c r="C28" s="152" t="s">
        <v>152</v>
      </c>
      <c r="I28" s="152" t="s">
        <v>204</v>
      </c>
    </row>
    <row r="29" spans="2:22">
      <c r="B29" s="154">
        <v>4</v>
      </c>
      <c r="C29" s="152" t="s">
        <v>153</v>
      </c>
    </row>
    <row r="30" spans="2:22">
      <c r="B30" s="154">
        <v>5</v>
      </c>
      <c r="C30" s="152" t="s">
        <v>155</v>
      </c>
    </row>
    <row r="31" spans="2:22">
      <c r="B31" s="154">
        <v>6</v>
      </c>
      <c r="C31" s="152" t="s">
        <v>176</v>
      </c>
    </row>
    <row r="32" spans="2:22">
      <c r="B32" s="154">
        <v>7</v>
      </c>
      <c r="C32" s="98" t="s">
        <v>220</v>
      </c>
    </row>
    <row r="34" spans="2:7">
      <c r="B34" s="165" t="s">
        <v>182</v>
      </c>
      <c r="C34" s="165"/>
      <c r="D34" s="158"/>
      <c r="E34" s="158"/>
      <c r="F34" s="158"/>
      <c r="G34" s="158"/>
    </row>
    <row r="35" spans="2:7">
      <c r="B35" s="157">
        <v>1</v>
      </c>
      <c r="C35" s="157" t="s">
        <v>177</v>
      </c>
      <c r="D35" s="158"/>
      <c r="E35" s="158"/>
      <c r="F35" s="158"/>
      <c r="G35" s="158"/>
    </row>
    <row r="36" spans="2:7">
      <c r="B36" s="157">
        <v>2</v>
      </c>
      <c r="C36" s="157" t="s">
        <v>188</v>
      </c>
      <c r="D36" s="158"/>
      <c r="E36" s="158"/>
      <c r="F36" s="158"/>
      <c r="G36" s="158"/>
    </row>
    <row r="37" spans="2:7">
      <c r="B37" s="157">
        <v>3</v>
      </c>
      <c r="C37" s="157" t="s">
        <v>178</v>
      </c>
      <c r="D37" s="158"/>
      <c r="E37" s="158"/>
      <c r="F37" s="158"/>
      <c r="G37" s="158"/>
    </row>
    <row r="38" spans="2:7">
      <c r="B38" s="157">
        <v>4</v>
      </c>
      <c r="C38" s="157" t="s">
        <v>179</v>
      </c>
      <c r="D38" s="158"/>
      <c r="E38" s="158"/>
      <c r="F38" s="158"/>
      <c r="G38" s="158"/>
    </row>
    <row r="39" spans="2:7">
      <c r="B39" s="157">
        <v>5</v>
      </c>
      <c r="C39" s="157" t="s">
        <v>180</v>
      </c>
      <c r="D39" s="158"/>
      <c r="E39" s="158"/>
      <c r="F39" s="158"/>
      <c r="G39" s="158"/>
    </row>
    <row r="40" spans="2:7">
      <c r="B40" s="157">
        <v>6</v>
      </c>
      <c r="C40" s="157" t="s">
        <v>181</v>
      </c>
      <c r="D40" s="158"/>
      <c r="E40" s="158"/>
      <c r="F40" s="158"/>
      <c r="G40" s="158"/>
    </row>
    <row r="41" spans="2:7">
      <c r="B41" s="157">
        <v>7</v>
      </c>
      <c r="C41" s="157" t="s">
        <v>183</v>
      </c>
      <c r="D41" s="158"/>
      <c r="E41" s="158"/>
      <c r="F41" s="158"/>
      <c r="G41" s="158"/>
    </row>
    <row r="42" spans="2:7">
      <c r="B42" s="157">
        <v>8</v>
      </c>
      <c r="C42" s="157" t="s">
        <v>184</v>
      </c>
      <c r="D42" s="158"/>
      <c r="E42" s="158"/>
      <c r="F42" s="158"/>
      <c r="G42" s="158"/>
    </row>
    <row r="43" spans="2:7">
      <c r="B43" s="157">
        <v>9</v>
      </c>
      <c r="C43" s="157" t="s">
        <v>185</v>
      </c>
      <c r="D43" s="158"/>
      <c r="E43" s="158"/>
      <c r="F43" s="158"/>
      <c r="G43" s="158"/>
    </row>
    <row r="44" spans="2:7">
      <c r="B44" s="157">
        <v>10</v>
      </c>
      <c r="C44" s="157" t="s">
        <v>186</v>
      </c>
      <c r="D44" s="158"/>
      <c r="E44" s="158"/>
      <c r="F44" s="158"/>
      <c r="G44" s="158"/>
    </row>
    <row r="45" spans="2:7">
      <c r="B45" s="157">
        <v>11</v>
      </c>
      <c r="C45" s="80" t="s">
        <v>187</v>
      </c>
      <c r="D45" s="158"/>
      <c r="E45" s="158"/>
      <c r="F45" s="158"/>
      <c r="G45" s="158"/>
    </row>
    <row r="46" spans="2:7">
      <c r="B46" s="157"/>
      <c r="C46" s="157"/>
      <c r="D46" s="158"/>
      <c r="E46" s="158"/>
      <c r="F46" s="158"/>
      <c r="G46" s="158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3">
      <c r="C65" s="152"/>
    </row>
    <row r="66" spans="3:3">
      <c r="C66" s="152"/>
    </row>
    <row r="67" spans="3:3">
      <c r="C67" s="152"/>
    </row>
  </sheetData>
  <autoFilter ref="B1:L22" xr:uid="{00000000-0001-0000-0000-000000000000}"/>
  <mergeCells count="16">
    <mergeCell ref="D15:L15"/>
    <mergeCell ref="D16:L16"/>
    <mergeCell ref="Q16:V16"/>
    <mergeCell ref="D17:L17"/>
    <mergeCell ref="Q17:V17"/>
    <mergeCell ref="D18:L18"/>
    <mergeCell ref="Q18:V18"/>
    <mergeCell ref="B34:C34"/>
    <mergeCell ref="D19:L19"/>
    <mergeCell ref="Q19:V19"/>
    <mergeCell ref="D20:L20"/>
    <mergeCell ref="Q20:V20"/>
    <mergeCell ref="D21:L21"/>
    <mergeCell ref="Q21:V21"/>
    <mergeCell ref="D22:L22"/>
    <mergeCell ref="Q22:V22"/>
  </mergeCells>
  <phoneticPr fontId="15" type="noConversion"/>
  <hyperlinks>
    <hyperlink ref="C45" r:id="rId1" xr:uid="{DDA36E10-3DFC-404F-8270-7A5AA481D971}"/>
  </hyperlinks>
  <pageMargins left="0.7" right="0.7" top="0.75" bottom="0.75" header="0.3" footer="0.3"/>
  <pageSetup paperSize="9" scale="4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5"/>
  <sheetViews>
    <sheetView zoomScaleNormal="100" workbookViewId="0">
      <selection activeCell="B1" sqref="B1:C1"/>
    </sheetView>
  </sheetViews>
  <sheetFormatPr defaultColWidth="9.140625" defaultRowHeight="15"/>
  <cols>
    <col min="1" max="1" width="10.140625" bestFit="1" customWidth="1"/>
    <col min="3" max="3" width="40" customWidth="1"/>
    <col min="4" max="4" width="17.7109375" bestFit="1" customWidth="1"/>
    <col min="5" max="6" width="17.7109375" customWidth="1"/>
    <col min="7" max="7" width="24.42578125" customWidth="1"/>
    <col min="8" max="8" width="38.42578125" style="89" bestFit="1" customWidth="1"/>
    <col min="9" max="9" width="32.28515625" style="89" hidden="1" customWidth="1"/>
    <col min="10" max="10" width="22.7109375" bestFit="1" customWidth="1"/>
    <col min="11" max="11" width="17.42578125" bestFit="1" customWidth="1"/>
    <col min="12" max="12" width="38.85546875" customWidth="1"/>
    <col min="14" max="14" width="24.42578125" bestFit="1" customWidth="1"/>
    <col min="15" max="15" width="6" bestFit="1" customWidth="1"/>
  </cols>
  <sheetData>
    <row r="1" spans="1:12" ht="15.75" thickBot="1">
      <c r="B1" s="166" t="s">
        <v>195</v>
      </c>
      <c r="C1" s="167"/>
    </row>
    <row r="2" spans="1:12" s="47" customFormat="1" ht="60" customHeight="1" thickBot="1">
      <c r="A2" s="107"/>
      <c r="B2" s="50" t="s">
        <v>4</v>
      </c>
      <c r="C2" s="108" t="s">
        <v>0</v>
      </c>
      <c r="D2" s="51" t="s">
        <v>170</v>
      </c>
      <c r="E2" s="108" t="s">
        <v>191</v>
      </c>
      <c r="F2" s="51" t="s">
        <v>194</v>
      </c>
      <c r="G2" s="94" t="s">
        <v>173</v>
      </c>
      <c r="H2" s="77" t="s">
        <v>213</v>
      </c>
      <c r="I2" s="97" t="s">
        <v>214</v>
      </c>
      <c r="J2" s="51" t="s">
        <v>158</v>
      </c>
      <c r="K2" s="79" t="s">
        <v>174</v>
      </c>
      <c r="L2" s="97" t="s">
        <v>216</v>
      </c>
    </row>
    <row r="3" spans="1:12">
      <c r="A3" s="47">
        <v>20000</v>
      </c>
      <c r="B3" s="109">
        <v>1</v>
      </c>
      <c r="C3" s="110" t="s">
        <v>13</v>
      </c>
      <c r="D3" s="111">
        <v>30000</v>
      </c>
      <c r="E3" s="111">
        <v>30000</v>
      </c>
      <c r="F3" s="112">
        <v>0</v>
      </c>
      <c r="G3" s="109">
        <v>50000</v>
      </c>
      <c r="H3" s="113" t="s">
        <v>239</v>
      </c>
      <c r="I3" s="114" t="s">
        <v>125</v>
      </c>
      <c r="J3" s="115" t="s">
        <v>33</v>
      </c>
      <c r="K3" s="168" t="s">
        <v>218</v>
      </c>
      <c r="L3" s="116" t="s">
        <v>217</v>
      </c>
    </row>
    <row r="4" spans="1:12">
      <c r="A4" s="47">
        <v>25000</v>
      </c>
      <c r="B4" s="117">
        <v>2</v>
      </c>
      <c r="C4" s="118" t="s">
        <v>172</v>
      </c>
      <c r="D4" s="96">
        <v>70000</v>
      </c>
      <c r="E4" s="96">
        <v>70000</v>
      </c>
      <c r="F4" s="119">
        <v>0</v>
      </c>
      <c r="G4" s="117" t="s">
        <v>240</v>
      </c>
      <c r="H4" s="120" t="s">
        <v>241</v>
      </c>
      <c r="I4" s="121" t="s">
        <v>125</v>
      </c>
      <c r="J4" s="122" t="s">
        <v>33</v>
      </c>
      <c r="K4" s="169"/>
      <c r="L4" s="123" t="s">
        <v>217</v>
      </c>
    </row>
    <row r="5" spans="1:12" ht="30">
      <c r="A5" s="47">
        <v>29000</v>
      </c>
      <c r="B5" s="117">
        <v>3</v>
      </c>
      <c r="C5" s="118" t="s">
        <v>242</v>
      </c>
      <c r="D5" s="96">
        <v>35000</v>
      </c>
      <c r="E5" s="96">
        <v>35000</v>
      </c>
      <c r="F5" s="119">
        <v>0</v>
      </c>
      <c r="G5" s="117">
        <v>54000</v>
      </c>
      <c r="H5" s="120" t="s">
        <v>252</v>
      </c>
      <c r="I5" s="121"/>
      <c r="J5" s="122" t="s">
        <v>33</v>
      </c>
      <c r="K5" s="169"/>
      <c r="L5" s="123"/>
    </row>
    <row r="6" spans="1:12" ht="30">
      <c r="A6" s="47">
        <v>22000</v>
      </c>
      <c r="B6" s="117">
        <v>4</v>
      </c>
      <c r="C6" s="124" t="s">
        <v>243</v>
      </c>
      <c r="D6" s="96">
        <v>28000</v>
      </c>
      <c r="E6" s="96">
        <v>28000</v>
      </c>
      <c r="F6" s="119">
        <v>0</v>
      </c>
      <c r="G6" s="117">
        <v>57000</v>
      </c>
      <c r="H6" s="120" t="s">
        <v>253</v>
      </c>
      <c r="I6" s="121"/>
      <c r="J6" s="122" t="s">
        <v>33</v>
      </c>
      <c r="K6" s="169"/>
      <c r="L6" s="123"/>
    </row>
    <row r="7" spans="1:12" ht="30">
      <c r="A7" s="47">
        <v>16000</v>
      </c>
      <c r="B7" s="117">
        <v>5</v>
      </c>
      <c r="C7" s="118" t="s">
        <v>244</v>
      </c>
      <c r="D7" s="96">
        <v>25000</v>
      </c>
      <c r="E7" s="96">
        <v>25000</v>
      </c>
      <c r="F7" s="119">
        <v>0</v>
      </c>
      <c r="G7" s="117">
        <v>58000</v>
      </c>
      <c r="H7" s="120" t="s">
        <v>245</v>
      </c>
      <c r="I7" s="121"/>
      <c r="J7" s="122" t="s">
        <v>33</v>
      </c>
      <c r="K7" s="169"/>
      <c r="L7" s="123"/>
    </row>
    <row r="8" spans="1:12" ht="30">
      <c r="A8" s="47">
        <v>7000</v>
      </c>
      <c r="B8" s="117">
        <v>6</v>
      </c>
      <c r="C8" s="118" t="s">
        <v>171</v>
      </c>
      <c r="D8" s="96">
        <v>70000</v>
      </c>
      <c r="E8" s="96">
        <v>70000</v>
      </c>
      <c r="F8" s="119">
        <v>0</v>
      </c>
      <c r="G8" s="117">
        <v>57000</v>
      </c>
      <c r="H8" s="120" t="s">
        <v>246</v>
      </c>
      <c r="I8" s="121"/>
      <c r="J8" s="122" t="s">
        <v>33</v>
      </c>
      <c r="K8" s="169"/>
      <c r="L8" s="123"/>
    </row>
    <row r="9" spans="1:12">
      <c r="A9" s="47">
        <v>12000</v>
      </c>
      <c r="B9" s="117">
        <v>7</v>
      </c>
      <c r="C9" s="118" t="s">
        <v>247</v>
      </c>
      <c r="D9" s="96">
        <v>16000</v>
      </c>
      <c r="E9" s="96">
        <v>16000</v>
      </c>
      <c r="F9" s="119">
        <v>0</v>
      </c>
      <c r="G9" s="117">
        <v>56000</v>
      </c>
      <c r="H9" s="125" t="s">
        <v>248</v>
      </c>
      <c r="I9" s="121"/>
      <c r="J9" s="122" t="s">
        <v>33</v>
      </c>
      <c r="K9" s="169"/>
      <c r="L9" s="123" t="s">
        <v>217</v>
      </c>
    </row>
    <row r="10" spans="1:12" ht="30">
      <c r="A10" s="47">
        <v>17000</v>
      </c>
      <c r="B10" s="117">
        <v>8</v>
      </c>
      <c r="C10" s="118" t="s">
        <v>249</v>
      </c>
      <c r="D10" s="96">
        <v>23000</v>
      </c>
      <c r="E10" s="96">
        <v>23000</v>
      </c>
      <c r="F10" s="119">
        <v>0</v>
      </c>
      <c r="G10" s="117">
        <v>56000</v>
      </c>
      <c r="H10" s="120" t="s">
        <v>245</v>
      </c>
      <c r="I10" s="121"/>
      <c r="J10" s="122" t="s">
        <v>33</v>
      </c>
      <c r="K10" s="169"/>
      <c r="L10" s="123"/>
    </row>
    <row r="11" spans="1:12" ht="15.75" thickBot="1">
      <c r="A11" s="47">
        <v>23000</v>
      </c>
      <c r="B11" s="126">
        <v>10</v>
      </c>
      <c r="C11" s="127" t="s">
        <v>211</v>
      </c>
      <c r="D11" s="128">
        <v>5000</v>
      </c>
      <c r="E11" s="128">
        <v>5000</v>
      </c>
      <c r="F11" s="129">
        <v>0</v>
      </c>
      <c r="G11" s="126">
        <v>57000</v>
      </c>
      <c r="H11" s="130" t="s">
        <v>248</v>
      </c>
      <c r="I11" s="131"/>
      <c r="J11" s="132" t="s">
        <v>33</v>
      </c>
      <c r="K11" s="170"/>
      <c r="L11" s="133" t="s">
        <v>217</v>
      </c>
    </row>
    <row r="12" spans="1:12">
      <c r="A12" s="1"/>
      <c r="B12" s="48">
        <v>11</v>
      </c>
      <c r="C12" s="48" t="s">
        <v>14</v>
      </c>
      <c r="D12" s="45" t="s">
        <v>149</v>
      </c>
      <c r="E12" s="45"/>
      <c r="F12" s="45"/>
      <c r="G12" s="45"/>
      <c r="H12" s="95"/>
      <c r="I12" s="95"/>
      <c r="J12" s="45"/>
      <c r="K12" s="82"/>
      <c r="L12" s="87"/>
    </row>
    <row r="13" spans="1:12" ht="15.75" thickBot="1">
      <c r="A13" s="1"/>
      <c r="B13" s="49">
        <v>12</v>
      </c>
      <c r="C13" s="49" t="s">
        <v>15</v>
      </c>
      <c r="D13" s="46" t="s">
        <v>149</v>
      </c>
      <c r="E13" s="46"/>
      <c r="F13" s="46"/>
      <c r="G13" s="46"/>
      <c r="H13" s="90"/>
      <c r="I13" s="90"/>
      <c r="J13" s="46"/>
      <c r="K13" s="81"/>
      <c r="L13" s="88"/>
    </row>
    <row r="14" spans="1:12">
      <c r="A14" s="1"/>
      <c r="B14" s="47"/>
      <c r="C14" s="47"/>
      <c r="D14" s="47"/>
      <c r="E14" s="47"/>
      <c r="F14" s="47"/>
      <c r="G14" s="47"/>
      <c r="H14" s="91"/>
      <c r="I14" s="91"/>
      <c r="J14" s="47"/>
      <c r="K14" s="47"/>
    </row>
    <row r="16" spans="1:12">
      <c r="A16" s="1">
        <v>1</v>
      </c>
      <c r="B16" t="s">
        <v>152</v>
      </c>
      <c r="C16" s="78"/>
      <c r="D16" s="78"/>
      <c r="E16" s="78"/>
      <c r="F16" s="78"/>
      <c r="G16" s="78"/>
      <c r="H16" s="92"/>
      <c r="I16" s="92"/>
    </row>
    <row r="17" spans="1:11">
      <c r="A17" s="1">
        <v>2</v>
      </c>
      <c r="B17" t="s">
        <v>153</v>
      </c>
      <c r="C17" s="78"/>
      <c r="D17" s="78"/>
      <c r="E17" s="78"/>
      <c r="F17" s="78"/>
      <c r="G17" s="78"/>
      <c r="H17" s="92"/>
      <c r="I17" s="92"/>
    </row>
    <row r="18" spans="1:11">
      <c r="A18" s="1">
        <v>3</v>
      </c>
      <c r="B18" s="93" t="s">
        <v>212</v>
      </c>
      <c r="G18" s="78"/>
    </row>
    <row r="19" spans="1:11">
      <c r="A19" s="1">
        <v>4</v>
      </c>
      <c r="B19" t="s">
        <v>175</v>
      </c>
      <c r="G19" s="78"/>
    </row>
    <row r="20" spans="1:11">
      <c r="A20" s="1">
        <v>5</v>
      </c>
      <c r="B20" t="s">
        <v>176</v>
      </c>
      <c r="C20" s="78"/>
      <c r="D20" s="78"/>
      <c r="E20" s="78"/>
      <c r="F20" s="78"/>
      <c r="G20" s="78"/>
      <c r="H20" s="92"/>
      <c r="I20" s="92"/>
      <c r="K20" s="78"/>
    </row>
    <row r="21" spans="1:11">
      <c r="A21" s="1">
        <v>6</v>
      </c>
      <c r="B21" t="s">
        <v>215</v>
      </c>
      <c r="G21" s="78"/>
    </row>
    <row r="22" spans="1:11">
      <c r="A22" s="1">
        <v>7</v>
      </c>
      <c r="B22" t="s">
        <v>219</v>
      </c>
      <c r="G22" s="78"/>
    </row>
    <row r="23" spans="1:11">
      <c r="A23" s="1">
        <v>8</v>
      </c>
      <c r="B23" s="93" t="s">
        <v>250</v>
      </c>
      <c r="G23" s="78"/>
    </row>
    <row r="24" spans="1:11">
      <c r="G24" s="78"/>
    </row>
    <row r="25" spans="1:11">
      <c r="G25" s="78"/>
    </row>
  </sheetData>
  <mergeCells count="2">
    <mergeCell ref="B1:C1"/>
    <mergeCell ref="K3:K11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3"/>
  <sheetViews>
    <sheetView zoomScale="181" workbookViewId="0">
      <selection activeCell="B10" sqref="B10:B14"/>
    </sheetView>
  </sheetViews>
  <sheetFormatPr defaultColWidth="8.85546875" defaultRowHeight="15"/>
  <cols>
    <col min="1" max="1" width="2.85546875" customWidth="1"/>
    <col min="2" max="2" width="26.140625" bestFit="1" customWidth="1"/>
    <col min="4" max="4" width="2.85546875" customWidth="1"/>
    <col min="5" max="5" width="26.140625" bestFit="1" customWidth="1"/>
    <col min="7" max="7" width="2.85546875" customWidth="1"/>
    <col min="8" max="8" width="33.42578125" bestFit="1" customWidth="1"/>
    <col min="10" max="10" width="2.85546875" customWidth="1"/>
    <col min="11" max="11" width="32" bestFit="1" customWidth="1"/>
    <col min="12" max="12" width="8.42578125" customWidth="1"/>
    <col min="13" max="13" width="2.28515625" customWidth="1"/>
    <col min="14" max="14" width="32" bestFit="1" customWidth="1"/>
    <col min="17" max="17" width="26.140625" bestFit="1" customWidth="1"/>
    <col min="19" max="19" width="3.28515625" customWidth="1"/>
    <col min="20" max="20" width="24.42578125" bestFit="1" customWidth="1"/>
  </cols>
  <sheetData>
    <row r="1" spans="2:15" ht="15.75" thickBot="1"/>
    <row r="2" spans="2:15">
      <c r="B2" s="134" t="s">
        <v>22</v>
      </c>
      <c r="C2" s="135">
        <v>5000</v>
      </c>
      <c r="E2" s="134" t="s">
        <v>22</v>
      </c>
      <c r="F2" s="135">
        <v>4800</v>
      </c>
      <c r="H2" s="134" t="s">
        <v>21</v>
      </c>
      <c r="I2" s="135">
        <v>9800</v>
      </c>
      <c r="K2" s="134" t="s">
        <v>21</v>
      </c>
      <c r="L2" s="135">
        <v>13500</v>
      </c>
      <c r="N2" s="134" t="s">
        <v>22</v>
      </c>
      <c r="O2" s="135">
        <v>5300</v>
      </c>
    </row>
    <row r="3" spans="2:15">
      <c r="B3" s="136" t="s">
        <v>16</v>
      </c>
      <c r="C3" s="137">
        <v>3000</v>
      </c>
      <c r="E3" s="136" t="s">
        <v>16</v>
      </c>
      <c r="F3" s="137">
        <v>3000</v>
      </c>
      <c r="H3" s="136" t="s">
        <v>16</v>
      </c>
      <c r="I3" s="137">
        <v>3000</v>
      </c>
      <c r="K3" s="136" t="s">
        <v>16</v>
      </c>
      <c r="L3" s="137">
        <v>3300</v>
      </c>
      <c r="N3" s="136" t="s">
        <v>16</v>
      </c>
      <c r="O3" s="137">
        <v>6000</v>
      </c>
    </row>
    <row r="4" spans="2:15">
      <c r="B4" s="136" t="s">
        <v>17</v>
      </c>
      <c r="C4" s="137">
        <v>1000</v>
      </c>
      <c r="E4" s="136" t="s">
        <v>17</v>
      </c>
      <c r="F4" s="137">
        <v>1000</v>
      </c>
      <c r="H4" s="136" t="s">
        <v>17</v>
      </c>
      <c r="I4" s="137">
        <v>1000</v>
      </c>
      <c r="K4" s="136" t="s">
        <v>17</v>
      </c>
      <c r="L4" s="137">
        <v>1000</v>
      </c>
      <c r="N4" s="136" t="s">
        <v>17</v>
      </c>
      <c r="O4" s="137">
        <v>2500</v>
      </c>
    </row>
    <row r="5" spans="2:15">
      <c r="B5" s="138" t="s">
        <v>18</v>
      </c>
      <c r="C5" s="137">
        <v>500</v>
      </c>
      <c r="E5" s="138" t="s">
        <v>18</v>
      </c>
      <c r="F5" s="137">
        <v>500</v>
      </c>
      <c r="H5" s="138" t="s">
        <v>18</v>
      </c>
      <c r="I5" s="137">
        <v>500</v>
      </c>
      <c r="K5" s="138" t="s">
        <v>18</v>
      </c>
      <c r="L5" s="137">
        <v>500</v>
      </c>
      <c r="N5" s="138" t="s">
        <v>18</v>
      </c>
      <c r="O5" s="137">
        <v>500</v>
      </c>
    </row>
    <row r="6" spans="2:15">
      <c r="B6" s="138" t="s">
        <v>19</v>
      </c>
      <c r="C6" s="137">
        <v>0</v>
      </c>
      <c r="E6" s="138" t="s">
        <v>19</v>
      </c>
      <c r="F6" s="137">
        <v>2200</v>
      </c>
      <c r="H6" s="138" t="s">
        <v>19</v>
      </c>
      <c r="I6" s="137">
        <v>2200</v>
      </c>
      <c r="K6" s="138" t="s">
        <v>19</v>
      </c>
      <c r="L6" s="137">
        <v>2200</v>
      </c>
      <c r="N6" s="139" t="s">
        <v>20</v>
      </c>
      <c r="O6" s="140">
        <v>500</v>
      </c>
    </row>
    <row r="7" spans="2:15" ht="15.75" thickBot="1">
      <c r="B7" s="139" t="s">
        <v>20</v>
      </c>
      <c r="C7" s="140">
        <v>500</v>
      </c>
      <c r="E7" s="139" t="s">
        <v>20</v>
      </c>
      <c r="F7" s="140">
        <v>500</v>
      </c>
      <c r="H7" s="139" t="s">
        <v>20</v>
      </c>
      <c r="I7" s="140">
        <v>500</v>
      </c>
      <c r="K7" s="139" t="s">
        <v>20</v>
      </c>
      <c r="L7" s="140">
        <v>500</v>
      </c>
      <c r="N7" s="139" t="s">
        <v>25</v>
      </c>
      <c r="O7" s="140">
        <v>200</v>
      </c>
    </row>
    <row r="8" spans="2:15" ht="15.75" thickBot="1">
      <c r="B8" s="141" t="s">
        <v>23</v>
      </c>
      <c r="C8" s="142">
        <f>SUM(C2:C7)</f>
        <v>10000</v>
      </c>
      <c r="E8" s="141" t="s">
        <v>23</v>
      </c>
      <c r="F8" s="142">
        <f>SUM(F2:F7)</f>
        <v>12000</v>
      </c>
      <c r="H8" s="141" t="s">
        <v>23</v>
      </c>
      <c r="I8" s="142">
        <f>SUM(I2:I7)</f>
        <v>17000</v>
      </c>
      <c r="K8" s="141" t="s">
        <v>251</v>
      </c>
      <c r="L8" s="142">
        <f>SUM(L1:L7)</f>
        <v>21000</v>
      </c>
      <c r="N8" s="143" t="s">
        <v>23</v>
      </c>
      <c r="O8" s="142">
        <f>SUM(O2:O7)</f>
        <v>15000</v>
      </c>
    </row>
    <row r="9" spans="2:15" ht="15.75" thickBot="1"/>
    <row r="10" spans="2:15">
      <c r="B10" t="s">
        <v>28</v>
      </c>
      <c r="E10" s="134" t="s">
        <v>22</v>
      </c>
      <c r="F10" s="135">
        <v>4800</v>
      </c>
      <c r="H10" s="134" t="s">
        <v>21</v>
      </c>
      <c r="I10" s="135">
        <v>9800</v>
      </c>
      <c r="K10" s="134" t="s">
        <v>21</v>
      </c>
      <c r="L10" s="135">
        <v>13500</v>
      </c>
      <c r="N10" s="134" t="s">
        <v>22</v>
      </c>
      <c r="O10" s="135">
        <v>5300</v>
      </c>
    </row>
    <row r="11" spans="2:15">
      <c r="B11" t="s">
        <v>29</v>
      </c>
      <c r="E11" s="136" t="s">
        <v>16</v>
      </c>
      <c r="F11" s="137">
        <v>3000</v>
      </c>
      <c r="H11" s="136" t="s">
        <v>16</v>
      </c>
      <c r="I11" s="137">
        <v>3000</v>
      </c>
      <c r="K11" s="136" t="s">
        <v>16</v>
      </c>
      <c r="L11" s="137">
        <v>3300</v>
      </c>
      <c r="N11" s="136" t="s">
        <v>16</v>
      </c>
      <c r="O11" s="137">
        <v>6000</v>
      </c>
    </row>
    <row r="12" spans="2:15">
      <c r="B12" t="s">
        <v>30</v>
      </c>
      <c r="E12" s="136" t="s">
        <v>17</v>
      </c>
      <c r="F12" s="137">
        <v>1000</v>
      </c>
      <c r="H12" s="136" t="s">
        <v>17</v>
      </c>
      <c r="I12" s="137">
        <v>1000</v>
      </c>
      <c r="K12" s="136" t="s">
        <v>17</v>
      </c>
      <c r="L12" s="137">
        <v>1000</v>
      </c>
      <c r="N12" s="136" t="s">
        <v>17</v>
      </c>
      <c r="O12" s="137">
        <v>2300</v>
      </c>
    </row>
    <row r="13" spans="2:15">
      <c r="B13" t="s">
        <v>31</v>
      </c>
      <c r="E13" s="138" t="s">
        <v>18</v>
      </c>
      <c r="F13" s="137">
        <v>500</v>
      </c>
      <c r="H13" s="138" t="s">
        <v>18</v>
      </c>
      <c r="I13" s="137">
        <v>500</v>
      </c>
      <c r="K13" s="138" t="s">
        <v>18</v>
      </c>
      <c r="L13" s="137">
        <v>500</v>
      </c>
      <c r="N13" s="138" t="s">
        <v>18</v>
      </c>
      <c r="O13" s="137">
        <v>500</v>
      </c>
    </row>
    <row r="14" spans="2:15">
      <c r="B14" t="s">
        <v>32</v>
      </c>
      <c r="E14" s="138" t="s">
        <v>19</v>
      </c>
      <c r="F14" s="137">
        <v>2200</v>
      </c>
      <c r="H14" s="138" t="s">
        <v>19</v>
      </c>
      <c r="I14" s="137">
        <v>2200</v>
      </c>
      <c r="K14" s="138" t="s">
        <v>19</v>
      </c>
      <c r="L14" s="137">
        <v>2200</v>
      </c>
      <c r="N14" s="138" t="s">
        <v>19</v>
      </c>
      <c r="O14" s="137">
        <v>2200</v>
      </c>
    </row>
    <row r="15" spans="2:15">
      <c r="E15" s="144" t="s">
        <v>20</v>
      </c>
      <c r="F15" s="137">
        <v>500</v>
      </c>
      <c r="H15" s="144" t="s">
        <v>20</v>
      </c>
      <c r="I15" s="137">
        <v>500</v>
      </c>
      <c r="K15" s="144" t="s">
        <v>20</v>
      </c>
      <c r="L15" s="137">
        <v>500</v>
      </c>
      <c r="N15" s="139" t="s">
        <v>20</v>
      </c>
      <c r="O15" s="140">
        <v>500</v>
      </c>
    </row>
    <row r="16" spans="2:15" ht="15.75" thickBot="1">
      <c r="E16" s="145" t="s">
        <v>24</v>
      </c>
      <c r="F16" s="146">
        <v>3000</v>
      </c>
      <c r="H16" s="139" t="s">
        <v>24</v>
      </c>
      <c r="I16" s="146">
        <v>3000</v>
      </c>
      <c r="K16" s="145" t="s">
        <v>24</v>
      </c>
      <c r="L16" s="146">
        <v>3000</v>
      </c>
      <c r="N16" s="139" t="s">
        <v>25</v>
      </c>
      <c r="O16" s="140">
        <v>200</v>
      </c>
    </row>
    <row r="17" spans="5:15" ht="15.75" thickBot="1">
      <c r="E17" s="141" t="s">
        <v>23</v>
      </c>
      <c r="F17" s="142">
        <f>SUM(F10:F16)</f>
        <v>15000</v>
      </c>
      <c r="H17" s="141" t="s">
        <v>23</v>
      </c>
      <c r="I17" s="142">
        <f>SUM(I10:I16)</f>
        <v>20000</v>
      </c>
      <c r="K17" s="141" t="s">
        <v>251</v>
      </c>
      <c r="L17" s="142">
        <f>SUM(L10:L16)</f>
        <v>24000</v>
      </c>
      <c r="N17" s="143" t="s">
        <v>23</v>
      </c>
      <c r="O17" s="142">
        <f>SUM(O10:O16)</f>
        <v>17000</v>
      </c>
    </row>
    <row r="19" spans="5:15">
      <c r="E19" t="s">
        <v>28</v>
      </c>
      <c r="H19" t="s">
        <v>28</v>
      </c>
      <c r="K19" t="s">
        <v>32</v>
      </c>
      <c r="N19" t="s">
        <v>26</v>
      </c>
    </row>
    <row r="20" spans="5:15">
      <c r="E20" t="s">
        <v>29</v>
      </c>
      <c r="H20" t="s">
        <v>29</v>
      </c>
      <c r="N20" t="s">
        <v>27</v>
      </c>
    </row>
    <row r="21" spans="5:15">
      <c r="E21" t="s">
        <v>30</v>
      </c>
    </row>
    <row r="22" spans="5:15">
      <c r="E22" t="s">
        <v>31</v>
      </c>
    </row>
    <row r="23" spans="5:15">
      <c r="E2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7"/>
  <sheetViews>
    <sheetView workbookViewId="0">
      <selection activeCell="A16" sqref="A16"/>
    </sheetView>
  </sheetViews>
  <sheetFormatPr defaultColWidth="8.85546875" defaultRowHeight="15"/>
  <cols>
    <col min="1" max="1" width="36.42578125" style="1" bestFit="1" customWidth="1"/>
    <col min="2" max="2" width="1.28515625" style="1" customWidth="1"/>
    <col min="3" max="3" width="45.28515625" style="1" bestFit="1" customWidth="1"/>
    <col min="4" max="4" width="1.42578125" style="1" customWidth="1"/>
    <col min="5" max="5" width="27.140625" style="1" bestFit="1" customWidth="1"/>
    <col min="6" max="6" width="1.85546875" style="1" customWidth="1"/>
    <col min="7" max="7" width="28.42578125" style="1" bestFit="1" customWidth="1"/>
    <col min="8" max="8" width="1.7109375" style="1" customWidth="1"/>
    <col min="9" max="9" width="23.85546875" style="1" bestFit="1" customWidth="1"/>
    <col min="10" max="10" width="1.85546875" customWidth="1"/>
  </cols>
  <sheetData>
    <row r="1" spans="1:10">
      <c r="A1" s="1" t="s">
        <v>34</v>
      </c>
    </row>
    <row r="3" spans="1:10" ht="5.25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1" t="s">
        <v>55</v>
      </c>
      <c r="B4" s="3"/>
      <c r="C4" s="1" t="s">
        <v>54</v>
      </c>
      <c r="D4" s="3"/>
      <c r="E4" s="1" t="s">
        <v>56</v>
      </c>
      <c r="F4" s="3"/>
      <c r="G4" s="1" t="s">
        <v>57</v>
      </c>
      <c r="H4" s="3"/>
      <c r="I4" s="1" t="s">
        <v>58</v>
      </c>
      <c r="J4" s="3"/>
    </row>
    <row r="5" spans="1:10">
      <c r="B5" s="3"/>
      <c r="D5" s="3"/>
      <c r="F5" s="3"/>
      <c r="H5" s="3"/>
      <c r="J5" s="3"/>
    </row>
    <row r="6" spans="1:10">
      <c r="A6" s="2" t="s">
        <v>59</v>
      </c>
      <c r="B6" s="3"/>
      <c r="C6" s="2" t="s">
        <v>62</v>
      </c>
      <c r="D6" s="3"/>
      <c r="E6" s="2" t="s">
        <v>67</v>
      </c>
      <c r="F6" s="3"/>
      <c r="G6" s="2" t="s">
        <v>43</v>
      </c>
      <c r="H6" s="3"/>
      <c r="I6" s="2" t="s">
        <v>49</v>
      </c>
      <c r="J6" s="3"/>
    </row>
    <row r="7" spans="1:10">
      <c r="A7" s="2" t="s">
        <v>69</v>
      </c>
      <c r="B7" s="3"/>
      <c r="C7" s="2" t="s">
        <v>63</v>
      </c>
      <c r="D7" s="3"/>
      <c r="E7" s="2" t="s">
        <v>36</v>
      </c>
      <c r="F7" s="3"/>
      <c r="G7" s="2" t="s">
        <v>44</v>
      </c>
      <c r="H7" s="3"/>
      <c r="I7" s="2" t="s">
        <v>50</v>
      </c>
      <c r="J7" s="3"/>
    </row>
    <row r="8" spans="1:10">
      <c r="A8" s="2" t="s">
        <v>60</v>
      </c>
      <c r="B8" s="3"/>
      <c r="C8" s="2" t="s">
        <v>64</v>
      </c>
      <c r="D8" s="3"/>
      <c r="E8" s="2" t="s">
        <v>37</v>
      </c>
      <c r="F8" s="3"/>
      <c r="G8" s="2" t="s">
        <v>68</v>
      </c>
      <c r="H8" s="3"/>
      <c r="I8" s="2" t="s">
        <v>51</v>
      </c>
      <c r="J8" s="3"/>
    </row>
    <row r="9" spans="1:10">
      <c r="A9" s="2" t="s">
        <v>35</v>
      </c>
      <c r="B9" s="3"/>
      <c r="C9" s="2" t="s">
        <v>65</v>
      </c>
      <c r="D9" s="3"/>
      <c r="E9" s="2" t="s">
        <v>38</v>
      </c>
      <c r="F9" s="3"/>
      <c r="G9" s="2" t="s">
        <v>45</v>
      </c>
      <c r="H9" s="3"/>
      <c r="I9" s="2" t="s">
        <v>52</v>
      </c>
      <c r="J9" s="3"/>
    </row>
    <row r="10" spans="1:10">
      <c r="A10" s="2" t="s">
        <v>61</v>
      </c>
      <c r="B10" s="3"/>
      <c r="C10" s="2" t="s">
        <v>66</v>
      </c>
      <c r="D10" s="3"/>
      <c r="E10" s="2" t="s">
        <v>39</v>
      </c>
      <c r="F10" s="3"/>
      <c r="G10" s="2" t="s">
        <v>46</v>
      </c>
      <c r="H10" s="3"/>
      <c r="I10" s="2" t="s">
        <v>53</v>
      </c>
      <c r="J10" s="3"/>
    </row>
    <row r="11" spans="1:10">
      <c r="B11" s="3"/>
      <c r="D11" s="3"/>
      <c r="E11" s="2" t="s">
        <v>40</v>
      </c>
      <c r="F11" s="3"/>
      <c r="G11" s="2" t="s">
        <v>47</v>
      </c>
      <c r="H11" s="3"/>
      <c r="J11" s="3"/>
    </row>
    <row r="12" spans="1:10">
      <c r="B12" s="3"/>
      <c r="C12" s="2"/>
      <c r="D12" s="3"/>
      <c r="E12" s="2" t="s">
        <v>41</v>
      </c>
      <c r="F12" s="3"/>
      <c r="G12" s="2" t="s">
        <v>48</v>
      </c>
      <c r="H12" s="3"/>
      <c r="J12" s="3"/>
    </row>
    <row r="13" spans="1:10">
      <c r="B13" s="3"/>
      <c r="D13" s="3"/>
      <c r="E13" s="2" t="s">
        <v>42</v>
      </c>
      <c r="F13" s="3"/>
      <c r="H13" s="3"/>
      <c r="J13" s="3"/>
    </row>
    <row r="14" spans="1:10" ht="5.2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6" spans="1:10">
      <c r="C16" s="2"/>
    </row>
    <row r="17" spans="1:6">
      <c r="A17" s="171"/>
      <c r="B17" s="171"/>
      <c r="C17" s="171"/>
      <c r="D17" s="171"/>
      <c r="E17" s="171"/>
      <c r="F17" s="171"/>
    </row>
  </sheetData>
  <mergeCells count="1">
    <mergeCell ref="A17:F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F25"/>
  <sheetViews>
    <sheetView workbookViewId="0">
      <selection activeCell="C9" sqref="C9"/>
    </sheetView>
  </sheetViews>
  <sheetFormatPr defaultColWidth="8.85546875" defaultRowHeight="15"/>
  <cols>
    <col min="2" max="2" width="4.28515625" customWidth="1"/>
    <col min="3" max="3" width="54.42578125" bestFit="1" customWidth="1"/>
    <col min="4" max="4" width="16.85546875" bestFit="1" customWidth="1"/>
    <col min="5" max="6" width="9.140625"/>
    <col min="15" max="15" width="45.28515625" bestFit="1" customWidth="1"/>
    <col min="16" max="16" width="27.140625" bestFit="1" customWidth="1"/>
  </cols>
  <sheetData>
    <row r="8" spans="1:6">
      <c r="B8" s="172" t="s">
        <v>139</v>
      </c>
      <c r="C8" s="172"/>
    </row>
    <row r="10" spans="1:6">
      <c r="B10" s="1"/>
      <c r="C10" s="1"/>
      <c r="D10" s="1"/>
      <c r="E10" s="1"/>
      <c r="F10" s="1"/>
    </row>
    <row r="11" spans="1:6">
      <c r="A11" s="1"/>
      <c r="C11" s="2" t="s">
        <v>140</v>
      </c>
      <c r="D11" s="1"/>
      <c r="E11" s="1"/>
      <c r="F11" s="1"/>
    </row>
    <row r="12" spans="1:6">
      <c r="B12" s="1">
        <v>1</v>
      </c>
      <c r="C12" s="2" t="s">
        <v>141</v>
      </c>
      <c r="D12" s="1"/>
      <c r="E12" s="1"/>
      <c r="F12" s="1"/>
    </row>
    <row r="13" spans="1:6">
      <c r="B13" s="1">
        <v>2</v>
      </c>
      <c r="C13" s="2" t="s">
        <v>142</v>
      </c>
      <c r="D13" s="1"/>
      <c r="F13" s="1"/>
    </row>
    <row r="14" spans="1:6">
      <c r="B14" s="1">
        <v>3</v>
      </c>
      <c r="C14" s="2" t="s">
        <v>66</v>
      </c>
      <c r="D14" s="1"/>
      <c r="F14" s="1"/>
    </row>
    <row r="15" spans="1:6">
      <c r="B15" s="1">
        <v>4</v>
      </c>
      <c r="C15" s="2" t="s">
        <v>143</v>
      </c>
      <c r="D15" s="1"/>
      <c r="F15" s="1"/>
    </row>
    <row r="16" spans="1:6">
      <c r="B16" s="1">
        <v>5</v>
      </c>
      <c r="C16" s="2" t="s">
        <v>144</v>
      </c>
      <c r="D16" s="1"/>
      <c r="F16" s="1"/>
    </row>
    <row r="17" spans="2:6">
      <c r="B17" s="1">
        <v>6</v>
      </c>
      <c r="C17" s="2" t="s">
        <v>145</v>
      </c>
      <c r="D17" s="1"/>
      <c r="F17" s="1"/>
    </row>
    <row r="18" spans="2:6">
      <c r="B18" s="1">
        <v>7</v>
      </c>
      <c r="C18" s="2" t="s">
        <v>146</v>
      </c>
      <c r="D18" s="1"/>
      <c r="F18" s="1"/>
    </row>
    <row r="19" spans="2:6">
      <c r="B19" s="1">
        <v>8</v>
      </c>
      <c r="C19" s="2" t="s">
        <v>147</v>
      </c>
      <c r="D19" s="1"/>
      <c r="F19" s="1"/>
    </row>
    <row r="20" spans="2:6">
      <c r="B20" s="1">
        <v>9</v>
      </c>
      <c r="C20" s="2" t="s">
        <v>148</v>
      </c>
      <c r="D20" s="1"/>
      <c r="F20" s="1"/>
    </row>
    <row r="21" spans="2:6">
      <c r="B21" s="1">
        <v>10</v>
      </c>
      <c r="C21" s="2" t="s">
        <v>70</v>
      </c>
    </row>
    <row r="22" spans="2:6">
      <c r="C22" s="2"/>
    </row>
    <row r="23" spans="2:6">
      <c r="C23" s="2"/>
    </row>
    <row r="24" spans="2:6">
      <c r="C24" s="2"/>
    </row>
    <row r="25" spans="2:6">
      <c r="C25" s="2"/>
    </row>
  </sheetData>
  <mergeCells count="1">
    <mergeCell ref="B8:C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55"/>
  <sheetViews>
    <sheetView topLeftCell="A34" zoomScale="90" zoomScaleNormal="90" workbookViewId="0">
      <selection activeCell="A59" sqref="A59"/>
    </sheetView>
  </sheetViews>
  <sheetFormatPr defaultColWidth="8.85546875" defaultRowHeight="15"/>
  <cols>
    <col min="1" max="1" width="31" customWidth="1"/>
    <col min="2" max="2" width="22.85546875" customWidth="1"/>
    <col min="3" max="3" width="40.42578125" customWidth="1"/>
    <col min="4" max="4" width="22.85546875" customWidth="1"/>
    <col min="6" max="6" width="23.85546875" customWidth="1"/>
    <col min="7" max="7" width="42.28515625" bestFit="1" customWidth="1"/>
    <col min="8" max="8" width="26" bestFit="1" customWidth="1"/>
  </cols>
  <sheetData>
    <row r="1" spans="1:4" ht="20.25" thickBot="1">
      <c r="A1" s="193" t="s">
        <v>71</v>
      </c>
      <c r="B1" s="194"/>
      <c r="C1" s="194"/>
      <c r="D1" s="195"/>
    </row>
    <row r="2" spans="1:4" ht="15.75" thickBot="1">
      <c r="A2" s="55" t="s">
        <v>72</v>
      </c>
      <c r="B2" s="196"/>
      <c r="C2" s="197"/>
      <c r="D2" s="198"/>
    </row>
    <row r="3" spans="1:4">
      <c r="A3" s="5" t="s">
        <v>73</v>
      </c>
      <c r="B3" s="6" t="s">
        <v>74</v>
      </c>
      <c r="C3" s="7" t="s">
        <v>75</v>
      </c>
      <c r="D3" s="8" t="s">
        <v>76</v>
      </c>
    </row>
    <row r="4" spans="1:4">
      <c r="A4" s="5" t="s">
        <v>77</v>
      </c>
      <c r="B4" s="6" t="s">
        <v>165</v>
      </c>
      <c r="C4" s="7" t="s">
        <v>78</v>
      </c>
      <c r="D4" s="8" t="s">
        <v>76</v>
      </c>
    </row>
    <row r="5" spans="1:4">
      <c r="A5" s="5" t="s">
        <v>79</v>
      </c>
      <c r="B5" s="6" t="s">
        <v>166</v>
      </c>
      <c r="C5" s="7" t="s">
        <v>80</v>
      </c>
      <c r="D5" s="8" t="s">
        <v>76</v>
      </c>
    </row>
    <row r="6" spans="1:4">
      <c r="A6" s="53" t="s">
        <v>161</v>
      </c>
      <c r="B6" s="54"/>
      <c r="C6" s="15"/>
      <c r="D6" s="52"/>
    </row>
    <row r="7" spans="1:4">
      <c r="A7" s="53" t="s">
        <v>162</v>
      </c>
      <c r="B7" s="54"/>
      <c r="C7" s="15"/>
      <c r="D7" s="52"/>
    </row>
    <row r="8" spans="1:4" ht="15.75" thickBot="1">
      <c r="A8" s="5" t="s">
        <v>81</v>
      </c>
      <c r="B8" s="9"/>
      <c r="C8" s="10" t="s">
        <v>82</v>
      </c>
      <c r="D8" s="11" t="s">
        <v>83</v>
      </c>
    </row>
    <row r="9" spans="1:4">
      <c r="A9" s="5" t="s">
        <v>84</v>
      </c>
      <c r="B9" s="9"/>
      <c r="C9" s="199" t="s">
        <v>85</v>
      </c>
      <c r="D9" s="200"/>
    </row>
    <row r="10" spans="1:4" ht="15.75" thickBot="1">
      <c r="A10" s="5" t="s">
        <v>86</v>
      </c>
      <c r="B10" s="6"/>
      <c r="C10" s="201"/>
      <c r="D10" s="202"/>
    </row>
    <row r="11" spans="1:4">
      <c r="A11" s="5" t="s">
        <v>87</v>
      </c>
      <c r="B11" s="6"/>
      <c r="C11" s="12" t="s">
        <v>88</v>
      </c>
      <c r="D11" s="13"/>
    </row>
    <row r="12" spans="1:4">
      <c r="A12" s="5" t="s">
        <v>89</v>
      </c>
      <c r="B12" s="14">
        <v>1741800</v>
      </c>
      <c r="C12" s="15" t="s">
        <v>90</v>
      </c>
      <c r="D12" s="16"/>
    </row>
    <row r="13" spans="1:4">
      <c r="A13" s="5" t="s">
        <v>91</v>
      </c>
      <c r="B13" s="6">
        <v>17418</v>
      </c>
      <c r="C13" s="15" t="s">
        <v>92</v>
      </c>
      <c r="D13" s="16"/>
    </row>
    <row r="14" spans="1:4">
      <c r="A14" s="5" t="s">
        <v>93</v>
      </c>
      <c r="B14" s="14">
        <v>97954</v>
      </c>
      <c r="C14" s="15" t="s">
        <v>94</v>
      </c>
      <c r="D14" s="16"/>
    </row>
    <row r="15" spans="1:4">
      <c r="A15" s="5" t="s">
        <v>95</v>
      </c>
      <c r="B15" s="6">
        <v>20359</v>
      </c>
      <c r="C15" s="15" t="s">
        <v>96</v>
      </c>
      <c r="D15" s="16"/>
    </row>
    <row r="16" spans="1:4">
      <c r="A16" s="5" t="s">
        <v>78</v>
      </c>
      <c r="B16" s="14">
        <v>71614</v>
      </c>
      <c r="C16" s="15" t="s">
        <v>97</v>
      </c>
      <c r="D16" s="16"/>
    </row>
    <row r="17" spans="1:7">
      <c r="A17" s="5" t="s">
        <v>98</v>
      </c>
      <c r="B17" s="14">
        <v>1500</v>
      </c>
      <c r="C17" s="15" t="s">
        <v>99</v>
      </c>
      <c r="D17" s="16"/>
    </row>
    <row r="18" spans="1:7">
      <c r="A18" s="5" t="s">
        <v>100</v>
      </c>
      <c r="B18" s="6">
        <v>60963</v>
      </c>
      <c r="C18" s="15" t="s">
        <v>101</v>
      </c>
      <c r="D18" s="16"/>
    </row>
    <row r="19" spans="1:7">
      <c r="A19" s="5" t="s">
        <v>102</v>
      </c>
      <c r="B19" s="14">
        <v>3020</v>
      </c>
      <c r="C19" s="15" t="s">
        <v>99</v>
      </c>
      <c r="D19" s="16"/>
    </row>
    <row r="20" spans="1:7">
      <c r="A20" s="5" t="s">
        <v>103</v>
      </c>
      <c r="B20" s="14">
        <v>35000</v>
      </c>
      <c r="C20" s="15" t="s">
        <v>104</v>
      </c>
      <c r="D20" s="16"/>
    </row>
    <row r="21" spans="1:7">
      <c r="A21" s="5" t="s">
        <v>138</v>
      </c>
      <c r="B21" s="6">
        <v>31499</v>
      </c>
      <c r="C21" s="15" t="s">
        <v>99</v>
      </c>
      <c r="D21" s="16"/>
    </row>
    <row r="22" spans="1:7" ht="15.75" thickBot="1">
      <c r="A22" s="5" t="s">
        <v>105</v>
      </c>
      <c r="B22" s="17">
        <v>17499</v>
      </c>
      <c r="C22" s="10" t="s">
        <v>106</v>
      </c>
      <c r="D22" s="16"/>
    </row>
    <row r="23" spans="1:7" ht="15.75" thickBot="1">
      <c r="A23" s="18" t="s">
        <v>107</v>
      </c>
      <c r="B23" s="19">
        <f>SUM(B12:B22)</f>
        <v>2098626</v>
      </c>
      <c r="C23" s="203"/>
      <c r="D23" s="20"/>
    </row>
    <row r="24" spans="1:7" ht="15.75" thickBot="1">
      <c r="A24" s="205" t="s">
        <v>108</v>
      </c>
      <c r="B24" s="206"/>
      <c r="C24" s="204"/>
      <c r="D24" s="21"/>
    </row>
    <row r="25" spans="1:7" ht="15.75" thickBot="1">
      <c r="A25" s="207" t="s">
        <v>8</v>
      </c>
      <c r="B25" s="208"/>
      <c r="C25" s="204"/>
      <c r="D25" s="21"/>
    </row>
    <row r="26" spans="1:7">
      <c r="A26" s="44" t="s">
        <v>109</v>
      </c>
      <c r="B26" s="63">
        <v>10000</v>
      </c>
      <c r="C26" s="209"/>
      <c r="D26" s="210"/>
    </row>
    <row r="27" spans="1:7">
      <c r="A27" s="4" t="s">
        <v>110</v>
      </c>
      <c r="B27" s="64"/>
      <c r="C27" s="211"/>
      <c r="D27" s="212"/>
    </row>
    <row r="28" spans="1:7">
      <c r="A28" s="4" t="s">
        <v>111</v>
      </c>
      <c r="B28" s="65"/>
      <c r="C28" s="211"/>
      <c r="D28" s="212"/>
    </row>
    <row r="29" spans="1:7" ht="15.75" thickBot="1">
      <c r="A29" s="29" t="s">
        <v>160</v>
      </c>
      <c r="B29" s="66"/>
      <c r="C29" s="25"/>
      <c r="D29" s="24"/>
    </row>
    <row r="30" spans="1:7" ht="15.75" thickBot="1">
      <c r="A30" s="23" t="s">
        <v>112</v>
      </c>
      <c r="B30" s="67">
        <f>SUM(B26:B28)</f>
        <v>10000</v>
      </c>
      <c r="C30" s="25"/>
      <c r="D30" s="24"/>
    </row>
    <row r="31" spans="1:7" ht="15.75" thickBot="1">
      <c r="A31" s="207" t="s">
        <v>113</v>
      </c>
      <c r="B31" s="208"/>
      <c r="C31" s="25"/>
      <c r="D31" s="24"/>
    </row>
    <row r="32" spans="1:7">
      <c r="A32" s="61" t="s">
        <v>114</v>
      </c>
      <c r="B32" s="68"/>
      <c r="C32" s="60"/>
      <c r="D32" s="16"/>
      <c r="F32" s="56" t="s">
        <v>114</v>
      </c>
      <c r="G32" s="57" t="s">
        <v>134</v>
      </c>
    </row>
    <row r="33" spans="1:7">
      <c r="A33" s="62" t="s">
        <v>115</v>
      </c>
      <c r="B33" s="69"/>
      <c r="C33" s="213"/>
      <c r="D33" s="214"/>
      <c r="F33" s="22" t="s">
        <v>115</v>
      </c>
      <c r="G33" s="58" t="s">
        <v>135</v>
      </c>
    </row>
    <row r="34" spans="1:7">
      <c r="A34" s="62" t="s">
        <v>116</v>
      </c>
      <c r="B34" s="70"/>
      <c r="C34" s="60"/>
      <c r="D34" s="16"/>
      <c r="F34" s="22" t="s">
        <v>116</v>
      </c>
      <c r="G34" s="58" t="s">
        <v>136</v>
      </c>
    </row>
    <row r="35" spans="1:7">
      <c r="A35" s="72" t="s">
        <v>117</v>
      </c>
      <c r="B35" s="69"/>
      <c r="C35" s="60"/>
      <c r="D35" s="16"/>
      <c r="F35" s="74" t="s">
        <v>117</v>
      </c>
      <c r="G35" s="58" t="s">
        <v>6</v>
      </c>
    </row>
    <row r="36" spans="1:7">
      <c r="A36" s="72" t="s">
        <v>118</v>
      </c>
      <c r="B36" s="70"/>
      <c r="C36" s="60"/>
      <c r="D36" s="16"/>
      <c r="F36" s="74" t="s">
        <v>118</v>
      </c>
      <c r="G36" s="58" t="s">
        <v>137</v>
      </c>
    </row>
    <row r="37" spans="1:7">
      <c r="A37" s="72" t="s">
        <v>119</v>
      </c>
      <c r="B37" s="70"/>
      <c r="C37" s="60"/>
      <c r="D37" s="16"/>
      <c r="F37" s="74" t="s">
        <v>119</v>
      </c>
      <c r="G37" s="58" t="s">
        <v>7</v>
      </c>
    </row>
    <row r="38" spans="1:7">
      <c r="A38" s="72" t="s">
        <v>164</v>
      </c>
      <c r="B38" s="76">
        <v>18000</v>
      </c>
      <c r="C38" s="60"/>
      <c r="D38" s="16"/>
      <c r="F38" s="74" t="s">
        <v>164</v>
      </c>
      <c r="G38" s="58" t="s">
        <v>168</v>
      </c>
    </row>
    <row r="39" spans="1:7" ht="15.75" thickBot="1">
      <c r="A39" s="73" t="s">
        <v>167</v>
      </c>
      <c r="B39" s="71"/>
      <c r="C39" s="60"/>
      <c r="D39" s="16"/>
      <c r="F39" s="75" t="s">
        <v>167</v>
      </c>
      <c r="G39" s="59" t="s">
        <v>169</v>
      </c>
    </row>
    <row r="40" spans="1:7" ht="15.75" thickBot="1">
      <c r="A40" s="23" t="s">
        <v>120</v>
      </c>
      <c r="B40" s="67">
        <f>SUM(B32:B39)</f>
        <v>18000</v>
      </c>
      <c r="C40" s="60"/>
      <c r="D40" s="16"/>
    </row>
    <row r="41" spans="1:7" ht="15.75" thickBot="1">
      <c r="A41" s="26" t="s">
        <v>121</v>
      </c>
      <c r="B41" s="27">
        <f>B40+B30</f>
        <v>28000</v>
      </c>
      <c r="C41" s="191"/>
      <c r="D41" s="192"/>
    </row>
    <row r="42" spans="1:7" ht="15.75" thickBot="1">
      <c r="A42" s="18" t="s">
        <v>122</v>
      </c>
      <c r="B42" s="28"/>
      <c r="C42" s="176"/>
      <c r="D42" s="177"/>
    </row>
    <row r="43" spans="1:7" ht="15.75" thickBot="1">
      <c r="A43" s="29" t="s">
        <v>123</v>
      </c>
      <c r="B43" s="30"/>
      <c r="C43" s="178"/>
      <c r="D43" s="179"/>
    </row>
    <row r="44" spans="1:7" ht="15.75" thickBot="1">
      <c r="A44" s="29" t="s">
        <v>124</v>
      </c>
      <c r="B44" s="30" t="s">
        <v>125</v>
      </c>
      <c r="C44" s="180"/>
      <c r="D44" s="181"/>
    </row>
    <row r="45" spans="1:7" ht="15.75" thickBot="1">
      <c r="A45" s="31"/>
      <c r="B45" s="32"/>
      <c r="C45" s="32"/>
      <c r="D45" s="33"/>
    </row>
    <row r="46" spans="1:7">
      <c r="A46" s="182" t="s">
        <v>126</v>
      </c>
      <c r="B46" s="184"/>
      <c r="C46" s="186" t="s">
        <v>127</v>
      </c>
      <c r="D46" s="189"/>
    </row>
    <row r="47" spans="1:7">
      <c r="A47" s="183"/>
      <c r="B47" s="185"/>
      <c r="C47" s="187"/>
      <c r="D47" s="190"/>
    </row>
    <row r="48" spans="1:7">
      <c r="A48" s="34" t="s">
        <v>128</v>
      </c>
      <c r="B48" s="6"/>
      <c r="C48" s="187"/>
      <c r="D48" s="35"/>
    </row>
    <row r="49" spans="1:4">
      <c r="A49" s="34" t="s">
        <v>129</v>
      </c>
      <c r="B49" s="36"/>
      <c r="C49" s="187"/>
      <c r="D49" s="35"/>
    </row>
    <row r="50" spans="1:4">
      <c r="A50" s="34" t="s">
        <v>130</v>
      </c>
      <c r="B50" s="37"/>
      <c r="C50" s="187"/>
      <c r="D50" s="38"/>
    </row>
    <row r="51" spans="1:4">
      <c r="A51" s="34" t="s">
        <v>131</v>
      </c>
      <c r="B51" s="37"/>
      <c r="C51" s="187"/>
      <c r="D51" s="38"/>
    </row>
    <row r="52" spans="1:4" ht="15.75" thickBot="1">
      <c r="A52" s="29" t="s">
        <v>132</v>
      </c>
      <c r="B52" s="39"/>
      <c r="C52" s="187"/>
      <c r="D52" s="40"/>
    </row>
    <row r="53" spans="1:4">
      <c r="A53" s="41" t="s">
        <v>133</v>
      </c>
      <c r="B53" s="42">
        <v>2024</v>
      </c>
      <c r="C53" s="188"/>
      <c r="D53" s="43"/>
    </row>
    <row r="54" spans="1:4">
      <c r="A54" s="173"/>
      <c r="B54" s="174"/>
      <c r="C54" s="174"/>
      <c r="D54" s="175"/>
    </row>
    <row r="55" spans="1:4">
      <c r="A55" s="173"/>
      <c r="B55" s="174"/>
      <c r="C55" s="174"/>
      <c r="D55" s="175"/>
    </row>
  </sheetData>
  <mergeCells count="21">
    <mergeCell ref="C41:D41"/>
    <mergeCell ref="A1:D1"/>
    <mergeCell ref="B2:D2"/>
    <mergeCell ref="C9:D10"/>
    <mergeCell ref="C23:C25"/>
    <mergeCell ref="A24:B24"/>
    <mergeCell ref="A25:B25"/>
    <mergeCell ref="C26:D26"/>
    <mergeCell ref="C27:D27"/>
    <mergeCell ref="C28:D28"/>
    <mergeCell ref="A31:B31"/>
    <mergeCell ref="C33:D33"/>
    <mergeCell ref="A54:D54"/>
    <mergeCell ref="A55:D55"/>
    <mergeCell ref="C42:D42"/>
    <mergeCell ref="C43:D43"/>
    <mergeCell ref="C44:D44"/>
    <mergeCell ref="A46:A47"/>
    <mergeCell ref="B46:B47"/>
    <mergeCell ref="C46:C53"/>
    <mergeCell ref="D46:D47"/>
  </mergeCells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22CA-716E-4949-A1D3-914F483A1B4E}">
  <dimension ref="D2:M12"/>
  <sheetViews>
    <sheetView workbookViewId="0">
      <selection activeCell="J4" sqref="J4"/>
    </sheetView>
  </sheetViews>
  <sheetFormatPr defaultColWidth="8.85546875" defaultRowHeight="15"/>
  <cols>
    <col min="4" max="4" width="11.28515625" bestFit="1" customWidth="1"/>
    <col min="5" max="5" width="11" bestFit="1" customWidth="1"/>
    <col min="10" max="10" width="11.42578125" customWidth="1"/>
    <col min="11" max="11" width="11.85546875" customWidth="1"/>
    <col min="12" max="12" width="13.85546875" customWidth="1"/>
    <col min="13" max="13" width="10.42578125" bestFit="1" customWidth="1"/>
  </cols>
  <sheetData>
    <row r="2" spans="4:13">
      <c r="E2" t="s">
        <v>229</v>
      </c>
      <c r="J2" t="s">
        <v>233</v>
      </c>
    </row>
    <row r="3" spans="4:13">
      <c r="F3" t="s">
        <v>230</v>
      </c>
    </row>
    <row r="4" spans="4:13">
      <c r="D4" t="s">
        <v>226</v>
      </c>
      <c r="E4">
        <v>1219000</v>
      </c>
      <c r="F4">
        <v>48000</v>
      </c>
      <c r="G4">
        <f>F4</f>
        <v>48000</v>
      </c>
      <c r="H4">
        <v>48000</v>
      </c>
      <c r="J4">
        <v>1119000</v>
      </c>
      <c r="K4">
        <v>33500</v>
      </c>
      <c r="L4">
        <v>33500</v>
      </c>
      <c r="M4">
        <f>L4</f>
        <v>33500</v>
      </c>
    </row>
    <row r="5" spans="4:13">
      <c r="D5" t="s">
        <v>80</v>
      </c>
      <c r="E5">
        <v>55000</v>
      </c>
      <c r="F5">
        <v>29500</v>
      </c>
      <c r="G5">
        <v>8000</v>
      </c>
      <c r="H5">
        <v>29500</v>
      </c>
      <c r="J5">
        <v>51000</v>
      </c>
      <c r="K5">
        <v>21000</v>
      </c>
      <c r="L5">
        <v>7500</v>
      </c>
      <c r="M5">
        <v>21000</v>
      </c>
    </row>
    <row r="6" spans="4:13">
      <c r="D6" t="s">
        <v>227</v>
      </c>
      <c r="E6">
        <v>25000</v>
      </c>
      <c r="F6">
        <v>5000</v>
      </c>
      <c r="G6">
        <f>F6</f>
        <v>5000</v>
      </c>
      <c r="H6">
        <v>5000</v>
      </c>
      <c r="J6">
        <v>25000</v>
      </c>
      <c r="K6">
        <v>5000</v>
      </c>
      <c r="L6">
        <v>5000</v>
      </c>
      <c r="M6">
        <v>5000</v>
      </c>
    </row>
    <row r="7" spans="4:13">
      <c r="D7" t="s">
        <v>228</v>
      </c>
      <c r="E7">
        <v>26000</v>
      </c>
      <c r="F7">
        <v>13000</v>
      </c>
      <c r="G7">
        <v>13000</v>
      </c>
      <c r="H7">
        <v>13000</v>
      </c>
      <c r="J7">
        <v>26000</v>
      </c>
      <c r="K7">
        <v>13000</v>
      </c>
      <c r="L7">
        <v>13000</v>
      </c>
      <c r="M7">
        <v>13000</v>
      </c>
    </row>
    <row r="8" spans="4:13">
      <c r="D8">
        <f>E8-50000-E7</f>
        <v>1249000</v>
      </c>
      <c r="E8">
        <f>SUM(E4:E7)</f>
        <v>1325000</v>
      </c>
      <c r="F8">
        <f>SUM(F4:F7)</f>
        <v>95500</v>
      </c>
      <c r="G8">
        <f>SUM(G4:G7)</f>
        <v>74000</v>
      </c>
      <c r="H8">
        <f>SUM(H4:H7)</f>
        <v>95500</v>
      </c>
      <c r="J8">
        <f>SUM(J4:J7)-36000</f>
        <v>1185000</v>
      </c>
      <c r="K8">
        <f>SUM(K4:K7)</f>
        <v>72500</v>
      </c>
      <c r="L8">
        <f>SUM(L4:L7)</f>
        <v>59000</v>
      </c>
      <c r="M8">
        <f>SUM(M4:M7)</f>
        <v>72500</v>
      </c>
    </row>
    <row r="9" spans="4:13">
      <c r="F9">
        <v>35000</v>
      </c>
      <c r="G9">
        <v>35000</v>
      </c>
      <c r="H9">
        <v>35000</v>
      </c>
      <c r="K9">
        <v>0</v>
      </c>
    </row>
    <row r="10" spans="4:13">
      <c r="F10">
        <f>SUM(F8:F9)</f>
        <v>130500</v>
      </c>
      <c r="G10">
        <f>SUM(G8:G9)</f>
        <v>109000</v>
      </c>
      <c r="H10">
        <f>SUM(H8:H9)</f>
        <v>130500</v>
      </c>
      <c r="K10" s="100">
        <f>SUM(K8:K9)</f>
        <v>72500</v>
      </c>
      <c r="L10" s="100">
        <f>SUM(L8:L9)</f>
        <v>59000</v>
      </c>
      <c r="M10" s="100">
        <f>SUM(M8:M9)</f>
        <v>72500</v>
      </c>
    </row>
    <row r="11" spans="4:13">
      <c r="E11" t="s">
        <v>231</v>
      </c>
      <c r="F11">
        <f>(76000)/1.31</f>
        <v>58015.267175572517</v>
      </c>
      <c r="G11">
        <v>36000</v>
      </c>
      <c r="H11">
        <f>E5/1.31</f>
        <v>41984.732824427476</v>
      </c>
      <c r="K11" s="100">
        <f>36000/1.31</f>
        <v>27480.91603053435</v>
      </c>
      <c r="L11" s="100">
        <v>35000</v>
      </c>
      <c r="M11" s="100">
        <f>J5/1.31</f>
        <v>38931.29770992366</v>
      </c>
    </row>
    <row r="12" spans="4:13">
      <c r="E12" t="s">
        <v>232</v>
      </c>
      <c r="F12">
        <f>F10-F11</f>
        <v>72484.732824427483</v>
      </c>
      <c r="G12">
        <f>G10-G11</f>
        <v>73000</v>
      </c>
      <c r="H12">
        <f>H10-H11</f>
        <v>88515.267175572517</v>
      </c>
      <c r="K12" s="100">
        <f>K10-K11</f>
        <v>45019.083969465646</v>
      </c>
      <c r="L12" s="100">
        <f>L10-L11</f>
        <v>24000</v>
      </c>
      <c r="M12" s="100">
        <f>M10-M11</f>
        <v>33568.70229007634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MAY '25 PV - 16.05.2025</vt:lpstr>
      <vt:lpstr>May'25 CV_Vin 2025  09.05.25</vt:lpstr>
      <vt:lpstr>CV Accessories Packsge</vt:lpstr>
      <vt:lpstr>Auditor Points</vt:lpstr>
      <vt:lpstr>Process</vt:lpstr>
      <vt:lpstr>Deal Approval Format</vt:lpstr>
      <vt:lpstr>Sheet1</vt:lpstr>
      <vt:lpstr>'MAY ''25 PV - 16.05.2025'!Print_Area</vt:lpstr>
      <vt:lpstr>'May''25 CV_Vin 2025  09.05.25'!Print_Area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2025-07-10T12:34:41Z</dcterms:modified>
</cp:coreProperties>
</file>