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195\Desktop\DataAnalytics\PortfolioWebsite\Excel\"/>
    </mc:Choice>
  </mc:AlternateContent>
  <xr:revisionPtr revIDLastSave="0" documentId="13_ncr:1_{051F822C-F715-4AD3-A61E-00844CA8BD02}" xr6:coauthVersionLast="47" xr6:coauthVersionMax="47" xr10:uidLastSave="{00000000-0000-0000-0000-000000000000}"/>
  <bookViews>
    <workbookView xWindow="-108" yWindow="516" windowWidth="23256" windowHeight="11832" firstSheet="7" activeTab="9" xr2:uid="{FDC0EC93-B7C9-49B3-B982-DB42CA0FD1E1}"/>
  </bookViews>
  <sheets>
    <sheet name="Topics" sheetId="9" r:id="rId1"/>
    <sheet name="RightLeft" sheetId="6" r:id="rId2"/>
    <sheet name="Find" sheetId="8" r:id="rId3"/>
    <sheet name="Result Sheet" sheetId="4" r:id="rId4"/>
    <sheet name="Conditional Formating" sheetId="11" r:id="rId5"/>
    <sheet name="Sorting" sheetId="12" r:id="rId6"/>
    <sheet name="Filtering" sheetId="13" r:id="rId7"/>
    <sheet name="SUMIF" sheetId="15" r:id="rId8"/>
    <sheet name="Scenario Manager1" sheetId="18" r:id="rId9"/>
    <sheet name="Scenario Summary" sheetId="27" r:id="rId10"/>
    <sheet name="Scenario Manager2" sheetId="28" r:id="rId11"/>
    <sheet name="Scenario Summary 2" sheetId="39" r:id="rId12"/>
    <sheet name="Goal Seek" sheetId="17" r:id="rId13"/>
  </sheets>
  <definedNames>
    <definedName name="_xlnm._FilterDatabase" localSheetId="6" hidden="1">Filtering!$A$2:$K$201</definedName>
    <definedName name="_xlnm._FilterDatabase" localSheetId="3" hidden="1">'Result Sheet'!$B$2:$C$2</definedName>
    <definedName name="DownPayment">'Scenario Manager2'!$B$9</definedName>
    <definedName name="Monthlypayment">'Scenario Manager2'!$B$15</definedName>
    <definedName name="MonthlyPmt">'Scenario Manager2'!$C$15</definedName>
    <definedName name="MonthlyTerm">'Scenario Manager2'!$B$10</definedName>
    <definedName name="Profit">'Scenario Manager1'!$B$10</definedName>
    <definedName name="Qty">#REF!</definedName>
    <definedName name="Quantity">'Scenario Manager1'!$B$5</definedName>
    <definedName name="TotalPaid">'Scenario Manager2'!$B$16</definedName>
    <definedName name="TotalPaidAmt">'Scenario Manager2'!$C$16</definedName>
    <definedName name="TotalPid">'Scenario Manager2'!$B$16:$C$16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7" l="1"/>
  <c r="G4" i="17"/>
  <c r="H4" i="17"/>
  <c r="F5" i="17" s="1"/>
  <c r="B15" i="28"/>
  <c r="B16" i="28" s="1"/>
  <c r="C15" i="28"/>
  <c r="C16" i="28" s="1"/>
  <c r="B8" i="18"/>
  <c r="B6" i="18"/>
  <c r="G4" i="15"/>
  <c r="G6" i="15"/>
  <c r="D59" i="15"/>
  <c r="G8" i="15"/>
  <c r="G7" i="15"/>
  <c r="G5" i="15"/>
  <c r="I6" i="17" l="1"/>
  <c r="G5" i="17"/>
  <c r="H5" i="17" s="1"/>
  <c r="F6" i="17" s="1"/>
  <c r="B7" i="18"/>
  <c r="B9" i="18" s="1"/>
  <c r="B10" i="18" s="1"/>
  <c r="G9" i="15"/>
  <c r="O3" i="8"/>
  <c r="N3" i="8"/>
  <c r="E24" i="11"/>
  <c r="F24" i="11"/>
  <c r="D24" i="11"/>
  <c r="J9" i="4"/>
  <c r="J8" i="4"/>
  <c r="J7" i="4"/>
  <c r="J6" i="4"/>
  <c r="J5" i="4"/>
  <c r="G4" i="4"/>
  <c r="G5" i="4"/>
  <c r="G6" i="4"/>
  <c r="G7" i="4"/>
  <c r="G8" i="4"/>
  <c r="G9" i="4"/>
  <c r="G10" i="4"/>
  <c r="G11" i="4"/>
  <c r="G12" i="4"/>
  <c r="G13" i="4"/>
  <c r="J4" i="4"/>
  <c r="J3" i="4"/>
  <c r="G34" i="4"/>
  <c r="G38" i="4"/>
  <c r="G42" i="4"/>
  <c r="F6" i="4"/>
  <c r="F10" i="4"/>
  <c r="F15" i="4"/>
  <c r="F16" i="4"/>
  <c r="F19" i="4"/>
  <c r="F23" i="4"/>
  <c r="F24" i="4"/>
  <c r="F27" i="4"/>
  <c r="F31" i="4"/>
  <c r="F32" i="4"/>
  <c r="F36" i="4"/>
  <c r="E4" i="4"/>
  <c r="F4" i="4" s="1"/>
  <c r="E5" i="4"/>
  <c r="F5" i="4" s="1"/>
  <c r="E6" i="4"/>
  <c r="E7" i="4"/>
  <c r="F7" i="4" s="1"/>
  <c r="E8" i="4"/>
  <c r="F8" i="4" s="1"/>
  <c r="E9" i="4"/>
  <c r="F9" i="4" s="1"/>
  <c r="E10" i="4"/>
  <c r="E11" i="4"/>
  <c r="E12" i="4"/>
  <c r="E13" i="4"/>
  <c r="F13" i="4" s="1"/>
  <c r="E14" i="4"/>
  <c r="F14" i="4" s="1"/>
  <c r="E15" i="4"/>
  <c r="G15" i="4" s="1"/>
  <c r="E16" i="4"/>
  <c r="G16" i="4" s="1"/>
  <c r="E17" i="4"/>
  <c r="F17" i="4" s="1"/>
  <c r="E18" i="4"/>
  <c r="F18" i="4" s="1"/>
  <c r="E19" i="4"/>
  <c r="G19" i="4" s="1"/>
  <c r="E20" i="4"/>
  <c r="G20" i="4" s="1"/>
  <c r="E21" i="4"/>
  <c r="F21" i="4" s="1"/>
  <c r="E22" i="4"/>
  <c r="F22" i="4" s="1"/>
  <c r="E23" i="4"/>
  <c r="G23" i="4" s="1"/>
  <c r="E24" i="4"/>
  <c r="G24" i="4" s="1"/>
  <c r="E25" i="4"/>
  <c r="F25" i="4" s="1"/>
  <c r="E26" i="4"/>
  <c r="F26" i="4" s="1"/>
  <c r="E27" i="4"/>
  <c r="G27" i="4" s="1"/>
  <c r="E28" i="4"/>
  <c r="G28" i="4" s="1"/>
  <c r="E29" i="4"/>
  <c r="F29" i="4" s="1"/>
  <c r="E30" i="4"/>
  <c r="F30" i="4" s="1"/>
  <c r="E31" i="4"/>
  <c r="G31" i="4" s="1"/>
  <c r="E32" i="4"/>
  <c r="G32" i="4" s="1"/>
  <c r="E33" i="4"/>
  <c r="F33" i="4" s="1"/>
  <c r="E34" i="4"/>
  <c r="F34" i="4" s="1"/>
  <c r="E35" i="4"/>
  <c r="F35" i="4" s="1"/>
  <c r="E36" i="4"/>
  <c r="G36" i="4" s="1"/>
  <c r="E37" i="4"/>
  <c r="G37" i="4" s="1"/>
  <c r="E38" i="4"/>
  <c r="F38" i="4" s="1"/>
  <c r="E39" i="4"/>
  <c r="F39" i="4" s="1"/>
  <c r="E40" i="4"/>
  <c r="F40" i="4" s="1"/>
  <c r="E41" i="4"/>
  <c r="F41" i="4" s="1"/>
  <c r="E42" i="4"/>
  <c r="F42" i="4" s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3" i="4"/>
  <c r="E3" i="4"/>
  <c r="F3" i="4" s="1"/>
  <c r="G6" i="17" l="1"/>
  <c r="H6" i="17" s="1"/>
  <c r="F7" i="17" s="1"/>
  <c r="G7" i="17" s="1"/>
  <c r="I7" i="17"/>
  <c r="F37" i="4"/>
  <c r="F28" i="4"/>
  <c r="F20" i="4"/>
  <c r="F12" i="4"/>
  <c r="G3" i="4"/>
  <c r="G35" i="4"/>
  <c r="G26" i="4"/>
  <c r="G18" i="4"/>
  <c r="G25" i="4"/>
  <c r="G17" i="4"/>
  <c r="G41" i="4"/>
  <c r="G40" i="4"/>
  <c r="G39" i="4"/>
  <c r="G30" i="4"/>
  <c r="G22" i="4"/>
  <c r="G14" i="4"/>
  <c r="G29" i="4"/>
  <c r="G21" i="4"/>
  <c r="G33" i="4"/>
  <c r="F11" i="4"/>
  <c r="I8" i="17" l="1"/>
  <c r="I9" i="17" s="1"/>
  <c r="I10" i="17" s="1"/>
  <c r="I11" i="17" s="1"/>
  <c r="I12" i="17" s="1"/>
  <c r="H7" i="17"/>
  <c r="F8" i="17" s="1"/>
  <c r="G8" i="17" s="1"/>
  <c r="N9" i="8"/>
  <c r="N19" i="8"/>
  <c r="N21" i="8"/>
  <c r="N25" i="8"/>
  <c r="N27" i="8"/>
  <c r="N31" i="8"/>
  <c r="N33" i="8"/>
  <c r="N49" i="8"/>
  <c r="N59" i="8"/>
  <c r="N75" i="8"/>
  <c r="N77" i="8"/>
  <c r="N79" i="8"/>
  <c r="N83" i="8"/>
  <c r="N91" i="8"/>
  <c r="N93" i="8"/>
  <c r="M93" i="8"/>
  <c r="L93" i="8"/>
  <c r="K93" i="8"/>
  <c r="J93" i="8"/>
  <c r="I93" i="8"/>
  <c r="H93" i="8"/>
  <c r="O93" i="8" s="1"/>
  <c r="M92" i="8"/>
  <c r="N92" i="8" s="1"/>
  <c r="L92" i="8"/>
  <c r="K92" i="8"/>
  <c r="J92" i="8"/>
  <c r="I92" i="8"/>
  <c r="H92" i="8"/>
  <c r="O92" i="8" s="1"/>
  <c r="M91" i="8"/>
  <c r="L91" i="8"/>
  <c r="K91" i="8"/>
  <c r="J91" i="8"/>
  <c r="I91" i="8"/>
  <c r="H91" i="8"/>
  <c r="O91" i="8" s="1"/>
  <c r="M90" i="8"/>
  <c r="N90" i="8" s="1"/>
  <c r="L90" i="8"/>
  <c r="K90" i="8"/>
  <c r="J90" i="8"/>
  <c r="I90" i="8"/>
  <c r="H90" i="8"/>
  <c r="O90" i="8" s="1"/>
  <c r="M89" i="8"/>
  <c r="N89" i="8" s="1"/>
  <c r="L89" i="8"/>
  <c r="K89" i="8"/>
  <c r="J89" i="8"/>
  <c r="I89" i="8"/>
  <c r="H89" i="8"/>
  <c r="O89" i="8" s="1"/>
  <c r="M88" i="8"/>
  <c r="N88" i="8" s="1"/>
  <c r="L88" i="8"/>
  <c r="K88" i="8"/>
  <c r="J88" i="8"/>
  <c r="I88" i="8"/>
  <c r="H88" i="8"/>
  <c r="O88" i="8" s="1"/>
  <c r="M87" i="8"/>
  <c r="N87" i="8" s="1"/>
  <c r="L87" i="8"/>
  <c r="K87" i="8"/>
  <c r="J87" i="8"/>
  <c r="I87" i="8"/>
  <c r="H87" i="8"/>
  <c r="O87" i="8" s="1"/>
  <c r="M86" i="8"/>
  <c r="N86" i="8" s="1"/>
  <c r="L86" i="8"/>
  <c r="K86" i="8"/>
  <c r="J86" i="8"/>
  <c r="I86" i="8"/>
  <c r="H86" i="8"/>
  <c r="O86" i="8" s="1"/>
  <c r="M85" i="8"/>
  <c r="N85" i="8" s="1"/>
  <c r="L85" i="8"/>
  <c r="K85" i="8"/>
  <c r="J85" i="8"/>
  <c r="I85" i="8"/>
  <c r="H85" i="8"/>
  <c r="O85" i="8" s="1"/>
  <c r="M84" i="8"/>
  <c r="N84" i="8" s="1"/>
  <c r="L84" i="8"/>
  <c r="K84" i="8"/>
  <c r="J84" i="8"/>
  <c r="I84" i="8"/>
  <c r="H84" i="8"/>
  <c r="O84" i="8" s="1"/>
  <c r="M83" i="8"/>
  <c r="L83" i="8"/>
  <c r="K83" i="8"/>
  <c r="J83" i="8"/>
  <c r="I83" i="8"/>
  <c r="H83" i="8"/>
  <c r="O83" i="8" s="1"/>
  <c r="M82" i="8"/>
  <c r="N82" i="8" s="1"/>
  <c r="L82" i="8"/>
  <c r="K82" i="8"/>
  <c r="J82" i="8"/>
  <c r="I82" i="8"/>
  <c r="H82" i="8"/>
  <c r="O82" i="8" s="1"/>
  <c r="M81" i="8"/>
  <c r="N81" i="8" s="1"/>
  <c r="L81" i="8"/>
  <c r="K81" i="8"/>
  <c r="J81" i="8"/>
  <c r="I81" i="8"/>
  <c r="H81" i="8"/>
  <c r="O81" i="8" s="1"/>
  <c r="M80" i="8"/>
  <c r="N80" i="8" s="1"/>
  <c r="L80" i="8"/>
  <c r="K80" i="8"/>
  <c r="J80" i="8"/>
  <c r="I80" i="8"/>
  <c r="H80" i="8"/>
  <c r="O80" i="8" s="1"/>
  <c r="M79" i="8"/>
  <c r="L79" i="8"/>
  <c r="K79" i="8"/>
  <c r="J79" i="8"/>
  <c r="I79" i="8"/>
  <c r="H79" i="8"/>
  <c r="O79" i="8" s="1"/>
  <c r="M78" i="8"/>
  <c r="N78" i="8" s="1"/>
  <c r="L78" i="8"/>
  <c r="K78" i="8"/>
  <c r="J78" i="8"/>
  <c r="I78" i="8"/>
  <c r="H78" i="8"/>
  <c r="O78" i="8" s="1"/>
  <c r="M77" i="8"/>
  <c r="L77" i="8"/>
  <c r="K77" i="8"/>
  <c r="J77" i="8"/>
  <c r="I77" i="8"/>
  <c r="H77" i="8"/>
  <c r="O77" i="8" s="1"/>
  <c r="O76" i="8"/>
  <c r="M76" i="8"/>
  <c r="N76" i="8" s="1"/>
  <c r="L76" i="8"/>
  <c r="K76" i="8"/>
  <c r="J76" i="8"/>
  <c r="I76" i="8"/>
  <c r="H76" i="8"/>
  <c r="M75" i="8"/>
  <c r="L75" i="8"/>
  <c r="K75" i="8"/>
  <c r="J75" i="8"/>
  <c r="I75" i="8"/>
  <c r="H75" i="8"/>
  <c r="O75" i="8" s="1"/>
  <c r="O74" i="8"/>
  <c r="M74" i="8"/>
  <c r="N74" i="8" s="1"/>
  <c r="L74" i="8"/>
  <c r="K74" i="8"/>
  <c r="J74" i="8"/>
  <c r="I74" i="8"/>
  <c r="H74" i="8"/>
  <c r="M73" i="8"/>
  <c r="N73" i="8" s="1"/>
  <c r="L73" i="8"/>
  <c r="K73" i="8"/>
  <c r="J73" i="8"/>
  <c r="I73" i="8"/>
  <c r="H73" i="8"/>
  <c r="O73" i="8" s="1"/>
  <c r="M72" i="8"/>
  <c r="N72" i="8" s="1"/>
  <c r="L72" i="8"/>
  <c r="K72" i="8"/>
  <c r="J72" i="8"/>
  <c r="I72" i="8"/>
  <c r="H72" i="8"/>
  <c r="O72" i="8" s="1"/>
  <c r="M71" i="8"/>
  <c r="N71" i="8" s="1"/>
  <c r="L71" i="8"/>
  <c r="K71" i="8"/>
  <c r="J71" i="8"/>
  <c r="I71" i="8"/>
  <c r="H71" i="8"/>
  <c r="O71" i="8" s="1"/>
  <c r="M70" i="8"/>
  <c r="N70" i="8" s="1"/>
  <c r="L70" i="8"/>
  <c r="K70" i="8"/>
  <c r="J70" i="8"/>
  <c r="I70" i="8"/>
  <c r="H70" i="8"/>
  <c r="O70" i="8" s="1"/>
  <c r="M69" i="8"/>
  <c r="N69" i="8" s="1"/>
  <c r="L69" i="8"/>
  <c r="K69" i="8"/>
  <c r="J69" i="8"/>
  <c r="I69" i="8"/>
  <c r="H69" i="8"/>
  <c r="O69" i="8" s="1"/>
  <c r="M68" i="8"/>
  <c r="N68" i="8" s="1"/>
  <c r="L68" i="8"/>
  <c r="K68" i="8"/>
  <c r="J68" i="8"/>
  <c r="I68" i="8"/>
  <c r="H68" i="8"/>
  <c r="O68" i="8" s="1"/>
  <c r="M67" i="8"/>
  <c r="N67" i="8" s="1"/>
  <c r="L67" i="8"/>
  <c r="K67" i="8"/>
  <c r="J67" i="8"/>
  <c r="I67" i="8"/>
  <c r="H67" i="8"/>
  <c r="O67" i="8" s="1"/>
  <c r="M66" i="8"/>
  <c r="N66" i="8" s="1"/>
  <c r="L66" i="8"/>
  <c r="K66" i="8"/>
  <c r="J66" i="8"/>
  <c r="I66" i="8"/>
  <c r="H66" i="8"/>
  <c r="O66" i="8" s="1"/>
  <c r="M65" i="8"/>
  <c r="N65" i="8" s="1"/>
  <c r="L65" i="8"/>
  <c r="K65" i="8"/>
  <c r="J65" i="8"/>
  <c r="I65" i="8"/>
  <c r="H65" i="8"/>
  <c r="O65" i="8" s="1"/>
  <c r="M64" i="8"/>
  <c r="N64" i="8" s="1"/>
  <c r="L64" i="8"/>
  <c r="K64" i="8"/>
  <c r="J64" i="8"/>
  <c r="I64" i="8"/>
  <c r="H64" i="8"/>
  <c r="O64" i="8" s="1"/>
  <c r="M63" i="8"/>
  <c r="N63" i="8" s="1"/>
  <c r="L63" i="8"/>
  <c r="K63" i="8"/>
  <c r="J63" i="8"/>
  <c r="I63" i="8"/>
  <c r="H63" i="8"/>
  <c r="O63" i="8" s="1"/>
  <c r="M62" i="8"/>
  <c r="N62" i="8" s="1"/>
  <c r="L62" i="8"/>
  <c r="K62" i="8"/>
  <c r="J62" i="8"/>
  <c r="I62" i="8"/>
  <c r="H62" i="8"/>
  <c r="O62" i="8" s="1"/>
  <c r="M61" i="8"/>
  <c r="N61" i="8" s="1"/>
  <c r="L61" i="8"/>
  <c r="K61" i="8"/>
  <c r="J61" i="8"/>
  <c r="I61" i="8"/>
  <c r="H61" i="8"/>
  <c r="O61" i="8" s="1"/>
  <c r="M60" i="8"/>
  <c r="N60" i="8" s="1"/>
  <c r="L60" i="8"/>
  <c r="K60" i="8"/>
  <c r="J60" i="8"/>
  <c r="I60" i="8"/>
  <c r="H60" i="8"/>
  <c r="O60" i="8" s="1"/>
  <c r="M59" i="8"/>
  <c r="L59" i="8"/>
  <c r="K59" i="8"/>
  <c r="J59" i="8"/>
  <c r="I59" i="8"/>
  <c r="H59" i="8"/>
  <c r="O59" i="8" s="1"/>
  <c r="M58" i="8"/>
  <c r="N58" i="8" s="1"/>
  <c r="L58" i="8"/>
  <c r="K58" i="8"/>
  <c r="J58" i="8"/>
  <c r="I58" i="8"/>
  <c r="H58" i="8"/>
  <c r="O58" i="8" s="1"/>
  <c r="M57" i="8"/>
  <c r="N57" i="8" s="1"/>
  <c r="L57" i="8"/>
  <c r="K57" i="8"/>
  <c r="J57" i="8"/>
  <c r="I57" i="8"/>
  <c r="H57" i="8"/>
  <c r="O57" i="8" s="1"/>
  <c r="M56" i="8"/>
  <c r="N56" i="8" s="1"/>
  <c r="L56" i="8"/>
  <c r="K56" i="8"/>
  <c r="J56" i="8"/>
  <c r="I56" i="8"/>
  <c r="H56" i="8"/>
  <c r="O56" i="8" s="1"/>
  <c r="M55" i="8"/>
  <c r="N55" i="8" s="1"/>
  <c r="L55" i="8"/>
  <c r="K55" i="8"/>
  <c r="J55" i="8"/>
  <c r="I55" i="8"/>
  <c r="H55" i="8"/>
  <c r="O55" i="8" s="1"/>
  <c r="M54" i="8"/>
  <c r="N54" i="8" s="1"/>
  <c r="L54" i="8"/>
  <c r="K54" i="8"/>
  <c r="J54" i="8"/>
  <c r="I54" i="8"/>
  <c r="H54" i="8"/>
  <c r="O54" i="8" s="1"/>
  <c r="M53" i="8"/>
  <c r="N53" i="8" s="1"/>
  <c r="L53" i="8"/>
  <c r="K53" i="8"/>
  <c r="J53" i="8"/>
  <c r="I53" i="8"/>
  <c r="H53" i="8"/>
  <c r="O53" i="8" s="1"/>
  <c r="M52" i="8"/>
  <c r="N52" i="8" s="1"/>
  <c r="L52" i="8"/>
  <c r="K52" i="8"/>
  <c r="J52" i="8"/>
  <c r="I52" i="8"/>
  <c r="H52" i="8"/>
  <c r="O52" i="8" s="1"/>
  <c r="O51" i="8"/>
  <c r="M51" i="8"/>
  <c r="N51" i="8" s="1"/>
  <c r="L51" i="8"/>
  <c r="K51" i="8"/>
  <c r="J51" i="8"/>
  <c r="I51" i="8"/>
  <c r="H51" i="8"/>
  <c r="M50" i="8"/>
  <c r="N50" i="8" s="1"/>
  <c r="L50" i="8"/>
  <c r="K50" i="8"/>
  <c r="J50" i="8"/>
  <c r="I50" i="8"/>
  <c r="H50" i="8"/>
  <c r="O50" i="8" s="1"/>
  <c r="M49" i="8"/>
  <c r="L49" i="8"/>
  <c r="K49" i="8"/>
  <c r="J49" i="8"/>
  <c r="I49" i="8"/>
  <c r="H49" i="8"/>
  <c r="O49" i="8" s="1"/>
  <c r="M48" i="8"/>
  <c r="N48" i="8" s="1"/>
  <c r="L48" i="8"/>
  <c r="K48" i="8"/>
  <c r="J48" i="8"/>
  <c r="I48" i="8"/>
  <c r="H48" i="8"/>
  <c r="O48" i="8" s="1"/>
  <c r="O47" i="8"/>
  <c r="M47" i="8"/>
  <c r="N47" i="8" s="1"/>
  <c r="L47" i="8"/>
  <c r="K47" i="8"/>
  <c r="J47" i="8"/>
  <c r="I47" i="8"/>
  <c r="H47" i="8"/>
  <c r="M46" i="8"/>
  <c r="N46" i="8" s="1"/>
  <c r="L46" i="8"/>
  <c r="K46" i="8"/>
  <c r="J46" i="8"/>
  <c r="I46" i="8"/>
  <c r="H46" i="8"/>
  <c r="O46" i="8" s="1"/>
  <c r="M45" i="8"/>
  <c r="N45" i="8" s="1"/>
  <c r="L45" i="8"/>
  <c r="K45" i="8"/>
  <c r="J45" i="8"/>
  <c r="I45" i="8"/>
  <c r="H45" i="8"/>
  <c r="O45" i="8" s="1"/>
  <c r="M44" i="8"/>
  <c r="N44" i="8" s="1"/>
  <c r="L44" i="8"/>
  <c r="K44" i="8"/>
  <c r="J44" i="8"/>
  <c r="I44" i="8"/>
  <c r="H44" i="8"/>
  <c r="O44" i="8" s="1"/>
  <c r="M43" i="8"/>
  <c r="N43" i="8" s="1"/>
  <c r="L43" i="8"/>
  <c r="K43" i="8"/>
  <c r="J43" i="8"/>
  <c r="I43" i="8"/>
  <c r="H43" i="8"/>
  <c r="O43" i="8" s="1"/>
  <c r="M42" i="8"/>
  <c r="N42" i="8" s="1"/>
  <c r="L42" i="8"/>
  <c r="K42" i="8"/>
  <c r="J42" i="8"/>
  <c r="I42" i="8"/>
  <c r="H42" i="8"/>
  <c r="O42" i="8" s="1"/>
  <c r="M41" i="8"/>
  <c r="N41" i="8" s="1"/>
  <c r="L41" i="8"/>
  <c r="K41" i="8"/>
  <c r="J41" i="8"/>
  <c r="I41" i="8"/>
  <c r="H41" i="8"/>
  <c r="O41" i="8" s="1"/>
  <c r="M40" i="8"/>
  <c r="N40" i="8" s="1"/>
  <c r="L40" i="8"/>
  <c r="K40" i="8"/>
  <c r="J40" i="8"/>
  <c r="I40" i="8"/>
  <c r="H40" i="8"/>
  <c r="O40" i="8" s="1"/>
  <c r="M39" i="8"/>
  <c r="N39" i="8" s="1"/>
  <c r="L39" i="8"/>
  <c r="K39" i="8"/>
  <c r="J39" i="8"/>
  <c r="I39" i="8"/>
  <c r="H39" i="8"/>
  <c r="O39" i="8" s="1"/>
  <c r="M38" i="8"/>
  <c r="N38" i="8" s="1"/>
  <c r="L38" i="8"/>
  <c r="K38" i="8"/>
  <c r="J38" i="8"/>
  <c r="I38" i="8"/>
  <c r="H38" i="8"/>
  <c r="O38" i="8" s="1"/>
  <c r="M37" i="8"/>
  <c r="N37" i="8" s="1"/>
  <c r="L37" i="8"/>
  <c r="K37" i="8"/>
  <c r="J37" i="8"/>
  <c r="I37" i="8"/>
  <c r="H37" i="8"/>
  <c r="O37" i="8" s="1"/>
  <c r="M36" i="8"/>
  <c r="N36" i="8" s="1"/>
  <c r="L36" i="8"/>
  <c r="K36" i="8"/>
  <c r="J36" i="8"/>
  <c r="I36" i="8"/>
  <c r="H36" i="8"/>
  <c r="O36" i="8" s="1"/>
  <c r="M35" i="8"/>
  <c r="N35" i="8" s="1"/>
  <c r="L35" i="8"/>
  <c r="K35" i="8"/>
  <c r="J35" i="8"/>
  <c r="I35" i="8"/>
  <c r="H35" i="8"/>
  <c r="O35" i="8" s="1"/>
  <c r="M34" i="8"/>
  <c r="N34" i="8" s="1"/>
  <c r="L34" i="8"/>
  <c r="K34" i="8"/>
  <c r="J34" i="8"/>
  <c r="I34" i="8"/>
  <c r="H34" i="8"/>
  <c r="O34" i="8" s="1"/>
  <c r="M33" i="8"/>
  <c r="L33" i="8"/>
  <c r="K33" i="8"/>
  <c r="J33" i="8"/>
  <c r="I33" i="8"/>
  <c r="H33" i="8"/>
  <c r="O33" i="8" s="1"/>
  <c r="M32" i="8"/>
  <c r="N32" i="8" s="1"/>
  <c r="L32" i="8"/>
  <c r="K32" i="8"/>
  <c r="J32" i="8"/>
  <c r="I32" i="8"/>
  <c r="H32" i="8"/>
  <c r="O32" i="8" s="1"/>
  <c r="M31" i="8"/>
  <c r="L31" i="8"/>
  <c r="K31" i="8"/>
  <c r="J31" i="8"/>
  <c r="I31" i="8"/>
  <c r="H31" i="8"/>
  <c r="O31" i="8" s="1"/>
  <c r="M30" i="8"/>
  <c r="N30" i="8" s="1"/>
  <c r="L30" i="8"/>
  <c r="K30" i="8"/>
  <c r="J30" i="8"/>
  <c r="I30" i="8"/>
  <c r="H30" i="8"/>
  <c r="O30" i="8" s="1"/>
  <c r="M29" i="8"/>
  <c r="N29" i="8" s="1"/>
  <c r="L29" i="8"/>
  <c r="K29" i="8"/>
  <c r="J29" i="8"/>
  <c r="I29" i="8"/>
  <c r="H29" i="8"/>
  <c r="O29" i="8" s="1"/>
  <c r="O28" i="8"/>
  <c r="M28" i="8"/>
  <c r="N28" i="8" s="1"/>
  <c r="L28" i="8"/>
  <c r="K28" i="8"/>
  <c r="J28" i="8"/>
  <c r="I28" i="8"/>
  <c r="H28" i="8"/>
  <c r="M27" i="8"/>
  <c r="L27" i="8"/>
  <c r="K27" i="8"/>
  <c r="J27" i="8"/>
  <c r="I27" i="8"/>
  <c r="H27" i="8"/>
  <c r="O27" i="8" s="1"/>
  <c r="M26" i="8"/>
  <c r="N26" i="8" s="1"/>
  <c r="L26" i="8"/>
  <c r="K26" i="8"/>
  <c r="J26" i="8"/>
  <c r="I26" i="8"/>
  <c r="H26" i="8"/>
  <c r="O26" i="8" s="1"/>
  <c r="M25" i="8"/>
  <c r="L25" i="8"/>
  <c r="K25" i="8"/>
  <c r="J25" i="8"/>
  <c r="I25" i="8"/>
  <c r="H25" i="8"/>
  <c r="O25" i="8" s="1"/>
  <c r="M24" i="8"/>
  <c r="N24" i="8" s="1"/>
  <c r="L24" i="8"/>
  <c r="K24" i="8"/>
  <c r="J24" i="8"/>
  <c r="I24" i="8"/>
  <c r="H24" i="8"/>
  <c r="O24" i="8" s="1"/>
  <c r="O23" i="8"/>
  <c r="M23" i="8"/>
  <c r="N23" i="8" s="1"/>
  <c r="L23" i="8"/>
  <c r="K23" i="8"/>
  <c r="J23" i="8"/>
  <c r="I23" i="8"/>
  <c r="H23" i="8"/>
  <c r="M22" i="8"/>
  <c r="N22" i="8" s="1"/>
  <c r="L22" i="8"/>
  <c r="K22" i="8"/>
  <c r="J22" i="8"/>
  <c r="I22" i="8"/>
  <c r="H22" i="8"/>
  <c r="O22" i="8" s="1"/>
  <c r="M21" i="8"/>
  <c r="L21" i="8"/>
  <c r="K21" i="8"/>
  <c r="J21" i="8"/>
  <c r="I21" i="8"/>
  <c r="H21" i="8"/>
  <c r="O21" i="8" s="1"/>
  <c r="M20" i="8"/>
  <c r="N20" i="8" s="1"/>
  <c r="L20" i="8"/>
  <c r="K20" i="8"/>
  <c r="J20" i="8"/>
  <c r="I20" i="8"/>
  <c r="H20" i="8"/>
  <c r="O20" i="8" s="1"/>
  <c r="M19" i="8"/>
  <c r="L19" i="8"/>
  <c r="K19" i="8"/>
  <c r="J19" i="8"/>
  <c r="I19" i="8"/>
  <c r="H19" i="8"/>
  <c r="O19" i="8" s="1"/>
  <c r="O18" i="8"/>
  <c r="M18" i="8"/>
  <c r="N18" i="8" s="1"/>
  <c r="L18" i="8"/>
  <c r="K18" i="8"/>
  <c r="J18" i="8"/>
  <c r="I18" i="8"/>
  <c r="H18" i="8"/>
  <c r="M17" i="8"/>
  <c r="N17" i="8" s="1"/>
  <c r="L17" i="8"/>
  <c r="K17" i="8"/>
  <c r="J17" i="8"/>
  <c r="I17" i="8"/>
  <c r="H17" i="8"/>
  <c r="O17" i="8" s="1"/>
  <c r="M16" i="8"/>
  <c r="N16" i="8" s="1"/>
  <c r="L16" i="8"/>
  <c r="K16" i="8"/>
  <c r="J16" i="8"/>
  <c r="I16" i="8"/>
  <c r="H16" i="8"/>
  <c r="O16" i="8" s="1"/>
  <c r="M15" i="8"/>
  <c r="N15" i="8" s="1"/>
  <c r="L15" i="8"/>
  <c r="K15" i="8"/>
  <c r="J15" i="8"/>
  <c r="I15" i="8"/>
  <c r="H15" i="8"/>
  <c r="O15" i="8" s="1"/>
  <c r="M14" i="8"/>
  <c r="N14" i="8" s="1"/>
  <c r="L14" i="8"/>
  <c r="K14" i="8"/>
  <c r="J14" i="8"/>
  <c r="I14" i="8"/>
  <c r="H14" i="8"/>
  <c r="O14" i="8" s="1"/>
  <c r="M13" i="8"/>
  <c r="N13" i="8" s="1"/>
  <c r="L13" i="8"/>
  <c r="K13" i="8"/>
  <c r="J13" i="8"/>
  <c r="I13" i="8"/>
  <c r="H13" i="8"/>
  <c r="O13" i="8" s="1"/>
  <c r="M12" i="8"/>
  <c r="N12" i="8" s="1"/>
  <c r="L12" i="8"/>
  <c r="K12" i="8"/>
  <c r="J12" i="8"/>
  <c r="I12" i="8"/>
  <c r="H12" i="8"/>
  <c r="O12" i="8" s="1"/>
  <c r="O11" i="8"/>
  <c r="M11" i="8"/>
  <c r="N11" i="8" s="1"/>
  <c r="L11" i="8"/>
  <c r="K11" i="8"/>
  <c r="J11" i="8"/>
  <c r="I11" i="8"/>
  <c r="H11" i="8"/>
  <c r="M10" i="8"/>
  <c r="N10" i="8" s="1"/>
  <c r="L10" i="8"/>
  <c r="K10" i="8"/>
  <c r="J10" i="8"/>
  <c r="I10" i="8"/>
  <c r="H10" i="8"/>
  <c r="O10" i="8" s="1"/>
  <c r="M9" i="8"/>
  <c r="L9" i="8"/>
  <c r="K9" i="8"/>
  <c r="J9" i="8"/>
  <c r="I9" i="8"/>
  <c r="H9" i="8"/>
  <c r="O9" i="8" s="1"/>
  <c r="M8" i="8"/>
  <c r="N8" i="8" s="1"/>
  <c r="L8" i="8"/>
  <c r="K8" i="8"/>
  <c r="J8" i="8"/>
  <c r="I8" i="8"/>
  <c r="H8" i="8"/>
  <c r="O8" i="8" s="1"/>
  <c r="M7" i="8"/>
  <c r="N7" i="8" s="1"/>
  <c r="L7" i="8"/>
  <c r="K7" i="8"/>
  <c r="J7" i="8"/>
  <c r="I7" i="8"/>
  <c r="H7" i="8"/>
  <c r="O7" i="8" s="1"/>
  <c r="M6" i="8"/>
  <c r="N6" i="8" s="1"/>
  <c r="L6" i="8"/>
  <c r="K6" i="8"/>
  <c r="J6" i="8"/>
  <c r="I6" i="8"/>
  <c r="H6" i="8"/>
  <c r="O6" i="8" s="1"/>
  <c r="M5" i="8"/>
  <c r="N5" i="8" s="1"/>
  <c r="L5" i="8"/>
  <c r="K5" i="8"/>
  <c r="J5" i="8"/>
  <c r="I5" i="8"/>
  <c r="H5" i="8"/>
  <c r="O5" i="8" s="1"/>
  <c r="O4" i="8"/>
  <c r="M4" i="8"/>
  <c r="N4" i="8" s="1"/>
  <c r="L4" i="8"/>
  <c r="K4" i="8"/>
  <c r="J4" i="8"/>
  <c r="I4" i="8"/>
  <c r="H4" i="8"/>
  <c r="M3" i="8"/>
  <c r="L3" i="8"/>
  <c r="K3" i="8"/>
  <c r="J3" i="8"/>
  <c r="I3" i="8"/>
  <c r="H3" i="8"/>
  <c r="H8" i="17" l="1"/>
  <c r="F9" i="17" s="1"/>
  <c r="G9" i="17" s="1"/>
  <c r="H9" i="17" s="1"/>
  <c r="I13" i="17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3" i="6"/>
  <c r="J93" i="6"/>
  <c r="I93" i="6"/>
  <c r="H93" i="6"/>
  <c r="J92" i="6"/>
  <c r="I92" i="6"/>
  <c r="H92" i="6"/>
  <c r="J91" i="6"/>
  <c r="I91" i="6"/>
  <c r="H91" i="6"/>
  <c r="J90" i="6"/>
  <c r="I90" i="6"/>
  <c r="H90" i="6"/>
  <c r="J89" i="6"/>
  <c r="I89" i="6"/>
  <c r="H89" i="6"/>
  <c r="J88" i="6"/>
  <c r="I88" i="6"/>
  <c r="H88" i="6"/>
  <c r="J87" i="6"/>
  <c r="I87" i="6"/>
  <c r="H87" i="6"/>
  <c r="J86" i="6"/>
  <c r="I86" i="6"/>
  <c r="H86" i="6"/>
  <c r="J85" i="6"/>
  <c r="I85" i="6"/>
  <c r="H85" i="6"/>
  <c r="J84" i="6"/>
  <c r="I84" i="6"/>
  <c r="H84" i="6"/>
  <c r="J83" i="6"/>
  <c r="I83" i="6"/>
  <c r="H83" i="6"/>
  <c r="J82" i="6"/>
  <c r="I82" i="6"/>
  <c r="H82" i="6"/>
  <c r="J81" i="6"/>
  <c r="I81" i="6"/>
  <c r="H81" i="6"/>
  <c r="J80" i="6"/>
  <c r="I80" i="6"/>
  <c r="H80" i="6"/>
  <c r="J79" i="6"/>
  <c r="I79" i="6"/>
  <c r="H79" i="6"/>
  <c r="J78" i="6"/>
  <c r="I78" i="6"/>
  <c r="H78" i="6"/>
  <c r="J77" i="6"/>
  <c r="I77" i="6"/>
  <c r="H77" i="6"/>
  <c r="J76" i="6"/>
  <c r="I76" i="6"/>
  <c r="H76" i="6"/>
  <c r="J75" i="6"/>
  <c r="I75" i="6"/>
  <c r="H75" i="6"/>
  <c r="J74" i="6"/>
  <c r="I74" i="6"/>
  <c r="H74" i="6"/>
  <c r="J73" i="6"/>
  <c r="I73" i="6"/>
  <c r="H73" i="6"/>
  <c r="J72" i="6"/>
  <c r="I72" i="6"/>
  <c r="H72" i="6"/>
  <c r="J71" i="6"/>
  <c r="I71" i="6"/>
  <c r="H71" i="6"/>
  <c r="J70" i="6"/>
  <c r="I70" i="6"/>
  <c r="H70" i="6"/>
  <c r="J69" i="6"/>
  <c r="I69" i="6"/>
  <c r="H69" i="6"/>
  <c r="J68" i="6"/>
  <c r="I68" i="6"/>
  <c r="H68" i="6"/>
  <c r="J67" i="6"/>
  <c r="I67" i="6"/>
  <c r="H67" i="6"/>
  <c r="J66" i="6"/>
  <c r="I66" i="6"/>
  <c r="H66" i="6"/>
  <c r="J65" i="6"/>
  <c r="I65" i="6"/>
  <c r="H65" i="6"/>
  <c r="J64" i="6"/>
  <c r="I64" i="6"/>
  <c r="H64" i="6"/>
  <c r="J63" i="6"/>
  <c r="I63" i="6"/>
  <c r="H63" i="6"/>
  <c r="J62" i="6"/>
  <c r="I62" i="6"/>
  <c r="H62" i="6"/>
  <c r="J61" i="6"/>
  <c r="I61" i="6"/>
  <c r="H61" i="6"/>
  <c r="J60" i="6"/>
  <c r="I60" i="6"/>
  <c r="H60" i="6"/>
  <c r="J59" i="6"/>
  <c r="I59" i="6"/>
  <c r="H59" i="6"/>
  <c r="J58" i="6"/>
  <c r="I58" i="6"/>
  <c r="H58" i="6"/>
  <c r="J57" i="6"/>
  <c r="I57" i="6"/>
  <c r="H57" i="6"/>
  <c r="J56" i="6"/>
  <c r="I56" i="6"/>
  <c r="H56" i="6"/>
  <c r="J55" i="6"/>
  <c r="I55" i="6"/>
  <c r="H55" i="6"/>
  <c r="J54" i="6"/>
  <c r="I54" i="6"/>
  <c r="H54" i="6"/>
  <c r="J53" i="6"/>
  <c r="I53" i="6"/>
  <c r="H53" i="6"/>
  <c r="J52" i="6"/>
  <c r="I52" i="6"/>
  <c r="H52" i="6"/>
  <c r="J51" i="6"/>
  <c r="I51" i="6"/>
  <c r="H51" i="6"/>
  <c r="J50" i="6"/>
  <c r="I50" i="6"/>
  <c r="H50" i="6"/>
  <c r="J49" i="6"/>
  <c r="I49" i="6"/>
  <c r="H49" i="6"/>
  <c r="J48" i="6"/>
  <c r="I48" i="6"/>
  <c r="H48" i="6"/>
  <c r="J47" i="6"/>
  <c r="I47" i="6"/>
  <c r="H47" i="6"/>
  <c r="J46" i="6"/>
  <c r="I46" i="6"/>
  <c r="H46" i="6"/>
  <c r="J45" i="6"/>
  <c r="I45" i="6"/>
  <c r="H45" i="6"/>
  <c r="J44" i="6"/>
  <c r="I44" i="6"/>
  <c r="H44" i="6"/>
  <c r="J43" i="6"/>
  <c r="I43" i="6"/>
  <c r="H43" i="6"/>
  <c r="J42" i="6"/>
  <c r="I42" i="6"/>
  <c r="H42" i="6"/>
  <c r="J41" i="6"/>
  <c r="I41" i="6"/>
  <c r="H41" i="6"/>
  <c r="J40" i="6"/>
  <c r="I40" i="6"/>
  <c r="H40" i="6"/>
  <c r="J39" i="6"/>
  <c r="I39" i="6"/>
  <c r="H39" i="6"/>
  <c r="J38" i="6"/>
  <c r="I38" i="6"/>
  <c r="H38" i="6"/>
  <c r="J37" i="6"/>
  <c r="I37" i="6"/>
  <c r="H37" i="6"/>
  <c r="J36" i="6"/>
  <c r="I36" i="6"/>
  <c r="H36" i="6"/>
  <c r="J35" i="6"/>
  <c r="I35" i="6"/>
  <c r="H35" i="6"/>
  <c r="J34" i="6"/>
  <c r="I34" i="6"/>
  <c r="H34" i="6"/>
  <c r="J33" i="6"/>
  <c r="I33" i="6"/>
  <c r="H33" i="6"/>
  <c r="J32" i="6"/>
  <c r="I32" i="6"/>
  <c r="H32" i="6"/>
  <c r="J31" i="6"/>
  <c r="I31" i="6"/>
  <c r="H31" i="6"/>
  <c r="J30" i="6"/>
  <c r="I30" i="6"/>
  <c r="H30" i="6"/>
  <c r="J29" i="6"/>
  <c r="I29" i="6"/>
  <c r="H29" i="6"/>
  <c r="J28" i="6"/>
  <c r="I28" i="6"/>
  <c r="H28" i="6"/>
  <c r="J27" i="6"/>
  <c r="I27" i="6"/>
  <c r="H27" i="6"/>
  <c r="J26" i="6"/>
  <c r="I26" i="6"/>
  <c r="H26" i="6"/>
  <c r="J25" i="6"/>
  <c r="I25" i="6"/>
  <c r="H25" i="6"/>
  <c r="J24" i="6"/>
  <c r="I24" i="6"/>
  <c r="H24" i="6"/>
  <c r="J23" i="6"/>
  <c r="I23" i="6"/>
  <c r="H23" i="6"/>
  <c r="J22" i="6"/>
  <c r="I22" i="6"/>
  <c r="H22" i="6"/>
  <c r="J21" i="6"/>
  <c r="I21" i="6"/>
  <c r="H21" i="6"/>
  <c r="J20" i="6"/>
  <c r="I20" i="6"/>
  <c r="H20" i="6"/>
  <c r="J19" i="6"/>
  <c r="I19" i="6"/>
  <c r="H19" i="6"/>
  <c r="J18" i="6"/>
  <c r="I18" i="6"/>
  <c r="H18" i="6"/>
  <c r="J17" i="6"/>
  <c r="I17" i="6"/>
  <c r="H17" i="6"/>
  <c r="J16" i="6"/>
  <c r="I16" i="6"/>
  <c r="H16" i="6"/>
  <c r="J15" i="6"/>
  <c r="I15" i="6"/>
  <c r="H15" i="6"/>
  <c r="J14" i="6"/>
  <c r="I14" i="6"/>
  <c r="H14" i="6"/>
  <c r="J13" i="6"/>
  <c r="I13" i="6"/>
  <c r="H13" i="6"/>
  <c r="J12" i="6"/>
  <c r="I12" i="6"/>
  <c r="H12" i="6"/>
  <c r="J11" i="6"/>
  <c r="I11" i="6"/>
  <c r="H11" i="6"/>
  <c r="J10" i="6"/>
  <c r="I10" i="6"/>
  <c r="H10" i="6"/>
  <c r="J9" i="6"/>
  <c r="I9" i="6"/>
  <c r="H9" i="6"/>
  <c r="J8" i="6"/>
  <c r="I8" i="6"/>
  <c r="H8" i="6"/>
  <c r="J7" i="6"/>
  <c r="I7" i="6"/>
  <c r="H7" i="6"/>
  <c r="J6" i="6"/>
  <c r="I6" i="6"/>
  <c r="H6" i="6"/>
  <c r="J5" i="6"/>
  <c r="I5" i="6"/>
  <c r="H5" i="6"/>
  <c r="J4" i="6"/>
  <c r="I4" i="6"/>
  <c r="H4" i="6"/>
  <c r="J3" i="6"/>
  <c r="I3" i="6"/>
  <c r="H3" i="6"/>
  <c r="F10" i="17" l="1"/>
  <c r="G10" i="17" s="1"/>
  <c r="H10" i="17" s="1"/>
  <c r="F11" i="17" s="1"/>
  <c r="G11" i="17" s="1"/>
  <c r="H11" i="17" s="1"/>
  <c r="F12" i="17" s="1"/>
  <c r="I14" i="17"/>
  <c r="G12" i="17" l="1"/>
  <c r="H12" i="17" s="1"/>
  <c r="F13" i="17" s="1"/>
  <c r="I15" i="17"/>
  <c r="G13" i="17" l="1"/>
  <c r="H13" i="17" s="1"/>
  <c r="F14" i="17" s="1"/>
  <c r="I16" i="17"/>
  <c r="G14" i="17" l="1"/>
  <c r="H14" i="17" s="1"/>
  <c r="F15" i="17" s="1"/>
  <c r="I17" i="17"/>
  <c r="G15" i="17" l="1"/>
  <c r="H15" i="17" s="1"/>
  <c r="F16" i="17" s="1"/>
  <c r="I18" i="17"/>
  <c r="G16" i="17" l="1"/>
  <c r="H16" i="17" s="1"/>
  <c r="F17" i="17" s="1"/>
  <c r="I19" i="17"/>
  <c r="G17" i="17" l="1"/>
  <c r="H17" i="17" s="1"/>
  <c r="F18" i="17" s="1"/>
  <c r="I20" i="17"/>
  <c r="G18" i="17" l="1"/>
  <c r="H18" i="17" s="1"/>
  <c r="F19" i="17" s="1"/>
  <c r="I21" i="17"/>
  <c r="G19" i="17" l="1"/>
  <c r="H19" i="17" s="1"/>
  <c r="F20" i="17" s="1"/>
  <c r="I22" i="17"/>
  <c r="G20" i="17" l="1"/>
  <c r="H20" i="17" s="1"/>
  <c r="F21" i="17" s="1"/>
  <c r="I23" i="17"/>
  <c r="G21" i="17" l="1"/>
  <c r="H21" i="17" s="1"/>
  <c r="F22" i="17" s="1"/>
  <c r="I24" i="17"/>
  <c r="G22" i="17" l="1"/>
  <c r="H22" i="17" s="1"/>
  <c r="F23" i="17" s="1"/>
  <c r="I25" i="17"/>
  <c r="G23" i="17" l="1"/>
  <c r="H23" i="17" s="1"/>
  <c r="F24" i="17" s="1"/>
  <c r="I26" i="17"/>
  <c r="I27" i="17" l="1"/>
  <c r="G24" i="17"/>
  <c r="H24" i="17" s="1"/>
  <c r="F25" i="17" s="1"/>
  <c r="G25" i="17" l="1"/>
  <c r="H25" i="17" s="1"/>
  <c r="F26" i="17" s="1"/>
  <c r="I28" i="17"/>
  <c r="I29" i="17" l="1"/>
  <c r="G26" i="17"/>
  <c r="H26" i="17" s="1"/>
  <c r="F27" i="17" s="1"/>
  <c r="G27" i="17" l="1"/>
  <c r="H27" i="17" s="1"/>
  <c r="F28" i="17" s="1"/>
  <c r="I30" i="17"/>
  <c r="G28" i="17" l="1"/>
  <c r="H28" i="17" s="1"/>
  <c r="F29" i="17" s="1"/>
  <c r="I31" i="17"/>
  <c r="G29" i="17" l="1"/>
  <c r="H29" i="17" s="1"/>
  <c r="F30" i="17" s="1"/>
  <c r="I32" i="17"/>
  <c r="I33" i="17" l="1"/>
  <c r="G30" i="17"/>
  <c r="H30" i="17" s="1"/>
  <c r="F31" i="17" s="1"/>
  <c r="G31" i="17" l="1"/>
  <c r="H31" i="17" s="1"/>
  <c r="F32" i="17" s="1"/>
  <c r="I34" i="17"/>
  <c r="I35" i="17" l="1"/>
  <c r="G32" i="17"/>
  <c r="H32" i="17" s="1"/>
  <c r="F33" i="17" s="1"/>
  <c r="G33" i="17" l="1"/>
  <c r="H33" i="17" s="1"/>
  <c r="F34" i="17" s="1"/>
  <c r="I36" i="17"/>
  <c r="I37" i="17" l="1"/>
  <c r="G34" i="17"/>
  <c r="H34" i="17" s="1"/>
  <c r="F35" i="17" s="1"/>
  <c r="G35" i="17" l="1"/>
  <c r="H35" i="17" s="1"/>
  <c r="F36" i="17" s="1"/>
  <c r="I38" i="17"/>
  <c r="I39" i="17" s="1"/>
  <c r="I40" i="17" l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G36" i="17"/>
  <c r="H36" i="17" s="1"/>
  <c r="F37" i="17" s="1"/>
  <c r="G37" i="17" l="1"/>
  <c r="H37" i="17" s="1"/>
  <c r="F38" i="17" s="1"/>
  <c r="G38" i="17" l="1"/>
  <c r="H38" i="17" s="1"/>
  <c r="F39" i="17" s="1"/>
  <c r="G39" i="17" l="1"/>
  <c r="H39" i="17" s="1"/>
  <c r="F40" i="17" s="1"/>
  <c r="G40" i="17" s="1"/>
  <c r="H40" i="17" s="1"/>
  <c r="F41" i="17" s="1"/>
  <c r="G41" i="17" s="1"/>
  <c r="H41" i="17" s="1"/>
  <c r="F42" i="17" s="1"/>
  <c r="G42" i="17" s="1"/>
  <c r="H42" i="17" s="1"/>
  <c r="F43" i="17" s="1"/>
  <c r="G43" i="17" l="1"/>
  <c r="H43" i="17" s="1"/>
  <c r="F44" i="17" s="1"/>
  <c r="G44" i="17" s="1"/>
  <c r="H44" i="17" s="1"/>
  <c r="F45" i="17" s="1"/>
  <c r="G45" i="17" s="1"/>
  <c r="H45" i="17" s="1"/>
  <c r="F46" i="17" s="1"/>
  <c r="G46" i="17" s="1"/>
  <c r="H46" i="17" s="1"/>
  <c r="F47" i="17" s="1"/>
  <c r="G47" i="17" l="1"/>
  <c r="H47" i="17" s="1"/>
  <c r="F48" i="17" s="1"/>
  <c r="G48" i="17" s="1"/>
  <c r="H48" i="17" s="1"/>
  <c r="F49" i="17" s="1"/>
  <c r="G49" i="17" l="1"/>
  <c r="H49" i="17" s="1"/>
  <c r="F50" i="17" s="1"/>
  <c r="G50" i="17" s="1"/>
  <c r="H50" i="17" s="1"/>
  <c r="F51" i="17" s="1"/>
  <c r="G51" i="17" s="1"/>
  <c r="H51" i="17" s="1"/>
</calcChain>
</file>

<file path=xl/sharedStrings.xml><?xml version="1.0" encoding="utf-8"?>
<sst xmlns="http://schemas.openxmlformats.org/spreadsheetml/2006/main" count="1268" uniqueCount="644">
  <si>
    <t>First Name</t>
  </si>
  <si>
    <t>Last Name</t>
  </si>
  <si>
    <t>Gender</t>
  </si>
  <si>
    <t>Property Tax</t>
  </si>
  <si>
    <t>Income Tax</t>
  </si>
  <si>
    <t>Income</t>
  </si>
  <si>
    <t>Maria</t>
  </si>
  <si>
    <t>Anders</t>
  </si>
  <si>
    <t>F</t>
  </si>
  <si>
    <t>Ana</t>
  </si>
  <si>
    <t>Trujillo</t>
  </si>
  <si>
    <t>Antonio</t>
  </si>
  <si>
    <t>Moreno</t>
  </si>
  <si>
    <t>M</t>
  </si>
  <si>
    <t>Thomas</t>
  </si>
  <si>
    <t>Hardy</t>
  </si>
  <si>
    <t>Christina</t>
  </si>
  <si>
    <t>Berglund</t>
  </si>
  <si>
    <t>Hanna</t>
  </si>
  <si>
    <t>Moos</t>
  </si>
  <si>
    <t>Frédérique</t>
  </si>
  <si>
    <t>Citeaux</t>
  </si>
  <si>
    <t>Martín</t>
  </si>
  <si>
    <t>Sommer</t>
  </si>
  <si>
    <t>Laurence</t>
  </si>
  <si>
    <t>Lebihan</t>
  </si>
  <si>
    <t>Elizabeth</t>
  </si>
  <si>
    <t>Lincoln</t>
  </si>
  <si>
    <t>Victoria</t>
  </si>
  <si>
    <t>Ashworth</t>
  </si>
  <si>
    <t>Patricio</t>
  </si>
  <si>
    <t>Simpson</t>
  </si>
  <si>
    <t>Francisco</t>
  </si>
  <si>
    <t>Chang</t>
  </si>
  <si>
    <t>Yang</t>
  </si>
  <si>
    <t>Wang</t>
  </si>
  <si>
    <t>Pedro</t>
  </si>
  <si>
    <t>Afonso</t>
  </si>
  <si>
    <t>Brown</t>
  </si>
  <si>
    <t>Sven</t>
  </si>
  <si>
    <t>Ottlieb</t>
  </si>
  <si>
    <t>Janine</t>
  </si>
  <si>
    <t>Labrune</t>
  </si>
  <si>
    <t>Ann</t>
  </si>
  <si>
    <t>Devon</t>
  </si>
  <si>
    <t>Roland</t>
  </si>
  <si>
    <t>Mendel</t>
  </si>
  <si>
    <t>Aria</t>
  </si>
  <si>
    <t>Cruz</t>
  </si>
  <si>
    <t>Diego</t>
  </si>
  <si>
    <t>Roel</t>
  </si>
  <si>
    <t>Martine</t>
  </si>
  <si>
    <t>Rancé</t>
  </si>
  <si>
    <t>Larsson</t>
  </si>
  <si>
    <t>Peter</t>
  </si>
  <si>
    <t>Franken</t>
  </si>
  <si>
    <t>Carine</t>
  </si>
  <si>
    <t>Schmitt</t>
  </si>
  <si>
    <t>Paolo</t>
  </si>
  <si>
    <t>Accorti</t>
  </si>
  <si>
    <t>Lino</t>
  </si>
  <si>
    <t xml:space="preserve">Rodriguez </t>
  </si>
  <si>
    <t>Eduardo</t>
  </si>
  <si>
    <t>Saavedra</t>
  </si>
  <si>
    <t>José</t>
  </si>
  <si>
    <t>Freyre</t>
  </si>
  <si>
    <t>André</t>
  </si>
  <si>
    <t>Fonseca</t>
  </si>
  <si>
    <t>Howard</t>
  </si>
  <si>
    <t>Snyder</t>
  </si>
  <si>
    <t>Manuel</t>
  </si>
  <si>
    <t>Pereira</t>
  </si>
  <si>
    <t>Mario</t>
  </si>
  <si>
    <t>Pontes</t>
  </si>
  <si>
    <t>Carlos</t>
  </si>
  <si>
    <t>Hernández</t>
  </si>
  <si>
    <t>Yoshi</t>
  </si>
  <si>
    <t>Latimer</t>
  </si>
  <si>
    <t>Patricia</t>
  </si>
  <si>
    <t>McKenna</t>
  </si>
  <si>
    <t>Helen</t>
  </si>
  <si>
    <t>Bennett</t>
  </si>
  <si>
    <t>Philip</t>
  </si>
  <si>
    <t>Cramer</t>
  </si>
  <si>
    <t>Daniel</t>
  </si>
  <si>
    <t>Tonini</t>
  </si>
  <si>
    <t>Annette</t>
  </si>
  <si>
    <t>Roulet</t>
  </si>
  <si>
    <t>Tannamuri</t>
  </si>
  <si>
    <t>John</t>
  </si>
  <si>
    <t>Steel</t>
  </si>
  <si>
    <t>Renate</t>
  </si>
  <si>
    <t>Messner</t>
  </si>
  <si>
    <t>Jaime</t>
  </si>
  <si>
    <t>Yorres</t>
  </si>
  <si>
    <t>González</t>
  </si>
  <si>
    <t>Felipe</t>
  </si>
  <si>
    <t>Izquierdo</t>
  </si>
  <si>
    <t>Fran</t>
  </si>
  <si>
    <t>Wilson</t>
  </si>
  <si>
    <t>Giovanni</t>
  </si>
  <si>
    <t>Rovelli</t>
  </si>
  <si>
    <t>Catherine</t>
  </si>
  <si>
    <t>Dewey</t>
  </si>
  <si>
    <t>Jean</t>
  </si>
  <si>
    <t>Fresnière</t>
  </si>
  <si>
    <t>Alexander</t>
  </si>
  <si>
    <t>Feuer</t>
  </si>
  <si>
    <t>Simon</t>
  </si>
  <si>
    <t>Crowther</t>
  </si>
  <si>
    <t>Yvonne</t>
  </si>
  <si>
    <t>Moncada</t>
  </si>
  <si>
    <t>Rene</t>
  </si>
  <si>
    <t>Phillips</t>
  </si>
  <si>
    <t>Henriette</t>
  </si>
  <si>
    <t>Pfalzheim</t>
  </si>
  <si>
    <t>Marie</t>
  </si>
  <si>
    <t>Bertrand</t>
  </si>
  <si>
    <t>Guillermo</t>
  </si>
  <si>
    <t>Fernández</t>
  </si>
  <si>
    <t>Georg</t>
  </si>
  <si>
    <t>Pipps</t>
  </si>
  <si>
    <t>Isabel</t>
  </si>
  <si>
    <t>de Castro</t>
  </si>
  <si>
    <t>Bernardo</t>
  </si>
  <si>
    <t>Batista</t>
  </si>
  <si>
    <t>Lúcia</t>
  </si>
  <si>
    <t>Carvalho</t>
  </si>
  <si>
    <t>Horst</t>
  </si>
  <si>
    <t>Kloss</t>
  </si>
  <si>
    <t>Sergio</t>
  </si>
  <si>
    <t>Gutiérrez</t>
  </si>
  <si>
    <t>Paula</t>
  </si>
  <si>
    <t>Maurizio</t>
  </si>
  <si>
    <t>Moroni</t>
  </si>
  <si>
    <t>Janete</t>
  </si>
  <si>
    <t>Limeira</t>
  </si>
  <si>
    <t>Michael</t>
  </si>
  <si>
    <t>Holz</t>
  </si>
  <si>
    <t>Alejandra</t>
  </si>
  <si>
    <t>Camino</t>
  </si>
  <si>
    <t>Jonas</t>
  </si>
  <si>
    <t>Bergulfsen</t>
  </si>
  <si>
    <t>Jose</t>
  </si>
  <si>
    <t>Pavarotti</t>
  </si>
  <si>
    <t>Hari</t>
  </si>
  <si>
    <t>Kumar</t>
  </si>
  <si>
    <t>Jytte</t>
  </si>
  <si>
    <t>Petersen</t>
  </si>
  <si>
    <t>Dominique</t>
  </si>
  <si>
    <t>Perrier</t>
  </si>
  <si>
    <t>Art</t>
  </si>
  <si>
    <t>Braunschweiger</t>
  </si>
  <si>
    <t>Pascale</t>
  </si>
  <si>
    <t>Cartrain</t>
  </si>
  <si>
    <t>Liz</t>
  </si>
  <si>
    <t>Nixon</t>
  </si>
  <si>
    <t>Liu</t>
  </si>
  <si>
    <t>Wong</t>
  </si>
  <si>
    <t>Karin</t>
  </si>
  <si>
    <t>Josephs</t>
  </si>
  <si>
    <t>Miguel</t>
  </si>
  <si>
    <t>Paolino</t>
  </si>
  <si>
    <t>Anabela</t>
  </si>
  <si>
    <t>Domingues</t>
  </si>
  <si>
    <t>Helvetius</t>
  </si>
  <si>
    <t>Nagy</t>
  </si>
  <si>
    <t>Palle</t>
  </si>
  <si>
    <t>Ibsen</t>
  </si>
  <si>
    <t>Mary</t>
  </si>
  <si>
    <t>Saveley</t>
  </si>
  <si>
    <t>Paul</t>
  </si>
  <si>
    <t>Henriot</t>
  </si>
  <si>
    <t>Rita</t>
  </si>
  <si>
    <t>Müller</t>
  </si>
  <si>
    <t>Pirkko</t>
  </si>
  <si>
    <t>Koskitalo</t>
  </si>
  <si>
    <t>Parente</t>
  </si>
  <si>
    <t>Karl</t>
  </si>
  <si>
    <t>Jablonski</t>
  </si>
  <si>
    <t>Matti</t>
  </si>
  <si>
    <t>Karttunen</t>
  </si>
  <si>
    <t>Zbyszek</t>
  </si>
  <si>
    <t>Piestrzeniewicz</t>
  </si>
  <si>
    <t>FullName</t>
  </si>
  <si>
    <t>Upper</t>
  </si>
  <si>
    <t>Lower</t>
  </si>
  <si>
    <t>ID</t>
  </si>
  <si>
    <t>Right</t>
  </si>
  <si>
    <t>Left</t>
  </si>
  <si>
    <t>Right/Left</t>
  </si>
  <si>
    <t>find/isnumber</t>
  </si>
  <si>
    <t>Find</t>
  </si>
  <si>
    <t>Excel Data Analysis</t>
  </si>
  <si>
    <t>Name</t>
  </si>
  <si>
    <t>Links</t>
  </si>
  <si>
    <t>Home</t>
  </si>
  <si>
    <t>Use of Find/isNumber</t>
  </si>
  <si>
    <t>Topics/Sheetname</t>
  </si>
  <si>
    <t>Result Sheet</t>
  </si>
  <si>
    <t>Includes Basic Calculation</t>
  </si>
  <si>
    <t>Student ID</t>
  </si>
  <si>
    <t>Grade</t>
  </si>
  <si>
    <t>Rank</t>
  </si>
  <si>
    <t>Level</t>
  </si>
  <si>
    <t>Pass/Fail</t>
  </si>
  <si>
    <t>SN</t>
  </si>
  <si>
    <t>CountA</t>
  </si>
  <si>
    <t>Max</t>
  </si>
  <si>
    <t>Min</t>
  </si>
  <si>
    <t>Count</t>
  </si>
  <si>
    <t>CountBlank</t>
  </si>
  <si>
    <t>CountIf</t>
  </si>
  <si>
    <t>It counts the Pass Students Only</t>
  </si>
  <si>
    <t xml:space="preserve">It counts blank spaces </t>
  </si>
  <si>
    <t>Countif</t>
  </si>
  <si>
    <t>It counts fail students</t>
  </si>
  <si>
    <t>Total</t>
  </si>
  <si>
    <t>Highlight greater than $10,000 of Property tax with green color</t>
  </si>
  <si>
    <t>Highlight Top 10 of Income with yellow color</t>
  </si>
  <si>
    <t>Use of Data Bars according to Income tax with blue color</t>
  </si>
  <si>
    <t>Conditional Formating</t>
  </si>
  <si>
    <t>Highlight the table</t>
  </si>
  <si>
    <t>Student Name</t>
  </si>
  <si>
    <t>Major</t>
  </si>
  <si>
    <t>Class</t>
  </si>
  <si>
    <t>Erinn Kraeger</t>
  </si>
  <si>
    <t>Accounting</t>
  </si>
  <si>
    <t>Math 101</t>
  </si>
  <si>
    <t>Devorah Passe</t>
  </si>
  <si>
    <t>Nursing</t>
  </si>
  <si>
    <t>English 101</t>
  </si>
  <si>
    <t>Tommie Colborn</t>
  </si>
  <si>
    <t>Shirleen Surrey</t>
  </si>
  <si>
    <t>Devorah Flight</t>
  </si>
  <si>
    <t>Domingo Schoppe</t>
  </si>
  <si>
    <t>Annett Stefanelli</t>
  </si>
  <si>
    <t>Emilio Lindbeck</t>
  </si>
  <si>
    <t>Waltraud Kolasinski</t>
  </si>
  <si>
    <t>Waltraud Leaper</t>
  </si>
  <si>
    <t>Sorting</t>
  </si>
  <si>
    <t>Sort by color, number, alphabet</t>
  </si>
  <si>
    <t>Sort by grade</t>
  </si>
  <si>
    <t>Sort by Color</t>
  </si>
  <si>
    <t>Sort by Alphabet</t>
  </si>
  <si>
    <t>Filtering</t>
  </si>
  <si>
    <t>Use of Filter</t>
  </si>
  <si>
    <t>Country Name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</si>
  <si>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</si>
  <si>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</si>
  <si>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</si>
  <si>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</si>
  <si>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</si>
  <si>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</si>
  <si>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</si>
  <si>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</si>
  <si>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</si>
  <si>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</si>
  <si>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</si>
  <si>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</si>
  <si>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</si>
  <si>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</si>
  <si>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</si>
  <si>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</si>
  <si>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</si>
  <si>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Arab World</t>
  </si>
  <si>
    <t>Argentina</t>
  </si>
  <si>
    <t>Armenia</t>
  </si>
  <si>
    <t>Australia</t>
  </si>
  <si>
    <t>Austria</t>
  </si>
  <si>
    <t>Azerbaijan</t>
  </si>
  <si>
    <t>Bahamas, The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</si>
  <si>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</si>
  <si>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</si>
  <si>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</si>
  <si>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</si>
  <si>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</si>
  <si>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</si>
  <si>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</si>
  <si>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</si>
  <si>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</si>
  <si>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</si>
  <si>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</si>
  <si>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</si>
  <si>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</si>
  <si>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</si>
  <si>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</si>
  <si>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</si>
  <si>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</si>
  <si>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</si>
  <si>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</si>
  <si>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</si>
  <si>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</si>
  <si>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</si>
  <si>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</si>
  <si>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</si>
  <si>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</si>
  <si>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</si>
  <si>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</si>
  <si>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</si>
  <si>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</si>
  <si>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</si>
  <si>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</si>
  <si>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</si>
  <si>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</si>
  <si>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</si>
  <si>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</si>
  <si>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</si>
  <si>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</si>
  <si>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</si>
  <si>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</si>
  <si>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</si>
  <si>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Estonia</t>
  </si>
  <si>
    <t>Ethiopia</t>
  </si>
  <si>
    <t>Euro area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</si>
  <si>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</si>
  <si>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</si>
  <si>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</si>
  <si>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</si>
  <si>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</si>
  <si>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</si>
  <si>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</si>
  <si>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</si>
  <si>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</si>
  <si>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</si>
  <si>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</si>
  <si>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</si>
  <si>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</si>
  <si>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</si>
  <si>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</si>
  <si>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</si>
  <si>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</si>
  <si>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High income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</si>
  <si>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</si>
  <si>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</si>
  <si>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</si>
  <si>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</si>
  <si>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</si>
  <si>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</si>
  <si>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</si>
  <si>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</si>
  <si>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</si>
  <si>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</si>
  <si>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</si>
  <si>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</si>
  <si>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</si>
  <si>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</si>
  <si>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</si>
  <si>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</si>
  <si>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</si>
  <si>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</si>
  <si>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</si>
  <si>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</si>
  <si>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</si>
  <si>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</si>
  <si>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</si>
  <si>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</si>
  <si>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</si>
  <si>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</si>
  <si>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</si>
  <si>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Lithuania</t>
  </si>
  <si>
    <t>Luxembourg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</si>
  <si>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</si>
  <si>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</si>
  <si>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</si>
  <si>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</si>
  <si>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</si>
  <si>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</si>
  <si>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</si>
  <si>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</si>
  <si>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</si>
  <si>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</si>
  <si>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</si>
  <si>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</si>
  <si>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</si>
  <si>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Middle income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</si>
  <si>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</si>
  <si>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</si>
  <si>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</si>
  <si>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</si>
  <si>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</si>
  <si>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</si>
  <si>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</si>
  <si>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</si>
  <si>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</si>
  <si>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</si>
  <si>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</si>
  <si>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</si>
  <si>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</si>
  <si>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</si>
  <si>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</si>
  <si>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</si>
  <si>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</si>
  <si>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</si>
  <si>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</si>
  <si>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</si>
  <si>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</si>
  <si>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</si>
  <si>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</si>
  <si>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</si>
  <si>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</si>
  <si>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</si>
  <si>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</si>
  <si>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</si>
  <si>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</si>
  <si>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</si>
  <si>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</si>
  <si>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</si>
  <si>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</si>
  <si>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</si>
  <si>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</si>
  <si>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</si>
  <si>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</si>
  <si>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</si>
  <si>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</si>
  <si>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</si>
  <si>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</si>
  <si>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</si>
  <si>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</si>
  <si>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South Asia</t>
  </si>
  <si>
    <t>South Asia (IDA &amp; IBRD)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</si>
  <si>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</si>
  <si>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</si>
  <si>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</si>
  <si>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</si>
  <si>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</si>
  <si>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</si>
  <si>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</si>
  <si>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</si>
  <si>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</si>
  <si>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</si>
  <si>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</si>
  <si>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</si>
  <si>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</si>
  <si>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</si>
  <si>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</si>
  <si>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</si>
  <si>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</si>
  <si>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</si>
  <si>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</si>
  <si>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</si>
  <si>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</si>
  <si>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</si>
  <si>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</si>
  <si>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</si>
  <si>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</si>
  <si>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</si>
  <si>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</si>
  <si>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</si>
  <si>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</si>
  <si>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</si>
  <si>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</si>
  <si>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West Bank and Gaza</t>
  </si>
  <si>
    <t>World</t>
  </si>
  <si>
    <t>Yemen, Rep.</t>
  </si>
  <si>
    <t>Zambia</t>
  </si>
  <si>
    <t>Zimbabwe</t>
  </si>
  <si>
    <t>Normal Formating</t>
  </si>
  <si>
    <t>Find/isNumber</t>
  </si>
  <si>
    <t>Use of Concate/Upper/lower/Right/left</t>
  </si>
  <si>
    <t>sumif</t>
  </si>
  <si>
    <t>Employee</t>
  </si>
  <si>
    <t>Department</t>
  </si>
  <si>
    <t>Hours worked Last Year</t>
  </si>
  <si>
    <t>760-81-7404</t>
  </si>
  <si>
    <t>Agramonte, Lexie</t>
  </si>
  <si>
    <t>760-37-1006</t>
  </si>
  <si>
    <t>Higashi, Armanda</t>
  </si>
  <si>
    <t>Operations</t>
  </si>
  <si>
    <t>760-57-7436</t>
  </si>
  <si>
    <t>Popoca, Jan</t>
  </si>
  <si>
    <t>Marketing</t>
  </si>
  <si>
    <t>760-71-1468</t>
  </si>
  <si>
    <t>Kinnick, Jenice</t>
  </si>
  <si>
    <t>Human Resources</t>
  </si>
  <si>
    <t>760-89-9336</t>
  </si>
  <si>
    <t>Livesey, Annett</t>
  </si>
  <si>
    <t>Finance</t>
  </si>
  <si>
    <t>760-87-3551</t>
  </si>
  <si>
    <t>Stockfisch, Angelena</t>
  </si>
  <si>
    <t>760-69-3010</t>
  </si>
  <si>
    <t>Baar, Janay</t>
  </si>
  <si>
    <t>760-53-4083</t>
  </si>
  <si>
    <t>Galen, Fae</t>
  </si>
  <si>
    <t>760-68-5496</t>
  </si>
  <si>
    <t>Sayle, Brinda</t>
  </si>
  <si>
    <t>760-52-2536</t>
  </si>
  <si>
    <t>Deppner, Mana</t>
  </si>
  <si>
    <t>760-33-5044</t>
  </si>
  <si>
    <t>Hoesly, Dimple</t>
  </si>
  <si>
    <t>760-24-1698</t>
  </si>
  <si>
    <t>Mins, Bojko</t>
  </si>
  <si>
    <t>760-55-4539</t>
  </si>
  <si>
    <t>Rowson, Ozella</t>
  </si>
  <si>
    <t>760-76-6644</t>
  </si>
  <si>
    <t>Streck, Tommie</t>
  </si>
  <si>
    <t>760-92-9661</t>
  </si>
  <si>
    <t>Stayner, Randal</t>
  </si>
  <si>
    <t>760-53-1356</t>
  </si>
  <si>
    <t>Simley, Boyd</t>
  </si>
  <si>
    <t>760-99-8354</t>
  </si>
  <si>
    <t>Gazzo, Darnell</t>
  </si>
  <si>
    <t>760-56-2995</t>
  </si>
  <si>
    <t>Joens, Dominick</t>
  </si>
  <si>
    <t>760-86-5563</t>
  </si>
  <si>
    <t>Stepler, Santos</t>
  </si>
  <si>
    <t>760-16-9928</t>
  </si>
  <si>
    <t>Kap, Talitha</t>
  </si>
  <si>
    <t>760-43-2368</t>
  </si>
  <si>
    <t>Menna, Roman</t>
  </si>
  <si>
    <t>760-78-7988</t>
  </si>
  <si>
    <t>Barnaba, Aubrey</t>
  </si>
  <si>
    <t>760-85-1970</t>
  </si>
  <si>
    <t>Lumbreras, Tameika</t>
  </si>
  <si>
    <t>760-49-7089</t>
  </si>
  <si>
    <t>Gottwald, Timmy</t>
  </si>
  <si>
    <t>760-98-2848</t>
  </si>
  <si>
    <t>Colgrove, Randal</t>
  </si>
  <si>
    <t>760-26-2644</t>
  </si>
  <si>
    <t>Gervin, Van</t>
  </si>
  <si>
    <t>760-10-1459</t>
  </si>
  <si>
    <t>Guedry, Emanuel</t>
  </si>
  <si>
    <t>760-88-1227</t>
  </si>
  <si>
    <t>Knaff, Santos</t>
  </si>
  <si>
    <t>760-28-4797</t>
  </si>
  <si>
    <t>Therien, Cary</t>
  </si>
  <si>
    <t>760-16-2319</t>
  </si>
  <si>
    <t>Norena, Emanuel</t>
  </si>
  <si>
    <t>760-38-4772</t>
  </si>
  <si>
    <t>Staniszewski, Isidra</t>
  </si>
  <si>
    <t>760-80-1353</t>
  </si>
  <si>
    <t>Chirinos, Waltraud</t>
  </si>
  <si>
    <t>760-71-1098</t>
  </si>
  <si>
    <t>Shown, Winston</t>
  </si>
  <si>
    <t>760-13-3820</t>
  </si>
  <si>
    <t>Tooks, Emmett</t>
  </si>
  <si>
    <t>760-20-9612</t>
  </si>
  <si>
    <t>Alcorta, Boyd</t>
  </si>
  <si>
    <t>760-96-1356</t>
  </si>
  <si>
    <t>Niedermeyer, Mika</t>
  </si>
  <si>
    <t>760-18-3557</t>
  </si>
  <si>
    <t>Busher, Jacquiline</t>
  </si>
  <si>
    <t>760-33-6047</t>
  </si>
  <si>
    <t>Okoro, Elois</t>
  </si>
  <si>
    <t>760-71-6311</t>
  </si>
  <si>
    <t>Stensrud, Erinn</t>
  </si>
  <si>
    <t>760-24-2922</t>
  </si>
  <si>
    <t>Unna, Enno</t>
  </si>
  <si>
    <t>760-72-8820</t>
  </si>
  <si>
    <t>Ewings, Domingo</t>
  </si>
  <si>
    <t>760-34-8408</t>
  </si>
  <si>
    <t>Dyas, Jenice</t>
  </si>
  <si>
    <t>760-17-5621</t>
  </si>
  <si>
    <t>Rinsind, Middlemiss</t>
  </si>
  <si>
    <t>760-66-1293</t>
  </si>
  <si>
    <t>Mondesir, Roman</t>
  </si>
  <si>
    <t>760-42-2966</t>
  </si>
  <si>
    <t>Sherley, Aubrey</t>
  </si>
  <si>
    <t>760-15-5402</t>
  </si>
  <si>
    <t>Hackford, Abel</t>
  </si>
  <si>
    <t>760-95-8377</t>
  </si>
  <si>
    <t>Schriner, Darnell</t>
  </si>
  <si>
    <t>760-98-7165</t>
  </si>
  <si>
    <t>Hermandez, Isidra</t>
  </si>
  <si>
    <t>760-77-4087</t>
  </si>
  <si>
    <t>Eisermann, Dominick</t>
  </si>
  <si>
    <t>760-70-1466</t>
  </si>
  <si>
    <t>Mckinzey, Brendan</t>
  </si>
  <si>
    <t>760-58-5607</t>
  </si>
  <si>
    <t>Dahman, Darnell</t>
  </si>
  <si>
    <t>760-82-1570</t>
  </si>
  <si>
    <t>Zmolek, Tequila</t>
  </si>
  <si>
    <t>760-11-1484</t>
  </si>
  <si>
    <t>Cabbagestalk, Cary</t>
  </si>
  <si>
    <t>760-71-1330</t>
  </si>
  <si>
    <t>Manda, Francoise</t>
  </si>
  <si>
    <t>760-54-2947</t>
  </si>
  <si>
    <t>Constanza, Echo</t>
  </si>
  <si>
    <r>
      <t>The SUMIF formula returns the sum of cells based on one criterion (a result that matches one condition).</t>
    </r>
    <r>
      <rPr>
        <sz val="10"/>
        <color rgb="FF202124"/>
        <rFont val="Roboto"/>
      </rPr>
      <t> </t>
    </r>
  </si>
  <si>
    <t>Whereas, the SUMIFS function returns the sum of cells that meet multiple criteria.</t>
  </si>
  <si>
    <t>SUMIF</t>
  </si>
  <si>
    <t>It covers Min,Max,Count, CountA,CountIf,Rank,Division/</t>
  </si>
  <si>
    <t>SumIF/SUMIFS</t>
  </si>
  <si>
    <t>Use of SUMIF/SUMIFS</t>
  </si>
  <si>
    <t xml:space="preserve">Interest Rate </t>
  </si>
  <si>
    <t>Term</t>
  </si>
  <si>
    <t>Rough</t>
  </si>
  <si>
    <t>period</t>
  </si>
  <si>
    <t>What-IF-Analysis</t>
  </si>
  <si>
    <t>Price</t>
  </si>
  <si>
    <t>Quantity</t>
  </si>
  <si>
    <t>Total Revenue</t>
  </si>
  <si>
    <t>Transportation Cost</t>
  </si>
  <si>
    <t>Item Cost</t>
  </si>
  <si>
    <t>Total Cost</t>
  </si>
  <si>
    <t>Profit</t>
  </si>
  <si>
    <t>10% of Total Revenue</t>
  </si>
  <si>
    <t>$15 per Unit</t>
  </si>
  <si>
    <t>200 Qty</t>
  </si>
  <si>
    <t>300 Qty</t>
  </si>
  <si>
    <t>500 Qty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</si>
  <si>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</si>
  <si>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</si>
  <si>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</si>
  <si>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</si>
  <si>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</si>
  <si>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</si>
  <si>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</si>
  <si>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Created by Raj kumar Gautam on 8/25/2022
Modified by Raj kumar Gautam on 8/25/2022</t>
  </si>
  <si>
    <t>Scenario Manager</t>
  </si>
  <si>
    <t>What-If-Analysis</t>
  </si>
  <si>
    <t>Mortgage Analysis</t>
  </si>
  <si>
    <t>House Price</t>
  </si>
  <si>
    <t>Interest Rate</t>
  </si>
  <si>
    <t>Fixed Cells</t>
  </si>
  <si>
    <t>Changing Cells</t>
  </si>
  <si>
    <t>DownPayment</t>
  </si>
  <si>
    <t>Term(monthly)</t>
  </si>
  <si>
    <t>Results</t>
  </si>
  <si>
    <t>Monthly Payment</t>
  </si>
  <si>
    <t>Total Paid</t>
  </si>
  <si>
    <t>Regular Mortgage</t>
  </si>
  <si>
    <t>Monthlypayment</t>
  </si>
  <si>
    <t>After DownPayment</t>
  </si>
  <si>
    <t>MonthlyPmt</t>
  </si>
  <si>
    <t>TotalPaid</t>
  </si>
  <si>
    <t>MonthlyTerm</t>
  </si>
  <si>
    <t>TotalPaidAmt</t>
  </si>
  <si>
    <t>DownPayment/Term</t>
  </si>
  <si>
    <t>DownPayment/Term2</t>
  </si>
  <si>
    <t>Scenario Summary2</t>
  </si>
  <si>
    <t>Scenario Manager2</t>
  </si>
  <si>
    <t>About Price and Quantity</t>
  </si>
  <si>
    <t>About Mortgage calculation</t>
  </si>
  <si>
    <t>Monthly Deposite</t>
  </si>
  <si>
    <t>Car Price Calculation</t>
  </si>
  <si>
    <t>DownPayment(10%)</t>
  </si>
  <si>
    <t xml:space="preserve">Car Price </t>
  </si>
  <si>
    <t>Principle</t>
  </si>
  <si>
    <t>Interest Pmt</t>
  </si>
  <si>
    <t>Principle Paid</t>
  </si>
  <si>
    <t>Goal Seek (Car Mortgage Calculation)</t>
  </si>
  <si>
    <t>Needs to deposite 1015.99 to purchase the car of 45000 and clear the loan in 48 months</t>
  </si>
  <si>
    <t>Monthly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</si>
</sst>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\G\e\n\e\r\a\l"/>
    <numFmt numFmtId="166" formatCode="0.0"/>
    <numFmt numFmtId="167" formatCode="0.0%"/>
    <numFmt numFmtId="168" formatCode="0.00_);[Red]\(0.00\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name val="Calibri"/>
      <family val="2"/>
      <scheme val="minor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u/>
      <sz val="18"/>
      <color theme="10"/>
      <name val="Calibri"/>
      <family val="2"/>
      <scheme val="minor"/>
    </font>
    <font>
      <sz val="18"/>
      <name val="Calibri"/>
      <family val="2"/>
      <scheme val="minor"/>
    </font>
    <font>
      <sz val="18"/>
      <color indexed="8"/>
      <name val="Calibri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"/>
      <color rgb="FF202124"/>
      <name val="Roboto"/>
    </font>
    <font>
      <sz val="10"/>
      <color rgb="FF202124"/>
      <name val="Roboto"/>
    </font>
    <font>
      <b/>
      <u/>
      <sz val="11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7" fillId="0" borderId="0"/>
    <xf numFmtId="0" fontId="11" fillId="0" borderId="0" applyNumberFormat="0" applyFill="0" applyBorder="0" applyAlignment="0" applyProtection="0"/>
    <xf numFmtId="0" fontId="17" fillId="0" borderId="0"/>
    <xf numFmtId="165" fontId="17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2" xfId="2" applyAlignment="1">
      <alignment horizontal="left"/>
    </xf>
    <xf numFmtId="0" fontId="3" fillId="0" borderId="2" xfId="2"/>
    <xf numFmtId="0" fontId="3" fillId="0" borderId="2" xfId="2" applyAlignment="1">
      <alignment horizontal="center"/>
    </xf>
    <xf numFmtId="0" fontId="6" fillId="0" borderId="0" xfId="0" applyFont="1"/>
    <xf numFmtId="0" fontId="8" fillId="0" borderId="0" xfId="3" applyFont="1" applyAlignment="1">
      <alignment horizontal="center" vertical="top"/>
    </xf>
    <xf numFmtId="164" fontId="8" fillId="0" borderId="0" xfId="3" applyNumberFormat="1" applyFont="1" applyAlignment="1">
      <alignment vertical="top"/>
    </xf>
    <xf numFmtId="0" fontId="8" fillId="0" borderId="0" xfId="3" applyFont="1" applyAlignment="1">
      <alignment vertical="top"/>
    </xf>
    <xf numFmtId="0" fontId="3" fillId="0" borderId="0" xfId="2" applyFill="1" applyBorder="1"/>
    <xf numFmtId="0" fontId="4" fillId="0" borderId="0" xfId="0" applyFont="1"/>
    <xf numFmtId="0" fontId="9" fillId="0" borderId="0" xfId="0" applyFont="1"/>
    <xf numFmtId="0" fontId="11" fillId="0" borderId="0" xfId="4"/>
    <xf numFmtId="0" fontId="12" fillId="0" borderId="0" xfId="0" applyFont="1"/>
    <xf numFmtId="0" fontId="13" fillId="0" borderId="0" xfId="4" applyFont="1"/>
    <xf numFmtId="0" fontId="14" fillId="0" borderId="0" xfId="4" applyFont="1"/>
    <xf numFmtId="0" fontId="15" fillId="0" borderId="0" xfId="0" applyFont="1"/>
    <xf numFmtId="0" fontId="16" fillId="0" borderId="0" xfId="3" applyFont="1" applyAlignment="1">
      <alignment vertical="top"/>
    </xf>
    <xf numFmtId="0" fontId="6" fillId="0" borderId="0" xfId="5" applyFont="1"/>
    <xf numFmtId="1" fontId="6" fillId="0" borderId="0" xfId="6" applyNumberFormat="1" applyFont="1" applyAlignment="1">
      <alignment horizontal="center"/>
    </xf>
    <xf numFmtId="1" fontId="6" fillId="0" borderId="0" xfId="5" applyNumberFormat="1" applyFont="1"/>
    <xf numFmtId="0" fontId="18" fillId="0" borderId="0" xfId="5" applyFont="1"/>
    <xf numFmtId="165" fontId="2" fillId="0" borderId="1" xfId="1" applyNumberFormat="1" applyFont="1" applyAlignment="1">
      <alignment horizontal="center" wrapText="1"/>
    </xf>
    <xf numFmtId="0" fontId="18" fillId="0" borderId="0" xfId="0" applyFont="1"/>
    <xf numFmtId="164" fontId="4" fillId="0" borderId="0" xfId="0" applyNumberFormat="1" applyFont="1"/>
    <xf numFmtId="0" fontId="19" fillId="2" borderId="5" xfId="0" applyFont="1" applyFill="1" applyBorder="1"/>
    <xf numFmtId="0" fontId="9" fillId="0" borderId="5" xfId="0" applyFont="1" applyBorder="1"/>
    <xf numFmtId="0" fontId="0" fillId="0" borderId="0" xfId="0"/>
    <xf numFmtId="0" fontId="4" fillId="0" borderId="0" xfId="0" applyFont="1"/>
    <xf numFmtId="0" fontId="11" fillId="0" borderId="0" xfId="4"/>
    <xf numFmtId="0" fontId="0" fillId="0" borderId="5" xfId="0" applyBorder="1"/>
    <xf numFmtId="0" fontId="5" fillId="2" borderId="5" xfId="0" applyFont="1" applyFill="1" applyBorder="1"/>
    <xf numFmtId="0" fontId="5" fillId="2" borderId="5" xfId="0" applyFont="1" applyFill="1" applyBorder="1" applyAlignment="1">
      <alignment wrapText="1"/>
    </xf>
    <xf numFmtId="0" fontId="0" fillId="3" borderId="5" xfId="0" applyFill="1" applyBorder="1"/>
    <xf numFmtId="0" fontId="13" fillId="0" borderId="0" xfId="4" applyFont="1" applyFill="1"/>
    <xf numFmtId="0" fontId="10" fillId="0" borderId="0" xfId="7" applyFont="1"/>
    <xf numFmtId="0" fontId="10" fillId="0" borderId="0" xfId="7" applyFont="1" applyAlignment="1">
      <alignment horizontal="center"/>
    </xf>
    <xf numFmtId="166" fontId="9" fillId="0" borderId="0" xfId="7" applyNumberFormat="1" applyFont="1" applyAlignment="1">
      <alignment horizontal="center"/>
    </xf>
    <xf numFmtId="0" fontId="20" fillId="0" borderId="0" xfId="0" applyFont="1" applyAlignment="1">
      <alignment horizontal="center" vertical="top"/>
    </xf>
    <xf numFmtId="0" fontId="0" fillId="0" borderId="0" xfId="0" applyAlignment="1"/>
    <xf numFmtId="0" fontId="20" fillId="0" borderId="3" xfId="0" applyFont="1" applyBorder="1" applyAlignment="1">
      <alignment vertical="top"/>
    </xf>
    <xf numFmtId="0" fontId="20" fillId="0" borderId="0" xfId="0" applyFont="1" applyAlignment="1">
      <alignment vertical="top"/>
    </xf>
    <xf numFmtId="0" fontId="5" fillId="2" borderId="0" xfId="0" applyFont="1" applyFill="1" applyBorder="1"/>
    <xf numFmtId="0" fontId="0" fillId="3" borderId="3" xfId="0" applyFill="1" applyBorder="1"/>
    <xf numFmtId="0" fontId="0" fillId="3" borderId="0" xfId="0" applyFill="1" applyBorder="1"/>
    <xf numFmtId="0" fontId="4" fillId="0" borderId="6" xfId="0" applyFont="1" applyFill="1" applyBorder="1"/>
    <xf numFmtId="0" fontId="4" fillId="3" borderId="5" xfId="0" applyFont="1" applyFill="1" applyBorder="1"/>
    <xf numFmtId="0" fontId="4" fillId="3" borderId="0" xfId="0" applyFont="1" applyFill="1" applyBorder="1"/>
    <xf numFmtId="0" fontId="23" fillId="0" borderId="0" xfId="4" applyFont="1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8" fontId="26" fillId="0" borderId="0" xfId="9" applyNumberFormat="1" applyFont="1"/>
    <xf numFmtId="9" fontId="0" fillId="0" borderId="0" xfId="0" applyNumberFormat="1"/>
    <xf numFmtId="167" fontId="26" fillId="0" borderId="0" xfId="10" applyNumberFormat="1" applyFont="1"/>
    <xf numFmtId="40" fontId="0" fillId="0" borderId="0" xfId="0" applyNumberFormat="1"/>
    <xf numFmtId="0" fontId="4" fillId="0" borderId="5" xfId="0" applyFont="1" applyBorder="1"/>
    <xf numFmtId="0" fontId="0" fillId="0" borderId="0" xfId="0" applyFill="1" applyBorder="1" applyAlignment="1"/>
    <xf numFmtId="0" fontId="0" fillId="0" borderId="8" xfId="0" applyFill="1" applyBorder="1" applyAlignment="1"/>
    <xf numFmtId="0" fontId="27" fillId="5" borderId="4" xfId="0" applyFont="1" applyFill="1" applyBorder="1" applyAlignment="1">
      <alignment horizontal="left"/>
    </xf>
    <xf numFmtId="0" fontId="27" fillId="5" borderId="7" xfId="0" applyFont="1" applyFill="1" applyBorder="1" applyAlignment="1">
      <alignment horizontal="left"/>
    </xf>
    <xf numFmtId="0" fontId="0" fillId="0" borderId="9" xfId="0" applyFill="1" applyBorder="1" applyAlignment="1"/>
    <xf numFmtId="0" fontId="28" fillId="6" borderId="0" xfId="0" applyFont="1" applyFill="1" applyBorder="1" applyAlignment="1">
      <alignment horizontal="left"/>
    </xf>
    <xf numFmtId="0" fontId="29" fillId="6" borderId="9" xfId="0" applyFont="1" applyFill="1" applyBorder="1" applyAlignment="1">
      <alignment horizontal="left"/>
    </xf>
    <xf numFmtId="0" fontId="28" fillId="6" borderId="8" xfId="0" applyFont="1" applyFill="1" applyBorder="1" applyAlignment="1">
      <alignment horizontal="left"/>
    </xf>
    <xf numFmtId="0" fontId="30" fillId="5" borderId="7" xfId="0" applyFont="1" applyFill="1" applyBorder="1" applyAlignment="1">
      <alignment horizontal="right"/>
    </xf>
    <xf numFmtId="0" fontId="30" fillId="5" borderId="4" xfId="0" applyFont="1" applyFill="1" applyBorder="1" applyAlignment="1">
      <alignment horizontal="right"/>
    </xf>
    <xf numFmtId="0" fontId="0" fillId="7" borderId="0" xfId="0" applyFill="1" applyBorder="1" applyAlignment="1"/>
    <xf numFmtId="0" fontId="31" fillId="0" borderId="0" xfId="0" applyFont="1" applyFill="1" applyBorder="1" applyAlignment="1">
      <alignment vertical="top" wrapText="1"/>
    </xf>
    <xf numFmtId="44" fontId="0" fillId="0" borderId="0" xfId="9" applyFont="1"/>
    <xf numFmtId="168" fontId="0" fillId="0" borderId="0" xfId="0" applyNumberFormat="1"/>
    <xf numFmtId="8" fontId="0" fillId="0" borderId="0" xfId="0" applyNumberFormat="1"/>
    <xf numFmtId="8" fontId="0" fillId="0" borderId="0" xfId="0" applyNumberFormat="1" applyFill="1" applyBorder="1" applyAlignment="1"/>
    <xf numFmtId="44" fontId="0" fillId="0" borderId="0" xfId="0" applyNumberFormat="1" applyFill="1" applyBorder="1" applyAlignment="1"/>
    <xf numFmtId="44" fontId="0" fillId="7" borderId="0" xfId="0" applyNumberFormat="1" applyFill="1" applyBorder="1" applyAlignment="1"/>
    <xf numFmtId="40" fontId="0" fillId="0" borderId="0" xfId="8" applyNumberFormat="1" applyFont="1"/>
    <xf numFmtId="40" fontId="0" fillId="0" borderId="8" xfId="0" applyNumberFormat="1" applyFill="1" applyBorder="1" applyAlignment="1"/>
    <xf numFmtId="44" fontId="26" fillId="4" borderId="0" xfId="9" applyFont="1" applyFill="1"/>
    <xf numFmtId="40" fontId="0" fillId="4" borderId="0" xfId="0" applyNumberFormat="1" applyFill="1"/>
    <xf numFmtId="0" fontId="22" fillId="0" borderId="0" xfId="4" applyFont="1"/>
    <xf numFmtId="0" fontId="10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0" fillId="4" borderId="5" xfId="0" applyFont="1" applyFill="1" applyBorder="1" applyAlignment="1">
      <alignment horizontal="center"/>
    </xf>
  </cellXfs>
  <cellStyles count="11">
    <cellStyle name="Comma" xfId="8" builtinId="3"/>
    <cellStyle name="Currency" xfId="9" builtinId="4"/>
    <cellStyle name="Heading 1" xfId="1" builtinId="16"/>
    <cellStyle name="Heading 2" xfId="2" builtinId="17"/>
    <cellStyle name="Hyperlink" xfId="4" builtinId="8"/>
    <cellStyle name="Normal" xfId="0" builtinId="0"/>
    <cellStyle name="Normal 3" xfId="7" xr:uid="{562E3E5C-7C4B-4AFD-A15E-CFD8CF43A9B9}"/>
    <cellStyle name="Normal 5" xfId="5" xr:uid="{1924EFB7-4A28-4703-BEFB-B1CE20ECBE59}"/>
    <cellStyle name="Normal 7" xfId="3" xr:uid="{6EA35AA4-A93F-4623-A09B-BBCE53DE7B8B}"/>
    <cellStyle name="Normal_Analysis Toolpack_1" xfId="6" xr:uid="{48B832E0-6982-44EA-95FF-9C6EACCA15EE}"/>
    <cellStyle name="Percent" xfId="10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0.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E10EC2-9300-4089-9EBC-37E4A2BD6C82}" name="Table1" displayName="Table1" ref="A2:K201" totalsRowShown="0" headerRowDxfId="13" dataDxfId="12" headerRowCellStyle="Normal 3" dataCellStyle="Normal 3">
  <autoFilter ref="A2:K201" xr:uid="{C2E10EC2-9300-4089-9EBC-37E4A2BD6C82}"/>
  <sortState xmlns:xlrd2="http://schemas.microsoft.com/office/spreadsheetml/2017/richdata2" ref="A3:K201">
    <sortCondition sortBy="cellColor" ref="B3:B201" dxfId="11"/>
  </sortState>
  <tableColumns count="11">
    <tableColumn id="1" xr3:uid="{948E4768-364F-4615-BA36-C845D63A892A}" name="Country Name" dataDxfId="10" dataCellStyle="Normal 3"/>
    <tableColumn id="2" xr3:uid="{26E6AD6A-8CEA-458D-A510-B3E3A73352B1}" name="2007" dataDxfId="9" dataCellStyle="Normal 3"/>
    <tableColumn id="3" xr3:uid="{5D95F412-7326-4298-9B9F-EB8A83909172}" name="2008" dataDxfId="8" dataCellStyle="Normal 3"/>
    <tableColumn id="4" xr3:uid="{F45DD63E-4EDD-4014-A846-42A77A244DFC}" name="2009" dataDxfId="7" dataCellStyle="Normal 3"/>
    <tableColumn id="5" xr3:uid="{FDA44EA5-1958-4123-8028-B42484718823}" name="2010" dataDxfId="6" dataCellStyle="Normal 3"/>
    <tableColumn id="6" xr3:uid="{02C6BABD-9744-46A5-9CCE-098C6CAA49AF}" name="2011" dataDxfId="5" dataCellStyle="Normal 3"/>
    <tableColumn id="7" xr3:uid="{AF20B27E-AFB8-4278-83DF-41C5EEF693AE}" name="2012" dataDxfId="4" dataCellStyle="Normal 3"/>
    <tableColumn id="8" xr3:uid="{010F6236-AE7C-48B0-8440-34BB6EA77363}" name="2013" dataDxfId="3" dataCellStyle="Normal 3"/>
    <tableColumn id="9" xr3:uid="{5EC8F74A-7CDD-424D-A0BD-F439DC8DD616}" name="2014" dataDxfId="2" dataCellStyle="Normal 3"/>
    <tableColumn id="10" xr3:uid="{BE6DDE31-CFE1-446F-9B60-3C9221A96120}" name="2015" dataDxfId="1" dataCellStyle="Normal 3"/>
    <tableColumn id="11" xr3:uid="{57655E9C-55E6-4CAE-9B60-718AFD8BCC05}" name="2016" dataDxfId="0" dataCellStyle="Normal 3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D9AF-9E37-45F4-AFE4-49FC9A1E87CB}">
  <dimension ref="A1:E15"/>
  <sheetViews>
    <sheetView zoomScale="115" zoomScaleNormal="115" workbookViewId="0">
      <selection activeCell="C12" sqref="C12"/>
    </sheetView>
  </sheetViews>
  <sheetFormatPr defaultRowHeight="14.4" x14ac:dyDescent="0.3"/>
  <cols>
    <col min="2" max="2" width="21.6640625" bestFit="1" customWidth="1"/>
    <col min="3" max="3" width="33.88671875" bestFit="1" customWidth="1"/>
    <col min="4" max="4" width="46.33203125" customWidth="1"/>
    <col min="5" max="5" width="13.109375" bestFit="1" customWidth="1"/>
  </cols>
  <sheetData>
    <row r="1" spans="1:5" s="9" customFormat="1" ht="23.4" x14ac:dyDescent="0.45">
      <c r="B1" s="12" t="s">
        <v>193</v>
      </c>
    </row>
    <row r="3" spans="1:5" s="9" customFormat="1" x14ac:dyDescent="0.3">
      <c r="A3" s="9">
        <v>1</v>
      </c>
      <c r="B3" s="9" t="s">
        <v>198</v>
      </c>
      <c r="C3" s="9" t="s">
        <v>195</v>
      </c>
    </row>
    <row r="4" spans="1:5" x14ac:dyDescent="0.3">
      <c r="A4" s="27">
        <v>2</v>
      </c>
      <c r="B4" t="s">
        <v>457</v>
      </c>
      <c r="C4" s="28" t="s">
        <v>459</v>
      </c>
    </row>
    <row r="5" spans="1:5" x14ac:dyDescent="0.3">
      <c r="A5" s="27">
        <v>3</v>
      </c>
      <c r="B5" t="s">
        <v>458</v>
      </c>
      <c r="C5" s="11" t="s">
        <v>197</v>
      </c>
    </row>
    <row r="6" spans="1:5" x14ac:dyDescent="0.3">
      <c r="A6" s="27">
        <v>4</v>
      </c>
      <c r="B6" t="s">
        <v>199</v>
      </c>
      <c r="C6" s="11" t="s">
        <v>200</v>
      </c>
      <c r="D6" t="s">
        <v>581</v>
      </c>
      <c r="E6" s="28" t="s">
        <v>582</v>
      </c>
    </row>
    <row r="7" spans="1:5" x14ac:dyDescent="0.3">
      <c r="A7" s="27">
        <v>6</v>
      </c>
      <c r="B7" t="s">
        <v>221</v>
      </c>
      <c r="C7" s="11" t="s">
        <v>222</v>
      </c>
    </row>
    <row r="8" spans="1:5" x14ac:dyDescent="0.3">
      <c r="A8" s="27">
        <v>7</v>
      </c>
      <c r="B8" t="s">
        <v>240</v>
      </c>
      <c r="C8" s="28" t="s">
        <v>241</v>
      </c>
    </row>
    <row r="9" spans="1:5" x14ac:dyDescent="0.3">
      <c r="A9" s="27">
        <v>8</v>
      </c>
      <c r="B9" t="s">
        <v>245</v>
      </c>
      <c r="C9" s="28" t="s">
        <v>246</v>
      </c>
    </row>
    <row r="10" spans="1:5" x14ac:dyDescent="0.3">
      <c r="A10" s="27">
        <v>9</v>
      </c>
      <c r="B10" t="s">
        <v>610</v>
      </c>
      <c r="C10" s="28" t="s">
        <v>609</v>
      </c>
      <c r="D10" t="s">
        <v>632</v>
      </c>
    </row>
    <row r="11" spans="1:5" x14ac:dyDescent="0.3">
      <c r="A11" s="27">
        <v>10</v>
      </c>
      <c r="B11" s="26" t="s">
        <v>610</v>
      </c>
      <c r="C11" s="28" t="s">
        <v>631</v>
      </c>
      <c r="D11" t="s">
        <v>633</v>
      </c>
    </row>
    <row r="12" spans="1:5" x14ac:dyDescent="0.3">
      <c r="A12" s="27">
        <v>11</v>
      </c>
      <c r="B12" s="26" t="s">
        <v>610</v>
      </c>
      <c r="C12" s="28" t="s">
        <v>641</v>
      </c>
    </row>
    <row r="15" spans="1:5" x14ac:dyDescent="0.3">
      <c r="C15" s="28"/>
    </row>
  </sheetData>
  <hyperlinks>
    <hyperlink ref="C4" location="RightLeft!A1" display="Use of Concate/Upper/lower/Right/left" xr:uid="{1FC6FA18-E255-4664-9495-2E750C38BCFC}"/>
    <hyperlink ref="C5" location="Find!A1" display="Use of Find/isNumber" xr:uid="{4A9115EE-6351-4B4E-BADB-C9D12E8E60BB}"/>
    <hyperlink ref="C6" location="'Result Sheet'!A1" display="Includes Basic Calculation" xr:uid="{DD9E5694-022A-4406-89BD-A7850B46EC22}"/>
    <hyperlink ref="C7" location="'Conditional Formating'!A1" display="Highlight the table" xr:uid="{87A178FB-BEA6-40C7-8629-9CF97D62CCDD}"/>
    <hyperlink ref="C8" location="Sorting!A1" display="Sort by color, number, alphabet" xr:uid="{09DF33E9-B91F-4DF0-AD6F-F2935DC30619}"/>
    <hyperlink ref="C9" location="Filtering!A1" display="Use of Filter" xr:uid="{A5129C2D-D0B5-4407-814D-B6ABD987495A}"/>
    <hyperlink ref="E6" location="SUMIF!A1" tooltip="Click here to go directly to SUMIFS page" display="SumIF/SUMIFS" xr:uid="{E2A8F875-0CC8-46DD-BC7F-4FAF35DFF2F0}"/>
    <hyperlink ref="C10" location="'Scenario Manager1'!A1" display="Scenario Manager" xr:uid="{CBC44606-7C24-426F-A7C0-A4BEFBC1D981}"/>
    <hyperlink ref="C11" location="'Scenario Manager2'!A1" display="Scenario Manager2" xr:uid="{461FD5D8-5227-429E-B502-C56E902EEE76}"/>
    <hyperlink ref="C12" location="'Goal Seek'!A1" display="Goal Seek (Car Mortgage Calculation)" xr:uid="{65255FEA-DAD2-42FA-BE8D-F7D1CE6A5A8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74AA-191B-45BB-A292-3A64638DFF6C}">
  <sheetPr>
    <outlinePr summaryBelow="0"/>
  </sheetPr>
  <dimension ref="B1:G11"/>
  <sheetViews>
    <sheetView showGridLines="0" tabSelected="1" workbookViewId="0">
      <selection activeCell="F25" sqref="F25"/>
    </sheetView>
  </sheetViews>
  <sheetFormatPr defaultRowHeight="14.4" outlineLevelRow="1" outlineLevelCol="1" x14ac:dyDescent="0.3"/>
  <cols>
    <col min="3" max="3" width="16.33203125" bestFit="1" customWidth="1"/>
    <col min="4" max="7" width="13.109375" bestFit="1" customWidth="1" outlineLevel="1"/>
  </cols>
  <sheetData>
    <row r="1" spans="2:7" ht="15" thickBot="1" x14ac:dyDescent="0.35">
      <c r="B1" s="28" t="s">
        <v>196</v>
      </c>
      <c r="C1" s="28" t="s">
        <v>609</v>
      </c>
      <c r="D1" s="27"/>
    </row>
    <row r="2" spans="2:7" ht="15.6" x14ac:dyDescent="0.3">
      <c r="B2" s="59" t="s">
        <v>601</v>
      </c>
      <c r="C2" s="59"/>
      <c r="D2" s="64"/>
      <c r="E2" s="64"/>
      <c r="F2" s="64"/>
      <c r="G2" s="64"/>
    </row>
    <row r="3" spans="2:7" ht="15.6" collapsed="1" x14ac:dyDescent="0.3">
      <c r="B3" s="58"/>
      <c r="C3" s="58"/>
      <c r="D3" s="65" t="s">
        <v>603</v>
      </c>
      <c r="E3" s="65" t="s">
        <v>598</v>
      </c>
      <c r="F3" s="65" t="s">
        <v>599</v>
      </c>
      <c r="G3" s="65" t="s">
        <v>600</v>
      </c>
    </row>
    <row r="4" spans="2:7" ht="61.2" hidden="1" outlineLevel="1" x14ac:dyDescent="0.3">
      <c r="B4" s="61"/>
      <c r="C4" s="61"/>
      <c r="D4" s="56"/>
      <c r="E4" s="67" t="s">
        <v>608</v>
      </c>
      <c r="F4" s="67" t="s">
        <v>608</v>
      </c>
      <c r="G4" s="67" t="s">
        <v>608</v>
      </c>
    </row>
    <row r="5" spans="2:7" x14ac:dyDescent="0.3">
      <c r="B5" s="62" t="s">
        <v>602</v>
      </c>
      <c r="C5" s="62"/>
      <c r="D5" s="60"/>
      <c r="E5" s="60"/>
      <c r="F5" s="60"/>
      <c r="G5" s="60"/>
    </row>
    <row r="6" spans="2:7" outlineLevel="1" x14ac:dyDescent="0.3">
      <c r="B6" s="61"/>
      <c r="C6" s="61" t="s">
        <v>590</v>
      </c>
      <c r="D6" s="56">
        <v>100</v>
      </c>
      <c r="E6" s="66">
        <v>200</v>
      </c>
      <c r="F6" s="66">
        <v>300</v>
      </c>
      <c r="G6" s="66">
        <v>500</v>
      </c>
    </row>
    <row r="7" spans="2:7" x14ac:dyDescent="0.3">
      <c r="B7" s="62" t="s">
        <v>604</v>
      </c>
      <c r="C7" s="62"/>
      <c r="D7" s="60"/>
      <c r="E7" s="60"/>
      <c r="F7" s="60"/>
      <c r="G7" s="60"/>
    </row>
    <row r="8" spans="2:7" ht="15" outlineLevel="1" thickBot="1" x14ac:dyDescent="0.35">
      <c r="B8" s="63"/>
      <c r="C8" s="63" t="s">
        <v>595</v>
      </c>
      <c r="D8" s="57">
        <v>300</v>
      </c>
      <c r="E8" s="57">
        <v>600</v>
      </c>
      <c r="F8" s="57">
        <v>900</v>
      </c>
      <c r="G8" s="57">
        <v>1500</v>
      </c>
    </row>
    <row r="9" spans="2:7" x14ac:dyDescent="0.3">
      <c r="B9" t="s">
        <v>605</v>
      </c>
    </row>
    <row r="10" spans="2:7" x14ac:dyDescent="0.3">
      <c r="B10" t="s">
        <v>606</v>
      </c>
    </row>
    <row r="11" spans="2:7" x14ac:dyDescent="0.3">
      <c r="B11" t="s">
        <v>607</v>
      </c>
    </row>
  </sheetData>
  <hyperlinks>
    <hyperlink ref="B1" location="Topics!A1" display="Home" xr:uid="{A450B375-0293-415F-BC65-AD8BE2631CA3}"/>
    <hyperlink ref="C1" location="'Scenario Manager'!A1" display="Scenario Manager" xr:uid="{57BB0B01-B8D4-4586-B37F-D8FF2E9FF53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2C4D5-B0DC-4844-8850-112C4D48683E}">
  <dimension ref="A1:C16"/>
  <sheetViews>
    <sheetView workbookViewId="0">
      <selection activeCell="H11" sqref="H11"/>
    </sheetView>
  </sheetViews>
  <sheetFormatPr defaultRowHeight="14.4" x14ac:dyDescent="0.3"/>
  <cols>
    <col min="1" max="1" width="15.44140625" bestFit="1" customWidth="1"/>
    <col min="2" max="2" width="16.5546875" bestFit="1" customWidth="1"/>
    <col min="3" max="3" width="18.33203125" bestFit="1" customWidth="1"/>
  </cols>
  <sheetData>
    <row r="1" spans="1:3" s="27" customFormat="1" x14ac:dyDescent="0.3">
      <c r="A1" s="78" t="s">
        <v>196</v>
      </c>
      <c r="B1" s="78" t="s">
        <v>630</v>
      </c>
    </row>
    <row r="2" spans="1:3" s="26" customFormat="1" x14ac:dyDescent="0.3"/>
    <row r="3" spans="1:3" x14ac:dyDescent="0.3">
      <c r="B3" s="27" t="s">
        <v>611</v>
      </c>
    </row>
    <row r="4" spans="1:3" x14ac:dyDescent="0.3">
      <c r="A4" s="27" t="s">
        <v>614</v>
      </c>
    </row>
    <row r="5" spans="1:3" x14ac:dyDescent="0.3">
      <c r="A5" t="s">
        <v>612</v>
      </c>
      <c r="B5" s="68">
        <v>100000</v>
      </c>
    </row>
    <row r="6" spans="1:3" x14ac:dyDescent="0.3">
      <c r="A6" t="s">
        <v>613</v>
      </c>
      <c r="B6" s="52">
        <v>0.05</v>
      </c>
    </row>
    <row r="8" spans="1:3" x14ac:dyDescent="0.3">
      <c r="A8" s="27" t="s">
        <v>615</v>
      </c>
    </row>
    <row r="9" spans="1:3" x14ac:dyDescent="0.3">
      <c r="A9" t="s">
        <v>616</v>
      </c>
      <c r="B9" s="68">
        <v>30000</v>
      </c>
    </row>
    <row r="10" spans="1:3" x14ac:dyDescent="0.3">
      <c r="A10" t="s">
        <v>617</v>
      </c>
      <c r="B10">
        <v>10</v>
      </c>
    </row>
    <row r="11" spans="1:3" x14ac:dyDescent="0.3">
      <c r="B11" s="69"/>
    </row>
    <row r="14" spans="1:3" x14ac:dyDescent="0.3">
      <c r="A14" s="27" t="s">
        <v>618</v>
      </c>
      <c r="B14" s="27" t="s">
        <v>621</v>
      </c>
      <c r="C14" s="27" t="s">
        <v>623</v>
      </c>
    </row>
    <row r="15" spans="1:3" x14ac:dyDescent="0.3">
      <c r="A15" t="s">
        <v>619</v>
      </c>
      <c r="B15" s="70">
        <f>PMT($B$6/12,$B$10*12,$B$5)</f>
        <v>-1060.6551523907524</v>
      </c>
      <c r="C15" s="70">
        <f>PMT($B$6/12,$B$10*12,$B$5-$B$9)</f>
        <v>-742.45860667352667</v>
      </c>
    </row>
    <row r="16" spans="1:3" x14ac:dyDescent="0.3">
      <c r="A16" t="s">
        <v>620</v>
      </c>
      <c r="B16" s="70">
        <f>B15*B10*12</f>
        <v>-127278.6182868903</v>
      </c>
      <c r="C16" s="74">
        <f>MonthlyPmt*MonthlyTerm*12</f>
        <v>-89095.032800823188</v>
      </c>
    </row>
  </sheetData>
  <scenarios current="0" show="1" sqref="B13:C14">
    <scenario name="DownPayment/Term" locked="1" count="2" user="Raj kumar Gautam" comment="Created by Raj kumar Gautam on 8/25/2022_x000a_Modified by Raj kumar Gautam on 8/25/2022">
      <inputCells r="B9" val="10000" numFmtId="44"/>
      <inputCells r="B10" val="30"/>
    </scenario>
    <scenario name="DownPayment/Term2" locked="1" count="2" user="Raj kumar Gautam" comment="Created by Raj kumar Gautam on 8/25/2022_x000a_Modified by Raj kumar Gautam on 8/25/2022">
      <inputCells r="B9" val="30000" numFmtId="44"/>
      <inputCells r="B10" val="10"/>
    </scenario>
  </scenarios>
  <hyperlinks>
    <hyperlink ref="A1" location="Topics!A1" display="Home" xr:uid="{1378F861-8CE0-4DBB-B011-6C108A2BBC93}"/>
    <hyperlink ref="B1" location="'Scenario Summary 2'!A1" display="Scenario Summary2" xr:uid="{7279B4B4-3F62-43F5-9933-2B91E9F20E72}"/>
  </hyperlink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28B4E-A82E-4052-BF88-407717B47347}">
  <sheetPr>
    <outlinePr summaryBelow="0"/>
  </sheetPr>
  <dimension ref="A1:F16"/>
  <sheetViews>
    <sheetView showGridLines="0" workbookViewId="0">
      <selection activeCell="B23" sqref="B23"/>
    </sheetView>
  </sheetViews>
  <sheetFormatPr defaultRowHeight="14.4" outlineLevelRow="1" outlineLevelCol="1" x14ac:dyDescent="0.3"/>
  <cols>
    <col min="2" max="2" width="31.5546875" customWidth="1"/>
    <col min="3" max="3" width="15.88671875" bestFit="1" customWidth="1"/>
    <col min="4" max="6" width="18.33203125" bestFit="1" customWidth="1" outlineLevel="1"/>
  </cols>
  <sheetData>
    <row r="1" spans="1:6" s="27" customFormat="1" x14ac:dyDescent="0.3">
      <c r="A1" s="78" t="s">
        <v>196</v>
      </c>
      <c r="B1" s="78" t="s">
        <v>631</v>
      </c>
    </row>
    <row r="2" spans="1:6" ht="15" thickBot="1" x14ac:dyDescent="0.35"/>
    <row r="3" spans="1:6" ht="15.6" x14ac:dyDescent="0.3">
      <c r="B3" s="59" t="s">
        <v>601</v>
      </c>
      <c r="C3" s="59"/>
      <c r="D3" s="64"/>
      <c r="E3" s="64"/>
      <c r="F3" s="64"/>
    </row>
    <row r="4" spans="1:6" ht="15.6" collapsed="1" x14ac:dyDescent="0.3">
      <c r="B4" s="58"/>
      <c r="C4" s="58"/>
      <c r="D4" s="65" t="s">
        <v>603</v>
      </c>
      <c r="E4" s="65" t="s">
        <v>628</v>
      </c>
      <c r="F4" s="65" t="s">
        <v>629</v>
      </c>
    </row>
    <row r="5" spans="1:6" ht="40.799999999999997" hidden="1" outlineLevel="1" x14ac:dyDescent="0.3">
      <c r="B5" s="61"/>
      <c r="C5" s="61"/>
      <c r="D5" s="56"/>
      <c r="E5" s="67" t="s">
        <v>608</v>
      </c>
      <c r="F5" s="67" t="s">
        <v>608</v>
      </c>
    </row>
    <row r="6" spans="1:6" x14ac:dyDescent="0.3">
      <c r="B6" s="62" t="s">
        <v>602</v>
      </c>
      <c r="C6" s="62"/>
      <c r="D6" s="60"/>
      <c r="E6" s="60"/>
      <c r="F6" s="60"/>
    </row>
    <row r="7" spans="1:6" outlineLevel="1" x14ac:dyDescent="0.3">
      <c r="B7" s="61"/>
      <c r="C7" s="61" t="s">
        <v>616</v>
      </c>
      <c r="D7" s="72">
        <v>30000</v>
      </c>
      <c r="E7" s="73">
        <v>10000</v>
      </c>
      <c r="F7" s="73">
        <v>30000</v>
      </c>
    </row>
    <row r="8" spans="1:6" outlineLevel="1" x14ac:dyDescent="0.3">
      <c r="B8" s="61"/>
      <c r="C8" s="61" t="s">
        <v>626</v>
      </c>
      <c r="D8" s="56">
        <v>10</v>
      </c>
      <c r="E8" s="66">
        <v>30</v>
      </c>
      <c r="F8" s="66">
        <v>10</v>
      </c>
    </row>
    <row r="9" spans="1:6" x14ac:dyDescent="0.3">
      <c r="B9" s="62" t="s">
        <v>604</v>
      </c>
      <c r="C9" s="62"/>
      <c r="D9" s="60"/>
      <c r="E9" s="60"/>
      <c r="F9" s="60"/>
    </row>
    <row r="10" spans="1:6" outlineLevel="1" x14ac:dyDescent="0.3">
      <c r="B10" s="61"/>
      <c r="C10" s="61" t="s">
        <v>622</v>
      </c>
      <c r="D10" s="71">
        <v>-1060.6551523907499</v>
      </c>
      <c r="E10" s="71">
        <v>-536.82162301213896</v>
      </c>
      <c r="F10" s="71">
        <v>-1060.6551523907499</v>
      </c>
    </row>
    <row r="11" spans="1:6" outlineLevel="1" x14ac:dyDescent="0.3">
      <c r="B11" s="61"/>
      <c r="C11" s="61" t="s">
        <v>624</v>
      </c>
      <c r="D11" s="71">
        <v>-742.45860667352702</v>
      </c>
      <c r="E11" s="71">
        <v>-483.13946071092499</v>
      </c>
      <c r="F11" s="71">
        <v>-742.45860667352702</v>
      </c>
    </row>
    <row r="12" spans="1:6" outlineLevel="1" x14ac:dyDescent="0.3">
      <c r="B12" s="61"/>
      <c r="C12" s="61" t="s">
        <v>625</v>
      </c>
      <c r="D12" s="71">
        <v>-127278.61828689001</v>
      </c>
      <c r="E12" s="71">
        <v>-193255.78428436999</v>
      </c>
      <c r="F12" s="71">
        <v>-127278.61828689001</v>
      </c>
    </row>
    <row r="13" spans="1:6" ht="15" outlineLevel="1" thickBot="1" x14ac:dyDescent="0.35">
      <c r="B13" s="63"/>
      <c r="C13" s="63" t="s">
        <v>627</v>
      </c>
      <c r="D13" s="75">
        <v>-89095.032800823203</v>
      </c>
      <c r="E13" s="75">
        <v>-173930.20585593299</v>
      </c>
      <c r="F13" s="75">
        <v>-89095.032800823203</v>
      </c>
    </row>
    <row r="14" spans="1:6" x14ac:dyDescent="0.3">
      <c r="B14" t="s">
        <v>605</v>
      </c>
    </row>
    <row r="15" spans="1:6" x14ac:dyDescent="0.3">
      <c r="B15" t="s">
        <v>606</v>
      </c>
    </row>
    <row r="16" spans="1:6" x14ac:dyDescent="0.3">
      <c r="B16" t="s">
        <v>607</v>
      </c>
    </row>
  </sheetData>
  <hyperlinks>
    <hyperlink ref="A1" location="Topics!A1" display="Home" xr:uid="{D479DC29-D73F-4B75-A6C5-D40D9AA7C1C7}"/>
    <hyperlink ref="B1" location="'Scenario Manager2'!A1" display="Scenario Manager2" xr:uid="{A7D8E7B2-AFF4-48FF-AFFA-5ADB7A01217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7B6C5-C1A1-4A05-AA4A-353087B33E7C}">
  <dimension ref="A1:K63"/>
  <sheetViews>
    <sheetView workbookViewId="0"/>
  </sheetViews>
  <sheetFormatPr defaultRowHeight="14.4" x14ac:dyDescent="0.3"/>
  <cols>
    <col min="1" max="1" width="22.6640625" bestFit="1" customWidth="1"/>
    <col min="2" max="2" width="19.6640625" bestFit="1" customWidth="1"/>
    <col min="6" max="6" width="13.21875" customWidth="1"/>
    <col min="7" max="7" width="11" bestFit="1" customWidth="1"/>
    <col min="8" max="8" width="11.77734375" bestFit="1" customWidth="1"/>
    <col min="9" max="9" width="10.5546875" bestFit="1" customWidth="1"/>
    <col min="10" max="10" width="3.77734375" customWidth="1"/>
  </cols>
  <sheetData>
    <row r="1" spans="1:11" ht="23.4" x14ac:dyDescent="0.45">
      <c r="A1" s="13" t="s">
        <v>196</v>
      </c>
      <c r="E1" s="27" t="s">
        <v>586</v>
      </c>
      <c r="G1" s="52"/>
    </row>
    <row r="2" spans="1:11" x14ac:dyDescent="0.3">
      <c r="E2" s="27"/>
    </row>
    <row r="3" spans="1:11" ht="18" x14ac:dyDescent="0.35">
      <c r="A3" s="48" t="s">
        <v>635</v>
      </c>
      <c r="B3" s="27"/>
      <c r="C3" s="27"/>
      <c r="E3" s="27" t="s">
        <v>587</v>
      </c>
      <c r="F3" s="27" t="s">
        <v>638</v>
      </c>
      <c r="G3" s="27" t="s">
        <v>639</v>
      </c>
      <c r="H3" s="27" t="s">
        <v>640</v>
      </c>
      <c r="I3" s="27" t="s">
        <v>643</v>
      </c>
    </row>
    <row r="4" spans="1:11" x14ac:dyDescent="0.3">
      <c r="A4" s="27" t="s">
        <v>637</v>
      </c>
      <c r="B4" s="68">
        <v>50000</v>
      </c>
      <c r="E4" s="26">
        <v>1</v>
      </c>
      <c r="F4" s="77">
        <v>45000</v>
      </c>
      <c r="G4" s="54">
        <f>F4*0.03/12</f>
        <v>112.5</v>
      </c>
      <c r="H4" s="54">
        <f>I4-G4</f>
        <v>903.49305436733573</v>
      </c>
      <c r="I4" s="77">
        <v>1015.9930543673357</v>
      </c>
      <c r="K4" t="s">
        <v>642</v>
      </c>
    </row>
    <row r="5" spans="1:11" ht="15.6" x14ac:dyDescent="0.3">
      <c r="A5" s="49" t="s">
        <v>584</v>
      </c>
      <c r="B5" s="53">
        <v>0.03</v>
      </c>
      <c r="C5" s="50"/>
      <c r="E5" s="26">
        <v>2</v>
      </c>
      <c r="F5" s="54">
        <f>F4-H4</f>
        <v>44096.506945632667</v>
      </c>
      <c r="G5" s="54">
        <f>F5*0.03/12</f>
        <v>110.24126736408165</v>
      </c>
      <c r="H5" s="54">
        <f>I5-G5</f>
        <v>905.75178700325409</v>
      </c>
      <c r="I5" s="54">
        <f>I4</f>
        <v>1015.9930543673357</v>
      </c>
    </row>
    <row r="6" spans="1:11" ht="15.6" x14ac:dyDescent="0.3">
      <c r="A6" s="27" t="s">
        <v>636</v>
      </c>
      <c r="B6" s="68">
        <v>5000</v>
      </c>
      <c r="C6" s="50"/>
      <c r="E6" s="26">
        <v>3</v>
      </c>
      <c r="F6" s="54">
        <f>F5-H5</f>
        <v>43190.755158629414</v>
      </c>
      <c r="G6" s="54">
        <f>F6*0.03/12</f>
        <v>107.97688789657353</v>
      </c>
      <c r="H6" s="54">
        <f>I6-G6</f>
        <v>908.01616647076219</v>
      </c>
      <c r="I6" s="54">
        <f t="shared" ref="I6:I7" si="0">I5</f>
        <v>1015.9930543673357</v>
      </c>
    </row>
    <row r="7" spans="1:11" ht="15.6" x14ac:dyDescent="0.3">
      <c r="A7" s="27" t="s">
        <v>638</v>
      </c>
      <c r="B7" s="68">
        <v>45000</v>
      </c>
      <c r="C7" s="50"/>
      <c r="E7" s="26">
        <v>4</v>
      </c>
      <c r="F7" s="54">
        <f t="shared" ref="F7:F38" si="1">F6-H6</f>
        <v>42282.738992158651</v>
      </c>
      <c r="G7" s="54">
        <f t="shared" ref="G7:G38" si="2">F7*0.03/12</f>
        <v>105.70684748039662</v>
      </c>
      <c r="H7" s="54">
        <f t="shared" ref="H7:H38" si="3">I7-G7</f>
        <v>910.28620688693911</v>
      </c>
      <c r="I7" s="54">
        <f t="shared" si="0"/>
        <v>1015.9930543673357</v>
      </c>
    </row>
    <row r="8" spans="1:11" ht="15.6" x14ac:dyDescent="0.3">
      <c r="A8" s="49" t="s">
        <v>585</v>
      </c>
      <c r="B8" s="50">
        <v>5</v>
      </c>
      <c r="C8" s="50"/>
      <c r="E8" s="26">
        <v>5</v>
      </c>
      <c r="F8" s="54">
        <f t="shared" si="1"/>
        <v>41372.452785271715</v>
      </c>
      <c r="G8" s="54">
        <f t="shared" si="2"/>
        <v>103.43113196317928</v>
      </c>
      <c r="H8" s="54">
        <f t="shared" si="3"/>
        <v>912.56192240415646</v>
      </c>
      <c r="I8" s="54">
        <f t="shared" ref="I8:I38" si="4">I7</f>
        <v>1015.9930543673357</v>
      </c>
    </row>
    <row r="9" spans="1:11" ht="15.6" x14ac:dyDescent="0.3">
      <c r="A9" s="49" t="s">
        <v>634</v>
      </c>
      <c r="B9" s="76">
        <v>0</v>
      </c>
      <c r="C9" s="50"/>
      <c r="E9" s="26">
        <v>6</v>
      </c>
      <c r="F9" s="54">
        <f t="shared" si="1"/>
        <v>40459.890862867556</v>
      </c>
      <c r="G9" s="54">
        <f t="shared" si="2"/>
        <v>101.1497271571689</v>
      </c>
      <c r="H9" s="54">
        <f t="shared" si="3"/>
        <v>914.84332721016688</v>
      </c>
      <c r="I9" s="54">
        <f t="shared" si="4"/>
        <v>1015.9930543673357</v>
      </c>
    </row>
    <row r="10" spans="1:11" ht="15.6" x14ac:dyDescent="0.3">
      <c r="C10" s="50"/>
      <c r="E10" s="26">
        <v>7</v>
      </c>
      <c r="F10" s="54">
        <f t="shared" si="1"/>
        <v>39545.047535657388</v>
      </c>
      <c r="G10" s="54">
        <f t="shared" si="2"/>
        <v>98.862618839143465</v>
      </c>
      <c r="H10" s="54">
        <f t="shared" si="3"/>
        <v>917.13043552819227</v>
      </c>
      <c r="I10" s="54">
        <f t="shared" si="4"/>
        <v>1015.9930543673357</v>
      </c>
    </row>
    <row r="11" spans="1:11" ht="15.6" x14ac:dyDescent="0.3">
      <c r="A11" s="49"/>
      <c r="B11" s="51"/>
      <c r="C11" s="50"/>
      <c r="E11" s="26">
        <v>8</v>
      </c>
      <c r="F11" s="54">
        <f t="shared" si="1"/>
        <v>38627.917100129198</v>
      </c>
      <c r="G11" s="54">
        <f t="shared" si="2"/>
        <v>96.569792750323003</v>
      </c>
      <c r="H11" s="54">
        <f t="shared" si="3"/>
        <v>919.42326161701271</v>
      </c>
      <c r="I11" s="54">
        <f t="shared" si="4"/>
        <v>1015.9930543673357</v>
      </c>
    </row>
    <row r="12" spans="1:11" ht="15.6" x14ac:dyDescent="0.3">
      <c r="A12" s="50"/>
      <c r="B12" s="50"/>
      <c r="C12" s="50"/>
      <c r="E12" s="26">
        <v>9</v>
      </c>
      <c r="F12" s="54">
        <f t="shared" si="1"/>
        <v>37708.493838512186</v>
      </c>
      <c r="G12" s="54">
        <f t="shared" si="2"/>
        <v>94.271234596280465</v>
      </c>
      <c r="H12" s="54">
        <f t="shared" si="3"/>
        <v>921.72181977105527</v>
      </c>
      <c r="I12" s="54">
        <f t="shared" si="4"/>
        <v>1015.9930543673357</v>
      </c>
    </row>
    <row r="13" spans="1:11" ht="15.6" x14ac:dyDescent="0.3">
      <c r="A13" s="50"/>
      <c r="B13" s="50"/>
      <c r="C13" s="50"/>
      <c r="E13" s="26">
        <v>10</v>
      </c>
      <c r="F13" s="54">
        <f t="shared" si="1"/>
        <v>36786.772018741132</v>
      </c>
      <c r="G13" s="54">
        <f t="shared" si="2"/>
        <v>91.966930046852823</v>
      </c>
      <c r="H13" s="54">
        <f t="shared" si="3"/>
        <v>924.02612432048295</v>
      </c>
      <c r="I13" s="54">
        <f t="shared" si="4"/>
        <v>1015.9930543673357</v>
      </c>
    </row>
    <row r="14" spans="1:11" ht="15.6" x14ac:dyDescent="0.3">
      <c r="A14" s="50"/>
      <c r="B14" s="50"/>
      <c r="E14" s="26">
        <v>11</v>
      </c>
      <c r="F14" s="54">
        <f t="shared" si="1"/>
        <v>35862.745894420652</v>
      </c>
      <c r="G14" s="54">
        <f t="shared" si="2"/>
        <v>89.656864736051617</v>
      </c>
      <c r="H14" s="54">
        <f t="shared" si="3"/>
        <v>926.33618963128413</v>
      </c>
      <c r="I14" s="54">
        <f t="shared" si="4"/>
        <v>1015.9930543673357</v>
      </c>
    </row>
    <row r="15" spans="1:11" x14ac:dyDescent="0.3">
      <c r="E15" s="26">
        <v>12</v>
      </c>
      <c r="F15" s="54">
        <f t="shared" si="1"/>
        <v>34936.409704789367</v>
      </c>
      <c r="G15" s="54">
        <f t="shared" si="2"/>
        <v>87.341024261973416</v>
      </c>
      <c r="H15" s="54">
        <f t="shared" si="3"/>
        <v>928.65203010536231</v>
      </c>
      <c r="I15" s="54">
        <f t="shared" si="4"/>
        <v>1015.9930543673357</v>
      </c>
    </row>
    <row r="16" spans="1:11" x14ac:dyDescent="0.3">
      <c r="E16" s="26">
        <v>13</v>
      </c>
      <c r="F16" s="54">
        <f t="shared" si="1"/>
        <v>34007.757674684006</v>
      </c>
      <c r="G16" s="54">
        <f t="shared" si="2"/>
        <v>85.019394186710016</v>
      </c>
      <c r="H16" s="54">
        <f t="shared" si="3"/>
        <v>930.97366018062576</v>
      </c>
      <c r="I16" s="54">
        <f t="shared" si="4"/>
        <v>1015.9930543673357</v>
      </c>
    </row>
    <row r="17" spans="5:9" x14ac:dyDescent="0.3">
      <c r="E17" s="26">
        <v>14</v>
      </c>
      <c r="F17" s="54">
        <f t="shared" si="1"/>
        <v>33076.784014503377</v>
      </c>
      <c r="G17" s="54">
        <f t="shared" si="2"/>
        <v>82.691960036258436</v>
      </c>
      <c r="H17" s="54">
        <f t="shared" si="3"/>
        <v>933.30109433107725</v>
      </c>
      <c r="I17" s="54">
        <f t="shared" si="4"/>
        <v>1015.9930543673357</v>
      </c>
    </row>
    <row r="18" spans="5:9" x14ac:dyDescent="0.3">
      <c r="E18" s="26">
        <v>15</v>
      </c>
      <c r="F18" s="54">
        <f t="shared" si="1"/>
        <v>32143.482920172301</v>
      </c>
      <c r="G18" s="54">
        <f t="shared" si="2"/>
        <v>80.358707300430751</v>
      </c>
      <c r="H18" s="54">
        <f t="shared" si="3"/>
        <v>935.63434706690498</v>
      </c>
      <c r="I18" s="54">
        <f t="shared" si="4"/>
        <v>1015.9930543673357</v>
      </c>
    </row>
    <row r="19" spans="5:9" x14ac:dyDescent="0.3">
      <c r="E19" s="26">
        <v>16</v>
      </c>
      <c r="F19" s="54">
        <f t="shared" si="1"/>
        <v>31207.848573105395</v>
      </c>
      <c r="G19" s="54">
        <f t="shared" si="2"/>
        <v>78.019621432763486</v>
      </c>
      <c r="H19" s="54">
        <f t="shared" si="3"/>
        <v>937.9734329345722</v>
      </c>
      <c r="I19" s="54">
        <f t="shared" si="4"/>
        <v>1015.9930543673357</v>
      </c>
    </row>
    <row r="20" spans="5:9" x14ac:dyDescent="0.3">
      <c r="E20" s="26">
        <v>17</v>
      </c>
      <c r="F20" s="54">
        <f t="shared" si="1"/>
        <v>30269.875140170821</v>
      </c>
      <c r="G20" s="54">
        <f t="shared" si="2"/>
        <v>75.674687850427048</v>
      </c>
      <c r="H20" s="54">
        <f t="shared" si="3"/>
        <v>940.31836651690867</v>
      </c>
      <c r="I20" s="54">
        <f t="shared" si="4"/>
        <v>1015.9930543673357</v>
      </c>
    </row>
    <row r="21" spans="5:9" x14ac:dyDescent="0.3">
      <c r="E21" s="26">
        <v>18</v>
      </c>
      <c r="F21" s="54">
        <f t="shared" si="1"/>
        <v>29329.556773653912</v>
      </c>
      <c r="G21" s="54">
        <f t="shared" si="2"/>
        <v>73.323891934134778</v>
      </c>
      <c r="H21" s="54">
        <f t="shared" si="3"/>
        <v>942.669162433201</v>
      </c>
      <c r="I21" s="54">
        <f t="shared" si="4"/>
        <v>1015.9930543673357</v>
      </c>
    </row>
    <row r="22" spans="5:9" x14ac:dyDescent="0.3">
      <c r="E22" s="26">
        <v>19</v>
      </c>
      <c r="F22" s="54">
        <f t="shared" si="1"/>
        <v>28386.887611220711</v>
      </c>
      <c r="G22" s="54">
        <f t="shared" si="2"/>
        <v>70.967219028051773</v>
      </c>
      <c r="H22" s="54">
        <f t="shared" si="3"/>
        <v>945.02583533928396</v>
      </c>
      <c r="I22" s="54">
        <f t="shared" si="4"/>
        <v>1015.9930543673357</v>
      </c>
    </row>
    <row r="23" spans="5:9" x14ac:dyDescent="0.3">
      <c r="E23" s="26">
        <v>20</v>
      </c>
      <c r="F23" s="54">
        <f t="shared" si="1"/>
        <v>27441.861775881425</v>
      </c>
      <c r="G23" s="54">
        <f t="shared" si="2"/>
        <v>68.604654439703566</v>
      </c>
      <c r="H23" s="54">
        <f t="shared" si="3"/>
        <v>947.38839992763212</v>
      </c>
      <c r="I23" s="54">
        <f t="shared" si="4"/>
        <v>1015.9930543673357</v>
      </c>
    </row>
    <row r="24" spans="5:9" x14ac:dyDescent="0.3">
      <c r="E24" s="26">
        <v>21</v>
      </c>
      <c r="F24" s="54">
        <f t="shared" si="1"/>
        <v>26494.473375953792</v>
      </c>
      <c r="G24" s="54">
        <f t="shared" si="2"/>
        <v>66.236183439884471</v>
      </c>
      <c r="H24" s="54">
        <f t="shared" si="3"/>
        <v>949.75687092745125</v>
      </c>
      <c r="I24" s="54">
        <f t="shared" si="4"/>
        <v>1015.9930543673357</v>
      </c>
    </row>
    <row r="25" spans="5:9" x14ac:dyDescent="0.3">
      <c r="E25" s="26">
        <v>22</v>
      </c>
      <c r="F25" s="54">
        <f t="shared" si="1"/>
        <v>25544.716505026339</v>
      </c>
      <c r="G25" s="54">
        <f t="shared" si="2"/>
        <v>63.861791262565845</v>
      </c>
      <c r="H25" s="54">
        <f t="shared" si="3"/>
        <v>952.13126310476991</v>
      </c>
      <c r="I25" s="54">
        <f t="shared" si="4"/>
        <v>1015.9930543673357</v>
      </c>
    </row>
    <row r="26" spans="5:9" x14ac:dyDescent="0.3">
      <c r="E26" s="26">
        <v>23</v>
      </c>
      <c r="F26" s="54">
        <f t="shared" si="1"/>
        <v>24592.58524192157</v>
      </c>
      <c r="G26" s="54">
        <f t="shared" si="2"/>
        <v>61.481463104803929</v>
      </c>
      <c r="H26" s="54">
        <f t="shared" si="3"/>
        <v>954.51159126253185</v>
      </c>
      <c r="I26" s="54">
        <f t="shared" si="4"/>
        <v>1015.9930543673357</v>
      </c>
    </row>
    <row r="27" spans="5:9" x14ac:dyDescent="0.3">
      <c r="E27" s="26">
        <v>24</v>
      </c>
      <c r="F27" s="54">
        <f t="shared" si="1"/>
        <v>23638.073650659037</v>
      </c>
      <c r="G27" s="54">
        <f t="shared" si="2"/>
        <v>59.095184126647588</v>
      </c>
      <c r="H27" s="54">
        <f t="shared" si="3"/>
        <v>956.89787024068812</v>
      </c>
      <c r="I27" s="54">
        <f t="shared" si="4"/>
        <v>1015.9930543673357</v>
      </c>
    </row>
    <row r="28" spans="5:9" x14ac:dyDescent="0.3">
      <c r="E28" s="26">
        <v>25</v>
      </c>
      <c r="F28" s="54">
        <f t="shared" si="1"/>
        <v>22681.175780418347</v>
      </c>
      <c r="G28" s="54">
        <f t="shared" si="2"/>
        <v>56.702939451045864</v>
      </c>
      <c r="H28" s="54">
        <f t="shared" si="3"/>
        <v>959.29011491628989</v>
      </c>
      <c r="I28" s="54">
        <f t="shared" si="4"/>
        <v>1015.9930543673357</v>
      </c>
    </row>
    <row r="29" spans="5:9" x14ac:dyDescent="0.3">
      <c r="E29" s="26">
        <v>26</v>
      </c>
      <c r="F29" s="54">
        <f t="shared" si="1"/>
        <v>21721.885665502057</v>
      </c>
      <c r="G29" s="54">
        <f t="shared" si="2"/>
        <v>54.304714163755143</v>
      </c>
      <c r="H29" s="54">
        <f t="shared" si="3"/>
        <v>961.68834020358054</v>
      </c>
      <c r="I29" s="54">
        <f t="shared" si="4"/>
        <v>1015.9930543673357</v>
      </c>
    </row>
    <row r="30" spans="5:9" x14ac:dyDescent="0.3">
      <c r="E30" s="26">
        <v>27</v>
      </c>
      <c r="F30" s="54">
        <f t="shared" si="1"/>
        <v>20760.197325298475</v>
      </c>
      <c r="G30" s="54">
        <f t="shared" si="2"/>
        <v>51.900493313246187</v>
      </c>
      <c r="H30" s="54">
        <f t="shared" si="3"/>
        <v>964.09256105408951</v>
      </c>
      <c r="I30" s="54">
        <f t="shared" si="4"/>
        <v>1015.9930543673357</v>
      </c>
    </row>
    <row r="31" spans="5:9" x14ac:dyDescent="0.3">
      <c r="E31" s="26">
        <v>28</v>
      </c>
      <c r="F31" s="54">
        <f t="shared" si="1"/>
        <v>19796.104764244385</v>
      </c>
      <c r="G31" s="54">
        <f t="shared" si="2"/>
        <v>49.490261910610961</v>
      </c>
      <c r="H31" s="54">
        <f t="shared" si="3"/>
        <v>966.50279245672482</v>
      </c>
      <c r="I31" s="54">
        <f t="shared" si="4"/>
        <v>1015.9930543673357</v>
      </c>
    </row>
    <row r="32" spans="5:9" x14ac:dyDescent="0.3">
      <c r="E32" s="26">
        <v>29</v>
      </c>
      <c r="F32" s="54">
        <f t="shared" si="1"/>
        <v>18829.601971787659</v>
      </c>
      <c r="G32" s="54">
        <f t="shared" si="2"/>
        <v>47.074004929469147</v>
      </c>
      <c r="H32" s="54">
        <f t="shared" si="3"/>
        <v>968.91904943786653</v>
      </c>
      <c r="I32" s="54">
        <f t="shared" si="4"/>
        <v>1015.9930543673357</v>
      </c>
    </row>
    <row r="33" spans="5:9" x14ac:dyDescent="0.3">
      <c r="E33" s="26">
        <v>30</v>
      </c>
      <c r="F33" s="54">
        <f t="shared" si="1"/>
        <v>17860.682922349792</v>
      </c>
      <c r="G33" s="54">
        <f t="shared" si="2"/>
        <v>44.651707305874481</v>
      </c>
      <c r="H33" s="54">
        <f t="shared" si="3"/>
        <v>971.34134706146119</v>
      </c>
      <c r="I33" s="54">
        <f t="shared" si="4"/>
        <v>1015.9930543673357</v>
      </c>
    </row>
    <row r="34" spans="5:9" x14ac:dyDescent="0.3">
      <c r="E34" s="26">
        <v>31</v>
      </c>
      <c r="F34" s="54">
        <f t="shared" si="1"/>
        <v>16889.34157528833</v>
      </c>
      <c r="G34" s="54">
        <f t="shared" si="2"/>
        <v>42.223353938220825</v>
      </c>
      <c r="H34" s="54">
        <f t="shared" si="3"/>
        <v>973.76970042911489</v>
      </c>
      <c r="I34" s="54">
        <f t="shared" si="4"/>
        <v>1015.9930543673357</v>
      </c>
    </row>
    <row r="35" spans="5:9" x14ac:dyDescent="0.3">
      <c r="E35" s="26">
        <v>32</v>
      </c>
      <c r="F35" s="54">
        <f t="shared" si="1"/>
        <v>15915.571874859215</v>
      </c>
      <c r="G35" s="54">
        <f t="shared" si="2"/>
        <v>39.788929687148034</v>
      </c>
      <c r="H35" s="54">
        <f t="shared" si="3"/>
        <v>976.20412468018765</v>
      </c>
      <c r="I35" s="54">
        <f t="shared" si="4"/>
        <v>1015.9930543673357</v>
      </c>
    </row>
    <row r="36" spans="5:9" x14ac:dyDescent="0.3">
      <c r="E36" s="26">
        <v>33</v>
      </c>
      <c r="F36" s="54">
        <f t="shared" si="1"/>
        <v>14939.367750179028</v>
      </c>
      <c r="G36" s="54">
        <f t="shared" si="2"/>
        <v>37.34841937544757</v>
      </c>
      <c r="H36" s="54">
        <f t="shared" si="3"/>
        <v>978.64463499188821</v>
      </c>
      <c r="I36" s="54">
        <f t="shared" si="4"/>
        <v>1015.9930543673357</v>
      </c>
    </row>
    <row r="37" spans="5:9" x14ac:dyDescent="0.3">
      <c r="E37" s="26">
        <v>34</v>
      </c>
      <c r="F37" s="54">
        <f t="shared" si="1"/>
        <v>13960.72311518714</v>
      </c>
      <c r="G37" s="54">
        <f t="shared" si="2"/>
        <v>34.901807787967847</v>
      </c>
      <c r="H37" s="54">
        <f t="shared" si="3"/>
        <v>981.09124657936786</v>
      </c>
      <c r="I37" s="54">
        <f t="shared" si="4"/>
        <v>1015.9930543673357</v>
      </c>
    </row>
    <row r="38" spans="5:9" x14ac:dyDescent="0.3">
      <c r="E38" s="26">
        <v>35</v>
      </c>
      <c r="F38" s="54">
        <f t="shared" si="1"/>
        <v>12979.631868607772</v>
      </c>
      <c r="G38" s="54">
        <f t="shared" si="2"/>
        <v>32.449079671519428</v>
      </c>
      <c r="H38" s="54">
        <f t="shared" si="3"/>
        <v>983.54397469581636</v>
      </c>
      <c r="I38" s="54">
        <f t="shared" si="4"/>
        <v>1015.9930543673357</v>
      </c>
    </row>
    <row r="39" spans="5:9" x14ac:dyDescent="0.3">
      <c r="E39" s="26">
        <v>36</v>
      </c>
      <c r="F39" s="54">
        <f>F38-H38</f>
        <v>11996.087893911956</v>
      </c>
      <c r="G39" s="54">
        <f>F39*0.03/12</f>
        <v>29.990219734779888</v>
      </c>
      <c r="H39" s="54">
        <f>I39-G39</f>
        <v>986.00283463255585</v>
      </c>
      <c r="I39" s="54">
        <f>I38</f>
        <v>1015.9930543673357</v>
      </c>
    </row>
    <row r="40" spans="5:9" x14ac:dyDescent="0.3">
      <c r="E40" s="26">
        <v>37</v>
      </c>
      <c r="F40" s="54">
        <f>F39-H39</f>
        <v>11010.0850592794</v>
      </c>
      <c r="G40" s="54">
        <f>F40*0.03/12</f>
        <v>27.525212648198501</v>
      </c>
      <c r="H40" s="54">
        <f>I40-G40</f>
        <v>988.46784171913725</v>
      </c>
      <c r="I40" s="54">
        <f t="shared" ref="I40:I51" si="5">I39</f>
        <v>1015.9930543673357</v>
      </c>
    </row>
    <row r="41" spans="5:9" x14ac:dyDescent="0.3">
      <c r="E41" s="26">
        <v>38</v>
      </c>
      <c r="F41" s="54">
        <f t="shared" ref="F41:F51" si="6">F40-H40</f>
        <v>10021.617217560262</v>
      </c>
      <c r="G41" s="54">
        <f t="shared" ref="G41:G51" si="7">F41*0.03/12</f>
        <v>25.054043043900652</v>
      </c>
      <c r="H41" s="54">
        <f t="shared" ref="H41:H51" si="8">I41-G41</f>
        <v>990.93901132343512</v>
      </c>
      <c r="I41" s="54">
        <f t="shared" si="5"/>
        <v>1015.9930543673357</v>
      </c>
    </row>
    <row r="42" spans="5:9" x14ac:dyDescent="0.3">
      <c r="E42" s="26">
        <v>39</v>
      </c>
      <c r="F42" s="54">
        <f t="shared" si="6"/>
        <v>9030.6782062368275</v>
      </c>
      <c r="G42" s="54">
        <f t="shared" si="7"/>
        <v>22.576695515592068</v>
      </c>
      <c r="H42" s="54">
        <f t="shared" si="8"/>
        <v>993.41635885174367</v>
      </c>
      <c r="I42" s="54">
        <f t="shared" si="5"/>
        <v>1015.9930543673357</v>
      </c>
    </row>
    <row r="43" spans="5:9" x14ac:dyDescent="0.3">
      <c r="E43" s="26">
        <v>40</v>
      </c>
      <c r="F43" s="54">
        <f t="shared" si="6"/>
        <v>8037.2618473850835</v>
      </c>
      <c r="G43" s="54">
        <f t="shared" si="7"/>
        <v>20.093154618462709</v>
      </c>
      <c r="H43" s="54">
        <f t="shared" si="8"/>
        <v>995.89989974887305</v>
      </c>
      <c r="I43" s="54">
        <f t="shared" si="5"/>
        <v>1015.9930543673357</v>
      </c>
    </row>
    <row r="44" spans="5:9" x14ac:dyDescent="0.3">
      <c r="E44" s="26">
        <v>41</v>
      </c>
      <c r="F44" s="54">
        <f t="shared" si="6"/>
        <v>7041.3619476362101</v>
      </c>
      <c r="G44" s="54">
        <f t="shared" si="7"/>
        <v>17.603404869090525</v>
      </c>
      <c r="H44" s="54">
        <f t="shared" si="8"/>
        <v>998.38964949824526</v>
      </c>
      <c r="I44" s="54">
        <f t="shared" si="5"/>
        <v>1015.9930543673357</v>
      </c>
    </row>
    <row r="45" spans="5:9" x14ac:dyDescent="0.3">
      <c r="E45" s="26">
        <v>42</v>
      </c>
      <c r="F45" s="54">
        <f t="shared" si="6"/>
        <v>6042.9722981379646</v>
      </c>
      <c r="G45" s="54">
        <f t="shared" si="7"/>
        <v>15.107430745344912</v>
      </c>
      <c r="H45" s="54">
        <f t="shared" si="8"/>
        <v>1000.8856236219908</v>
      </c>
      <c r="I45" s="54">
        <f t="shared" si="5"/>
        <v>1015.9930543673357</v>
      </c>
    </row>
    <row r="46" spans="5:9" x14ac:dyDescent="0.3">
      <c r="E46" s="26">
        <v>43</v>
      </c>
      <c r="F46" s="54">
        <f t="shared" si="6"/>
        <v>5042.0866745159738</v>
      </c>
      <c r="G46" s="54">
        <f t="shared" si="7"/>
        <v>12.605216686289934</v>
      </c>
      <c r="H46" s="54">
        <f t="shared" si="8"/>
        <v>1003.3878376810458</v>
      </c>
      <c r="I46" s="54">
        <f t="shared" si="5"/>
        <v>1015.9930543673357</v>
      </c>
    </row>
    <row r="47" spans="5:9" x14ac:dyDescent="0.3">
      <c r="E47" s="26">
        <v>44</v>
      </c>
      <c r="F47" s="54">
        <f t="shared" si="6"/>
        <v>4038.698836834928</v>
      </c>
      <c r="G47" s="54">
        <f t="shared" si="7"/>
        <v>10.09674709208732</v>
      </c>
      <c r="H47" s="54">
        <f t="shared" si="8"/>
        <v>1005.8963072752484</v>
      </c>
      <c r="I47" s="54">
        <f t="shared" si="5"/>
        <v>1015.9930543673357</v>
      </c>
    </row>
    <row r="48" spans="5:9" x14ac:dyDescent="0.3">
      <c r="E48" s="26">
        <v>45</v>
      </c>
      <c r="F48" s="54">
        <f t="shared" si="6"/>
        <v>3032.8025295596794</v>
      </c>
      <c r="G48" s="54">
        <f t="shared" si="7"/>
        <v>7.5820063238991979</v>
      </c>
      <c r="H48" s="54">
        <f t="shared" si="8"/>
        <v>1008.4110480434365</v>
      </c>
      <c r="I48" s="54">
        <f t="shared" si="5"/>
        <v>1015.9930543673357</v>
      </c>
    </row>
    <row r="49" spans="5:9" x14ac:dyDescent="0.3">
      <c r="E49" s="26">
        <v>46</v>
      </c>
      <c r="F49" s="54">
        <f t="shared" si="6"/>
        <v>2024.3914815162429</v>
      </c>
      <c r="G49" s="54">
        <f t="shared" si="7"/>
        <v>5.0609787037906075</v>
      </c>
      <c r="H49" s="54">
        <f t="shared" si="8"/>
        <v>1010.9320756635451</v>
      </c>
      <c r="I49" s="54">
        <f t="shared" si="5"/>
        <v>1015.9930543673357</v>
      </c>
    </row>
    <row r="50" spans="5:9" x14ac:dyDescent="0.3">
      <c r="E50" s="26">
        <v>47</v>
      </c>
      <c r="F50" s="54">
        <f t="shared" si="6"/>
        <v>1013.4594058526978</v>
      </c>
      <c r="G50" s="54">
        <f t="shared" si="7"/>
        <v>2.5336485146317442</v>
      </c>
      <c r="H50" s="54">
        <f t="shared" si="8"/>
        <v>1013.459405852704</v>
      </c>
      <c r="I50" s="54">
        <f t="shared" si="5"/>
        <v>1015.9930543673357</v>
      </c>
    </row>
    <row r="51" spans="5:9" x14ac:dyDescent="0.3">
      <c r="E51" s="26">
        <v>48</v>
      </c>
      <c r="F51" s="54">
        <f t="shared" si="6"/>
        <v>-6.1390892369672656E-12</v>
      </c>
      <c r="G51" s="54">
        <f t="shared" si="7"/>
        <v>-1.5347723092418162E-14</v>
      </c>
      <c r="H51" s="54">
        <f t="shared" si="8"/>
        <v>1015.9930543673357</v>
      </c>
      <c r="I51" s="54">
        <f t="shared" si="5"/>
        <v>1015.9930543673357</v>
      </c>
    </row>
    <row r="52" spans="5:9" x14ac:dyDescent="0.3">
      <c r="E52" s="26"/>
      <c r="F52" s="26"/>
      <c r="G52" s="26"/>
      <c r="H52" s="26"/>
    </row>
    <row r="53" spans="5:9" x14ac:dyDescent="0.3">
      <c r="E53" s="26"/>
      <c r="F53" s="26"/>
      <c r="G53" s="26"/>
      <c r="H53" s="26"/>
    </row>
    <row r="54" spans="5:9" x14ac:dyDescent="0.3">
      <c r="E54" s="26"/>
      <c r="F54" s="26"/>
      <c r="G54" s="26"/>
      <c r="H54" s="26"/>
    </row>
    <row r="55" spans="5:9" x14ac:dyDescent="0.3">
      <c r="E55" s="26"/>
      <c r="F55" s="26"/>
      <c r="G55" s="26"/>
      <c r="H55" s="26"/>
    </row>
    <row r="56" spans="5:9" x14ac:dyDescent="0.3">
      <c r="E56" s="26"/>
      <c r="F56" s="26"/>
      <c r="G56" s="26"/>
      <c r="H56" s="26"/>
    </row>
    <row r="57" spans="5:9" x14ac:dyDescent="0.3">
      <c r="E57" s="26"/>
      <c r="F57" s="26"/>
      <c r="G57" s="26"/>
      <c r="H57" s="26"/>
    </row>
    <row r="58" spans="5:9" x14ac:dyDescent="0.3">
      <c r="E58" s="26"/>
      <c r="F58" s="26"/>
      <c r="G58" s="26"/>
      <c r="H58" s="26"/>
    </row>
    <row r="59" spans="5:9" x14ac:dyDescent="0.3">
      <c r="E59" s="26"/>
      <c r="F59" s="26"/>
      <c r="G59" s="26"/>
      <c r="H59" s="26"/>
    </row>
    <row r="60" spans="5:9" x14ac:dyDescent="0.3">
      <c r="E60" s="26"/>
      <c r="F60" s="26"/>
      <c r="G60" s="26"/>
      <c r="H60" s="26"/>
    </row>
    <row r="61" spans="5:9" x14ac:dyDescent="0.3">
      <c r="E61" s="26"/>
      <c r="F61" s="26"/>
      <c r="G61" s="26"/>
      <c r="H61" s="26"/>
    </row>
    <row r="62" spans="5:9" x14ac:dyDescent="0.3">
      <c r="E62" s="26"/>
      <c r="F62" s="26"/>
      <c r="G62" s="26"/>
      <c r="H62" s="26"/>
    </row>
    <row r="63" spans="5:9" x14ac:dyDescent="0.3">
      <c r="E63" s="26"/>
      <c r="F63" s="26"/>
      <c r="G63" s="26"/>
      <c r="H63" s="26"/>
    </row>
  </sheetData>
  <hyperlinks>
    <hyperlink ref="A1" location="Topics!A1" display="Home" xr:uid="{307321C7-80FC-4F8B-9665-831769BD7A4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00FE-360A-41FB-9510-ACE450CCF77D}">
  <dimension ref="A1:M93"/>
  <sheetViews>
    <sheetView workbookViewId="0"/>
  </sheetViews>
  <sheetFormatPr defaultColWidth="9.44140625" defaultRowHeight="18" x14ac:dyDescent="0.35"/>
  <cols>
    <col min="1" max="1" width="12.88671875" style="4" bestFit="1" customWidth="1"/>
    <col min="2" max="2" width="12.109375" style="4" bestFit="1" customWidth="1"/>
    <col min="3" max="3" width="9.44140625" style="7"/>
    <col min="4" max="5" width="13.21875" style="7" bestFit="1" customWidth="1"/>
    <col min="6" max="6" width="14.5546875" style="7" bestFit="1" customWidth="1"/>
    <col min="7" max="7" width="5" style="7" customWidth="1"/>
    <col min="8" max="8" width="25.6640625" style="7" bestFit="1" customWidth="1"/>
    <col min="9" max="9" width="14.21875" style="7" bestFit="1" customWidth="1"/>
    <col min="10" max="10" width="17.6640625" style="7" bestFit="1" customWidth="1"/>
    <col min="11" max="12" width="9.44140625" style="7"/>
    <col min="13" max="13" width="11.109375" style="7" bestFit="1" customWidth="1"/>
    <col min="14" max="14" width="10" style="7" bestFit="1" customWidth="1"/>
    <col min="15" max="16384" width="9.44140625" style="7"/>
  </cols>
  <sheetData>
    <row r="1" spans="1:13" s="16" customFormat="1" ht="23.4" x14ac:dyDescent="0.45">
      <c r="A1" s="14" t="s">
        <v>196</v>
      </c>
      <c r="B1" s="15"/>
    </row>
    <row r="2" spans="1:13" customFormat="1" thickBot="1" x14ac:dyDescent="0.4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H2" s="8" t="s">
        <v>184</v>
      </c>
      <c r="I2" s="8" t="s">
        <v>185</v>
      </c>
      <c r="J2" s="8" t="s">
        <v>186</v>
      </c>
      <c r="K2" s="8" t="s">
        <v>188</v>
      </c>
      <c r="L2" s="8" t="s">
        <v>189</v>
      </c>
      <c r="M2" s="8" t="s">
        <v>190</v>
      </c>
    </row>
    <row r="3" spans="1:13" ht="19.5" customHeight="1" thickTop="1" x14ac:dyDescent="0.35">
      <c r="A3" s="4" t="s">
        <v>6</v>
      </c>
      <c r="B3" s="4" t="s">
        <v>7</v>
      </c>
      <c r="C3" s="5" t="s">
        <v>8</v>
      </c>
      <c r="D3" s="6">
        <v>4685.875</v>
      </c>
      <c r="E3" s="6">
        <v>18743.5</v>
      </c>
      <c r="F3" s="6">
        <v>74974</v>
      </c>
      <c r="H3" s="7" t="str">
        <f>_xlfn.CONCAT(A3," ",B3)</f>
        <v>Maria Anders</v>
      </c>
      <c r="I3" s="7" t="str">
        <f>UPPER(A3)</f>
        <v>MARIA</v>
      </c>
      <c r="J3" s="7" t="str">
        <f>LOWER(B3)</f>
        <v>anders</v>
      </c>
      <c r="K3" s="7" t="str">
        <f>RIGHT(A3,3)</f>
        <v>ria</v>
      </c>
      <c r="L3" s="7" t="str">
        <f>LEFT(B3,3)</f>
        <v>And</v>
      </c>
      <c r="M3" s="7" t="str">
        <f>_xlfn.CONCAT(LEFT(A3,3),RIGHT(F3,2),RIGHT(B3,3))</f>
        <v>Mar74ers</v>
      </c>
    </row>
    <row r="4" spans="1:13" x14ac:dyDescent="0.35">
      <c r="A4" s="4" t="s">
        <v>9</v>
      </c>
      <c r="B4" s="4" t="s">
        <v>10</v>
      </c>
      <c r="C4" s="5" t="s">
        <v>8</v>
      </c>
      <c r="D4" s="6">
        <v>4146.25</v>
      </c>
      <c r="E4" s="6">
        <v>16585</v>
      </c>
      <c r="F4" s="6">
        <v>66340</v>
      </c>
      <c r="H4" s="7" t="str">
        <f t="shared" ref="H4:H67" si="0">_xlfn.CONCAT(A4," ",B4)</f>
        <v>Ana Trujillo</v>
      </c>
      <c r="I4" s="7" t="str">
        <f t="shared" ref="I4:I67" si="1">UPPER(A4)</f>
        <v>ANA</v>
      </c>
      <c r="J4" s="7" t="str">
        <f t="shared" ref="J4:J67" si="2">LOWER(B4)</f>
        <v>trujillo</v>
      </c>
      <c r="K4" s="7" t="str">
        <f t="shared" ref="K4:K67" si="3">RIGHT(A4,3)</f>
        <v>Ana</v>
      </c>
      <c r="L4" s="7" t="str">
        <f t="shared" ref="L4:L67" si="4">LEFT(B4,3)</f>
        <v>Tru</v>
      </c>
      <c r="M4" s="7" t="str">
        <f t="shared" ref="M4:M67" si="5">_xlfn.CONCAT(LEFT(A4,3),RIGHT(F4,2),RIGHT(B4,3))</f>
        <v>Ana40llo</v>
      </c>
    </row>
    <row r="5" spans="1:13" x14ac:dyDescent="0.35">
      <c r="A5" s="4" t="s">
        <v>11</v>
      </c>
      <c r="B5" s="4" t="s">
        <v>12</v>
      </c>
      <c r="C5" s="5" t="s">
        <v>13</v>
      </c>
      <c r="D5" s="6">
        <v>6454.2800000000007</v>
      </c>
      <c r="E5" s="6">
        <v>25817.120000000003</v>
      </c>
      <c r="F5" s="6">
        <v>92204</v>
      </c>
      <c r="H5" s="7" t="str">
        <f t="shared" si="0"/>
        <v>Antonio Moreno</v>
      </c>
      <c r="I5" s="7" t="str">
        <f t="shared" si="1"/>
        <v>ANTONIO</v>
      </c>
      <c r="J5" s="7" t="str">
        <f t="shared" si="2"/>
        <v>moreno</v>
      </c>
      <c r="K5" s="7" t="str">
        <f t="shared" si="3"/>
        <v>nio</v>
      </c>
      <c r="L5" s="7" t="str">
        <f t="shared" si="4"/>
        <v>Mor</v>
      </c>
      <c r="M5" s="7" t="str">
        <f t="shared" si="5"/>
        <v>Ant04eno</v>
      </c>
    </row>
    <row r="6" spans="1:13" ht="18.75" customHeight="1" x14ac:dyDescent="0.35">
      <c r="A6" s="4" t="s">
        <v>14</v>
      </c>
      <c r="B6" s="4" t="s">
        <v>15</v>
      </c>
      <c r="C6" s="5" t="s">
        <v>13</v>
      </c>
      <c r="D6" s="6">
        <v>11719.960000000001</v>
      </c>
      <c r="E6" s="6">
        <v>46879.840000000004</v>
      </c>
      <c r="F6" s="6">
        <v>167428</v>
      </c>
      <c r="H6" s="7" t="str">
        <f t="shared" si="0"/>
        <v>Thomas Hardy</v>
      </c>
      <c r="I6" s="7" t="str">
        <f t="shared" si="1"/>
        <v>THOMAS</v>
      </c>
      <c r="J6" s="7" t="str">
        <f t="shared" si="2"/>
        <v>hardy</v>
      </c>
      <c r="K6" s="7" t="str">
        <f t="shared" si="3"/>
        <v>mas</v>
      </c>
      <c r="L6" s="7" t="str">
        <f t="shared" si="4"/>
        <v>Har</v>
      </c>
      <c r="M6" s="7" t="str">
        <f t="shared" si="5"/>
        <v>Tho28rdy</v>
      </c>
    </row>
    <row r="7" spans="1:13" x14ac:dyDescent="0.35">
      <c r="A7" s="4" t="s">
        <v>16</v>
      </c>
      <c r="B7" s="4" t="s">
        <v>17</v>
      </c>
      <c r="C7" s="5" t="s">
        <v>8</v>
      </c>
      <c r="D7" s="6">
        <v>2783.25</v>
      </c>
      <c r="E7" s="6">
        <v>11133</v>
      </c>
      <c r="F7" s="6">
        <v>44532</v>
      </c>
      <c r="H7" s="7" t="str">
        <f t="shared" si="0"/>
        <v>Christina Berglund</v>
      </c>
      <c r="I7" s="7" t="str">
        <f t="shared" si="1"/>
        <v>CHRISTINA</v>
      </c>
      <c r="J7" s="7" t="str">
        <f t="shared" si="2"/>
        <v>berglund</v>
      </c>
      <c r="K7" s="7" t="str">
        <f t="shared" si="3"/>
        <v>ina</v>
      </c>
      <c r="L7" s="7" t="str">
        <f t="shared" si="4"/>
        <v>Ber</v>
      </c>
      <c r="M7" s="7" t="str">
        <f t="shared" si="5"/>
        <v>Chr32und</v>
      </c>
    </row>
    <row r="8" spans="1:13" x14ac:dyDescent="0.35">
      <c r="A8" s="4" t="s">
        <v>18</v>
      </c>
      <c r="B8" s="4" t="s">
        <v>19</v>
      </c>
      <c r="C8" s="5" t="s">
        <v>8</v>
      </c>
      <c r="D8" s="6">
        <v>9081.0300000000007</v>
      </c>
      <c r="E8" s="6">
        <v>36324.120000000003</v>
      </c>
      <c r="F8" s="6">
        <v>129729</v>
      </c>
      <c r="H8" s="7" t="str">
        <f t="shared" si="0"/>
        <v>Hanna Moos</v>
      </c>
      <c r="I8" s="7" t="str">
        <f t="shared" si="1"/>
        <v>HANNA</v>
      </c>
      <c r="J8" s="7" t="str">
        <f t="shared" si="2"/>
        <v>moos</v>
      </c>
      <c r="K8" s="7" t="str">
        <f t="shared" si="3"/>
        <v>nna</v>
      </c>
      <c r="L8" s="7" t="str">
        <f t="shared" si="4"/>
        <v>Moo</v>
      </c>
      <c r="M8" s="7" t="str">
        <f t="shared" si="5"/>
        <v>Han29oos</v>
      </c>
    </row>
    <row r="9" spans="1:13" x14ac:dyDescent="0.35">
      <c r="A9" s="4" t="s">
        <v>20</v>
      </c>
      <c r="B9" s="4" t="s">
        <v>21</v>
      </c>
      <c r="C9" s="5" t="s">
        <v>13</v>
      </c>
      <c r="D9" s="6">
        <v>10502.03</v>
      </c>
      <c r="E9" s="6">
        <v>42008.12</v>
      </c>
      <c r="F9" s="6">
        <v>150029</v>
      </c>
      <c r="H9" s="7" t="str">
        <f t="shared" si="0"/>
        <v>Frédérique Citeaux</v>
      </c>
      <c r="I9" s="7" t="str">
        <f t="shared" si="1"/>
        <v>FRÉDÉRIQUE</v>
      </c>
      <c r="J9" s="7" t="str">
        <f t="shared" si="2"/>
        <v>citeaux</v>
      </c>
      <c r="K9" s="7" t="str">
        <f t="shared" si="3"/>
        <v>que</v>
      </c>
      <c r="L9" s="7" t="str">
        <f t="shared" si="4"/>
        <v>Cit</v>
      </c>
      <c r="M9" s="7" t="str">
        <f t="shared" si="5"/>
        <v>Fré29aux</v>
      </c>
    </row>
    <row r="10" spans="1:13" ht="18.75" customHeight="1" x14ac:dyDescent="0.35">
      <c r="A10" s="4" t="s">
        <v>22</v>
      </c>
      <c r="B10" s="4" t="s">
        <v>23</v>
      </c>
      <c r="C10" s="5" t="s">
        <v>13</v>
      </c>
      <c r="D10" s="6">
        <v>15980.002500000001</v>
      </c>
      <c r="E10" s="6">
        <v>63920.01</v>
      </c>
      <c r="F10" s="6">
        <v>193697</v>
      </c>
      <c r="H10" s="7" t="str">
        <f t="shared" si="0"/>
        <v>Martín Sommer</v>
      </c>
      <c r="I10" s="7" t="str">
        <f t="shared" si="1"/>
        <v>MARTÍN</v>
      </c>
      <c r="J10" s="7" t="str">
        <f t="shared" si="2"/>
        <v>sommer</v>
      </c>
      <c r="K10" s="7" t="str">
        <f t="shared" si="3"/>
        <v>tín</v>
      </c>
      <c r="L10" s="7" t="str">
        <f t="shared" si="4"/>
        <v>Som</v>
      </c>
      <c r="M10" s="7" t="str">
        <f t="shared" si="5"/>
        <v>Mar97mer</v>
      </c>
    </row>
    <row r="11" spans="1:13" x14ac:dyDescent="0.35">
      <c r="A11" s="4" t="s">
        <v>24</v>
      </c>
      <c r="B11" s="4" t="s">
        <v>25</v>
      </c>
      <c r="C11" s="5" t="s">
        <v>13</v>
      </c>
      <c r="D11" s="6">
        <v>8018.1500000000005</v>
      </c>
      <c r="E11" s="6">
        <v>32072.600000000002</v>
      </c>
      <c r="F11" s="6">
        <v>114545</v>
      </c>
      <c r="H11" s="7" t="str">
        <f t="shared" si="0"/>
        <v>Laurence Lebihan</v>
      </c>
      <c r="I11" s="7" t="str">
        <f t="shared" si="1"/>
        <v>LAURENCE</v>
      </c>
      <c r="J11" s="7" t="str">
        <f t="shared" si="2"/>
        <v>lebihan</v>
      </c>
      <c r="K11" s="7" t="str">
        <f t="shared" si="3"/>
        <v>nce</v>
      </c>
      <c r="L11" s="7" t="str">
        <f t="shared" si="4"/>
        <v>Leb</v>
      </c>
      <c r="M11" s="7" t="str">
        <f t="shared" si="5"/>
        <v>Lau45han</v>
      </c>
    </row>
    <row r="12" spans="1:13" x14ac:dyDescent="0.35">
      <c r="A12" s="4" t="s">
        <v>26</v>
      </c>
      <c r="B12" s="4" t="s">
        <v>27</v>
      </c>
      <c r="C12" s="5" t="s">
        <v>8</v>
      </c>
      <c r="D12" s="6">
        <v>7480.8300000000008</v>
      </c>
      <c r="E12" s="6">
        <v>29923.320000000003</v>
      </c>
      <c r="F12" s="6">
        <v>106869</v>
      </c>
      <c r="H12" s="7" t="str">
        <f t="shared" si="0"/>
        <v>Elizabeth Lincoln</v>
      </c>
      <c r="I12" s="7" t="str">
        <f t="shared" si="1"/>
        <v>ELIZABETH</v>
      </c>
      <c r="J12" s="7" t="str">
        <f t="shared" si="2"/>
        <v>lincoln</v>
      </c>
      <c r="K12" s="7" t="str">
        <f t="shared" si="3"/>
        <v>eth</v>
      </c>
      <c r="L12" s="7" t="str">
        <f t="shared" si="4"/>
        <v>Lin</v>
      </c>
      <c r="M12" s="7" t="str">
        <f t="shared" si="5"/>
        <v>Eli69oln</v>
      </c>
    </row>
    <row r="13" spans="1:13" x14ac:dyDescent="0.35">
      <c r="A13" s="4" t="s">
        <v>28</v>
      </c>
      <c r="B13" s="4" t="s">
        <v>29</v>
      </c>
      <c r="C13" s="5" t="s">
        <v>8</v>
      </c>
      <c r="D13" s="6">
        <v>11914.77</v>
      </c>
      <c r="E13" s="6">
        <v>47659.08</v>
      </c>
      <c r="F13" s="6">
        <v>170211</v>
      </c>
      <c r="H13" s="7" t="str">
        <f t="shared" si="0"/>
        <v>Victoria Ashworth</v>
      </c>
      <c r="I13" s="7" t="str">
        <f t="shared" si="1"/>
        <v>VICTORIA</v>
      </c>
      <c r="J13" s="7" t="str">
        <f t="shared" si="2"/>
        <v>ashworth</v>
      </c>
      <c r="K13" s="7" t="str">
        <f t="shared" si="3"/>
        <v>ria</v>
      </c>
      <c r="L13" s="7" t="str">
        <f t="shared" si="4"/>
        <v>Ash</v>
      </c>
      <c r="M13" s="7" t="str">
        <f t="shared" si="5"/>
        <v>Vic11rth</v>
      </c>
    </row>
    <row r="14" spans="1:13" x14ac:dyDescent="0.35">
      <c r="A14" s="4" t="s">
        <v>30</v>
      </c>
      <c r="B14" s="4" t="s">
        <v>31</v>
      </c>
      <c r="C14" s="5" t="s">
        <v>13</v>
      </c>
      <c r="D14" s="6">
        <v>959.77499999999998</v>
      </c>
      <c r="E14" s="6">
        <v>3839.1</v>
      </c>
      <c r="F14" s="6">
        <v>25594</v>
      </c>
      <c r="H14" s="7" t="str">
        <f t="shared" si="0"/>
        <v>Patricio Simpson</v>
      </c>
      <c r="I14" s="7" t="str">
        <f t="shared" si="1"/>
        <v>PATRICIO</v>
      </c>
      <c r="J14" s="7" t="str">
        <f t="shared" si="2"/>
        <v>simpson</v>
      </c>
      <c r="K14" s="7" t="str">
        <f t="shared" si="3"/>
        <v>cio</v>
      </c>
      <c r="L14" s="7" t="str">
        <f t="shared" si="4"/>
        <v>Sim</v>
      </c>
      <c r="M14" s="7" t="str">
        <f t="shared" si="5"/>
        <v>Pat94son</v>
      </c>
    </row>
    <row r="15" spans="1:13" x14ac:dyDescent="0.35">
      <c r="A15" s="4" t="s">
        <v>32</v>
      </c>
      <c r="B15" s="4" t="s">
        <v>33</v>
      </c>
      <c r="C15" s="5" t="s">
        <v>13</v>
      </c>
      <c r="D15" s="6">
        <v>9118.6200000000008</v>
      </c>
      <c r="E15" s="6">
        <v>36474.480000000003</v>
      </c>
      <c r="F15" s="6">
        <v>130266</v>
      </c>
      <c r="H15" s="7" t="str">
        <f t="shared" si="0"/>
        <v>Francisco Chang</v>
      </c>
      <c r="I15" s="7" t="str">
        <f t="shared" si="1"/>
        <v>FRANCISCO</v>
      </c>
      <c r="J15" s="7" t="str">
        <f t="shared" si="2"/>
        <v>chang</v>
      </c>
      <c r="K15" s="7" t="str">
        <f t="shared" si="3"/>
        <v>sco</v>
      </c>
      <c r="L15" s="7" t="str">
        <f t="shared" si="4"/>
        <v>Cha</v>
      </c>
      <c r="M15" s="7" t="str">
        <f t="shared" si="5"/>
        <v>Fra66ang</v>
      </c>
    </row>
    <row r="16" spans="1:13" x14ac:dyDescent="0.35">
      <c r="A16" s="4" t="s">
        <v>34</v>
      </c>
      <c r="B16" s="4" t="s">
        <v>35</v>
      </c>
      <c r="C16" s="5" t="s">
        <v>13</v>
      </c>
      <c r="D16" s="6">
        <v>8134.4900000000007</v>
      </c>
      <c r="E16" s="6">
        <v>32537.960000000003</v>
      </c>
      <c r="F16" s="6">
        <v>116207</v>
      </c>
      <c r="H16" s="7" t="str">
        <f t="shared" si="0"/>
        <v>Yang Wang</v>
      </c>
      <c r="I16" s="7" t="str">
        <f t="shared" si="1"/>
        <v>YANG</v>
      </c>
      <c r="J16" s="7" t="str">
        <f t="shared" si="2"/>
        <v>wang</v>
      </c>
      <c r="K16" s="7" t="str">
        <f t="shared" si="3"/>
        <v>ang</v>
      </c>
      <c r="L16" s="7" t="str">
        <f t="shared" si="4"/>
        <v>Wan</v>
      </c>
      <c r="M16" s="7" t="str">
        <f t="shared" si="5"/>
        <v>Yan07ang</v>
      </c>
    </row>
    <row r="17" spans="1:13" x14ac:dyDescent="0.35">
      <c r="A17" s="4" t="s">
        <v>36</v>
      </c>
      <c r="B17" s="4" t="s">
        <v>37</v>
      </c>
      <c r="C17" s="5" t="s">
        <v>13</v>
      </c>
      <c r="D17" s="6">
        <v>10229.310000000001</v>
      </c>
      <c r="E17" s="6">
        <v>40917.240000000005</v>
      </c>
      <c r="F17" s="6">
        <v>146133</v>
      </c>
      <c r="H17" s="7" t="str">
        <f t="shared" si="0"/>
        <v>Pedro Afonso</v>
      </c>
      <c r="I17" s="7" t="str">
        <f t="shared" si="1"/>
        <v>PEDRO</v>
      </c>
      <c r="J17" s="7" t="str">
        <f t="shared" si="2"/>
        <v>afonso</v>
      </c>
      <c r="K17" s="7" t="str">
        <f t="shared" si="3"/>
        <v>dro</v>
      </c>
      <c r="L17" s="7" t="str">
        <f t="shared" si="4"/>
        <v>Afo</v>
      </c>
      <c r="M17" s="7" t="str">
        <f t="shared" si="5"/>
        <v>Ped33nso</v>
      </c>
    </row>
    <row r="18" spans="1:13" x14ac:dyDescent="0.35">
      <c r="A18" s="4" t="s">
        <v>26</v>
      </c>
      <c r="B18" s="4" t="s">
        <v>38</v>
      </c>
      <c r="C18" s="5" t="s">
        <v>8</v>
      </c>
      <c r="D18" s="6">
        <v>2248.125</v>
      </c>
      <c r="E18" s="6">
        <v>8992.5</v>
      </c>
      <c r="F18" s="6">
        <v>35970</v>
      </c>
      <c r="H18" s="7" t="str">
        <f t="shared" si="0"/>
        <v>Elizabeth Brown</v>
      </c>
      <c r="I18" s="7" t="str">
        <f t="shared" si="1"/>
        <v>ELIZABETH</v>
      </c>
      <c r="J18" s="7" t="str">
        <f t="shared" si="2"/>
        <v>brown</v>
      </c>
      <c r="K18" s="7" t="str">
        <f t="shared" si="3"/>
        <v>eth</v>
      </c>
      <c r="L18" s="7" t="str">
        <f t="shared" si="4"/>
        <v>Bro</v>
      </c>
      <c r="M18" s="7" t="str">
        <f t="shared" si="5"/>
        <v>Eli70own</v>
      </c>
    </row>
    <row r="19" spans="1:13" x14ac:dyDescent="0.35">
      <c r="A19" s="4" t="s">
        <v>39</v>
      </c>
      <c r="B19" s="4" t="s">
        <v>40</v>
      </c>
      <c r="C19" s="5" t="s">
        <v>13</v>
      </c>
      <c r="D19" s="6">
        <v>5307.9375</v>
      </c>
      <c r="E19" s="6">
        <v>21231.75</v>
      </c>
      <c r="F19" s="6">
        <v>84927</v>
      </c>
      <c r="H19" s="7" t="str">
        <f t="shared" si="0"/>
        <v>Sven Ottlieb</v>
      </c>
      <c r="I19" s="7" t="str">
        <f t="shared" si="1"/>
        <v>SVEN</v>
      </c>
      <c r="J19" s="7" t="str">
        <f t="shared" si="2"/>
        <v>ottlieb</v>
      </c>
      <c r="K19" s="7" t="str">
        <f t="shared" si="3"/>
        <v>ven</v>
      </c>
      <c r="L19" s="7" t="str">
        <f t="shared" si="4"/>
        <v>Ott</v>
      </c>
      <c r="M19" s="7" t="str">
        <f t="shared" si="5"/>
        <v>Sve27ieb</v>
      </c>
    </row>
    <row r="20" spans="1:13" x14ac:dyDescent="0.35">
      <c r="A20" s="4" t="s">
        <v>41</v>
      </c>
      <c r="B20" s="4" t="s">
        <v>42</v>
      </c>
      <c r="C20" s="5" t="s">
        <v>8</v>
      </c>
      <c r="D20" s="6">
        <v>3724.375</v>
      </c>
      <c r="E20" s="6">
        <v>14897.5</v>
      </c>
      <c r="F20" s="6">
        <v>59590</v>
      </c>
      <c r="H20" s="7" t="str">
        <f t="shared" si="0"/>
        <v>Janine Labrune</v>
      </c>
      <c r="I20" s="7" t="str">
        <f t="shared" si="1"/>
        <v>JANINE</v>
      </c>
      <c r="J20" s="7" t="str">
        <f t="shared" si="2"/>
        <v>labrune</v>
      </c>
      <c r="K20" s="7" t="str">
        <f t="shared" si="3"/>
        <v>ine</v>
      </c>
      <c r="L20" s="7" t="str">
        <f t="shared" si="4"/>
        <v>Lab</v>
      </c>
      <c r="M20" s="7" t="str">
        <f t="shared" si="5"/>
        <v>Jan90une</v>
      </c>
    </row>
    <row r="21" spans="1:13" x14ac:dyDescent="0.35">
      <c r="A21" s="4" t="s">
        <v>43</v>
      </c>
      <c r="B21" s="4" t="s">
        <v>44</v>
      </c>
      <c r="C21" s="5" t="s">
        <v>8</v>
      </c>
      <c r="D21" s="6">
        <v>11206.090000000002</v>
      </c>
      <c r="E21" s="6">
        <v>44824.360000000008</v>
      </c>
      <c r="F21" s="6">
        <v>160087</v>
      </c>
      <c r="H21" s="7" t="str">
        <f t="shared" si="0"/>
        <v>Ann Devon</v>
      </c>
      <c r="I21" s="7" t="str">
        <f t="shared" si="1"/>
        <v>ANN</v>
      </c>
      <c r="J21" s="7" t="str">
        <f t="shared" si="2"/>
        <v>devon</v>
      </c>
      <c r="K21" s="7" t="str">
        <f t="shared" si="3"/>
        <v>Ann</v>
      </c>
      <c r="L21" s="7" t="str">
        <f t="shared" si="4"/>
        <v>Dev</v>
      </c>
      <c r="M21" s="7" t="str">
        <f t="shared" si="5"/>
        <v>Ann87von</v>
      </c>
    </row>
    <row r="22" spans="1:13" x14ac:dyDescent="0.35">
      <c r="A22" s="4" t="s">
        <v>45</v>
      </c>
      <c r="B22" s="4" t="s">
        <v>46</v>
      </c>
      <c r="C22" s="5" t="s">
        <v>13</v>
      </c>
      <c r="D22" s="6">
        <v>11355.330000000002</v>
      </c>
      <c r="E22" s="6">
        <v>45421.320000000007</v>
      </c>
      <c r="F22" s="6">
        <v>162219</v>
      </c>
      <c r="H22" s="7" t="str">
        <f t="shared" si="0"/>
        <v>Roland Mendel</v>
      </c>
      <c r="I22" s="7" t="str">
        <f t="shared" si="1"/>
        <v>ROLAND</v>
      </c>
      <c r="J22" s="7" t="str">
        <f t="shared" si="2"/>
        <v>mendel</v>
      </c>
      <c r="K22" s="7" t="str">
        <f t="shared" si="3"/>
        <v>and</v>
      </c>
      <c r="L22" s="7" t="str">
        <f t="shared" si="4"/>
        <v>Men</v>
      </c>
      <c r="M22" s="7" t="str">
        <f t="shared" si="5"/>
        <v>Rol19del</v>
      </c>
    </row>
    <row r="23" spans="1:13" x14ac:dyDescent="0.35">
      <c r="A23" s="4" t="s">
        <v>47</v>
      </c>
      <c r="B23" s="4" t="s">
        <v>48</v>
      </c>
      <c r="C23" s="5" t="s">
        <v>8</v>
      </c>
      <c r="D23" s="6">
        <v>9646.0000000000018</v>
      </c>
      <c r="E23" s="6">
        <v>38584.000000000007</v>
      </c>
      <c r="F23" s="6">
        <v>137800</v>
      </c>
      <c r="H23" s="7" t="str">
        <f t="shared" si="0"/>
        <v>Aria Cruz</v>
      </c>
      <c r="I23" s="7" t="str">
        <f t="shared" si="1"/>
        <v>ARIA</v>
      </c>
      <c r="J23" s="7" t="str">
        <f t="shared" si="2"/>
        <v>cruz</v>
      </c>
      <c r="K23" s="7" t="str">
        <f t="shared" si="3"/>
        <v>ria</v>
      </c>
      <c r="L23" s="7" t="str">
        <f t="shared" si="4"/>
        <v>Cru</v>
      </c>
      <c r="M23" s="7" t="str">
        <f t="shared" si="5"/>
        <v>Ari00ruz</v>
      </c>
    </row>
    <row r="24" spans="1:13" x14ac:dyDescent="0.35">
      <c r="A24" s="4" t="s">
        <v>49</v>
      </c>
      <c r="B24" s="4" t="s">
        <v>50</v>
      </c>
      <c r="C24" s="5" t="s">
        <v>13</v>
      </c>
      <c r="D24" s="6">
        <v>3714.5625</v>
      </c>
      <c r="E24" s="6">
        <v>14858.25</v>
      </c>
      <c r="F24" s="6">
        <v>59433</v>
      </c>
      <c r="H24" s="7" t="str">
        <f t="shared" si="0"/>
        <v>Diego Roel</v>
      </c>
      <c r="I24" s="7" t="str">
        <f t="shared" si="1"/>
        <v>DIEGO</v>
      </c>
      <c r="J24" s="7" t="str">
        <f t="shared" si="2"/>
        <v>roel</v>
      </c>
      <c r="K24" s="7" t="str">
        <f t="shared" si="3"/>
        <v>ego</v>
      </c>
      <c r="L24" s="7" t="str">
        <f t="shared" si="4"/>
        <v>Roe</v>
      </c>
      <c r="M24" s="7" t="str">
        <f t="shared" si="5"/>
        <v>Die33oel</v>
      </c>
    </row>
    <row r="25" spans="1:13" x14ac:dyDescent="0.35">
      <c r="A25" s="4" t="s">
        <v>51</v>
      </c>
      <c r="B25" s="4" t="s">
        <v>52</v>
      </c>
      <c r="C25" s="5" t="s">
        <v>8</v>
      </c>
      <c r="D25" s="6">
        <v>10643.36</v>
      </c>
      <c r="E25" s="6">
        <v>42573.440000000002</v>
      </c>
      <c r="F25" s="6">
        <v>152048</v>
      </c>
      <c r="H25" s="7" t="str">
        <f t="shared" si="0"/>
        <v>Martine Rancé</v>
      </c>
      <c r="I25" s="7" t="str">
        <f t="shared" si="1"/>
        <v>MARTINE</v>
      </c>
      <c r="J25" s="7" t="str">
        <f t="shared" si="2"/>
        <v>rancé</v>
      </c>
      <c r="K25" s="7" t="str">
        <f t="shared" si="3"/>
        <v>ine</v>
      </c>
      <c r="L25" s="7" t="str">
        <f t="shared" si="4"/>
        <v>Ran</v>
      </c>
      <c r="M25" s="7" t="str">
        <f t="shared" si="5"/>
        <v>Mar48ncé</v>
      </c>
    </row>
    <row r="26" spans="1:13" x14ac:dyDescent="0.35">
      <c r="A26" s="4" t="s">
        <v>6</v>
      </c>
      <c r="B26" s="4" t="s">
        <v>53</v>
      </c>
      <c r="C26" s="5" t="s">
        <v>8</v>
      </c>
      <c r="D26" s="6">
        <v>8078.2100000000009</v>
      </c>
      <c r="E26" s="6">
        <v>32312.840000000004</v>
      </c>
      <c r="F26" s="6">
        <v>115403</v>
      </c>
      <c r="H26" s="7" t="str">
        <f t="shared" si="0"/>
        <v>Maria Larsson</v>
      </c>
      <c r="I26" s="7" t="str">
        <f t="shared" si="1"/>
        <v>MARIA</v>
      </c>
      <c r="J26" s="7" t="str">
        <f t="shared" si="2"/>
        <v>larsson</v>
      </c>
      <c r="K26" s="7" t="str">
        <f t="shared" si="3"/>
        <v>ria</v>
      </c>
      <c r="L26" s="7" t="str">
        <f t="shared" si="4"/>
        <v>Lar</v>
      </c>
      <c r="M26" s="7" t="str">
        <f t="shared" si="5"/>
        <v>Mar03son</v>
      </c>
    </row>
    <row r="27" spans="1:13" x14ac:dyDescent="0.35">
      <c r="A27" s="4" t="s">
        <v>54</v>
      </c>
      <c r="B27" s="4" t="s">
        <v>55</v>
      </c>
      <c r="C27" s="5" t="s">
        <v>13</v>
      </c>
      <c r="D27" s="6">
        <v>789.07499999999993</v>
      </c>
      <c r="E27" s="6">
        <v>3156.2999999999997</v>
      </c>
      <c r="F27" s="6">
        <v>21042</v>
      </c>
      <c r="H27" s="7" t="str">
        <f t="shared" si="0"/>
        <v>Peter Franken</v>
      </c>
      <c r="I27" s="7" t="str">
        <f t="shared" si="1"/>
        <v>PETER</v>
      </c>
      <c r="J27" s="7" t="str">
        <f t="shared" si="2"/>
        <v>franken</v>
      </c>
      <c r="K27" s="7" t="str">
        <f t="shared" si="3"/>
        <v>ter</v>
      </c>
      <c r="L27" s="7" t="str">
        <f t="shared" si="4"/>
        <v>Fra</v>
      </c>
      <c r="M27" s="7" t="str">
        <f t="shared" si="5"/>
        <v>Pet42ken</v>
      </c>
    </row>
    <row r="28" spans="1:13" x14ac:dyDescent="0.35">
      <c r="A28" s="4" t="s">
        <v>56</v>
      </c>
      <c r="B28" s="4" t="s">
        <v>57</v>
      </c>
      <c r="C28" s="5" t="s">
        <v>8</v>
      </c>
      <c r="D28" s="6">
        <v>9051</v>
      </c>
      <c r="E28" s="6">
        <v>36204</v>
      </c>
      <c r="F28" s="6">
        <v>129300</v>
      </c>
      <c r="H28" s="7" t="str">
        <f t="shared" si="0"/>
        <v>Carine Schmitt</v>
      </c>
      <c r="I28" s="7" t="str">
        <f t="shared" si="1"/>
        <v>CARINE</v>
      </c>
      <c r="J28" s="7" t="str">
        <f t="shared" si="2"/>
        <v>schmitt</v>
      </c>
      <c r="K28" s="7" t="str">
        <f t="shared" si="3"/>
        <v>ine</v>
      </c>
      <c r="L28" s="7" t="str">
        <f t="shared" si="4"/>
        <v>Sch</v>
      </c>
      <c r="M28" s="7" t="str">
        <f t="shared" si="5"/>
        <v>Car00itt</v>
      </c>
    </row>
    <row r="29" spans="1:13" x14ac:dyDescent="0.35">
      <c r="A29" s="4" t="s">
        <v>58</v>
      </c>
      <c r="B29" s="4" t="s">
        <v>59</v>
      </c>
      <c r="C29" s="5" t="s">
        <v>13</v>
      </c>
      <c r="D29" s="6">
        <v>15079.762500000001</v>
      </c>
      <c r="E29" s="6">
        <v>60319.05</v>
      </c>
      <c r="F29" s="6">
        <v>182785</v>
      </c>
      <c r="H29" s="7" t="str">
        <f t="shared" si="0"/>
        <v>Paolo Accorti</v>
      </c>
      <c r="I29" s="7" t="str">
        <f t="shared" si="1"/>
        <v>PAOLO</v>
      </c>
      <c r="J29" s="7" t="str">
        <f t="shared" si="2"/>
        <v>accorti</v>
      </c>
      <c r="K29" s="7" t="str">
        <f t="shared" si="3"/>
        <v>olo</v>
      </c>
      <c r="L29" s="7" t="str">
        <f t="shared" si="4"/>
        <v>Acc</v>
      </c>
      <c r="M29" s="7" t="str">
        <f t="shared" si="5"/>
        <v>Pao85rti</v>
      </c>
    </row>
    <row r="30" spans="1:13" x14ac:dyDescent="0.35">
      <c r="A30" s="4" t="s">
        <v>60</v>
      </c>
      <c r="B30" s="4" t="s">
        <v>61</v>
      </c>
      <c r="C30" s="5" t="s">
        <v>13</v>
      </c>
      <c r="D30" s="6">
        <v>16135.845000000001</v>
      </c>
      <c r="E30" s="6">
        <v>64543.380000000005</v>
      </c>
      <c r="F30" s="6">
        <v>195586</v>
      </c>
      <c r="H30" s="7" t="str">
        <f t="shared" si="0"/>
        <v xml:space="preserve">Lino Rodriguez </v>
      </c>
      <c r="I30" s="7" t="str">
        <f t="shared" si="1"/>
        <v>LINO</v>
      </c>
      <c r="J30" s="7" t="str">
        <f t="shared" si="2"/>
        <v xml:space="preserve">rodriguez </v>
      </c>
      <c r="K30" s="7" t="str">
        <f t="shared" si="3"/>
        <v>ino</v>
      </c>
      <c r="L30" s="7" t="str">
        <f t="shared" si="4"/>
        <v>Rod</v>
      </c>
      <c r="M30" s="7" t="str">
        <f t="shared" si="5"/>
        <v xml:space="preserve">Lin86ez </v>
      </c>
    </row>
    <row r="31" spans="1:13" x14ac:dyDescent="0.35">
      <c r="A31" s="4" t="s">
        <v>62</v>
      </c>
      <c r="B31" s="4" t="s">
        <v>63</v>
      </c>
      <c r="C31" s="5" t="s">
        <v>13</v>
      </c>
      <c r="D31" s="6">
        <v>1210.4624999999999</v>
      </c>
      <c r="E31" s="6">
        <v>4841.8499999999995</v>
      </c>
      <c r="F31" s="6">
        <v>32279</v>
      </c>
      <c r="H31" s="7" t="str">
        <f t="shared" si="0"/>
        <v>Eduardo Saavedra</v>
      </c>
      <c r="I31" s="7" t="str">
        <f t="shared" si="1"/>
        <v>EDUARDO</v>
      </c>
      <c r="J31" s="7" t="str">
        <f t="shared" si="2"/>
        <v>saavedra</v>
      </c>
      <c r="K31" s="7" t="str">
        <f t="shared" si="3"/>
        <v>rdo</v>
      </c>
      <c r="L31" s="7" t="str">
        <f t="shared" si="4"/>
        <v>Saa</v>
      </c>
      <c r="M31" s="7" t="str">
        <f t="shared" si="5"/>
        <v>Edu79dra</v>
      </c>
    </row>
    <row r="32" spans="1:13" x14ac:dyDescent="0.35">
      <c r="A32" s="4" t="s">
        <v>64</v>
      </c>
      <c r="B32" s="4" t="s">
        <v>65</v>
      </c>
      <c r="C32" s="5" t="s">
        <v>13</v>
      </c>
      <c r="D32" s="6">
        <v>6251.4900000000007</v>
      </c>
      <c r="E32" s="6">
        <v>25005.960000000003</v>
      </c>
      <c r="F32" s="6">
        <v>89307</v>
      </c>
      <c r="H32" s="7" t="str">
        <f t="shared" si="0"/>
        <v>José Freyre</v>
      </c>
      <c r="I32" s="7" t="str">
        <f t="shared" si="1"/>
        <v>JOSÉ</v>
      </c>
      <c r="J32" s="7" t="str">
        <f t="shared" si="2"/>
        <v>freyre</v>
      </c>
      <c r="K32" s="7" t="str">
        <f t="shared" si="3"/>
        <v>osé</v>
      </c>
      <c r="L32" s="7" t="str">
        <f t="shared" si="4"/>
        <v>Fre</v>
      </c>
      <c r="M32" s="7" t="str">
        <f t="shared" si="5"/>
        <v>Jos07yre</v>
      </c>
    </row>
    <row r="33" spans="1:13" x14ac:dyDescent="0.35">
      <c r="A33" s="4" t="s">
        <v>66</v>
      </c>
      <c r="B33" s="4" t="s">
        <v>67</v>
      </c>
      <c r="C33" s="5" t="s">
        <v>13</v>
      </c>
      <c r="D33" s="6">
        <v>7224.2800000000007</v>
      </c>
      <c r="E33" s="6">
        <v>28897.120000000003</v>
      </c>
      <c r="F33" s="6">
        <v>103204</v>
      </c>
      <c r="H33" s="7" t="str">
        <f t="shared" si="0"/>
        <v>André Fonseca</v>
      </c>
      <c r="I33" s="7" t="str">
        <f t="shared" si="1"/>
        <v>ANDRÉ</v>
      </c>
      <c r="J33" s="7" t="str">
        <f t="shared" si="2"/>
        <v>fonseca</v>
      </c>
      <c r="K33" s="7" t="str">
        <f t="shared" si="3"/>
        <v>dré</v>
      </c>
      <c r="L33" s="7" t="str">
        <f t="shared" si="4"/>
        <v>Fon</v>
      </c>
      <c r="M33" s="7" t="str">
        <f t="shared" si="5"/>
        <v>And04eca</v>
      </c>
    </row>
    <row r="34" spans="1:13" x14ac:dyDescent="0.35">
      <c r="A34" s="4" t="s">
        <v>68</v>
      </c>
      <c r="B34" s="4" t="s">
        <v>69</v>
      </c>
      <c r="C34" s="5" t="s">
        <v>13</v>
      </c>
      <c r="D34" s="6">
        <v>8783.9500000000007</v>
      </c>
      <c r="E34" s="6">
        <v>35135.800000000003</v>
      </c>
      <c r="F34" s="6">
        <v>125485</v>
      </c>
      <c r="H34" s="7" t="str">
        <f t="shared" si="0"/>
        <v>Howard Snyder</v>
      </c>
      <c r="I34" s="7" t="str">
        <f t="shared" si="1"/>
        <v>HOWARD</v>
      </c>
      <c r="J34" s="7" t="str">
        <f t="shared" si="2"/>
        <v>snyder</v>
      </c>
      <c r="K34" s="7" t="str">
        <f t="shared" si="3"/>
        <v>ard</v>
      </c>
      <c r="L34" s="7" t="str">
        <f t="shared" si="4"/>
        <v>Sny</v>
      </c>
      <c r="M34" s="7" t="str">
        <f t="shared" si="5"/>
        <v>How85der</v>
      </c>
    </row>
    <row r="35" spans="1:13" x14ac:dyDescent="0.35">
      <c r="A35" s="4" t="s">
        <v>70</v>
      </c>
      <c r="B35" s="4" t="s">
        <v>71</v>
      </c>
      <c r="C35" s="5" t="s">
        <v>13</v>
      </c>
      <c r="D35" s="6">
        <v>1068.1125</v>
      </c>
      <c r="E35" s="6">
        <v>4272.45</v>
      </c>
      <c r="F35" s="6">
        <v>28483</v>
      </c>
      <c r="H35" s="7" t="str">
        <f t="shared" si="0"/>
        <v>Manuel Pereira</v>
      </c>
      <c r="I35" s="7" t="str">
        <f t="shared" si="1"/>
        <v>MANUEL</v>
      </c>
      <c r="J35" s="7" t="str">
        <f t="shared" si="2"/>
        <v>pereira</v>
      </c>
      <c r="K35" s="7" t="str">
        <f t="shared" si="3"/>
        <v>uel</v>
      </c>
      <c r="L35" s="7" t="str">
        <f t="shared" si="4"/>
        <v>Per</v>
      </c>
      <c r="M35" s="7" t="str">
        <f t="shared" si="5"/>
        <v>Man83ira</v>
      </c>
    </row>
    <row r="36" spans="1:13" x14ac:dyDescent="0.35">
      <c r="A36" s="4" t="s">
        <v>72</v>
      </c>
      <c r="B36" s="4" t="s">
        <v>73</v>
      </c>
      <c r="C36" s="5" t="s">
        <v>13</v>
      </c>
      <c r="D36" s="6">
        <v>11746.070000000002</v>
      </c>
      <c r="E36" s="6">
        <v>46984.280000000006</v>
      </c>
      <c r="F36" s="6">
        <v>167801</v>
      </c>
      <c r="H36" s="7" t="str">
        <f t="shared" si="0"/>
        <v>Mario Pontes</v>
      </c>
      <c r="I36" s="7" t="str">
        <f t="shared" si="1"/>
        <v>MARIO</v>
      </c>
      <c r="J36" s="7" t="str">
        <f t="shared" si="2"/>
        <v>pontes</v>
      </c>
      <c r="K36" s="7" t="str">
        <f t="shared" si="3"/>
        <v>rio</v>
      </c>
      <c r="L36" s="7" t="str">
        <f t="shared" si="4"/>
        <v>Pon</v>
      </c>
      <c r="M36" s="7" t="str">
        <f t="shared" si="5"/>
        <v>Mar01tes</v>
      </c>
    </row>
    <row r="37" spans="1:13" x14ac:dyDescent="0.35">
      <c r="A37" s="4" t="s">
        <v>74</v>
      </c>
      <c r="B37" s="4" t="s">
        <v>75</v>
      </c>
      <c r="C37" s="5" t="s">
        <v>13</v>
      </c>
      <c r="D37" s="6">
        <v>16122.2325</v>
      </c>
      <c r="E37" s="6">
        <v>64488.93</v>
      </c>
      <c r="F37" s="6">
        <v>195421</v>
      </c>
      <c r="H37" s="7" t="str">
        <f t="shared" si="0"/>
        <v>Carlos Hernández</v>
      </c>
      <c r="I37" s="7" t="str">
        <f t="shared" si="1"/>
        <v>CARLOS</v>
      </c>
      <c r="J37" s="7" t="str">
        <f t="shared" si="2"/>
        <v>hernández</v>
      </c>
      <c r="K37" s="7" t="str">
        <f t="shared" si="3"/>
        <v>los</v>
      </c>
      <c r="L37" s="7" t="str">
        <f t="shared" si="4"/>
        <v>Her</v>
      </c>
      <c r="M37" s="7" t="str">
        <f t="shared" si="5"/>
        <v>Car21dez</v>
      </c>
    </row>
    <row r="38" spans="1:13" x14ac:dyDescent="0.35">
      <c r="A38" s="4" t="s">
        <v>76</v>
      </c>
      <c r="B38" s="4" t="s">
        <v>77</v>
      </c>
      <c r="C38" s="5" t="s">
        <v>13</v>
      </c>
      <c r="D38" s="6">
        <v>11379.130000000001</v>
      </c>
      <c r="E38" s="6">
        <v>45516.520000000004</v>
      </c>
      <c r="F38" s="6">
        <v>162559</v>
      </c>
      <c r="H38" s="7" t="str">
        <f t="shared" si="0"/>
        <v>Yoshi Latimer</v>
      </c>
      <c r="I38" s="7" t="str">
        <f t="shared" si="1"/>
        <v>YOSHI</v>
      </c>
      <c r="J38" s="7" t="str">
        <f t="shared" si="2"/>
        <v>latimer</v>
      </c>
      <c r="K38" s="7" t="str">
        <f t="shared" si="3"/>
        <v>shi</v>
      </c>
      <c r="L38" s="7" t="str">
        <f t="shared" si="4"/>
        <v>Lat</v>
      </c>
      <c r="M38" s="7" t="str">
        <f t="shared" si="5"/>
        <v>Yos59mer</v>
      </c>
    </row>
    <row r="39" spans="1:13" x14ac:dyDescent="0.35">
      <c r="A39" s="4" t="s">
        <v>78</v>
      </c>
      <c r="B39" s="4" t="s">
        <v>79</v>
      </c>
      <c r="C39" s="5" t="s">
        <v>8</v>
      </c>
      <c r="D39" s="6">
        <v>7023.31</v>
      </c>
      <c r="E39" s="6">
        <v>28093.24</v>
      </c>
      <c r="F39" s="6">
        <v>100333</v>
      </c>
      <c r="H39" s="7" t="str">
        <f t="shared" si="0"/>
        <v>Patricia McKenna</v>
      </c>
      <c r="I39" s="7" t="str">
        <f t="shared" si="1"/>
        <v>PATRICIA</v>
      </c>
      <c r="J39" s="7" t="str">
        <f t="shared" si="2"/>
        <v>mckenna</v>
      </c>
      <c r="K39" s="7" t="str">
        <f t="shared" si="3"/>
        <v>cia</v>
      </c>
      <c r="L39" s="7" t="str">
        <f t="shared" si="4"/>
        <v>McK</v>
      </c>
      <c r="M39" s="7" t="str">
        <f t="shared" si="5"/>
        <v>Pat33nna</v>
      </c>
    </row>
    <row r="40" spans="1:13" x14ac:dyDescent="0.35">
      <c r="A40" s="4" t="s">
        <v>80</v>
      </c>
      <c r="B40" s="4" t="s">
        <v>81</v>
      </c>
      <c r="C40" s="5" t="s">
        <v>8</v>
      </c>
      <c r="D40" s="6">
        <v>2599.125</v>
      </c>
      <c r="E40" s="6">
        <v>10396.5</v>
      </c>
      <c r="F40" s="6">
        <v>41586</v>
      </c>
      <c r="H40" s="7" t="str">
        <f t="shared" si="0"/>
        <v>Helen Bennett</v>
      </c>
      <c r="I40" s="7" t="str">
        <f t="shared" si="1"/>
        <v>HELEN</v>
      </c>
      <c r="J40" s="7" t="str">
        <f t="shared" si="2"/>
        <v>bennett</v>
      </c>
      <c r="K40" s="7" t="str">
        <f t="shared" si="3"/>
        <v>len</v>
      </c>
      <c r="L40" s="7" t="str">
        <f t="shared" si="4"/>
        <v>Ben</v>
      </c>
      <c r="M40" s="7" t="str">
        <f t="shared" si="5"/>
        <v>Hel86ett</v>
      </c>
    </row>
    <row r="41" spans="1:13" x14ac:dyDescent="0.35">
      <c r="A41" s="4" t="s">
        <v>82</v>
      </c>
      <c r="B41" s="4" t="s">
        <v>83</v>
      </c>
      <c r="C41" s="5" t="s">
        <v>13</v>
      </c>
      <c r="D41" s="6">
        <v>4428.25</v>
      </c>
      <c r="E41" s="6">
        <v>17713</v>
      </c>
      <c r="F41" s="6">
        <v>70852</v>
      </c>
      <c r="H41" s="7" t="str">
        <f t="shared" si="0"/>
        <v>Philip Cramer</v>
      </c>
      <c r="I41" s="7" t="str">
        <f t="shared" si="1"/>
        <v>PHILIP</v>
      </c>
      <c r="J41" s="7" t="str">
        <f t="shared" si="2"/>
        <v>cramer</v>
      </c>
      <c r="K41" s="7" t="str">
        <f t="shared" si="3"/>
        <v>lip</v>
      </c>
      <c r="L41" s="7" t="str">
        <f t="shared" si="4"/>
        <v>Cra</v>
      </c>
      <c r="M41" s="7" t="str">
        <f t="shared" si="5"/>
        <v>Phi52mer</v>
      </c>
    </row>
    <row r="42" spans="1:13" x14ac:dyDescent="0.35">
      <c r="A42" s="4" t="s">
        <v>84</v>
      </c>
      <c r="B42" s="4" t="s">
        <v>85</v>
      </c>
      <c r="C42" s="5" t="s">
        <v>13</v>
      </c>
      <c r="D42" s="6">
        <v>8408.5400000000009</v>
      </c>
      <c r="E42" s="6">
        <v>33634.160000000003</v>
      </c>
      <c r="F42" s="6">
        <v>120122</v>
      </c>
      <c r="H42" s="7" t="str">
        <f t="shared" si="0"/>
        <v>Daniel Tonini</v>
      </c>
      <c r="I42" s="7" t="str">
        <f t="shared" si="1"/>
        <v>DANIEL</v>
      </c>
      <c r="J42" s="7" t="str">
        <f t="shared" si="2"/>
        <v>tonini</v>
      </c>
      <c r="K42" s="7" t="str">
        <f t="shared" si="3"/>
        <v>iel</v>
      </c>
      <c r="L42" s="7" t="str">
        <f t="shared" si="4"/>
        <v>Ton</v>
      </c>
      <c r="M42" s="7" t="str">
        <f t="shared" si="5"/>
        <v>Dan22ini</v>
      </c>
    </row>
    <row r="43" spans="1:13" x14ac:dyDescent="0.35">
      <c r="A43" s="4" t="s">
        <v>86</v>
      </c>
      <c r="B43" s="4" t="s">
        <v>87</v>
      </c>
      <c r="C43" s="5" t="s">
        <v>8</v>
      </c>
      <c r="D43" s="6">
        <v>4237.5</v>
      </c>
      <c r="E43" s="6">
        <v>16950</v>
      </c>
      <c r="F43" s="6">
        <v>67800</v>
      </c>
      <c r="H43" s="7" t="str">
        <f t="shared" si="0"/>
        <v>Annette Roulet</v>
      </c>
      <c r="I43" s="7" t="str">
        <f t="shared" si="1"/>
        <v>ANNETTE</v>
      </c>
      <c r="J43" s="7" t="str">
        <f t="shared" si="2"/>
        <v>roulet</v>
      </c>
      <c r="K43" s="7" t="str">
        <f t="shared" si="3"/>
        <v>tte</v>
      </c>
      <c r="L43" s="7" t="str">
        <f t="shared" si="4"/>
        <v>Rou</v>
      </c>
      <c r="M43" s="7" t="str">
        <f t="shared" si="5"/>
        <v>Ann00let</v>
      </c>
    </row>
    <row r="44" spans="1:13" x14ac:dyDescent="0.35">
      <c r="A44" s="4" t="s">
        <v>76</v>
      </c>
      <c r="B44" s="4" t="s">
        <v>88</v>
      </c>
      <c r="C44" s="5" t="s">
        <v>13</v>
      </c>
      <c r="D44" s="6">
        <v>7193.06</v>
      </c>
      <c r="E44" s="6">
        <v>28772.240000000002</v>
      </c>
      <c r="F44" s="6">
        <v>102758</v>
      </c>
      <c r="H44" s="7" t="str">
        <f t="shared" si="0"/>
        <v>Yoshi Tannamuri</v>
      </c>
      <c r="I44" s="7" t="str">
        <f t="shared" si="1"/>
        <v>YOSHI</v>
      </c>
      <c r="J44" s="7" t="str">
        <f t="shared" si="2"/>
        <v>tannamuri</v>
      </c>
      <c r="K44" s="7" t="str">
        <f t="shared" si="3"/>
        <v>shi</v>
      </c>
      <c r="L44" s="7" t="str">
        <f t="shared" si="4"/>
        <v>Tan</v>
      </c>
      <c r="M44" s="7" t="str">
        <f t="shared" si="5"/>
        <v>Yos58uri</v>
      </c>
    </row>
    <row r="45" spans="1:13" x14ac:dyDescent="0.35">
      <c r="A45" s="4" t="s">
        <v>89</v>
      </c>
      <c r="B45" s="4" t="s">
        <v>90</v>
      </c>
      <c r="C45" s="5" t="s">
        <v>13</v>
      </c>
      <c r="D45" s="6">
        <v>6281.170000000001</v>
      </c>
      <c r="E45" s="6">
        <v>25124.680000000004</v>
      </c>
      <c r="F45" s="6">
        <v>89731</v>
      </c>
      <c r="H45" s="7" t="str">
        <f t="shared" si="0"/>
        <v>John Steel</v>
      </c>
      <c r="I45" s="7" t="str">
        <f t="shared" si="1"/>
        <v>JOHN</v>
      </c>
      <c r="J45" s="7" t="str">
        <f t="shared" si="2"/>
        <v>steel</v>
      </c>
      <c r="K45" s="7" t="str">
        <f t="shared" si="3"/>
        <v>ohn</v>
      </c>
      <c r="L45" s="7" t="str">
        <f t="shared" si="4"/>
        <v>Ste</v>
      </c>
      <c r="M45" s="7" t="str">
        <f t="shared" si="5"/>
        <v>Joh31eel</v>
      </c>
    </row>
    <row r="46" spans="1:13" x14ac:dyDescent="0.35">
      <c r="A46" s="4" t="s">
        <v>91</v>
      </c>
      <c r="B46" s="4" t="s">
        <v>92</v>
      </c>
      <c r="C46" s="5" t="s">
        <v>8</v>
      </c>
      <c r="D46" s="6">
        <v>11697.7</v>
      </c>
      <c r="E46" s="6">
        <v>46790.8</v>
      </c>
      <c r="F46" s="6">
        <v>167110</v>
      </c>
      <c r="H46" s="7" t="str">
        <f t="shared" si="0"/>
        <v>Renate Messner</v>
      </c>
      <c r="I46" s="7" t="str">
        <f t="shared" si="1"/>
        <v>RENATE</v>
      </c>
      <c r="J46" s="7" t="str">
        <f t="shared" si="2"/>
        <v>messner</v>
      </c>
      <c r="K46" s="7" t="str">
        <f t="shared" si="3"/>
        <v>ate</v>
      </c>
      <c r="L46" s="7" t="str">
        <f t="shared" si="4"/>
        <v>Mes</v>
      </c>
      <c r="M46" s="7" t="str">
        <f t="shared" si="5"/>
        <v>Ren10ner</v>
      </c>
    </row>
    <row r="47" spans="1:13" x14ac:dyDescent="0.35">
      <c r="A47" s="4" t="s">
        <v>93</v>
      </c>
      <c r="B47" s="4" t="s">
        <v>94</v>
      </c>
      <c r="C47" s="5" t="s">
        <v>13</v>
      </c>
      <c r="D47" s="6">
        <v>2867.9375</v>
      </c>
      <c r="E47" s="6">
        <v>11471.75</v>
      </c>
      <c r="F47" s="6">
        <v>45887</v>
      </c>
      <c r="H47" s="7" t="str">
        <f t="shared" si="0"/>
        <v>Jaime Yorres</v>
      </c>
      <c r="I47" s="7" t="str">
        <f t="shared" si="1"/>
        <v>JAIME</v>
      </c>
      <c r="J47" s="7" t="str">
        <f t="shared" si="2"/>
        <v>yorres</v>
      </c>
      <c r="K47" s="7" t="str">
        <f t="shared" si="3"/>
        <v>ime</v>
      </c>
      <c r="L47" s="7" t="str">
        <f t="shared" si="4"/>
        <v>Yor</v>
      </c>
      <c r="M47" s="7" t="str">
        <f t="shared" si="5"/>
        <v>Jai87res</v>
      </c>
    </row>
    <row r="48" spans="1:13" x14ac:dyDescent="0.35">
      <c r="A48" s="4" t="s">
        <v>74</v>
      </c>
      <c r="B48" s="4" t="s">
        <v>95</v>
      </c>
      <c r="C48" s="5" t="s">
        <v>13</v>
      </c>
      <c r="D48" s="6">
        <v>4373.375</v>
      </c>
      <c r="E48" s="6">
        <v>17493.5</v>
      </c>
      <c r="F48" s="6">
        <v>69974</v>
      </c>
      <c r="H48" s="7" t="str">
        <f t="shared" si="0"/>
        <v>Carlos González</v>
      </c>
      <c r="I48" s="7" t="str">
        <f t="shared" si="1"/>
        <v>CARLOS</v>
      </c>
      <c r="J48" s="7" t="str">
        <f t="shared" si="2"/>
        <v>gonzález</v>
      </c>
      <c r="K48" s="7" t="str">
        <f t="shared" si="3"/>
        <v>los</v>
      </c>
      <c r="L48" s="7" t="str">
        <f t="shared" si="4"/>
        <v>Gon</v>
      </c>
      <c r="M48" s="7" t="str">
        <f t="shared" si="5"/>
        <v>Car74lez</v>
      </c>
    </row>
    <row r="49" spans="1:13" x14ac:dyDescent="0.35">
      <c r="A49" s="4" t="s">
        <v>96</v>
      </c>
      <c r="B49" s="4" t="s">
        <v>97</v>
      </c>
      <c r="C49" s="5" t="s">
        <v>13</v>
      </c>
      <c r="D49" s="6">
        <v>7177.9400000000005</v>
      </c>
      <c r="E49" s="6">
        <v>28711.760000000002</v>
      </c>
      <c r="F49" s="6">
        <v>102542</v>
      </c>
      <c r="H49" s="7" t="str">
        <f t="shared" si="0"/>
        <v>Felipe Izquierdo</v>
      </c>
      <c r="I49" s="7" t="str">
        <f t="shared" si="1"/>
        <v>FELIPE</v>
      </c>
      <c r="J49" s="7" t="str">
        <f t="shared" si="2"/>
        <v>izquierdo</v>
      </c>
      <c r="K49" s="7" t="str">
        <f t="shared" si="3"/>
        <v>ipe</v>
      </c>
      <c r="L49" s="7" t="str">
        <f t="shared" si="4"/>
        <v>Izq</v>
      </c>
      <c r="M49" s="7" t="str">
        <f t="shared" si="5"/>
        <v>Fel42rdo</v>
      </c>
    </row>
    <row r="50" spans="1:13" x14ac:dyDescent="0.35">
      <c r="A50" s="4" t="s">
        <v>98</v>
      </c>
      <c r="B50" s="4" t="s">
        <v>99</v>
      </c>
      <c r="C50" s="5" t="s">
        <v>8</v>
      </c>
      <c r="D50" s="6">
        <v>892.65</v>
      </c>
      <c r="E50" s="6">
        <v>3570.6</v>
      </c>
      <c r="F50" s="6">
        <v>23804</v>
      </c>
      <c r="H50" s="7" t="str">
        <f t="shared" si="0"/>
        <v>Fran Wilson</v>
      </c>
      <c r="I50" s="7" t="str">
        <f t="shared" si="1"/>
        <v>FRAN</v>
      </c>
      <c r="J50" s="7" t="str">
        <f t="shared" si="2"/>
        <v>wilson</v>
      </c>
      <c r="K50" s="7" t="str">
        <f t="shared" si="3"/>
        <v>ran</v>
      </c>
      <c r="L50" s="7" t="str">
        <f t="shared" si="4"/>
        <v>Wil</v>
      </c>
      <c r="M50" s="7" t="str">
        <f t="shared" si="5"/>
        <v>Fra04son</v>
      </c>
    </row>
    <row r="51" spans="1:13" x14ac:dyDescent="0.35">
      <c r="A51" s="4" t="s">
        <v>100</v>
      </c>
      <c r="B51" s="4" t="s">
        <v>101</v>
      </c>
      <c r="C51" s="5" t="s">
        <v>13</v>
      </c>
      <c r="D51" s="6">
        <v>1161.675</v>
      </c>
      <c r="E51" s="6">
        <v>4646.7</v>
      </c>
      <c r="F51" s="6">
        <v>30978</v>
      </c>
      <c r="H51" s="7" t="str">
        <f t="shared" si="0"/>
        <v>Giovanni Rovelli</v>
      </c>
      <c r="I51" s="7" t="str">
        <f t="shared" si="1"/>
        <v>GIOVANNI</v>
      </c>
      <c r="J51" s="7" t="str">
        <f t="shared" si="2"/>
        <v>rovelli</v>
      </c>
      <c r="K51" s="7" t="str">
        <f t="shared" si="3"/>
        <v>nni</v>
      </c>
      <c r="L51" s="7" t="str">
        <f t="shared" si="4"/>
        <v>Rov</v>
      </c>
      <c r="M51" s="7" t="str">
        <f t="shared" si="5"/>
        <v>Gio78lli</v>
      </c>
    </row>
    <row r="52" spans="1:13" x14ac:dyDescent="0.35">
      <c r="A52" s="4" t="s">
        <v>102</v>
      </c>
      <c r="B52" s="4" t="s">
        <v>103</v>
      </c>
      <c r="C52" s="5" t="s">
        <v>8</v>
      </c>
      <c r="D52" s="6">
        <v>10997.000000000002</v>
      </c>
      <c r="E52" s="6">
        <v>43988.000000000007</v>
      </c>
      <c r="F52" s="6">
        <v>157100</v>
      </c>
      <c r="H52" s="7" t="str">
        <f t="shared" si="0"/>
        <v>Catherine Dewey</v>
      </c>
      <c r="I52" s="7" t="str">
        <f t="shared" si="1"/>
        <v>CATHERINE</v>
      </c>
      <c r="J52" s="7" t="str">
        <f t="shared" si="2"/>
        <v>dewey</v>
      </c>
      <c r="K52" s="7" t="str">
        <f t="shared" si="3"/>
        <v>ine</v>
      </c>
      <c r="L52" s="7" t="str">
        <f t="shared" si="4"/>
        <v>Dew</v>
      </c>
      <c r="M52" s="7" t="str">
        <f t="shared" si="5"/>
        <v>Cat00wey</v>
      </c>
    </row>
    <row r="53" spans="1:13" x14ac:dyDescent="0.35">
      <c r="A53" s="4" t="s">
        <v>104</v>
      </c>
      <c r="B53" s="4" t="s">
        <v>105</v>
      </c>
      <c r="C53" s="5" t="s">
        <v>13</v>
      </c>
      <c r="D53" s="6">
        <v>4188.9375</v>
      </c>
      <c r="E53" s="6">
        <v>16755.75</v>
      </c>
      <c r="F53" s="6">
        <v>67023</v>
      </c>
      <c r="H53" s="7" t="str">
        <f t="shared" si="0"/>
        <v>Jean Fresnière</v>
      </c>
      <c r="I53" s="7" t="str">
        <f t="shared" si="1"/>
        <v>JEAN</v>
      </c>
      <c r="J53" s="7" t="str">
        <f t="shared" si="2"/>
        <v>fresnière</v>
      </c>
      <c r="K53" s="7" t="str">
        <f t="shared" si="3"/>
        <v>ean</v>
      </c>
      <c r="L53" s="7" t="str">
        <f t="shared" si="4"/>
        <v>Fre</v>
      </c>
      <c r="M53" s="7" t="str">
        <f t="shared" si="5"/>
        <v>Jea23ère</v>
      </c>
    </row>
    <row r="54" spans="1:13" x14ac:dyDescent="0.35">
      <c r="A54" s="4" t="s">
        <v>106</v>
      </c>
      <c r="B54" s="4" t="s">
        <v>107</v>
      </c>
      <c r="C54" s="5" t="s">
        <v>13</v>
      </c>
      <c r="D54" s="6">
        <v>3186.125</v>
      </c>
      <c r="E54" s="6">
        <v>12744.5</v>
      </c>
      <c r="F54" s="6">
        <v>50978</v>
      </c>
      <c r="H54" s="7" t="str">
        <f t="shared" si="0"/>
        <v>Alexander Feuer</v>
      </c>
      <c r="I54" s="7" t="str">
        <f t="shared" si="1"/>
        <v>ALEXANDER</v>
      </c>
      <c r="J54" s="7" t="str">
        <f t="shared" si="2"/>
        <v>feuer</v>
      </c>
      <c r="K54" s="7" t="str">
        <f t="shared" si="3"/>
        <v>der</v>
      </c>
      <c r="L54" s="7" t="str">
        <f t="shared" si="4"/>
        <v>Feu</v>
      </c>
      <c r="M54" s="7" t="str">
        <f t="shared" si="5"/>
        <v>Ale78uer</v>
      </c>
    </row>
    <row r="55" spans="1:13" x14ac:dyDescent="0.35">
      <c r="A55" s="4" t="s">
        <v>108</v>
      </c>
      <c r="B55" s="4" t="s">
        <v>109</v>
      </c>
      <c r="C55" s="5" t="s">
        <v>13</v>
      </c>
      <c r="D55" s="6">
        <v>8684.4800000000014</v>
      </c>
      <c r="E55" s="6">
        <v>34737.920000000006</v>
      </c>
      <c r="F55" s="6">
        <v>124064</v>
      </c>
      <c r="H55" s="7" t="str">
        <f t="shared" si="0"/>
        <v>Simon Crowther</v>
      </c>
      <c r="I55" s="7" t="str">
        <f t="shared" si="1"/>
        <v>SIMON</v>
      </c>
      <c r="J55" s="7" t="str">
        <f t="shared" si="2"/>
        <v>crowther</v>
      </c>
      <c r="K55" s="7" t="str">
        <f t="shared" si="3"/>
        <v>mon</v>
      </c>
      <c r="L55" s="7" t="str">
        <f t="shared" si="4"/>
        <v>Cro</v>
      </c>
      <c r="M55" s="7" t="str">
        <f t="shared" si="5"/>
        <v>Sim64her</v>
      </c>
    </row>
    <row r="56" spans="1:13" x14ac:dyDescent="0.35">
      <c r="A56" s="4" t="s">
        <v>110</v>
      </c>
      <c r="B56" s="4" t="s">
        <v>111</v>
      </c>
      <c r="C56" s="5" t="s">
        <v>8</v>
      </c>
      <c r="D56" s="6">
        <v>2751.0625</v>
      </c>
      <c r="E56" s="6">
        <v>11004.25</v>
      </c>
      <c r="F56" s="6">
        <v>44017</v>
      </c>
      <c r="H56" s="7" t="str">
        <f t="shared" si="0"/>
        <v>Yvonne Moncada</v>
      </c>
      <c r="I56" s="7" t="str">
        <f t="shared" si="1"/>
        <v>YVONNE</v>
      </c>
      <c r="J56" s="7" t="str">
        <f t="shared" si="2"/>
        <v>moncada</v>
      </c>
      <c r="K56" s="7" t="str">
        <f t="shared" si="3"/>
        <v>nne</v>
      </c>
      <c r="L56" s="7" t="str">
        <f t="shared" si="4"/>
        <v>Mon</v>
      </c>
      <c r="M56" s="7" t="str">
        <f t="shared" si="5"/>
        <v>Yvo17ada</v>
      </c>
    </row>
    <row r="57" spans="1:13" x14ac:dyDescent="0.35">
      <c r="A57" s="4" t="s">
        <v>112</v>
      </c>
      <c r="B57" s="4" t="s">
        <v>113</v>
      </c>
      <c r="C57" s="5" t="s">
        <v>8</v>
      </c>
      <c r="D57" s="6">
        <v>5293.9375</v>
      </c>
      <c r="E57" s="6">
        <v>21175.75</v>
      </c>
      <c r="F57" s="6">
        <v>84703</v>
      </c>
      <c r="H57" s="7" t="str">
        <f t="shared" si="0"/>
        <v>Rene Phillips</v>
      </c>
      <c r="I57" s="7" t="str">
        <f t="shared" si="1"/>
        <v>RENE</v>
      </c>
      <c r="J57" s="7" t="str">
        <f t="shared" si="2"/>
        <v>phillips</v>
      </c>
      <c r="K57" s="7" t="str">
        <f t="shared" si="3"/>
        <v>ene</v>
      </c>
      <c r="L57" s="7" t="str">
        <f t="shared" si="4"/>
        <v>Phi</v>
      </c>
      <c r="M57" s="7" t="str">
        <f t="shared" si="5"/>
        <v>Ren03ips</v>
      </c>
    </row>
    <row r="58" spans="1:13" x14ac:dyDescent="0.35">
      <c r="A58" s="4" t="s">
        <v>114</v>
      </c>
      <c r="B58" s="4" t="s">
        <v>115</v>
      </c>
      <c r="C58" s="5" t="s">
        <v>8</v>
      </c>
      <c r="D58" s="6">
        <v>4667.375</v>
      </c>
      <c r="E58" s="6">
        <v>18669.5</v>
      </c>
      <c r="F58" s="6">
        <v>74678</v>
      </c>
      <c r="H58" s="7" t="str">
        <f t="shared" si="0"/>
        <v>Henriette Pfalzheim</v>
      </c>
      <c r="I58" s="7" t="str">
        <f t="shared" si="1"/>
        <v>HENRIETTE</v>
      </c>
      <c r="J58" s="7" t="str">
        <f t="shared" si="2"/>
        <v>pfalzheim</v>
      </c>
      <c r="K58" s="7" t="str">
        <f t="shared" si="3"/>
        <v>tte</v>
      </c>
      <c r="L58" s="7" t="str">
        <f t="shared" si="4"/>
        <v>Pfa</v>
      </c>
      <c r="M58" s="7" t="str">
        <f t="shared" si="5"/>
        <v>Hen78eim</v>
      </c>
    </row>
    <row r="59" spans="1:13" x14ac:dyDescent="0.35">
      <c r="A59" s="4" t="s">
        <v>116</v>
      </c>
      <c r="B59" s="4" t="s">
        <v>117</v>
      </c>
      <c r="C59" s="5" t="s">
        <v>8</v>
      </c>
      <c r="D59" s="6">
        <v>11151.630000000001</v>
      </c>
      <c r="E59" s="6">
        <v>44606.520000000004</v>
      </c>
      <c r="F59" s="6">
        <v>159309</v>
      </c>
      <c r="H59" s="7" t="str">
        <f t="shared" si="0"/>
        <v>Marie Bertrand</v>
      </c>
      <c r="I59" s="7" t="str">
        <f t="shared" si="1"/>
        <v>MARIE</v>
      </c>
      <c r="J59" s="7" t="str">
        <f t="shared" si="2"/>
        <v>bertrand</v>
      </c>
      <c r="K59" s="7" t="str">
        <f t="shared" si="3"/>
        <v>rie</v>
      </c>
      <c r="L59" s="7" t="str">
        <f t="shared" si="4"/>
        <v>Ber</v>
      </c>
      <c r="M59" s="7" t="str">
        <f t="shared" si="5"/>
        <v>Mar09and</v>
      </c>
    </row>
    <row r="60" spans="1:13" x14ac:dyDescent="0.35">
      <c r="A60" s="4" t="s">
        <v>118</v>
      </c>
      <c r="B60" s="4" t="s">
        <v>119</v>
      </c>
      <c r="C60" s="5" t="s">
        <v>13</v>
      </c>
      <c r="D60" s="6">
        <v>8892.3100000000013</v>
      </c>
      <c r="E60" s="6">
        <v>35569.240000000005</v>
      </c>
      <c r="F60" s="6">
        <v>127033</v>
      </c>
      <c r="H60" s="7" t="str">
        <f t="shared" si="0"/>
        <v>Guillermo Fernández</v>
      </c>
      <c r="I60" s="7" t="str">
        <f t="shared" si="1"/>
        <v>GUILLERMO</v>
      </c>
      <c r="J60" s="7" t="str">
        <f t="shared" si="2"/>
        <v>fernández</v>
      </c>
      <c r="K60" s="7" t="str">
        <f t="shared" si="3"/>
        <v>rmo</v>
      </c>
      <c r="L60" s="7" t="str">
        <f t="shared" si="4"/>
        <v>Fer</v>
      </c>
      <c r="M60" s="7" t="str">
        <f t="shared" si="5"/>
        <v>Gui33dez</v>
      </c>
    </row>
    <row r="61" spans="1:13" x14ac:dyDescent="0.35">
      <c r="A61" s="4" t="s">
        <v>120</v>
      </c>
      <c r="B61" s="4" t="s">
        <v>121</v>
      </c>
      <c r="C61" s="5" t="s">
        <v>13</v>
      </c>
      <c r="D61" s="6">
        <v>15746.5275</v>
      </c>
      <c r="E61" s="6">
        <v>62986.11</v>
      </c>
      <c r="F61" s="6">
        <v>190867</v>
      </c>
      <c r="H61" s="7" t="str">
        <f t="shared" si="0"/>
        <v>Georg Pipps</v>
      </c>
      <c r="I61" s="7" t="str">
        <f t="shared" si="1"/>
        <v>GEORG</v>
      </c>
      <c r="J61" s="7" t="str">
        <f t="shared" si="2"/>
        <v>pipps</v>
      </c>
      <c r="K61" s="7" t="str">
        <f t="shared" si="3"/>
        <v>org</v>
      </c>
      <c r="L61" s="7" t="str">
        <f t="shared" si="4"/>
        <v>Pip</v>
      </c>
      <c r="M61" s="7" t="str">
        <f t="shared" si="5"/>
        <v>Geo67pps</v>
      </c>
    </row>
    <row r="62" spans="1:13" x14ac:dyDescent="0.35">
      <c r="A62" s="4" t="s">
        <v>122</v>
      </c>
      <c r="B62" s="4" t="s">
        <v>123</v>
      </c>
      <c r="C62" s="5" t="s">
        <v>8</v>
      </c>
      <c r="D62" s="6">
        <v>7329.14</v>
      </c>
      <c r="E62" s="6">
        <v>29316.560000000001</v>
      </c>
      <c r="F62" s="6">
        <v>104702</v>
      </c>
      <c r="H62" s="7" t="str">
        <f t="shared" si="0"/>
        <v>Isabel de Castro</v>
      </c>
      <c r="I62" s="7" t="str">
        <f t="shared" si="1"/>
        <v>ISABEL</v>
      </c>
      <c r="J62" s="7" t="str">
        <f t="shared" si="2"/>
        <v>de castro</v>
      </c>
      <c r="K62" s="7" t="str">
        <f t="shared" si="3"/>
        <v>bel</v>
      </c>
      <c r="L62" s="7" t="str">
        <f t="shared" si="4"/>
        <v xml:space="preserve">de </v>
      </c>
      <c r="M62" s="7" t="str">
        <f t="shared" si="5"/>
        <v>Isa02tro</v>
      </c>
    </row>
    <row r="63" spans="1:13" x14ac:dyDescent="0.35">
      <c r="A63" s="4" t="s">
        <v>124</v>
      </c>
      <c r="B63" s="4" t="s">
        <v>125</v>
      </c>
      <c r="C63" s="5" t="s">
        <v>13</v>
      </c>
      <c r="D63" s="6">
        <v>15077.205</v>
      </c>
      <c r="E63" s="6">
        <v>60308.82</v>
      </c>
      <c r="F63" s="6">
        <v>182754</v>
      </c>
      <c r="H63" s="7" t="str">
        <f t="shared" si="0"/>
        <v>Bernardo Batista</v>
      </c>
      <c r="I63" s="7" t="str">
        <f t="shared" si="1"/>
        <v>BERNARDO</v>
      </c>
      <c r="J63" s="7" t="str">
        <f t="shared" si="2"/>
        <v>batista</v>
      </c>
      <c r="K63" s="7" t="str">
        <f t="shared" si="3"/>
        <v>rdo</v>
      </c>
      <c r="L63" s="7" t="str">
        <f t="shared" si="4"/>
        <v>Bat</v>
      </c>
      <c r="M63" s="7" t="str">
        <f t="shared" si="5"/>
        <v>Ber54sta</v>
      </c>
    </row>
    <row r="64" spans="1:13" x14ac:dyDescent="0.35">
      <c r="A64" s="4" t="s">
        <v>126</v>
      </c>
      <c r="B64" s="4" t="s">
        <v>127</v>
      </c>
      <c r="C64" s="5" t="s">
        <v>8</v>
      </c>
      <c r="D64" s="6">
        <v>10400.250000000002</v>
      </c>
      <c r="E64" s="6">
        <v>41601.000000000007</v>
      </c>
      <c r="F64" s="6">
        <v>148575</v>
      </c>
      <c r="H64" s="7" t="str">
        <f t="shared" si="0"/>
        <v>Lúcia Carvalho</v>
      </c>
      <c r="I64" s="7" t="str">
        <f t="shared" si="1"/>
        <v>LÚCIA</v>
      </c>
      <c r="J64" s="7" t="str">
        <f t="shared" si="2"/>
        <v>carvalho</v>
      </c>
      <c r="K64" s="7" t="str">
        <f t="shared" si="3"/>
        <v>cia</v>
      </c>
      <c r="L64" s="7" t="str">
        <f t="shared" si="4"/>
        <v>Car</v>
      </c>
      <c r="M64" s="7" t="str">
        <f t="shared" si="5"/>
        <v>Lúc75lho</v>
      </c>
    </row>
    <row r="65" spans="1:13" x14ac:dyDescent="0.35">
      <c r="A65" s="4" t="s">
        <v>128</v>
      </c>
      <c r="B65" s="4" t="s">
        <v>129</v>
      </c>
      <c r="C65" s="5" t="s">
        <v>13</v>
      </c>
      <c r="D65" s="6">
        <v>10531.220000000001</v>
      </c>
      <c r="E65" s="6">
        <v>42124.880000000005</v>
      </c>
      <c r="F65" s="6">
        <v>150446</v>
      </c>
      <c r="H65" s="7" t="str">
        <f t="shared" si="0"/>
        <v>Horst Kloss</v>
      </c>
      <c r="I65" s="7" t="str">
        <f t="shared" si="1"/>
        <v>HORST</v>
      </c>
      <c r="J65" s="7" t="str">
        <f t="shared" si="2"/>
        <v>kloss</v>
      </c>
      <c r="K65" s="7" t="str">
        <f t="shared" si="3"/>
        <v>rst</v>
      </c>
      <c r="L65" s="7" t="str">
        <f t="shared" si="4"/>
        <v>Klo</v>
      </c>
      <c r="M65" s="7" t="str">
        <f t="shared" si="5"/>
        <v>Hor46oss</v>
      </c>
    </row>
    <row r="66" spans="1:13" x14ac:dyDescent="0.35">
      <c r="A66" s="4" t="s">
        <v>130</v>
      </c>
      <c r="B66" s="4" t="s">
        <v>131</v>
      </c>
      <c r="C66" s="5" t="s">
        <v>13</v>
      </c>
      <c r="D66" s="6">
        <v>8097.2500000000009</v>
      </c>
      <c r="E66" s="6">
        <v>32389.000000000004</v>
      </c>
      <c r="F66" s="6">
        <v>115675</v>
      </c>
      <c r="H66" s="7" t="str">
        <f t="shared" si="0"/>
        <v>Sergio Gutiérrez</v>
      </c>
      <c r="I66" s="7" t="str">
        <f t="shared" si="1"/>
        <v>SERGIO</v>
      </c>
      <c r="J66" s="7" t="str">
        <f t="shared" si="2"/>
        <v>gutiérrez</v>
      </c>
      <c r="K66" s="7" t="str">
        <f t="shared" si="3"/>
        <v>gio</v>
      </c>
      <c r="L66" s="7" t="str">
        <f t="shared" si="4"/>
        <v>Gut</v>
      </c>
      <c r="M66" s="7" t="str">
        <f t="shared" si="5"/>
        <v>Ser75rez</v>
      </c>
    </row>
    <row r="67" spans="1:13" x14ac:dyDescent="0.35">
      <c r="A67" s="4" t="s">
        <v>132</v>
      </c>
      <c r="B67" s="4" t="s">
        <v>99</v>
      </c>
      <c r="C67" s="5" t="s">
        <v>8</v>
      </c>
      <c r="D67" s="6">
        <v>999.9</v>
      </c>
      <c r="E67" s="6">
        <v>3999.6</v>
      </c>
      <c r="F67" s="6">
        <v>26664</v>
      </c>
      <c r="H67" s="7" t="str">
        <f t="shared" si="0"/>
        <v>Paula Wilson</v>
      </c>
      <c r="I67" s="7" t="str">
        <f t="shared" si="1"/>
        <v>PAULA</v>
      </c>
      <c r="J67" s="7" t="str">
        <f t="shared" si="2"/>
        <v>wilson</v>
      </c>
      <c r="K67" s="7" t="str">
        <f t="shared" si="3"/>
        <v>ula</v>
      </c>
      <c r="L67" s="7" t="str">
        <f t="shared" si="4"/>
        <v>Wil</v>
      </c>
      <c r="M67" s="7" t="str">
        <f t="shared" si="5"/>
        <v>Pau64son</v>
      </c>
    </row>
    <row r="68" spans="1:13" x14ac:dyDescent="0.35">
      <c r="A68" s="4" t="s">
        <v>133</v>
      </c>
      <c r="B68" s="4" t="s">
        <v>134</v>
      </c>
      <c r="C68" s="5" t="s">
        <v>13</v>
      </c>
      <c r="D68" s="6">
        <v>10376.59</v>
      </c>
      <c r="E68" s="6">
        <v>41506.36</v>
      </c>
      <c r="F68" s="6">
        <v>148237</v>
      </c>
      <c r="H68" s="7" t="str">
        <f t="shared" ref="H68:H93" si="6">_xlfn.CONCAT(A68," ",B68)</f>
        <v>Maurizio Moroni</v>
      </c>
      <c r="I68" s="7" t="str">
        <f t="shared" ref="I68:I93" si="7">UPPER(A68)</f>
        <v>MAURIZIO</v>
      </c>
      <c r="J68" s="7" t="str">
        <f t="shared" ref="J68:J93" si="8">LOWER(B68)</f>
        <v>moroni</v>
      </c>
      <c r="K68" s="7" t="str">
        <f t="shared" ref="K68:K93" si="9">RIGHT(A68,3)</f>
        <v>zio</v>
      </c>
      <c r="L68" s="7" t="str">
        <f t="shared" ref="L68:L93" si="10">LEFT(B68,3)</f>
        <v>Mor</v>
      </c>
      <c r="M68" s="7" t="str">
        <f t="shared" ref="M68:M93" si="11">_xlfn.CONCAT(LEFT(A68,3),RIGHT(F68,2),RIGHT(B68,3))</f>
        <v>Mau37oni</v>
      </c>
    </row>
    <row r="69" spans="1:13" x14ac:dyDescent="0.35">
      <c r="A69" s="4" t="s">
        <v>135</v>
      </c>
      <c r="B69" s="4" t="s">
        <v>136</v>
      </c>
      <c r="C69" s="5" t="s">
        <v>8</v>
      </c>
      <c r="D69" s="6">
        <v>2671.375</v>
      </c>
      <c r="E69" s="6">
        <v>10685.5</v>
      </c>
      <c r="F69" s="6">
        <v>42742</v>
      </c>
      <c r="H69" s="7" t="str">
        <f t="shared" si="6"/>
        <v>Janete Limeira</v>
      </c>
      <c r="I69" s="7" t="str">
        <f t="shared" si="7"/>
        <v>JANETE</v>
      </c>
      <c r="J69" s="7" t="str">
        <f t="shared" si="8"/>
        <v>limeira</v>
      </c>
      <c r="K69" s="7" t="str">
        <f t="shared" si="9"/>
        <v>ete</v>
      </c>
      <c r="L69" s="7" t="str">
        <f t="shared" si="10"/>
        <v>Lim</v>
      </c>
      <c r="M69" s="7" t="str">
        <f t="shared" si="11"/>
        <v>Jan42ira</v>
      </c>
    </row>
    <row r="70" spans="1:13" x14ac:dyDescent="0.35">
      <c r="A70" s="4" t="s">
        <v>137</v>
      </c>
      <c r="B70" s="4" t="s">
        <v>138</v>
      </c>
      <c r="C70" s="5" t="s">
        <v>13</v>
      </c>
      <c r="D70" s="6">
        <v>769.38749999999993</v>
      </c>
      <c r="E70" s="6">
        <v>3077.5499999999997</v>
      </c>
      <c r="F70" s="6">
        <v>20517</v>
      </c>
      <c r="H70" s="7" t="str">
        <f t="shared" si="6"/>
        <v>Michael Holz</v>
      </c>
      <c r="I70" s="7" t="str">
        <f t="shared" si="7"/>
        <v>MICHAEL</v>
      </c>
      <c r="J70" s="7" t="str">
        <f t="shared" si="8"/>
        <v>holz</v>
      </c>
      <c r="K70" s="7" t="str">
        <f t="shared" si="9"/>
        <v>ael</v>
      </c>
      <c r="L70" s="7" t="str">
        <f t="shared" si="10"/>
        <v>Hol</v>
      </c>
      <c r="M70" s="7" t="str">
        <f t="shared" si="11"/>
        <v>Mic17olz</v>
      </c>
    </row>
    <row r="71" spans="1:13" x14ac:dyDescent="0.35">
      <c r="A71" s="4" t="s">
        <v>139</v>
      </c>
      <c r="B71" s="4" t="s">
        <v>140</v>
      </c>
      <c r="C71" s="5" t="s">
        <v>8</v>
      </c>
      <c r="D71" s="6">
        <v>3062.75</v>
      </c>
      <c r="E71" s="6">
        <v>12251</v>
      </c>
      <c r="F71" s="6">
        <v>49004</v>
      </c>
      <c r="H71" s="7" t="str">
        <f t="shared" si="6"/>
        <v>Alejandra Camino</v>
      </c>
      <c r="I71" s="7" t="str">
        <f t="shared" si="7"/>
        <v>ALEJANDRA</v>
      </c>
      <c r="J71" s="7" t="str">
        <f t="shared" si="8"/>
        <v>camino</v>
      </c>
      <c r="K71" s="7" t="str">
        <f t="shared" si="9"/>
        <v>dra</v>
      </c>
      <c r="L71" s="7" t="str">
        <f t="shared" si="10"/>
        <v>Cam</v>
      </c>
      <c r="M71" s="7" t="str">
        <f t="shared" si="11"/>
        <v>Ale04ino</v>
      </c>
    </row>
    <row r="72" spans="1:13" x14ac:dyDescent="0.35">
      <c r="A72" s="4" t="s">
        <v>141</v>
      </c>
      <c r="B72" s="4" t="s">
        <v>142</v>
      </c>
      <c r="C72" s="5" t="s">
        <v>13</v>
      </c>
      <c r="D72" s="6">
        <v>5273.4375</v>
      </c>
      <c r="E72" s="6">
        <v>21093.75</v>
      </c>
      <c r="F72" s="6">
        <v>84375</v>
      </c>
      <c r="H72" s="7" t="str">
        <f t="shared" si="6"/>
        <v>Jonas Bergulfsen</v>
      </c>
      <c r="I72" s="7" t="str">
        <f t="shared" si="7"/>
        <v>JONAS</v>
      </c>
      <c r="J72" s="7" t="str">
        <f t="shared" si="8"/>
        <v>bergulfsen</v>
      </c>
      <c r="K72" s="7" t="str">
        <f t="shared" si="9"/>
        <v>nas</v>
      </c>
      <c r="L72" s="7" t="str">
        <f t="shared" si="10"/>
        <v>Ber</v>
      </c>
      <c r="M72" s="7" t="str">
        <f t="shared" si="11"/>
        <v>Jon75sen</v>
      </c>
    </row>
    <row r="73" spans="1:13" x14ac:dyDescent="0.35">
      <c r="A73" s="4" t="s">
        <v>143</v>
      </c>
      <c r="B73" s="4" t="s">
        <v>144</v>
      </c>
      <c r="C73" s="5" t="s">
        <v>13</v>
      </c>
      <c r="D73" s="6">
        <v>3332.3125</v>
      </c>
      <c r="E73" s="6">
        <v>13329.25</v>
      </c>
      <c r="F73" s="6">
        <v>53317</v>
      </c>
      <c r="H73" s="7" t="str">
        <f t="shared" si="6"/>
        <v>Jose Pavarotti</v>
      </c>
      <c r="I73" s="7" t="str">
        <f t="shared" si="7"/>
        <v>JOSE</v>
      </c>
      <c r="J73" s="7" t="str">
        <f t="shared" si="8"/>
        <v>pavarotti</v>
      </c>
      <c r="K73" s="7" t="str">
        <f t="shared" si="9"/>
        <v>ose</v>
      </c>
      <c r="L73" s="7" t="str">
        <f t="shared" si="10"/>
        <v>Pav</v>
      </c>
      <c r="M73" s="7" t="str">
        <f t="shared" si="11"/>
        <v>Jos17tti</v>
      </c>
    </row>
    <row r="74" spans="1:13" x14ac:dyDescent="0.35">
      <c r="A74" s="4" t="s">
        <v>145</v>
      </c>
      <c r="B74" s="4" t="s">
        <v>146</v>
      </c>
      <c r="C74" s="5" t="s">
        <v>13</v>
      </c>
      <c r="D74" s="6">
        <v>2297.8125</v>
      </c>
      <c r="E74" s="6">
        <v>9191.25</v>
      </c>
      <c r="F74" s="6">
        <v>36765</v>
      </c>
      <c r="H74" s="7" t="str">
        <f t="shared" si="6"/>
        <v>Hari Kumar</v>
      </c>
      <c r="I74" s="7" t="str">
        <f t="shared" si="7"/>
        <v>HARI</v>
      </c>
      <c r="J74" s="7" t="str">
        <f t="shared" si="8"/>
        <v>kumar</v>
      </c>
      <c r="K74" s="7" t="str">
        <f t="shared" si="9"/>
        <v>ari</v>
      </c>
      <c r="L74" s="7" t="str">
        <f t="shared" si="10"/>
        <v>Kum</v>
      </c>
      <c r="M74" s="7" t="str">
        <f t="shared" si="11"/>
        <v>Har65mar</v>
      </c>
    </row>
    <row r="75" spans="1:13" x14ac:dyDescent="0.35">
      <c r="A75" s="4" t="s">
        <v>147</v>
      </c>
      <c r="B75" s="4" t="s">
        <v>148</v>
      </c>
      <c r="C75" s="5" t="s">
        <v>8</v>
      </c>
      <c r="D75" s="6">
        <v>7747.5300000000007</v>
      </c>
      <c r="E75" s="6">
        <v>30990.120000000003</v>
      </c>
      <c r="F75" s="6">
        <v>110679</v>
      </c>
      <c r="H75" s="7" t="str">
        <f t="shared" si="6"/>
        <v>Jytte Petersen</v>
      </c>
      <c r="I75" s="7" t="str">
        <f t="shared" si="7"/>
        <v>JYTTE</v>
      </c>
      <c r="J75" s="7" t="str">
        <f t="shared" si="8"/>
        <v>petersen</v>
      </c>
      <c r="K75" s="7" t="str">
        <f t="shared" si="9"/>
        <v>tte</v>
      </c>
      <c r="L75" s="7" t="str">
        <f t="shared" si="10"/>
        <v>Pet</v>
      </c>
      <c r="M75" s="7" t="str">
        <f t="shared" si="11"/>
        <v>Jyt79sen</v>
      </c>
    </row>
    <row r="76" spans="1:13" x14ac:dyDescent="0.35">
      <c r="A76" s="4" t="s">
        <v>149</v>
      </c>
      <c r="B76" s="4" t="s">
        <v>150</v>
      </c>
      <c r="C76" s="5" t="s">
        <v>8</v>
      </c>
      <c r="D76" s="6">
        <v>1106.9624999999999</v>
      </c>
      <c r="E76" s="6">
        <v>4427.8499999999995</v>
      </c>
      <c r="F76" s="6">
        <v>29519</v>
      </c>
      <c r="H76" s="7" t="str">
        <f t="shared" si="6"/>
        <v>Dominique Perrier</v>
      </c>
      <c r="I76" s="7" t="str">
        <f t="shared" si="7"/>
        <v>DOMINIQUE</v>
      </c>
      <c r="J76" s="7" t="str">
        <f t="shared" si="8"/>
        <v>perrier</v>
      </c>
      <c r="K76" s="7" t="str">
        <f t="shared" si="9"/>
        <v>que</v>
      </c>
      <c r="L76" s="7" t="str">
        <f t="shared" si="10"/>
        <v>Per</v>
      </c>
      <c r="M76" s="7" t="str">
        <f t="shared" si="11"/>
        <v>Dom19ier</v>
      </c>
    </row>
    <row r="77" spans="1:13" x14ac:dyDescent="0.35">
      <c r="A77" s="4" t="s">
        <v>151</v>
      </c>
      <c r="B77" s="4" t="s">
        <v>152</v>
      </c>
      <c r="C77" s="5" t="s">
        <v>13</v>
      </c>
      <c r="D77" s="6">
        <v>844.91250000000002</v>
      </c>
      <c r="E77" s="6">
        <v>3379.65</v>
      </c>
      <c r="F77" s="6">
        <v>22531</v>
      </c>
      <c r="H77" s="7" t="str">
        <f t="shared" si="6"/>
        <v>Art Braunschweiger</v>
      </c>
      <c r="I77" s="7" t="str">
        <f t="shared" si="7"/>
        <v>ART</v>
      </c>
      <c r="J77" s="7" t="str">
        <f t="shared" si="8"/>
        <v>braunschweiger</v>
      </c>
      <c r="K77" s="7" t="str">
        <f t="shared" si="9"/>
        <v>Art</v>
      </c>
      <c r="L77" s="7" t="str">
        <f t="shared" si="10"/>
        <v>Bra</v>
      </c>
      <c r="M77" s="7" t="str">
        <f t="shared" si="11"/>
        <v>Art31ger</v>
      </c>
    </row>
    <row r="78" spans="1:13" x14ac:dyDescent="0.35">
      <c r="A78" s="4" t="s">
        <v>153</v>
      </c>
      <c r="B78" s="4" t="s">
        <v>154</v>
      </c>
      <c r="C78" s="5" t="s">
        <v>13</v>
      </c>
      <c r="D78" s="6">
        <v>7951.3000000000011</v>
      </c>
      <c r="E78" s="6">
        <v>31805.200000000004</v>
      </c>
      <c r="F78" s="6">
        <v>113590</v>
      </c>
      <c r="H78" s="7" t="str">
        <f t="shared" si="6"/>
        <v>Pascale Cartrain</v>
      </c>
      <c r="I78" s="7" t="str">
        <f t="shared" si="7"/>
        <v>PASCALE</v>
      </c>
      <c r="J78" s="7" t="str">
        <f t="shared" si="8"/>
        <v>cartrain</v>
      </c>
      <c r="K78" s="7" t="str">
        <f t="shared" si="9"/>
        <v>ale</v>
      </c>
      <c r="L78" s="7" t="str">
        <f t="shared" si="10"/>
        <v>Car</v>
      </c>
      <c r="M78" s="7" t="str">
        <f t="shared" si="11"/>
        <v>Pas90ain</v>
      </c>
    </row>
    <row r="79" spans="1:13" x14ac:dyDescent="0.35">
      <c r="A79" s="4" t="s">
        <v>155</v>
      </c>
      <c r="B79" s="4" t="s">
        <v>156</v>
      </c>
      <c r="C79" s="5" t="s">
        <v>8</v>
      </c>
      <c r="D79" s="6">
        <v>4809.8125</v>
      </c>
      <c r="E79" s="6">
        <v>19239.25</v>
      </c>
      <c r="F79" s="6">
        <v>76957</v>
      </c>
      <c r="H79" s="7" t="str">
        <f t="shared" si="6"/>
        <v>Liz Nixon</v>
      </c>
      <c r="I79" s="7" t="str">
        <f t="shared" si="7"/>
        <v>LIZ</v>
      </c>
      <c r="J79" s="7" t="str">
        <f t="shared" si="8"/>
        <v>nixon</v>
      </c>
      <c r="K79" s="7" t="str">
        <f t="shared" si="9"/>
        <v>Liz</v>
      </c>
      <c r="L79" s="7" t="str">
        <f t="shared" si="10"/>
        <v>Nix</v>
      </c>
      <c r="M79" s="7" t="str">
        <f t="shared" si="11"/>
        <v>Liz57xon</v>
      </c>
    </row>
    <row r="80" spans="1:13" x14ac:dyDescent="0.35">
      <c r="A80" s="4" t="s">
        <v>157</v>
      </c>
      <c r="B80" s="4" t="s">
        <v>158</v>
      </c>
      <c r="C80" s="5" t="s">
        <v>8</v>
      </c>
      <c r="D80" s="6">
        <v>10613.12</v>
      </c>
      <c r="E80" s="6">
        <v>42452.480000000003</v>
      </c>
      <c r="F80" s="6">
        <v>151616</v>
      </c>
      <c r="H80" s="7" t="str">
        <f t="shared" si="6"/>
        <v>Liu Wong</v>
      </c>
      <c r="I80" s="7" t="str">
        <f t="shared" si="7"/>
        <v>LIU</v>
      </c>
      <c r="J80" s="7" t="str">
        <f t="shared" si="8"/>
        <v>wong</v>
      </c>
      <c r="K80" s="7" t="str">
        <f t="shared" si="9"/>
        <v>Liu</v>
      </c>
      <c r="L80" s="7" t="str">
        <f t="shared" si="10"/>
        <v>Won</v>
      </c>
      <c r="M80" s="7" t="str">
        <f t="shared" si="11"/>
        <v>Liu16ong</v>
      </c>
    </row>
    <row r="81" spans="1:13" x14ac:dyDescent="0.35">
      <c r="A81" s="4" t="s">
        <v>159</v>
      </c>
      <c r="B81" s="4" t="s">
        <v>160</v>
      </c>
      <c r="C81" s="5" t="s">
        <v>8</v>
      </c>
      <c r="D81" s="6">
        <v>8421</v>
      </c>
      <c r="E81" s="6">
        <v>33684</v>
      </c>
      <c r="F81" s="6">
        <v>120300</v>
      </c>
      <c r="H81" s="7" t="str">
        <f t="shared" si="6"/>
        <v>Karin Josephs</v>
      </c>
      <c r="I81" s="7" t="str">
        <f t="shared" si="7"/>
        <v>KARIN</v>
      </c>
      <c r="J81" s="7" t="str">
        <f t="shared" si="8"/>
        <v>josephs</v>
      </c>
      <c r="K81" s="7" t="str">
        <f t="shared" si="9"/>
        <v>rin</v>
      </c>
      <c r="L81" s="7" t="str">
        <f t="shared" si="10"/>
        <v>Jos</v>
      </c>
      <c r="M81" s="7" t="str">
        <f t="shared" si="11"/>
        <v>Kar00phs</v>
      </c>
    </row>
    <row r="82" spans="1:13" x14ac:dyDescent="0.35">
      <c r="A82" s="4" t="s">
        <v>161</v>
      </c>
      <c r="B82" s="4" t="s">
        <v>162</v>
      </c>
      <c r="C82" s="5" t="s">
        <v>13</v>
      </c>
      <c r="D82" s="6">
        <v>8808.59</v>
      </c>
      <c r="E82" s="6">
        <v>35234.36</v>
      </c>
      <c r="F82" s="6">
        <v>125837</v>
      </c>
      <c r="H82" s="7" t="str">
        <f t="shared" si="6"/>
        <v>Miguel Paolino</v>
      </c>
      <c r="I82" s="7" t="str">
        <f t="shared" si="7"/>
        <v>MIGUEL</v>
      </c>
      <c r="J82" s="7" t="str">
        <f t="shared" si="8"/>
        <v>paolino</v>
      </c>
      <c r="K82" s="7" t="str">
        <f t="shared" si="9"/>
        <v>uel</v>
      </c>
      <c r="L82" s="7" t="str">
        <f t="shared" si="10"/>
        <v>Pao</v>
      </c>
      <c r="M82" s="7" t="str">
        <f t="shared" si="11"/>
        <v>Mig37ino</v>
      </c>
    </row>
    <row r="83" spans="1:13" x14ac:dyDescent="0.35">
      <c r="A83" s="4" t="s">
        <v>163</v>
      </c>
      <c r="B83" s="4" t="s">
        <v>164</v>
      </c>
      <c r="C83" s="5" t="s">
        <v>8</v>
      </c>
      <c r="D83" s="6">
        <v>3498.9375</v>
      </c>
      <c r="E83" s="6">
        <v>13995.75</v>
      </c>
      <c r="F83" s="6">
        <v>55983</v>
      </c>
      <c r="H83" s="7" t="str">
        <f t="shared" si="6"/>
        <v>Anabela Domingues</v>
      </c>
      <c r="I83" s="7" t="str">
        <f t="shared" si="7"/>
        <v>ANABELA</v>
      </c>
      <c r="J83" s="7" t="str">
        <f t="shared" si="8"/>
        <v>domingues</v>
      </c>
      <c r="K83" s="7" t="str">
        <f t="shared" si="9"/>
        <v>ela</v>
      </c>
      <c r="L83" s="7" t="str">
        <f t="shared" si="10"/>
        <v>Dom</v>
      </c>
      <c r="M83" s="7" t="str">
        <f t="shared" si="11"/>
        <v>Ana83ues</v>
      </c>
    </row>
    <row r="84" spans="1:13" x14ac:dyDescent="0.35">
      <c r="A84" s="4" t="s">
        <v>165</v>
      </c>
      <c r="B84" s="4" t="s">
        <v>166</v>
      </c>
      <c r="C84" s="5" t="s">
        <v>13</v>
      </c>
      <c r="D84" s="6">
        <v>10917.480000000001</v>
      </c>
      <c r="E84" s="6">
        <v>43669.920000000006</v>
      </c>
      <c r="F84" s="6">
        <v>155964</v>
      </c>
      <c r="H84" s="7" t="str">
        <f t="shared" si="6"/>
        <v>Helvetius Nagy</v>
      </c>
      <c r="I84" s="7" t="str">
        <f t="shared" si="7"/>
        <v>HELVETIUS</v>
      </c>
      <c r="J84" s="7" t="str">
        <f t="shared" si="8"/>
        <v>nagy</v>
      </c>
      <c r="K84" s="7" t="str">
        <f t="shared" si="9"/>
        <v>ius</v>
      </c>
      <c r="L84" s="7" t="str">
        <f t="shared" si="10"/>
        <v>Nag</v>
      </c>
      <c r="M84" s="7" t="str">
        <f t="shared" si="11"/>
        <v>Hel64agy</v>
      </c>
    </row>
    <row r="85" spans="1:13" x14ac:dyDescent="0.35">
      <c r="A85" s="4" t="s">
        <v>167</v>
      </c>
      <c r="B85" s="4" t="s">
        <v>168</v>
      </c>
      <c r="C85" s="5" t="s">
        <v>8</v>
      </c>
      <c r="D85" s="6">
        <v>4644.125</v>
      </c>
      <c r="E85" s="6">
        <v>18576.5</v>
      </c>
      <c r="F85" s="6">
        <v>74306</v>
      </c>
      <c r="H85" s="7" t="str">
        <f t="shared" si="6"/>
        <v>Palle Ibsen</v>
      </c>
      <c r="I85" s="7" t="str">
        <f t="shared" si="7"/>
        <v>PALLE</v>
      </c>
      <c r="J85" s="7" t="str">
        <f t="shared" si="8"/>
        <v>ibsen</v>
      </c>
      <c r="K85" s="7" t="str">
        <f t="shared" si="9"/>
        <v>lle</v>
      </c>
      <c r="L85" s="7" t="str">
        <f t="shared" si="10"/>
        <v>Ibs</v>
      </c>
      <c r="M85" s="7" t="str">
        <f t="shared" si="11"/>
        <v>Pal06sen</v>
      </c>
    </row>
    <row r="86" spans="1:13" x14ac:dyDescent="0.35">
      <c r="A86" s="4" t="s">
        <v>169</v>
      </c>
      <c r="B86" s="4" t="s">
        <v>170</v>
      </c>
      <c r="C86" s="5" t="s">
        <v>8</v>
      </c>
      <c r="D86" s="6">
        <v>12311.18</v>
      </c>
      <c r="E86" s="6">
        <v>49244.72</v>
      </c>
      <c r="F86" s="6">
        <v>175874</v>
      </c>
      <c r="H86" s="7" t="str">
        <f t="shared" si="6"/>
        <v>Mary Saveley</v>
      </c>
      <c r="I86" s="7" t="str">
        <f t="shared" si="7"/>
        <v>MARY</v>
      </c>
      <c r="J86" s="7" t="str">
        <f t="shared" si="8"/>
        <v>saveley</v>
      </c>
      <c r="K86" s="7" t="str">
        <f t="shared" si="9"/>
        <v>ary</v>
      </c>
      <c r="L86" s="7" t="str">
        <f t="shared" si="10"/>
        <v>Sav</v>
      </c>
      <c r="M86" s="7" t="str">
        <f t="shared" si="11"/>
        <v>Mar74ley</v>
      </c>
    </row>
    <row r="87" spans="1:13" x14ac:dyDescent="0.35">
      <c r="A87" s="4" t="s">
        <v>171</v>
      </c>
      <c r="B87" s="4" t="s">
        <v>172</v>
      </c>
      <c r="C87" s="5" t="s">
        <v>13</v>
      </c>
      <c r="D87" s="6">
        <v>1179.1125</v>
      </c>
      <c r="E87" s="6">
        <v>4716.45</v>
      </c>
      <c r="F87" s="6">
        <v>31443</v>
      </c>
      <c r="H87" s="7" t="str">
        <f t="shared" si="6"/>
        <v>Paul Henriot</v>
      </c>
      <c r="I87" s="7" t="str">
        <f t="shared" si="7"/>
        <v>PAUL</v>
      </c>
      <c r="J87" s="7" t="str">
        <f t="shared" si="8"/>
        <v>henriot</v>
      </c>
      <c r="K87" s="7" t="str">
        <f t="shared" si="9"/>
        <v>aul</v>
      </c>
      <c r="L87" s="7" t="str">
        <f t="shared" si="10"/>
        <v>Hen</v>
      </c>
      <c r="M87" s="7" t="str">
        <f t="shared" si="11"/>
        <v>Pau43iot</v>
      </c>
    </row>
    <row r="88" spans="1:13" x14ac:dyDescent="0.35">
      <c r="A88" s="4" t="s">
        <v>173</v>
      </c>
      <c r="B88" s="4" t="s">
        <v>174</v>
      </c>
      <c r="C88" s="5" t="s">
        <v>8</v>
      </c>
      <c r="D88" s="6">
        <v>8970.7100000000009</v>
      </c>
      <c r="E88" s="6">
        <v>35882.840000000004</v>
      </c>
      <c r="F88" s="6">
        <v>128153</v>
      </c>
      <c r="H88" s="7" t="str">
        <f t="shared" si="6"/>
        <v>Rita Müller</v>
      </c>
      <c r="I88" s="7" t="str">
        <f t="shared" si="7"/>
        <v>RITA</v>
      </c>
      <c r="J88" s="7" t="str">
        <f t="shared" si="8"/>
        <v>müller</v>
      </c>
      <c r="K88" s="7" t="str">
        <f t="shared" si="9"/>
        <v>ita</v>
      </c>
      <c r="L88" s="7" t="str">
        <f t="shared" si="10"/>
        <v>Mül</v>
      </c>
      <c r="M88" s="7" t="str">
        <f t="shared" si="11"/>
        <v>Rit53ler</v>
      </c>
    </row>
    <row r="89" spans="1:13" x14ac:dyDescent="0.35">
      <c r="A89" s="4" t="s">
        <v>175</v>
      </c>
      <c r="B89" s="4" t="s">
        <v>176</v>
      </c>
      <c r="C89" s="5" t="s">
        <v>13</v>
      </c>
      <c r="D89" s="6">
        <v>3551.5625</v>
      </c>
      <c r="E89" s="6">
        <v>14206.25</v>
      </c>
      <c r="F89" s="6">
        <v>56825</v>
      </c>
      <c r="H89" s="7" t="str">
        <f t="shared" si="6"/>
        <v>Pirkko Koskitalo</v>
      </c>
      <c r="I89" s="7" t="str">
        <f t="shared" si="7"/>
        <v>PIRKKO</v>
      </c>
      <c r="J89" s="7" t="str">
        <f t="shared" si="8"/>
        <v>koskitalo</v>
      </c>
      <c r="K89" s="7" t="str">
        <f t="shared" si="9"/>
        <v>kko</v>
      </c>
      <c r="L89" s="7" t="str">
        <f t="shared" si="10"/>
        <v>Kos</v>
      </c>
      <c r="M89" s="7" t="str">
        <f t="shared" si="11"/>
        <v>Pir25alo</v>
      </c>
    </row>
    <row r="90" spans="1:13" x14ac:dyDescent="0.35">
      <c r="A90" s="4" t="s">
        <v>132</v>
      </c>
      <c r="B90" s="4" t="s">
        <v>177</v>
      </c>
      <c r="C90" s="5" t="s">
        <v>8</v>
      </c>
      <c r="D90" s="6">
        <v>10571.68</v>
      </c>
      <c r="E90" s="6">
        <v>42286.720000000001</v>
      </c>
      <c r="F90" s="6">
        <v>151024</v>
      </c>
      <c r="H90" s="7" t="str">
        <f t="shared" si="6"/>
        <v>Paula Parente</v>
      </c>
      <c r="I90" s="7" t="str">
        <f t="shared" si="7"/>
        <v>PAULA</v>
      </c>
      <c r="J90" s="7" t="str">
        <f t="shared" si="8"/>
        <v>parente</v>
      </c>
      <c r="K90" s="7" t="str">
        <f t="shared" si="9"/>
        <v>ula</v>
      </c>
      <c r="L90" s="7" t="str">
        <f t="shared" si="10"/>
        <v>Par</v>
      </c>
      <c r="M90" s="7" t="str">
        <f t="shared" si="11"/>
        <v>Pau24nte</v>
      </c>
    </row>
    <row r="91" spans="1:13" x14ac:dyDescent="0.35">
      <c r="A91" s="4" t="s">
        <v>178</v>
      </c>
      <c r="B91" s="4" t="s">
        <v>179</v>
      </c>
      <c r="C91" s="5" t="s">
        <v>13</v>
      </c>
      <c r="D91" s="6">
        <v>14884.897500000001</v>
      </c>
      <c r="E91" s="6">
        <v>59539.590000000004</v>
      </c>
      <c r="F91" s="6">
        <v>180423</v>
      </c>
      <c r="H91" s="7" t="str">
        <f t="shared" si="6"/>
        <v>Karl Jablonski</v>
      </c>
      <c r="I91" s="7" t="str">
        <f t="shared" si="7"/>
        <v>KARL</v>
      </c>
      <c r="J91" s="7" t="str">
        <f t="shared" si="8"/>
        <v>jablonski</v>
      </c>
      <c r="K91" s="7" t="str">
        <f t="shared" si="9"/>
        <v>arl</v>
      </c>
      <c r="L91" s="7" t="str">
        <f t="shared" si="10"/>
        <v>Jab</v>
      </c>
      <c r="M91" s="7" t="str">
        <f t="shared" si="11"/>
        <v>Kar23ski</v>
      </c>
    </row>
    <row r="92" spans="1:13" x14ac:dyDescent="0.35">
      <c r="A92" s="4" t="s">
        <v>180</v>
      </c>
      <c r="B92" s="4" t="s">
        <v>181</v>
      </c>
      <c r="C92" s="5" t="s">
        <v>13</v>
      </c>
      <c r="D92" s="6">
        <v>4902.4375</v>
      </c>
      <c r="E92" s="6">
        <v>19609.75</v>
      </c>
      <c r="F92" s="6">
        <v>78439</v>
      </c>
      <c r="H92" s="7" t="str">
        <f t="shared" si="6"/>
        <v>Matti Karttunen</v>
      </c>
      <c r="I92" s="7" t="str">
        <f t="shared" si="7"/>
        <v>MATTI</v>
      </c>
      <c r="J92" s="7" t="str">
        <f t="shared" si="8"/>
        <v>karttunen</v>
      </c>
      <c r="K92" s="7" t="str">
        <f t="shared" si="9"/>
        <v>tti</v>
      </c>
      <c r="L92" s="7" t="str">
        <f t="shared" si="10"/>
        <v>Kar</v>
      </c>
      <c r="M92" s="7" t="str">
        <f t="shared" si="11"/>
        <v>Mat39nen</v>
      </c>
    </row>
    <row r="93" spans="1:13" x14ac:dyDescent="0.35">
      <c r="A93" s="4" t="s">
        <v>182</v>
      </c>
      <c r="B93" s="4" t="s">
        <v>183</v>
      </c>
      <c r="C93" s="5" t="s">
        <v>13</v>
      </c>
      <c r="D93" s="6">
        <v>2333.6875</v>
      </c>
      <c r="E93" s="6">
        <v>9334.75</v>
      </c>
      <c r="F93" s="6">
        <v>37339</v>
      </c>
      <c r="H93" s="7" t="str">
        <f t="shared" si="6"/>
        <v>Zbyszek Piestrzeniewicz</v>
      </c>
      <c r="I93" s="7" t="str">
        <f t="shared" si="7"/>
        <v>ZBYSZEK</v>
      </c>
      <c r="J93" s="7" t="str">
        <f t="shared" si="8"/>
        <v>piestrzeniewicz</v>
      </c>
      <c r="K93" s="7" t="str">
        <f t="shared" si="9"/>
        <v>zek</v>
      </c>
      <c r="L93" s="7" t="str">
        <f t="shared" si="10"/>
        <v>Pie</v>
      </c>
      <c r="M93" s="7" t="str">
        <f t="shared" si="11"/>
        <v>Zby39icz</v>
      </c>
    </row>
  </sheetData>
  <hyperlinks>
    <hyperlink ref="A1" location="Topics!A1" display="Home" xr:uid="{E483A6AF-15CA-4C9D-BABB-5EF4196254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176D-EE48-4DA9-B08D-CAA6E27F4104}">
  <dimension ref="A1:O93"/>
  <sheetViews>
    <sheetView workbookViewId="0"/>
  </sheetViews>
  <sheetFormatPr defaultColWidth="9.44140625" defaultRowHeight="18" x14ac:dyDescent="0.35"/>
  <cols>
    <col min="1" max="1" width="12.88671875" style="4" bestFit="1" customWidth="1"/>
    <col min="2" max="2" width="12.109375" style="4" bestFit="1" customWidth="1"/>
    <col min="3" max="3" width="9.44140625" style="7"/>
    <col min="4" max="5" width="13.21875" style="7" bestFit="1" customWidth="1"/>
    <col min="6" max="6" width="14.5546875" style="7" bestFit="1" customWidth="1"/>
    <col min="7" max="7" width="5" style="7" customWidth="1"/>
    <col min="8" max="8" width="20.5546875" style="7" customWidth="1"/>
    <col min="9" max="9" width="14.21875" style="7" hidden="1" customWidth="1"/>
    <col min="10" max="10" width="17.6640625" style="7" hidden="1" customWidth="1"/>
    <col min="11" max="11" width="9.88671875" style="7" hidden="1" customWidth="1"/>
    <col min="12" max="12" width="5.88671875" style="7" hidden="1" customWidth="1"/>
    <col min="13" max="13" width="12.109375" style="7" bestFit="1" customWidth="1"/>
    <col min="14" max="14" width="11.109375" style="7" customWidth="1"/>
    <col min="15" max="16" width="10" style="7" bestFit="1" customWidth="1"/>
    <col min="17" max="16384" width="9.44140625" style="7"/>
  </cols>
  <sheetData>
    <row r="1" spans="1:15" ht="23.4" x14ac:dyDescent="0.45">
      <c r="A1" s="14" t="s">
        <v>196</v>
      </c>
    </row>
    <row r="2" spans="1:15" customFormat="1" thickBot="1" x14ac:dyDescent="0.4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H2" s="8" t="s">
        <v>184</v>
      </c>
      <c r="I2" s="8" t="s">
        <v>185</v>
      </c>
      <c r="J2" s="8" t="s">
        <v>186</v>
      </c>
      <c r="K2" s="8" t="s">
        <v>188</v>
      </c>
      <c r="L2" s="8" t="s">
        <v>189</v>
      </c>
      <c r="M2" s="8" t="s">
        <v>190</v>
      </c>
      <c r="N2" s="8" t="s">
        <v>192</v>
      </c>
      <c r="O2" s="8" t="s">
        <v>191</v>
      </c>
    </row>
    <row r="3" spans="1:15" ht="19.5" customHeight="1" thickTop="1" x14ac:dyDescent="0.35">
      <c r="A3" s="4" t="s">
        <v>6</v>
      </c>
      <c r="B3" s="4" t="s">
        <v>7</v>
      </c>
      <c r="C3" s="5" t="s">
        <v>8</v>
      </c>
      <c r="D3" s="6">
        <v>4685.875</v>
      </c>
      <c r="E3" s="6">
        <v>18743.5</v>
      </c>
      <c r="F3" s="6">
        <v>74974</v>
      </c>
      <c r="H3" s="7" t="str">
        <f>_xlfn.CONCAT(A3," ",B3)</f>
        <v>Maria Anders</v>
      </c>
      <c r="I3" s="7" t="str">
        <f>UPPER(A3)</f>
        <v>MARIA</v>
      </c>
      <c r="J3" s="7" t="str">
        <f>LOWER(B3)</f>
        <v>anders</v>
      </c>
      <c r="K3" s="7" t="str">
        <f>RIGHT(A3,3)</f>
        <v>ria</v>
      </c>
      <c r="L3" s="7" t="str">
        <f>LEFT(B3,3)</f>
        <v>And</v>
      </c>
      <c r="M3" s="7" t="str">
        <f>_xlfn.CONCAT(LEFT(A3,3),RIGHT(F3,2),RIGHT(B3,3))</f>
        <v>Mar74ers</v>
      </c>
      <c r="N3" s="7">
        <f>FIND("a",M3)</f>
        <v>2</v>
      </c>
      <c r="O3" s="7" t="b">
        <f>ISNUMBER(FIND("a",H3,1)*1)</f>
        <v>1</v>
      </c>
    </row>
    <row r="4" spans="1:15" x14ac:dyDescent="0.35">
      <c r="A4" s="4" t="s">
        <v>9</v>
      </c>
      <c r="B4" s="4" t="s">
        <v>10</v>
      </c>
      <c r="C4" s="5" t="s">
        <v>8</v>
      </c>
      <c r="D4" s="6">
        <v>4146.25</v>
      </c>
      <c r="E4" s="6">
        <v>16585</v>
      </c>
      <c r="F4" s="6">
        <v>66340</v>
      </c>
      <c r="H4" s="7" t="str">
        <f t="shared" ref="H4:H67" si="0">_xlfn.CONCAT(A4," ",B4)</f>
        <v>Ana Trujillo</v>
      </c>
      <c r="I4" s="7" t="str">
        <f t="shared" ref="I4:I67" si="1">UPPER(A4)</f>
        <v>ANA</v>
      </c>
      <c r="J4" s="7" t="str">
        <f t="shared" ref="J4:J67" si="2">LOWER(B4)</f>
        <v>trujillo</v>
      </c>
      <c r="K4" s="7" t="str">
        <f t="shared" ref="K4:K67" si="3">RIGHT(A4,3)</f>
        <v>Ana</v>
      </c>
      <c r="L4" s="7" t="str">
        <f t="shared" ref="L4:L67" si="4">LEFT(B4,3)</f>
        <v>Tru</v>
      </c>
      <c r="M4" s="7" t="str">
        <f t="shared" ref="M4:M67" si="5">_xlfn.CONCAT(LEFT(A4,3),RIGHT(F4,2),RIGHT(B4,3))</f>
        <v>Ana40llo</v>
      </c>
      <c r="N4" s="7">
        <f t="shared" ref="N4:N67" si="6">FIND("a",M4)</f>
        <v>3</v>
      </c>
      <c r="O4" s="7" t="b">
        <f t="shared" ref="O4:O67" si="7">ISNUMBER(FIND("a",H4,1)*1)</f>
        <v>1</v>
      </c>
    </row>
    <row r="5" spans="1:15" x14ac:dyDescent="0.35">
      <c r="A5" s="4" t="s">
        <v>11</v>
      </c>
      <c r="B5" s="4" t="s">
        <v>12</v>
      </c>
      <c r="C5" s="5" t="s">
        <v>13</v>
      </c>
      <c r="D5" s="6">
        <v>6454.2800000000007</v>
      </c>
      <c r="E5" s="6">
        <v>25817.120000000003</v>
      </c>
      <c r="F5" s="6">
        <v>92204</v>
      </c>
      <c r="H5" s="7" t="str">
        <f t="shared" si="0"/>
        <v>Antonio Moreno</v>
      </c>
      <c r="I5" s="7" t="str">
        <f t="shared" si="1"/>
        <v>ANTONIO</v>
      </c>
      <c r="J5" s="7" t="str">
        <f t="shared" si="2"/>
        <v>moreno</v>
      </c>
      <c r="K5" s="7" t="str">
        <f t="shared" si="3"/>
        <v>nio</v>
      </c>
      <c r="L5" s="7" t="str">
        <f t="shared" si="4"/>
        <v>Mor</v>
      </c>
      <c r="M5" s="7" t="str">
        <f t="shared" si="5"/>
        <v>Ant04eno</v>
      </c>
      <c r="N5" s="7" t="e">
        <f t="shared" si="6"/>
        <v>#VALUE!</v>
      </c>
      <c r="O5" s="7" t="b">
        <f t="shared" si="7"/>
        <v>0</v>
      </c>
    </row>
    <row r="6" spans="1:15" ht="18.75" customHeight="1" x14ac:dyDescent="0.35">
      <c r="A6" s="4" t="s">
        <v>14</v>
      </c>
      <c r="B6" s="4" t="s">
        <v>15</v>
      </c>
      <c r="C6" s="5" t="s">
        <v>13</v>
      </c>
      <c r="D6" s="6">
        <v>11719.960000000001</v>
      </c>
      <c r="E6" s="6">
        <v>46879.840000000004</v>
      </c>
      <c r="F6" s="6">
        <v>167428</v>
      </c>
      <c r="H6" s="7" t="str">
        <f t="shared" si="0"/>
        <v>Thomas Hardy</v>
      </c>
      <c r="I6" s="7" t="str">
        <f t="shared" si="1"/>
        <v>THOMAS</v>
      </c>
      <c r="J6" s="7" t="str">
        <f t="shared" si="2"/>
        <v>hardy</v>
      </c>
      <c r="K6" s="7" t="str">
        <f t="shared" si="3"/>
        <v>mas</v>
      </c>
      <c r="L6" s="7" t="str">
        <f t="shared" si="4"/>
        <v>Har</v>
      </c>
      <c r="M6" s="7" t="str">
        <f t="shared" si="5"/>
        <v>Tho28rdy</v>
      </c>
      <c r="N6" s="7" t="e">
        <f t="shared" si="6"/>
        <v>#VALUE!</v>
      </c>
      <c r="O6" s="7" t="b">
        <f t="shared" si="7"/>
        <v>1</v>
      </c>
    </row>
    <row r="7" spans="1:15" x14ac:dyDescent="0.35">
      <c r="A7" s="4" t="s">
        <v>16</v>
      </c>
      <c r="B7" s="4" t="s">
        <v>17</v>
      </c>
      <c r="C7" s="5" t="s">
        <v>8</v>
      </c>
      <c r="D7" s="6">
        <v>2783.25</v>
      </c>
      <c r="E7" s="6">
        <v>11133</v>
      </c>
      <c r="F7" s="6">
        <v>44532</v>
      </c>
      <c r="H7" s="7" t="str">
        <f t="shared" si="0"/>
        <v>Christina Berglund</v>
      </c>
      <c r="I7" s="7" t="str">
        <f t="shared" si="1"/>
        <v>CHRISTINA</v>
      </c>
      <c r="J7" s="7" t="str">
        <f t="shared" si="2"/>
        <v>berglund</v>
      </c>
      <c r="K7" s="7" t="str">
        <f t="shared" si="3"/>
        <v>ina</v>
      </c>
      <c r="L7" s="7" t="str">
        <f t="shared" si="4"/>
        <v>Ber</v>
      </c>
      <c r="M7" s="7" t="str">
        <f t="shared" si="5"/>
        <v>Chr32und</v>
      </c>
      <c r="N7" s="7" t="e">
        <f t="shared" si="6"/>
        <v>#VALUE!</v>
      </c>
      <c r="O7" s="7" t="b">
        <f t="shared" si="7"/>
        <v>1</v>
      </c>
    </row>
    <row r="8" spans="1:15" x14ac:dyDescent="0.35">
      <c r="A8" s="4" t="s">
        <v>18</v>
      </c>
      <c r="B8" s="4" t="s">
        <v>19</v>
      </c>
      <c r="C8" s="5" t="s">
        <v>8</v>
      </c>
      <c r="D8" s="6">
        <v>9081.0300000000007</v>
      </c>
      <c r="E8" s="6">
        <v>36324.120000000003</v>
      </c>
      <c r="F8" s="6">
        <v>129729</v>
      </c>
      <c r="H8" s="7" t="str">
        <f t="shared" si="0"/>
        <v>Hanna Moos</v>
      </c>
      <c r="I8" s="7" t="str">
        <f t="shared" si="1"/>
        <v>HANNA</v>
      </c>
      <c r="J8" s="7" t="str">
        <f t="shared" si="2"/>
        <v>moos</v>
      </c>
      <c r="K8" s="7" t="str">
        <f t="shared" si="3"/>
        <v>nna</v>
      </c>
      <c r="L8" s="7" t="str">
        <f t="shared" si="4"/>
        <v>Moo</v>
      </c>
      <c r="M8" s="7" t="str">
        <f t="shared" si="5"/>
        <v>Han29oos</v>
      </c>
      <c r="N8" s="7">
        <f t="shared" si="6"/>
        <v>2</v>
      </c>
      <c r="O8" s="7" t="b">
        <f t="shared" si="7"/>
        <v>1</v>
      </c>
    </row>
    <row r="9" spans="1:15" x14ac:dyDescent="0.35">
      <c r="A9" s="4" t="s">
        <v>20</v>
      </c>
      <c r="B9" s="4" t="s">
        <v>21</v>
      </c>
      <c r="C9" s="5" t="s">
        <v>13</v>
      </c>
      <c r="D9" s="6">
        <v>10502.03</v>
      </c>
      <c r="E9" s="6">
        <v>42008.12</v>
      </c>
      <c r="F9" s="6">
        <v>150029</v>
      </c>
      <c r="H9" s="7" t="str">
        <f t="shared" si="0"/>
        <v>Frédérique Citeaux</v>
      </c>
      <c r="I9" s="7" t="str">
        <f t="shared" si="1"/>
        <v>FRÉDÉRIQUE</v>
      </c>
      <c r="J9" s="7" t="str">
        <f t="shared" si="2"/>
        <v>citeaux</v>
      </c>
      <c r="K9" s="7" t="str">
        <f t="shared" si="3"/>
        <v>que</v>
      </c>
      <c r="L9" s="7" t="str">
        <f t="shared" si="4"/>
        <v>Cit</v>
      </c>
      <c r="M9" s="7" t="str">
        <f t="shared" si="5"/>
        <v>Fré29aux</v>
      </c>
      <c r="N9" s="7">
        <f t="shared" si="6"/>
        <v>6</v>
      </c>
      <c r="O9" s="7" t="b">
        <f t="shared" si="7"/>
        <v>1</v>
      </c>
    </row>
    <row r="10" spans="1:15" ht="18.75" customHeight="1" x14ac:dyDescent="0.35">
      <c r="A10" s="4" t="s">
        <v>22</v>
      </c>
      <c r="B10" s="4" t="s">
        <v>23</v>
      </c>
      <c r="C10" s="5" t="s">
        <v>13</v>
      </c>
      <c r="D10" s="6">
        <v>15980.002500000001</v>
      </c>
      <c r="E10" s="6">
        <v>63920.01</v>
      </c>
      <c r="F10" s="6">
        <v>193697</v>
      </c>
      <c r="H10" s="7" t="str">
        <f t="shared" si="0"/>
        <v>Martín Sommer</v>
      </c>
      <c r="I10" s="7" t="str">
        <f t="shared" si="1"/>
        <v>MARTÍN</v>
      </c>
      <c r="J10" s="7" t="str">
        <f t="shared" si="2"/>
        <v>sommer</v>
      </c>
      <c r="K10" s="7" t="str">
        <f t="shared" si="3"/>
        <v>tín</v>
      </c>
      <c r="L10" s="7" t="str">
        <f t="shared" si="4"/>
        <v>Som</v>
      </c>
      <c r="M10" s="7" t="str">
        <f t="shared" si="5"/>
        <v>Mar97mer</v>
      </c>
      <c r="N10" s="7">
        <f t="shared" si="6"/>
        <v>2</v>
      </c>
      <c r="O10" s="7" t="b">
        <f t="shared" si="7"/>
        <v>1</v>
      </c>
    </row>
    <row r="11" spans="1:15" x14ac:dyDescent="0.35">
      <c r="A11" s="4" t="s">
        <v>24</v>
      </c>
      <c r="B11" s="4" t="s">
        <v>25</v>
      </c>
      <c r="C11" s="5" t="s">
        <v>13</v>
      </c>
      <c r="D11" s="6">
        <v>8018.1500000000005</v>
      </c>
      <c r="E11" s="6">
        <v>32072.600000000002</v>
      </c>
      <c r="F11" s="6">
        <v>114545</v>
      </c>
      <c r="H11" s="7" t="str">
        <f t="shared" si="0"/>
        <v>Laurence Lebihan</v>
      </c>
      <c r="I11" s="7" t="str">
        <f t="shared" si="1"/>
        <v>LAURENCE</v>
      </c>
      <c r="J11" s="7" t="str">
        <f t="shared" si="2"/>
        <v>lebihan</v>
      </c>
      <c r="K11" s="7" t="str">
        <f t="shared" si="3"/>
        <v>nce</v>
      </c>
      <c r="L11" s="7" t="str">
        <f t="shared" si="4"/>
        <v>Leb</v>
      </c>
      <c r="M11" s="7" t="str">
        <f t="shared" si="5"/>
        <v>Lau45han</v>
      </c>
      <c r="N11" s="7">
        <f t="shared" si="6"/>
        <v>2</v>
      </c>
      <c r="O11" s="7" t="b">
        <f t="shared" si="7"/>
        <v>1</v>
      </c>
    </row>
    <row r="12" spans="1:15" x14ac:dyDescent="0.35">
      <c r="A12" s="4" t="s">
        <v>26</v>
      </c>
      <c r="B12" s="4" t="s">
        <v>27</v>
      </c>
      <c r="C12" s="5" t="s">
        <v>8</v>
      </c>
      <c r="D12" s="6">
        <v>7480.8300000000008</v>
      </c>
      <c r="E12" s="6">
        <v>29923.320000000003</v>
      </c>
      <c r="F12" s="6">
        <v>106869</v>
      </c>
      <c r="H12" s="7" t="str">
        <f t="shared" si="0"/>
        <v>Elizabeth Lincoln</v>
      </c>
      <c r="I12" s="7" t="str">
        <f t="shared" si="1"/>
        <v>ELIZABETH</v>
      </c>
      <c r="J12" s="7" t="str">
        <f t="shared" si="2"/>
        <v>lincoln</v>
      </c>
      <c r="K12" s="7" t="str">
        <f t="shared" si="3"/>
        <v>eth</v>
      </c>
      <c r="L12" s="7" t="str">
        <f t="shared" si="4"/>
        <v>Lin</v>
      </c>
      <c r="M12" s="7" t="str">
        <f t="shared" si="5"/>
        <v>Eli69oln</v>
      </c>
      <c r="N12" s="7" t="e">
        <f t="shared" si="6"/>
        <v>#VALUE!</v>
      </c>
      <c r="O12" s="7" t="b">
        <f t="shared" si="7"/>
        <v>1</v>
      </c>
    </row>
    <row r="13" spans="1:15" x14ac:dyDescent="0.35">
      <c r="A13" s="4" t="s">
        <v>28</v>
      </c>
      <c r="B13" s="4" t="s">
        <v>29</v>
      </c>
      <c r="C13" s="5" t="s">
        <v>8</v>
      </c>
      <c r="D13" s="6">
        <v>11914.77</v>
      </c>
      <c r="E13" s="6">
        <v>47659.08</v>
      </c>
      <c r="F13" s="6">
        <v>170211</v>
      </c>
      <c r="H13" s="7" t="str">
        <f t="shared" si="0"/>
        <v>Victoria Ashworth</v>
      </c>
      <c r="I13" s="7" t="str">
        <f t="shared" si="1"/>
        <v>VICTORIA</v>
      </c>
      <c r="J13" s="7" t="str">
        <f t="shared" si="2"/>
        <v>ashworth</v>
      </c>
      <c r="K13" s="7" t="str">
        <f t="shared" si="3"/>
        <v>ria</v>
      </c>
      <c r="L13" s="7" t="str">
        <f t="shared" si="4"/>
        <v>Ash</v>
      </c>
      <c r="M13" s="7" t="str">
        <f t="shared" si="5"/>
        <v>Vic11rth</v>
      </c>
      <c r="N13" s="7" t="e">
        <f t="shared" si="6"/>
        <v>#VALUE!</v>
      </c>
      <c r="O13" s="7" t="b">
        <f t="shared" si="7"/>
        <v>1</v>
      </c>
    </row>
    <row r="14" spans="1:15" x14ac:dyDescent="0.35">
      <c r="A14" s="4" t="s">
        <v>30</v>
      </c>
      <c r="B14" s="4" t="s">
        <v>31</v>
      </c>
      <c r="C14" s="5" t="s">
        <v>13</v>
      </c>
      <c r="D14" s="6">
        <v>959.77499999999998</v>
      </c>
      <c r="E14" s="6">
        <v>3839.1</v>
      </c>
      <c r="F14" s="6">
        <v>25594</v>
      </c>
      <c r="H14" s="7" t="str">
        <f t="shared" si="0"/>
        <v>Patricio Simpson</v>
      </c>
      <c r="I14" s="7" t="str">
        <f t="shared" si="1"/>
        <v>PATRICIO</v>
      </c>
      <c r="J14" s="7" t="str">
        <f t="shared" si="2"/>
        <v>simpson</v>
      </c>
      <c r="K14" s="7" t="str">
        <f t="shared" si="3"/>
        <v>cio</v>
      </c>
      <c r="L14" s="7" t="str">
        <f t="shared" si="4"/>
        <v>Sim</v>
      </c>
      <c r="M14" s="7" t="str">
        <f t="shared" si="5"/>
        <v>Pat94son</v>
      </c>
      <c r="N14" s="7">
        <f t="shared" si="6"/>
        <v>2</v>
      </c>
      <c r="O14" s="7" t="b">
        <f t="shared" si="7"/>
        <v>1</v>
      </c>
    </row>
    <row r="15" spans="1:15" x14ac:dyDescent="0.35">
      <c r="A15" s="4" t="s">
        <v>32</v>
      </c>
      <c r="B15" s="4" t="s">
        <v>33</v>
      </c>
      <c r="C15" s="5" t="s">
        <v>13</v>
      </c>
      <c r="D15" s="6">
        <v>9118.6200000000008</v>
      </c>
      <c r="E15" s="6">
        <v>36474.480000000003</v>
      </c>
      <c r="F15" s="6">
        <v>130266</v>
      </c>
      <c r="H15" s="7" t="str">
        <f t="shared" si="0"/>
        <v>Francisco Chang</v>
      </c>
      <c r="I15" s="7" t="str">
        <f t="shared" si="1"/>
        <v>FRANCISCO</v>
      </c>
      <c r="J15" s="7" t="str">
        <f t="shared" si="2"/>
        <v>chang</v>
      </c>
      <c r="K15" s="7" t="str">
        <f t="shared" si="3"/>
        <v>sco</v>
      </c>
      <c r="L15" s="7" t="str">
        <f t="shared" si="4"/>
        <v>Cha</v>
      </c>
      <c r="M15" s="7" t="str">
        <f t="shared" si="5"/>
        <v>Fra66ang</v>
      </c>
      <c r="N15" s="7">
        <f t="shared" si="6"/>
        <v>3</v>
      </c>
      <c r="O15" s="7" t="b">
        <f t="shared" si="7"/>
        <v>1</v>
      </c>
    </row>
    <row r="16" spans="1:15" x14ac:dyDescent="0.35">
      <c r="A16" s="4" t="s">
        <v>34</v>
      </c>
      <c r="B16" s="4" t="s">
        <v>35</v>
      </c>
      <c r="C16" s="5" t="s">
        <v>13</v>
      </c>
      <c r="D16" s="6">
        <v>8134.4900000000007</v>
      </c>
      <c r="E16" s="6">
        <v>32537.960000000003</v>
      </c>
      <c r="F16" s="6">
        <v>116207</v>
      </c>
      <c r="H16" s="7" t="str">
        <f t="shared" si="0"/>
        <v>Yang Wang</v>
      </c>
      <c r="I16" s="7" t="str">
        <f t="shared" si="1"/>
        <v>YANG</v>
      </c>
      <c r="J16" s="7" t="str">
        <f t="shared" si="2"/>
        <v>wang</v>
      </c>
      <c r="K16" s="7" t="str">
        <f t="shared" si="3"/>
        <v>ang</v>
      </c>
      <c r="L16" s="7" t="str">
        <f t="shared" si="4"/>
        <v>Wan</v>
      </c>
      <c r="M16" s="7" t="str">
        <f t="shared" si="5"/>
        <v>Yan07ang</v>
      </c>
      <c r="N16" s="7">
        <f t="shared" si="6"/>
        <v>2</v>
      </c>
      <c r="O16" s="7" t="b">
        <f t="shared" si="7"/>
        <v>1</v>
      </c>
    </row>
    <row r="17" spans="1:15" x14ac:dyDescent="0.35">
      <c r="A17" s="4" t="s">
        <v>36</v>
      </c>
      <c r="B17" s="4" t="s">
        <v>37</v>
      </c>
      <c r="C17" s="5" t="s">
        <v>13</v>
      </c>
      <c r="D17" s="6">
        <v>10229.310000000001</v>
      </c>
      <c r="E17" s="6">
        <v>40917.240000000005</v>
      </c>
      <c r="F17" s="6">
        <v>146133</v>
      </c>
      <c r="H17" s="7" t="str">
        <f t="shared" si="0"/>
        <v>Pedro Afonso</v>
      </c>
      <c r="I17" s="7" t="str">
        <f t="shared" si="1"/>
        <v>PEDRO</v>
      </c>
      <c r="J17" s="7" t="str">
        <f t="shared" si="2"/>
        <v>afonso</v>
      </c>
      <c r="K17" s="7" t="str">
        <f t="shared" si="3"/>
        <v>dro</v>
      </c>
      <c r="L17" s="7" t="str">
        <f t="shared" si="4"/>
        <v>Afo</v>
      </c>
      <c r="M17" s="7" t="str">
        <f t="shared" si="5"/>
        <v>Ped33nso</v>
      </c>
      <c r="N17" s="7" t="e">
        <f t="shared" si="6"/>
        <v>#VALUE!</v>
      </c>
      <c r="O17" s="7" t="b">
        <f t="shared" si="7"/>
        <v>0</v>
      </c>
    </row>
    <row r="18" spans="1:15" x14ac:dyDescent="0.35">
      <c r="A18" s="4" t="s">
        <v>26</v>
      </c>
      <c r="B18" s="4" t="s">
        <v>38</v>
      </c>
      <c r="C18" s="5" t="s">
        <v>8</v>
      </c>
      <c r="D18" s="6">
        <v>2248.125</v>
      </c>
      <c r="E18" s="6">
        <v>8992.5</v>
      </c>
      <c r="F18" s="6">
        <v>35970</v>
      </c>
      <c r="H18" s="7" t="str">
        <f t="shared" si="0"/>
        <v>Elizabeth Brown</v>
      </c>
      <c r="I18" s="7" t="str">
        <f t="shared" si="1"/>
        <v>ELIZABETH</v>
      </c>
      <c r="J18" s="7" t="str">
        <f t="shared" si="2"/>
        <v>brown</v>
      </c>
      <c r="K18" s="7" t="str">
        <f t="shared" si="3"/>
        <v>eth</v>
      </c>
      <c r="L18" s="7" t="str">
        <f t="shared" si="4"/>
        <v>Bro</v>
      </c>
      <c r="M18" s="7" t="str">
        <f t="shared" si="5"/>
        <v>Eli70own</v>
      </c>
      <c r="N18" s="7" t="e">
        <f t="shared" si="6"/>
        <v>#VALUE!</v>
      </c>
      <c r="O18" s="7" t="b">
        <f t="shared" si="7"/>
        <v>1</v>
      </c>
    </row>
    <row r="19" spans="1:15" x14ac:dyDescent="0.35">
      <c r="A19" s="4" t="s">
        <v>39</v>
      </c>
      <c r="B19" s="4" t="s">
        <v>40</v>
      </c>
      <c r="C19" s="5" t="s">
        <v>13</v>
      </c>
      <c r="D19" s="6">
        <v>5307.9375</v>
      </c>
      <c r="E19" s="6">
        <v>21231.75</v>
      </c>
      <c r="F19" s="6">
        <v>84927</v>
      </c>
      <c r="H19" s="7" t="str">
        <f t="shared" si="0"/>
        <v>Sven Ottlieb</v>
      </c>
      <c r="I19" s="7" t="str">
        <f t="shared" si="1"/>
        <v>SVEN</v>
      </c>
      <c r="J19" s="7" t="str">
        <f t="shared" si="2"/>
        <v>ottlieb</v>
      </c>
      <c r="K19" s="7" t="str">
        <f t="shared" si="3"/>
        <v>ven</v>
      </c>
      <c r="L19" s="7" t="str">
        <f t="shared" si="4"/>
        <v>Ott</v>
      </c>
      <c r="M19" s="7" t="str">
        <f t="shared" si="5"/>
        <v>Sve27ieb</v>
      </c>
      <c r="N19" s="7" t="e">
        <f t="shared" si="6"/>
        <v>#VALUE!</v>
      </c>
      <c r="O19" s="7" t="b">
        <f t="shared" si="7"/>
        <v>0</v>
      </c>
    </row>
    <row r="20" spans="1:15" x14ac:dyDescent="0.35">
      <c r="A20" s="4" t="s">
        <v>41</v>
      </c>
      <c r="B20" s="4" t="s">
        <v>42</v>
      </c>
      <c r="C20" s="5" t="s">
        <v>8</v>
      </c>
      <c r="D20" s="6">
        <v>3724.375</v>
      </c>
      <c r="E20" s="6">
        <v>14897.5</v>
      </c>
      <c r="F20" s="6">
        <v>59590</v>
      </c>
      <c r="H20" s="7" t="str">
        <f t="shared" si="0"/>
        <v>Janine Labrune</v>
      </c>
      <c r="I20" s="7" t="str">
        <f t="shared" si="1"/>
        <v>JANINE</v>
      </c>
      <c r="J20" s="7" t="str">
        <f t="shared" si="2"/>
        <v>labrune</v>
      </c>
      <c r="K20" s="7" t="str">
        <f t="shared" si="3"/>
        <v>ine</v>
      </c>
      <c r="L20" s="7" t="str">
        <f t="shared" si="4"/>
        <v>Lab</v>
      </c>
      <c r="M20" s="7" t="str">
        <f t="shared" si="5"/>
        <v>Jan90une</v>
      </c>
      <c r="N20" s="7">
        <f t="shared" si="6"/>
        <v>2</v>
      </c>
      <c r="O20" s="7" t="b">
        <f t="shared" si="7"/>
        <v>1</v>
      </c>
    </row>
    <row r="21" spans="1:15" x14ac:dyDescent="0.35">
      <c r="A21" s="4" t="s">
        <v>43</v>
      </c>
      <c r="B21" s="4" t="s">
        <v>44</v>
      </c>
      <c r="C21" s="5" t="s">
        <v>8</v>
      </c>
      <c r="D21" s="6">
        <v>11206.090000000002</v>
      </c>
      <c r="E21" s="6">
        <v>44824.360000000008</v>
      </c>
      <c r="F21" s="6">
        <v>160087</v>
      </c>
      <c r="H21" s="7" t="str">
        <f t="shared" si="0"/>
        <v>Ann Devon</v>
      </c>
      <c r="I21" s="7" t="str">
        <f t="shared" si="1"/>
        <v>ANN</v>
      </c>
      <c r="J21" s="7" t="str">
        <f t="shared" si="2"/>
        <v>devon</v>
      </c>
      <c r="K21" s="7" t="str">
        <f t="shared" si="3"/>
        <v>Ann</v>
      </c>
      <c r="L21" s="7" t="str">
        <f t="shared" si="4"/>
        <v>Dev</v>
      </c>
      <c r="M21" s="7" t="str">
        <f t="shared" si="5"/>
        <v>Ann87von</v>
      </c>
      <c r="N21" s="7" t="e">
        <f t="shared" si="6"/>
        <v>#VALUE!</v>
      </c>
      <c r="O21" s="7" t="b">
        <f t="shared" si="7"/>
        <v>0</v>
      </c>
    </row>
    <row r="22" spans="1:15" x14ac:dyDescent="0.35">
      <c r="A22" s="4" t="s">
        <v>45</v>
      </c>
      <c r="B22" s="4" t="s">
        <v>46</v>
      </c>
      <c r="C22" s="5" t="s">
        <v>13</v>
      </c>
      <c r="D22" s="6">
        <v>11355.330000000002</v>
      </c>
      <c r="E22" s="6">
        <v>45421.320000000007</v>
      </c>
      <c r="F22" s="6">
        <v>162219</v>
      </c>
      <c r="H22" s="7" t="str">
        <f t="shared" si="0"/>
        <v>Roland Mendel</v>
      </c>
      <c r="I22" s="7" t="str">
        <f t="shared" si="1"/>
        <v>ROLAND</v>
      </c>
      <c r="J22" s="7" t="str">
        <f t="shared" si="2"/>
        <v>mendel</v>
      </c>
      <c r="K22" s="7" t="str">
        <f t="shared" si="3"/>
        <v>and</v>
      </c>
      <c r="L22" s="7" t="str">
        <f t="shared" si="4"/>
        <v>Men</v>
      </c>
      <c r="M22" s="7" t="str">
        <f t="shared" si="5"/>
        <v>Rol19del</v>
      </c>
      <c r="N22" s="7" t="e">
        <f t="shared" si="6"/>
        <v>#VALUE!</v>
      </c>
      <c r="O22" s="7" t="b">
        <f t="shared" si="7"/>
        <v>1</v>
      </c>
    </row>
    <row r="23" spans="1:15" x14ac:dyDescent="0.35">
      <c r="A23" s="4" t="s">
        <v>47</v>
      </c>
      <c r="B23" s="4" t="s">
        <v>48</v>
      </c>
      <c r="C23" s="5" t="s">
        <v>8</v>
      </c>
      <c r="D23" s="6">
        <v>9646.0000000000018</v>
      </c>
      <c r="E23" s="6">
        <v>38584.000000000007</v>
      </c>
      <c r="F23" s="6">
        <v>137800</v>
      </c>
      <c r="H23" s="7" t="str">
        <f t="shared" si="0"/>
        <v>Aria Cruz</v>
      </c>
      <c r="I23" s="7" t="str">
        <f t="shared" si="1"/>
        <v>ARIA</v>
      </c>
      <c r="J23" s="7" t="str">
        <f t="shared" si="2"/>
        <v>cruz</v>
      </c>
      <c r="K23" s="7" t="str">
        <f t="shared" si="3"/>
        <v>ria</v>
      </c>
      <c r="L23" s="7" t="str">
        <f t="shared" si="4"/>
        <v>Cru</v>
      </c>
      <c r="M23" s="7" t="str">
        <f t="shared" si="5"/>
        <v>Ari00ruz</v>
      </c>
      <c r="N23" s="7" t="e">
        <f t="shared" si="6"/>
        <v>#VALUE!</v>
      </c>
      <c r="O23" s="7" t="b">
        <f t="shared" si="7"/>
        <v>1</v>
      </c>
    </row>
    <row r="24" spans="1:15" x14ac:dyDescent="0.35">
      <c r="A24" s="4" t="s">
        <v>49</v>
      </c>
      <c r="B24" s="4" t="s">
        <v>50</v>
      </c>
      <c r="C24" s="5" t="s">
        <v>13</v>
      </c>
      <c r="D24" s="6">
        <v>3714.5625</v>
      </c>
      <c r="E24" s="6">
        <v>14858.25</v>
      </c>
      <c r="F24" s="6">
        <v>59433</v>
      </c>
      <c r="H24" s="7" t="str">
        <f t="shared" si="0"/>
        <v>Diego Roel</v>
      </c>
      <c r="I24" s="7" t="str">
        <f t="shared" si="1"/>
        <v>DIEGO</v>
      </c>
      <c r="J24" s="7" t="str">
        <f t="shared" si="2"/>
        <v>roel</v>
      </c>
      <c r="K24" s="7" t="str">
        <f t="shared" si="3"/>
        <v>ego</v>
      </c>
      <c r="L24" s="7" t="str">
        <f t="shared" si="4"/>
        <v>Roe</v>
      </c>
      <c r="M24" s="7" t="str">
        <f t="shared" si="5"/>
        <v>Die33oel</v>
      </c>
      <c r="N24" s="7" t="e">
        <f t="shared" si="6"/>
        <v>#VALUE!</v>
      </c>
      <c r="O24" s="7" t="b">
        <f t="shared" si="7"/>
        <v>0</v>
      </c>
    </row>
    <row r="25" spans="1:15" x14ac:dyDescent="0.35">
      <c r="A25" s="4" t="s">
        <v>51</v>
      </c>
      <c r="B25" s="4" t="s">
        <v>52</v>
      </c>
      <c r="C25" s="5" t="s">
        <v>8</v>
      </c>
      <c r="D25" s="6">
        <v>10643.36</v>
      </c>
      <c r="E25" s="6">
        <v>42573.440000000002</v>
      </c>
      <c r="F25" s="6">
        <v>152048</v>
      </c>
      <c r="H25" s="7" t="str">
        <f t="shared" si="0"/>
        <v>Martine Rancé</v>
      </c>
      <c r="I25" s="7" t="str">
        <f t="shared" si="1"/>
        <v>MARTINE</v>
      </c>
      <c r="J25" s="7" t="str">
        <f t="shared" si="2"/>
        <v>rancé</v>
      </c>
      <c r="K25" s="7" t="str">
        <f t="shared" si="3"/>
        <v>ine</v>
      </c>
      <c r="L25" s="7" t="str">
        <f t="shared" si="4"/>
        <v>Ran</v>
      </c>
      <c r="M25" s="7" t="str">
        <f t="shared" si="5"/>
        <v>Mar48ncé</v>
      </c>
      <c r="N25" s="7">
        <f t="shared" si="6"/>
        <v>2</v>
      </c>
      <c r="O25" s="7" t="b">
        <f t="shared" si="7"/>
        <v>1</v>
      </c>
    </row>
    <row r="26" spans="1:15" x14ac:dyDescent="0.35">
      <c r="A26" s="4" t="s">
        <v>6</v>
      </c>
      <c r="B26" s="4" t="s">
        <v>53</v>
      </c>
      <c r="C26" s="5" t="s">
        <v>8</v>
      </c>
      <c r="D26" s="6">
        <v>8078.2100000000009</v>
      </c>
      <c r="E26" s="6">
        <v>32312.840000000004</v>
      </c>
      <c r="F26" s="6">
        <v>115403</v>
      </c>
      <c r="H26" s="7" t="str">
        <f t="shared" si="0"/>
        <v>Maria Larsson</v>
      </c>
      <c r="I26" s="7" t="str">
        <f t="shared" si="1"/>
        <v>MARIA</v>
      </c>
      <c r="J26" s="7" t="str">
        <f t="shared" si="2"/>
        <v>larsson</v>
      </c>
      <c r="K26" s="7" t="str">
        <f t="shared" si="3"/>
        <v>ria</v>
      </c>
      <c r="L26" s="7" t="str">
        <f t="shared" si="4"/>
        <v>Lar</v>
      </c>
      <c r="M26" s="7" t="str">
        <f t="shared" si="5"/>
        <v>Mar03son</v>
      </c>
      <c r="N26" s="7">
        <f t="shared" si="6"/>
        <v>2</v>
      </c>
      <c r="O26" s="7" t="b">
        <f t="shared" si="7"/>
        <v>1</v>
      </c>
    </row>
    <row r="27" spans="1:15" x14ac:dyDescent="0.35">
      <c r="A27" s="4" t="s">
        <v>54</v>
      </c>
      <c r="B27" s="4" t="s">
        <v>55</v>
      </c>
      <c r="C27" s="5" t="s">
        <v>13</v>
      </c>
      <c r="D27" s="6">
        <v>789.07499999999993</v>
      </c>
      <c r="E27" s="6">
        <v>3156.2999999999997</v>
      </c>
      <c r="F27" s="6">
        <v>21042</v>
      </c>
      <c r="H27" s="7" t="str">
        <f t="shared" si="0"/>
        <v>Peter Franken</v>
      </c>
      <c r="I27" s="7" t="str">
        <f t="shared" si="1"/>
        <v>PETER</v>
      </c>
      <c r="J27" s="7" t="str">
        <f t="shared" si="2"/>
        <v>franken</v>
      </c>
      <c r="K27" s="7" t="str">
        <f t="shared" si="3"/>
        <v>ter</v>
      </c>
      <c r="L27" s="7" t="str">
        <f t="shared" si="4"/>
        <v>Fra</v>
      </c>
      <c r="M27" s="7" t="str">
        <f t="shared" si="5"/>
        <v>Pet42ken</v>
      </c>
      <c r="N27" s="7" t="e">
        <f t="shared" si="6"/>
        <v>#VALUE!</v>
      </c>
      <c r="O27" s="7" t="b">
        <f t="shared" si="7"/>
        <v>1</v>
      </c>
    </row>
    <row r="28" spans="1:15" x14ac:dyDescent="0.35">
      <c r="A28" s="4" t="s">
        <v>56</v>
      </c>
      <c r="B28" s="4" t="s">
        <v>57</v>
      </c>
      <c r="C28" s="5" t="s">
        <v>8</v>
      </c>
      <c r="D28" s="6">
        <v>9051</v>
      </c>
      <c r="E28" s="6">
        <v>36204</v>
      </c>
      <c r="F28" s="6">
        <v>129300</v>
      </c>
      <c r="H28" s="7" t="str">
        <f t="shared" si="0"/>
        <v>Carine Schmitt</v>
      </c>
      <c r="I28" s="7" t="str">
        <f t="shared" si="1"/>
        <v>CARINE</v>
      </c>
      <c r="J28" s="7" t="str">
        <f t="shared" si="2"/>
        <v>schmitt</v>
      </c>
      <c r="K28" s="7" t="str">
        <f t="shared" si="3"/>
        <v>ine</v>
      </c>
      <c r="L28" s="7" t="str">
        <f t="shared" si="4"/>
        <v>Sch</v>
      </c>
      <c r="M28" s="7" t="str">
        <f t="shared" si="5"/>
        <v>Car00itt</v>
      </c>
      <c r="N28" s="7">
        <f t="shared" si="6"/>
        <v>2</v>
      </c>
      <c r="O28" s="7" t="b">
        <f t="shared" si="7"/>
        <v>1</v>
      </c>
    </row>
    <row r="29" spans="1:15" x14ac:dyDescent="0.35">
      <c r="A29" s="4" t="s">
        <v>58</v>
      </c>
      <c r="B29" s="4" t="s">
        <v>59</v>
      </c>
      <c r="C29" s="5" t="s">
        <v>13</v>
      </c>
      <c r="D29" s="6">
        <v>15079.762500000001</v>
      </c>
      <c r="E29" s="6">
        <v>60319.05</v>
      </c>
      <c r="F29" s="6">
        <v>182785</v>
      </c>
      <c r="H29" s="7" t="str">
        <f t="shared" si="0"/>
        <v>Paolo Accorti</v>
      </c>
      <c r="I29" s="7" t="str">
        <f t="shared" si="1"/>
        <v>PAOLO</v>
      </c>
      <c r="J29" s="7" t="str">
        <f t="shared" si="2"/>
        <v>accorti</v>
      </c>
      <c r="K29" s="7" t="str">
        <f t="shared" si="3"/>
        <v>olo</v>
      </c>
      <c r="L29" s="7" t="str">
        <f t="shared" si="4"/>
        <v>Acc</v>
      </c>
      <c r="M29" s="7" t="str">
        <f t="shared" si="5"/>
        <v>Pao85rti</v>
      </c>
      <c r="N29" s="7">
        <f t="shared" si="6"/>
        <v>2</v>
      </c>
      <c r="O29" s="7" t="b">
        <f t="shared" si="7"/>
        <v>1</v>
      </c>
    </row>
    <row r="30" spans="1:15" x14ac:dyDescent="0.35">
      <c r="A30" s="4" t="s">
        <v>60</v>
      </c>
      <c r="B30" s="4" t="s">
        <v>61</v>
      </c>
      <c r="C30" s="5" t="s">
        <v>13</v>
      </c>
      <c r="D30" s="6">
        <v>16135.845000000001</v>
      </c>
      <c r="E30" s="6">
        <v>64543.380000000005</v>
      </c>
      <c r="F30" s="6">
        <v>195586</v>
      </c>
      <c r="H30" s="7" t="str">
        <f t="shared" si="0"/>
        <v xml:space="preserve">Lino Rodriguez </v>
      </c>
      <c r="I30" s="7" t="str">
        <f t="shared" si="1"/>
        <v>LINO</v>
      </c>
      <c r="J30" s="7" t="str">
        <f t="shared" si="2"/>
        <v xml:space="preserve">rodriguez </v>
      </c>
      <c r="K30" s="7" t="str">
        <f t="shared" si="3"/>
        <v>ino</v>
      </c>
      <c r="L30" s="7" t="str">
        <f t="shared" si="4"/>
        <v>Rod</v>
      </c>
      <c r="M30" s="7" t="str">
        <f t="shared" si="5"/>
        <v xml:space="preserve">Lin86ez </v>
      </c>
      <c r="N30" s="7" t="e">
        <f t="shared" si="6"/>
        <v>#VALUE!</v>
      </c>
      <c r="O30" s="7" t="b">
        <f t="shared" si="7"/>
        <v>0</v>
      </c>
    </row>
    <row r="31" spans="1:15" x14ac:dyDescent="0.35">
      <c r="A31" s="4" t="s">
        <v>62</v>
      </c>
      <c r="B31" s="4" t="s">
        <v>63</v>
      </c>
      <c r="C31" s="5" t="s">
        <v>13</v>
      </c>
      <c r="D31" s="6">
        <v>1210.4624999999999</v>
      </c>
      <c r="E31" s="6">
        <v>4841.8499999999995</v>
      </c>
      <c r="F31" s="6">
        <v>32279</v>
      </c>
      <c r="H31" s="7" t="str">
        <f t="shared" si="0"/>
        <v>Eduardo Saavedra</v>
      </c>
      <c r="I31" s="7" t="str">
        <f t="shared" si="1"/>
        <v>EDUARDO</v>
      </c>
      <c r="J31" s="7" t="str">
        <f t="shared" si="2"/>
        <v>saavedra</v>
      </c>
      <c r="K31" s="7" t="str">
        <f t="shared" si="3"/>
        <v>rdo</v>
      </c>
      <c r="L31" s="7" t="str">
        <f t="shared" si="4"/>
        <v>Saa</v>
      </c>
      <c r="M31" s="7" t="str">
        <f t="shared" si="5"/>
        <v>Edu79dra</v>
      </c>
      <c r="N31" s="7">
        <f t="shared" si="6"/>
        <v>8</v>
      </c>
      <c r="O31" s="7" t="b">
        <f t="shared" si="7"/>
        <v>1</v>
      </c>
    </row>
    <row r="32" spans="1:15" x14ac:dyDescent="0.35">
      <c r="A32" s="4" t="s">
        <v>64</v>
      </c>
      <c r="B32" s="4" t="s">
        <v>65</v>
      </c>
      <c r="C32" s="5" t="s">
        <v>13</v>
      </c>
      <c r="D32" s="6">
        <v>6251.4900000000007</v>
      </c>
      <c r="E32" s="6">
        <v>25005.960000000003</v>
      </c>
      <c r="F32" s="6">
        <v>89307</v>
      </c>
      <c r="H32" s="7" t="str">
        <f t="shared" si="0"/>
        <v>José Freyre</v>
      </c>
      <c r="I32" s="7" t="str">
        <f t="shared" si="1"/>
        <v>JOSÉ</v>
      </c>
      <c r="J32" s="7" t="str">
        <f t="shared" si="2"/>
        <v>freyre</v>
      </c>
      <c r="K32" s="7" t="str">
        <f t="shared" si="3"/>
        <v>osé</v>
      </c>
      <c r="L32" s="7" t="str">
        <f t="shared" si="4"/>
        <v>Fre</v>
      </c>
      <c r="M32" s="7" t="str">
        <f t="shared" si="5"/>
        <v>Jos07yre</v>
      </c>
      <c r="N32" s="7" t="e">
        <f t="shared" si="6"/>
        <v>#VALUE!</v>
      </c>
      <c r="O32" s="7" t="b">
        <f t="shared" si="7"/>
        <v>0</v>
      </c>
    </row>
    <row r="33" spans="1:15" x14ac:dyDescent="0.35">
      <c r="A33" s="4" t="s">
        <v>66</v>
      </c>
      <c r="B33" s="4" t="s">
        <v>67</v>
      </c>
      <c r="C33" s="5" t="s">
        <v>13</v>
      </c>
      <c r="D33" s="6">
        <v>7224.2800000000007</v>
      </c>
      <c r="E33" s="6">
        <v>28897.120000000003</v>
      </c>
      <c r="F33" s="6">
        <v>103204</v>
      </c>
      <c r="H33" s="7" t="str">
        <f t="shared" si="0"/>
        <v>André Fonseca</v>
      </c>
      <c r="I33" s="7" t="str">
        <f t="shared" si="1"/>
        <v>ANDRÉ</v>
      </c>
      <c r="J33" s="7" t="str">
        <f t="shared" si="2"/>
        <v>fonseca</v>
      </c>
      <c r="K33" s="7" t="str">
        <f t="shared" si="3"/>
        <v>dré</v>
      </c>
      <c r="L33" s="7" t="str">
        <f t="shared" si="4"/>
        <v>Fon</v>
      </c>
      <c r="M33" s="7" t="str">
        <f t="shared" si="5"/>
        <v>And04eca</v>
      </c>
      <c r="N33" s="7">
        <f t="shared" si="6"/>
        <v>8</v>
      </c>
      <c r="O33" s="7" t="b">
        <f t="shared" si="7"/>
        <v>1</v>
      </c>
    </row>
    <row r="34" spans="1:15" x14ac:dyDescent="0.35">
      <c r="A34" s="4" t="s">
        <v>68</v>
      </c>
      <c r="B34" s="4" t="s">
        <v>69</v>
      </c>
      <c r="C34" s="5" t="s">
        <v>13</v>
      </c>
      <c r="D34" s="6">
        <v>8783.9500000000007</v>
      </c>
      <c r="E34" s="6">
        <v>35135.800000000003</v>
      </c>
      <c r="F34" s="6">
        <v>125485</v>
      </c>
      <c r="H34" s="7" t="str">
        <f t="shared" si="0"/>
        <v>Howard Snyder</v>
      </c>
      <c r="I34" s="7" t="str">
        <f t="shared" si="1"/>
        <v>HOWARD</v>
      </c>
      <c r="J34" s="7" t="str">
        <f t="shared" si="2"/>
        <v>snyder</v>
      </c>
      <c r="K34" s="7" t="str">
        <f t="shared" si="3"/>
        <v>ard</v>
      </c>
      <c r="L34" s="7" t="str">
        <f t="shared" si="4"/>
        <v>Sny</v>
      </c>
      <c r="M34" s="7" t="str">
        <f t="shared" si="5"/>
        <v>How85der</v>
      </c>
      <c r="N34" s="7" t="e">
        <f t="shared" si="6"/>
        <v>#VALUE!</v>
      </c>
      <c r="O34" s="7" t="b">
        <f t="shared" si="7"/>
        <v>1</v>
      </c>
    </row>
    <row r="35" spans="1:15" x14ac:dyDescent="0.35">
      <c r="A35" s="4" t="s">
        <v>70</v>
      </c>
      <c r="B35" s="4" t="s">
        <v>71</v>
      </c>
      <c r="C35" s="5" t="s">
        <v>13</v>
      </c>
      <c r="D35" s="6">
        <v>1068.1125</v>
      </c>
      <c r="E35" s="6">
        <v>4272.45</v>
      </c>
      <c r="F35" s="6">
        <v>28483</v>
      </c>
      <c r="H35" s="7" t="str">
        <f t="shared" si="0"/>
        <v>Manuel Pereira</v>
      </c>
      <c r="I35" s="7" t="str">
        <f t="shared" si="1"/>
        <v>MANUEL</v>
      </c>
      <c r="J35" s="7" t="str">
        <f t="shared" si="2"/>
        <v>pereira</v>
      </c>
      <c r="K35" s="7" t="str">
        <f t="shared" si="3"/>
        <v>uel</v>
      </c>
      <c r="L35" s="7" t="str">
        <f t="shared" si="4"/>
        <v>Per</v>
      </c>
      <c r="M35" s="7" t="str">
        <f t="shared" si="5"/>
        <v>Man83ira</v>
      </c>
      <c r="N35" s="7">
        <f t="shared" si="6"/>
        <v>2</v>
      </c>
      <c r="O35" s="7" t="b">
        <f t="shared" si="7"/>
        <v>1</v>
      </c>
    </row>
    <row r="36" spans="1:15" x14ac:dyDescent="0.35">
      <c r="A36" s="4" t="s">
        <v>72</v>
      </c>
      <c r="B36" s="4" t="s">
        <v>73</v>
      </c>
      <c r="C36" s="5" t="s">
        <v>13</v>
      </c>
      <c r="D36" s="6">
        <v>11746.070000000002</v>
      </c>
      <c r="E36" s="6">
        <v>46984.280000000006</v>
      </c>
      <c r="F36" s="6">
        <v>167801</v>
      </c>
      <c r="H36" s="7" t="str">
        <f t="shared" si="0"/>
        <v>Mario Pontes</v>
      </c>
      <c r="I36" s="7" t="str">
        <f t="shared" si="1"/>
        <v>MARIO</v>
      </c>
      <c r="J36" s="7" t="str">
        <f t="shared" si="2"/>
        <v>pontes</v>
      </c>
      <c r="K36" s="7" t="str">
        <f t="shared" si="3"/>
        <v>rio</v>
      </c>
      <c r="L36" s="7" t="str">
        <f t="shared" si="4"/>
        <v>Pon</v>
      </c>
      <c r="M36" s="7" t="str">
        <f t="shared" si="5"/>
        <v>Mar01tes</v>
      </c>
      <c r="N36" s="7">
        <f t="shared" si="6"/>
        <v>2</v>
      </c>
      <c r="O36" s="7" t="b">
        <f t="shared" si="7"/>
        <v>1</v>
      </c>
    </row>
    <row r="37" spans="1:15" x14ac:dyDescent="0.35">
      <c r="A37" s="4" t="s">
        <v>74</v>
      </c>
      <c r="B37" s="4" t="s">
        <v>75</v>
      </c>
      <c r="C37" s="5" t="s">
        <v>13</v>
      </c>
      <c r="D37" s="6">
        <v>16122.2325</v>
      </c>
      <c r="E37" s="6">
        <v>64488.93</v>
      </c>
      <c r="F37" s="6">
        <v>195421</v>
      </c>
      <c r="H37" s="7" t="str">
        <f t="shared" si="0"/>
        <v>Carlos Hernández</v>
      </c>
      <c r="I37" s="7" t="str">
        <f t="shared" si="1"/>
        <v>CARLOS</v>
      </c>
      <c r="J37" s="7" t="str">
        <f t="shared" si="2"/>
        <v>hernández</v>
      </c>
      <c r="K37" s="7" t="str">
        <f t="shared" si="3"/>
        <v>los</v>
      </c>
      <c r="L37" s="7" t="str">
        <f t="shared" si="4"/>
        <v>Her</v>
      </c>
      <c r="M37" s="7" t="str">
        <f t="shared" si="5"/>
        <v>Car21dez</v>
      </c>
      <c r="N37" s="7">
        <f t="shared" si="6"/>
        <v>2</v>
      </c>
      <c r="O37" s="7" t="b">
        <f t="shared" si="7"/>
        <v>1</v>
      </c>
    </row>
    <row r="38" spans="1:15" x14ac:dyDescent="0.35">
      <c r="A38" s="4" t="s">
        <v>76</v>
      </c>
      <c r="B38" s="4" t="s">
        <v>77</v>
      </c>
      <c r="C38" s="5" t="s">
        <v>13</v>
      </c>
      <c r="D38" s="6">
        <v>11379.130000000001</v>
      </c>
      <c r="E38" s="6">
        <v>45516.520000000004</v>
      </c>
      <c r="F38" s="6">
        <v>162559</v>
      </c>
      <c r="H38" s="7" t="str">
        <f t="shared" si="0"/>
        <v>Yoshi Latimer</v>
      </c>
      <c r="I38" s="7" t="str">
        <f t="shared" si="1"/>
        <v>YOSHI</v>
      </c>
      <c r="J38" s="7" t="str">
        <f t="shared" si="2"/>
        <v>latimer</v>
      </c>
      <c r="K38" s="7" t="str">
        <f t="shared" si="3"/>
        <v>shi</v>
      </c>
      <c r="L38" s="7" t="str">
        <f t="shared" si="4"/>
        <v>Lat</v>
      </c>
      <c r="M38" s="7" t="str">
        <f t="shared" si="5"/>
        <v>Yos59mer</v>
      </c>
      <c r="N38" s="7" t="e">
        <f t="shared" si="6"/>
        <v>#VALUE!</v>
      </c>
      <c r="O38" s="7" t="b">
        <f t="shared" si="7"/>
        <v>1</v>
      </c>
    </row>
    <row r="39" spans="1:15" x14ac:dyDescent="0.35">
      <c r="A39" s="4" t="s">
        <v>78</v>
      </c>
      <c r="B39" s="4" t="s">
        <v>79</v>
      </c>
      <c r="C39" s="5" t="s">
        <v>8</v>
      </c>
      <c r="D39" s="6">
        <v>7023.31</v>
      </c>
      <c r="E39" s="6">
        <v>28093.24</v>
      </c>
      <c r="F39" s="6">
        <v>100333</v>
      </c>
      <c r="H39" s="7" t="str">
        <f t="shared" si="0"/>
        <v>Patricia McKenna</v>
      </c>
      <c r="I39" s="7" t="str">
        <f t="shared" si="1"/>
        <v>PATRICIA</v>
      </c>
      <c r="J39" s="7" t="str">
        <f t="shared" si="2"/>
        <v>mckenna</v>
      </c>
      <c r="K39" s="7" t="str">
        <f t="shared" si="3"/>
        <v>cia</v>
      </c>
      <c r="L39" s="7" t="str">
        <f t="shared" si="4"/>
        <v>McK</v>
      </c>
      <c r="M39" s="7" t="str">
        <f t="shared" si="5"/>
        <v>Pat33nna</v>
      </c>
      <c r="N39" s="7">
        <f t="shared" si="6"/>
        <v>2</v>
      </c>
      <c r="O39" s="7" t="b">
        <f t="shared" si="7"/>
        <v>1</v>
      </c>
    </row>
    <row r="40" spans="1:15" x14ac:dyDescent="0.35">
      <c r="A40" s="4" t="s">
        <v>80</v>
      </c>
      <c r="B40" s="4" t="s">
        <v>81</v>
      </c>
      <c r="C40" s="5" t="s">
        <v>8</v>
      </c>
      <c r="D40" s="6">
        <v>2599.125</v>
      </c>
      <c r="E40" s="6">
        <v>10396.5</v>
      </c>
      <c r="F40" s="6">
        <v>41586</v>
      </c>
      <c r="H40" s="7" t="str">
        <f t="shared" si="0"/>
        <v>Helen Bennett</v>
      </c>
      <c r="I40" s="7" t="str">
        <f t="shared" si="1"/>
        <v>HELEN</v>
      </c>
      <c r="J40" s="7" t="str">
        <f t="shared" si="2"/>
        <v>bennett</v>
      </c>
      <c r="K40" s="7" t="str">
        <f t="shared" si="3"/>
        <v>len</v>
      </c>
      <c r="L40" s="7" t="str">
        <f t="shared" si="4"/>
        <v>Ben</v>
      </c>
      <c r="M40" s="7" t="str">
        <f t="shared" si="5"/>
        <v>Hel86ett</v>
      </c>
      <c r="N40" s="7" t="e">
        <f t="shared" si="6"/>
        <v>#VALUE!</v>
      </c>
      <c r="O40" s="7" t="b">
        <f t="shared" si="7"/>
        <v>0</v>
      </c>
    </row>
    <row r="41" spans="1:15" x14ac:dyDescent="0.35">
      <c r="A41" s="4" t="s">
        <v>82</v>
      </c>
      <c r="B41" s="4" t="s">
        <v>83</v>
      </c>
      <c r="C41" s="5" t="s">
        <v>13</v>
      </c>
      <c r="D41" s="6">
        <v>4428.25</v>
      </c>
      <c r="E41" s="6">
        <v>17713</v>
      </c>
      <c r="F41" s="6">
        <v>70852</v>
      </c>
      <c r="H41" s="7" t="str">
        <f t="shared" si="0"/>
        <v>Philip Cramer</v>
      </c>
      <c r="I41" s="7" t="str">
        <f t="shared" si="1"/>
        <v>PHILIP</v>
      </c>
      <c r="J41" s="7" t="str">
        <f t="shared" si="2"/>
        <v>cramer</v>
      </c>
      <c r="K41" s="7" t="str">
        <f t="shared" si="3"/>
        <v>lip</v>
      </c>
      <c r="L41" s="7" t="str">
        <f t="shared" si="4"/>
        <v>Cra</v>
      </c>
      <c r="M41" s="7" t="str">
        <f t="shared" si="5"/>
        <v>Phi52mer</v>
      </c>
      <c r="N41" s="7" t="e">
        <f t="shared" si="6"/>
        <v>#VALUE!</v>
      </c>
      <c r="O41" s="7" t="b">
        <f t="shared" si="7"/>
        <v>1</v>
      </c>
    </row>
    <row r="42" spans="1:15" x14ac:dyDescent="0.35">
      <c r="A42" s="4" t="s">
        <v>84</v>
      </c>
      <c r="B42" s="4" t="s">
        <v>85</v>
      </c>
      <c r="C42" s="5" t="s">
        <v>13</v>
      </c>
      <c r="D42" s="6">
        <v>8408.5400000000009</v>
      </c>
      <c r="E42" s="6">
        <v>33634.160000000003</v>
      </c>
      <c r="F42" s="6">
        <v>120122</v>
      </c>
      <c r="H42" s="7" t="str">
        <f t="shared" si="0"/>
        <v>Daniel Tonini</v>
      </c>
      <c r="I42" s="7" t="str">
        <f t="shared" si="1"/>
        <v>DANIEL</v>
      </c>
      <c r="J42" s="7" t="str">
        <f t="shared" si="2"/>
        <v>tonini</v>
      </c>
      <c r="K42" s="7" t="str">
        <f t="shared" si="3"/>
        <v>iel</v>
      </c>
      <c r="L42" s="7" t="str">
        <f t="shared" si="4"/>
        <v>Ton</v>
      </c>
      <c r="M42" s="7" t="str">
        <f t="shared" si="5"/>
        <v>Dan22ini</v>
      </c>
      <c r="N42" s="7">
        <f t="shared" si="6"/>
        <v>2</v>
      </c>
      <c r="O42" s="7" t="b">
        <f t="shared" si="7"/>
        <v>1</v>
      </c>
    </row>
    <row r="43" spans="1:15" x14ac:dyDescent="0.35">
      <c r="A43" s="4" t="s">
        <v>86</v>
      </c>
      <c r="B43" s="4" t="s">
        <v>87</v>
      </c>
      <c r="C43" s="5" t="s">
        <v>8</v>
      </c>
      <c r="D43" s="6">
        <v>4237.5</v>
      </c>
      <c r="E43" s="6">
        <v>16950</v>
      </c>
      <c r="F43" s="6">
        <v>67800</v>
      </c>
      <c r="H43" s="7" t="str">
        <f t="shared" si="0"/>
        <v>Annette Roulet</v>
      </c>
      <c r="I43" s="7" t="str">
        <f t="shared" si="1"/>
        <v>ANNETTE</v>
      </c>
      <c r="J43" s="7" t="str">
        <f t="shared" si="2"/>
        <v>roulet</v>
      </c>
      <c r="K43" s="7" t="str">
        <f t="shared" si="3"/>
        <v>tte</v>
      </c>
      <c r="L43" s="7" t="str">
        <f t="shared" si="4"/>
        <v>Rou</v>
      </c>
      <c r="M43" s="7" t="str">
        <f t="shared" si="5"/>
        <v>Ann00let</v>
      </c>
      <c r="N43" s="7" t="e">
        <f t="shared" si="6"/>
        <v>#VALUE!</v>
      </c>
      <c r="O43" s="7" t="b">
        <f t="shared" si="7"/>
        <v>0</v>
      </c>
    </row>
    <row r="44" spans="1:15" x14ac:dyDescent="0.35">
      <c r="A44" s="4" t="s">
        <v>76</v>
      </c>
      <c r="B44" s="4" t="s">
        <v>88</v>
      </c>
      <c r="C44" s="5" t="s">
        <v>13</v>
      </c>
      <c r="D44" s="6">
        <v>7193.06</v>
      </c>
      <c r="E44" s="6">
        <v>28772.240000000002</v>
      </c>
      <c r="F44" s="6">
        <v>102758</v>
      </c>
      <c r="H44" s="7" t="str">
        <f t="shared" si="0"/>
        <v>Yoshi Tannamuri</v>
      </c>
      <c r="I44" s="7" t="str">
        <f t="shared" si="1"/>
        <v>YOSHI</v>
      </c>
      <c r="J44" s="7" t="str">
        <f t="shared" si="2"/>
        <v>tannamuri</v>
      </c>
      <c r="K44" s="7" t="str">
        <f t="shared" si="3"/>
        <v>shi</v>
      </c>
      <c r="L44" s="7" t="str">
        <f t="shared" si="4"/>
        <v>Tan</v>
      </c>
      <c r="M44" s="7" t="str">
        <f t="shared" si="5"/>
        <v>Yos58uri</v>
      </c>
      <c r="N44" s="7" t="e">
        <f t="shared" si="6"/>
        <v>#VALUE!</v>
      </c>
      <c r="O44" s="7" t="b">
        <f t="shared" si="7"/>
        <v>1</v>
      </c>
    </row>
    <row r="45" spans="1:15" x14ac:dyDescent="0.35">
      <c r="A45" s="4" t="s">
        <v>89</v>
      </c>
      <c r="B45" s="4" t="s">
        <v>90</v>
      </c>
      <c r="C45" s="5" t="s">
        <v>13</v>
      </c>
      <c r="D45" s="6">
        <v>6281.170000000001</v>
      </c>
      <c r="E45" s="6">
        <v>25124.680000000004</v>
      </c>
      <c r="F45" s="6">
        <v>89731</v>
      </c>
      <c r="H45" s="7" t="str">
        <f t="shared" si="0"/>
        <v>John Steel</v>
      </c>
      <c r="I45" s="7" t="str">
        <f t="shared" si="1"/>
        <v>JOHN</v>
      </c>
      <c r="J45" s="7" t="str">
        <f t="shared" si="2"/>
        <v>steel</v>
      </c>
      <c r="K45" s="7" t="str">
        <f t="shared" si="3"/>
        <v>ohn</v>
      </c>
      <c r="L45" s="7" t="str">
        <f t="shared" si="4"/>
        <v>Ste</v>
      </c>
      <c r="M45" s="7" t="str">
        <f t="shared" si="5"/>
        <v>Joh31eel</v>
      </c>
      <c r="N45" s="7" t="e">
        <f t="shared" si="6"/>
        <v>#VALUE!</v>
      </c>
      <c r="O45" s="7" t="b">
        <f t="shared" si="7"/>
        <v>0</v>
      </c>
    </row>
    <row r="46" spans="1:15" x14ac:dyDescent="0.35">
      <c r="A46" s="4" t="s">
        <v>91</v>
      </c>
      <c r="B46" s="4" t="s">
        <v>92</v>
      </c>
      <c r="C46" s="5" t="s">
        <v>8</v>
      </c>
      <c r="D46" s="6">
        <v>11697.7</v>
      </c>
      <c r="E46" s="6">
        <v>46790.8</v>
      </c>
      <c r="F46" s="6">
        <v>167110</v>
      </c>
      <c r="H46" s="7" t="str">
        <f t="shared" si="0"/>
        <v>Renate Messner</v>
      </c>
      <c r="I46" s="7" t="str">
        <f t="shared" si="1"/>
        <v>RENATE</v>
      </c>
      <c r="J46" s="7" t="str">
        <f t="shared" si="2"/>
        <v>messner</v>
      </c>
      <c r="K46" s="7" t="str">
        <f t="shared" si="3"/>
        <v>ate</v>
      </c>
      <c r="L46" s="7" t="str">
        <f t="shared" si="4"/>
        <v>Mes</v>
      </c>
      <c r="M46" s="7" t="str">
        <f t="shared" si="5"/>
        <v>Ren10ner</v>
      </c>
      <c r="N46" s="7" t="e">
        <f t="shared" si="6"/>
        <v>#VALUE!</v>
      </c>
      <c r="O46" s="7" t="b">
        <f t="shared" si="7"/>
        <v>1</v>
      </c>
    </row>
    <row r="47" spans="1:15" x14ac:dyDescent="0.35">
      <c r="A47" s="4" t="s">
        <v>93</v>
      </c>
      <c r="B47" s="4" t="s">
        <v>94</v>
      </c>
      <c r="C47" s="5" t="s">
        <v>13</v>
      </c>
      <c r="D47" s="6">
        <v>2867.9375</v>
      </c>
      <c r="E47" s="6">
        <v>11471.75</v>
      </c>
      <c r="F47" s="6">
        <v>45887</v>
      </c>
      <c r="H47" s="7" t="str">
        <f t="shared" si="0"/>
        <v>Jaime Yorres</v>
      </c>
      <c r="I47" s="7" t="str">
        <f t="shared" si="1"/>
        <v>JAIME</v>
      </c>
      <c r="J47" s="7" t="str">
        <f t="shared" si="2"/>
        <v>yorres</v>
      </c>
      <c r="K47" s="7" t="str">
        <f t="shared" si="3"/>
        <v>ime</v>
      </c>
      <c r="L47" s="7" t="str">
        <f t="shared" si="4"/>
        <v>Yor</v>
      </c>
      <c r="M47" s="7" t="str">
        <f t="shared" si="5"/>
        <v>Jai87res</v>
      </c>
      <c r="N47" s="7">
        <f t="shared" si="6"/>
        <v>2</v>
      </c>
      <c r="O47" s="7" t="b">
        <f t="shared" si="7"/>
        <v>1</v>
      </c>
    </row>
    <row r="48" spans="1:15" x14ac:dyDescent="0.35">
      <c r="A48" s="4" t="s">
        <v>74</v>
      </c>
      <c r="B48" s="4" t="s">
        <v>95</v>
      </c>
      <c r="C48" s="5" t="s">
        <v>13</v>
      </c>
      <c r="D48" s="6">
        <v>4373.375</v>
      </c>
      <c r="E48" s="6">
        <v>17493.5</v>
      </c>
      <c r="F48" s="6">
        <v>69974</v>
      </c>
      <c r="H48" s="7" t="str">
        <f t="shared" si="0"/>
        <v>Carlos González</v>
      </c>
      <c r="I48" s="7" t="str">
        <f t="shared" si="1"/>
        <v>CARLOS</v>
      </c>
      <c r="J48" s="7" t="str">
        <f t="shared" si="2"/>
        <v>gonzález</v>
      </c>
      <c r="K48" s="7" t="str">
        <f t="shared" si="3"/>
        <v>los</v>
      </c>
      <c r="L48" s="7" t="str">
        <f t="shared" si="4"/>
        <v>Gon</v>
      </c>
      <c r="M48" s="7" t="str">
        <f t="shared" si="5"/>
        <v>Car74lez</v>
      </c>
      <c r="N48" s="7">
        <f t="shared" si="6"/>
        <v>2</v>
      </c>
      <c r="O48" s="7" t="b">
        <f t="shared" si="7"/>
        <v>1</v>
      </c>
    </row>
    <row r="49" spans="1:15" x14ac:dyDescent="0.35">
      <c r="A49" s="4" t="s">
        <v>96</v>
      </c>
      <c r="B49" s="4" t="s">
        <v>97</v>
      </c>
      <c r="C49" s="5" t="s">
        <v>13</v>
      </c>
      <c r="D49" s="6">
        <v>7177.9400000000005</v>
      </c>
      <c r="E49" s="6">
        <v>28711.760000000002</v>
      </c>
      <c r="F49" s="6">
        <v>102542</v>
      </c>
      <c r="H49" s="7" t="str">
        <f t="shared" si="0"/>
        <v>Felipe Izquierdo</v>
      </c>
      <c r="I49" s="7" t="str">
        <f t="shared" si="1"/>
        <v>FELIPE</v>
      </c>
      <c r="J49" s="7" t="str">
        <f t="shared" si="2"/>
        <v>izquierdo</v>
      </c>
      <c r="K49" s="7" t="str">
        <f t="shared" si="3"/>
        <v>ipe</v>
      </c>
      <c r="L49" s="7" t="str">
        <f t="shared" si="4"/>
        <v>Izq</v>
      </c>
      <c r="M49" s="7" t="str">
        <f t="shared" si="5"/>
        <v>Fel42rdo</v>
      </c>
      <c r="N49" s="7" t="e">
        <f t="shared" si="6"/>
        <v>#VALUE!</v>
      </c>
      <c r="O49" s="7" t="b">
        <f t="shared" si="7"/>
        <v>0</v>
      </c>
    </row>
    <row r="50" spans="1:15" x14ac:dyDescent="0.35">
      <c r="A50" s="4" t="s">
        <v>98</v>
      </c>
      <c r="B50" s="4" t="s">
        <v>99</v>
      </c>
      <c r="C50" s="5" t="s">
        <v>8</v>
      </c>
      <c r="D50" s="6">
        <v>892.65</v>
      </c>
      <c r="E50" s="6">
        <v>3570.6</v>
      </c>
      <c r="F50" s="6">
        <v>23804</v>
      </c>
      <c r="H50" s="7" t="str">
        <f t="shared" si="0"/>
        <v>Fran Wilson</v>
      </c>
      <c r="I50" s="7" t="str">
        <f t="shared" si="1"/>
        <v>FRAN</v>
      </c>
      <c r="J50" s="7" t="str">
        <f t="shared" si="2"/>
        <v>wilson</v>
      </c>
      <c r="K50" s="7" t="str">
        <f t="shared" si="3"/>
        <v>ran</v>
      </c>
      <c r="L50" s="7" t="str">
        <f t="shared" si="4"/>
        <v>Wil</v>
      </c>
      <c r="M50" s="7" t="str">
        <f t="shared" si="5"/>
        <v>Fra04son</v>
      </c>
      <c r="N50" s="7">
        <f t="shared" si="6"/>
        <v>3</v>
      </c>
      <c r="O50" s="7" t="b">
        <f t="shared" si="7"/>
        <v>1</v>
      </c>
    </row>
    <row r="51" spans="1:15" x14ac:dyDescent="0.35">
      <c r="A51" s="4" t="s">
        <v>100</v>
      </c>
      <c r="B51" s="4" t="s">
        <v>101</v>
      </c>
      <c r="C51" s="5" t="s">
        <v>13</v>
      </c>
      <c r="D51" s="6">
        <v>1161.675</v>
      </c>
      <c r="E51" s="6">
        <v>4646.7</v>
      </c>
      <c r="F51" s="6">
        <v>30978</v>
      </c>
      <c r="H51" s="7" t="str">
        <f t="shared" si="0"/>
        <v>Giovanni Rovelli</v>
      </c>
      <c r="I51" s="7" t="str">
        <f t="shared" si="1"/>
        <v>GIOVANNI</v>
      </c>
      <c r="J51" s="7" t="str">
        <f t="shared" si="2"/>
        <v>rovelli</v>
      </c>
      <c r="K51" s="7" t="str">
        <f t="shared" si="3"/>
        <v>nni</v>
      </c>
      <c r="L51" s="7" t="str">
        <f t="shared" si="4"/>
        <v>Rov</v>
      </c>
      <c r="M51" s="7" t="str">
        <f t="shared" si="5"/>
        <v>Gio78lli</v>
      </c>
      <c r="N51" s="7" t="e">
        <f t="shared" si="6"/>
        <v>#VALUE!</v>
      </c>
      <c r="O51" s="7" t="b">
        <f t="shared" si="7"/>
        <v>1</v>
      </c>
    </row>
    <row r="52" spans="1:15" x14ac:dyDescent="0.35">
      <c r="A52" s="4" t="s">
        <v>102</v>
      </c>
      <c r="B52" s="4" t="s">
        <v>103</v>
      </c>
      <c r="C52" s="5" t="s">
        <v>8</v>
      </c>
      <c r="D52" s="6">
        <v>10997.000000000002</v>
      </c>
      <c r="E52" s="6">
        <v>43988.000000000007</v>
      </c>
      <c r="F52" s="6">
        <v>157100</v>
      </c>
      <c r="H52" s="7" t="str">
        <f t="shared" si="0"/>
        <v>Catherine Dewey</v>
      </c>
      <c r="I52" s="7" t="str">
        <f t="shared" si="1"/>
        <v>CATHERINE</v>
      </c>
      <c r="J52" s="7" t="str">
        <f t="shared" si="2"/>
        <v>dewey</v>
      </c>
      <c r="K52" s="7" t="str">
        <f t="shared" si="3"/>
        <v>ine</v>
      </c>
      <c r="L52" s="7" t="str">
        <f t="shared" si="4"/>
        <v>Dew</v>
      </c>
      <c r="M52" s="7" t="str">
        <f t="shared" si="5"/>
        <v>Cat00wey</v>
      </c>
      <c r="N52" s="7">
        <f t="shared" si="6"/>
        <v>2</v>
      </c>
      <c r="O52" s="7" t="b">
        <f t="shared" si="7"/>
        <v>1</v>
      </c>
    </row>
    <row r="53" spans="1:15" x14ac:dyDescent="0.35">
      <c r="A53" s="4" t="s">
        <v>104</v>
      </c>
      <c r="B53" s="4" t="s">
        <v>105</v>
      </c>
      <c r="C53" s="5" t="s">
        <v>13</v>
      </c>
      <c r="D53" s="6">
        <v>4188.9375</v>
      </c>
      <c r="E53" s="6">
        <v>16755.75</v>
      </c>
      <c r="F53" s="6">
        <v>67023</v>
      </c>
      <c r="H53" s="7" t="str">
        <f t="shared" si="0"/>
        <v>Jean Fresnière</v>
      </c>
      <c r="I53" s="7" t="str">
        <f t="shared" si="1"/>
        <v>JEAN</v>
      </c>
      <c r="J53" s="7" t="str">
        <f t="shared" si="2"/>
        <v>fresnière</v>
      </c>
      <c r="K53" s="7" t="str">
        <f t="shared" si="3"/>
        <v>ean</v>
      </c>
      <c r="L53" s="7" t="str">
        <f t="shared" si="4"/>
        <v>Fre</v>
      </c>
      <c r="M53" s="7" t="str">
        <f t="shared" si="5"/>
        <v>Jea23ère</v>
      </c>
      <c r="N53" s="7">
        <f t="shared" si="6"/>
        <v>3</v>
      </c>
      <c r="O53" s="7" t="b">
        <f t="shared" si="7"/>
        <v>1</v>
      </c>
    </row>
    <row r="54" spans="1:15" x14ac:dyDescent="0.35">
      <c r="A54" s="4" t="s">
        <v>106</v>
      </c>
      <c r="B54" s="4" t="s">
        <v>107</v>
      </c>
      <c r="C54" s="5" t="s">
        <v>13</v>
      </c>
      <c r="D54" s="6">
        <v>3186.125</v>
      </c>
      <c r="E54" s="6">
        <v>12744.5</v>
      </c>
      <c r="F54" s="6">
        <v>50978</v>
      </c>
      <c r="H54" s="7" t="str">
        <f t="shared" si="0"/>
        <v>Alexander Feuer</v>
      </c>
      <c r="I54" s="7" t="str">
        <f t="shared" si="1"/>
        <v>ALEXANDER</v>
      </c>
      <c r="J54" s="7" t="str">
        <f t="shared" si="2"/>
        <v>feuer</v>
      </c>
      <c r="K54" s="7" t="str">
        <f t="shared" si="3"/>
        <v>der</v>
      </c>
      <c r="L54" s="7" t="str">
        <f t="shared" si="4"/>
        <v>Feu</v>
      </c>
      <c r="M54" s="7" t="str">
        <f t="shared" si="5"/>
        <v>Ale78uer</v>
      </c>
      <c r="N54" s="7" t="e">
        <f t="shared" si="6"/>
        <v>#VALUE!</v>
      </c>
      <c r="O54" s="7" t="b">
        <f t="shared" si="7"/>
        <v>1</v>
      </c>
    </row>
    <row r="55" spans="1:15" x14ac:dyDescent="0.35">
      <c r="A55" s="4" t="s">
        <v>108</v>
      </c>
      <c r="B55" s="4" t="s">
        <v>109</v>
      </c>
      <c r="C55" s="5" t="s">
        <v>13</v>
      </c>
      <c r="D55" s="6">
        <v>8684.4800000000014</v>
      </c>
      <c r="E55" s="6">
        <v>34737.920000000006</v>
      </c>
      <c r="F55" s="6">
        <v>124064</v>
      </c>
      <c r="H55" s="7" t="str">
        <f t="shared" si="0"/>
        <v>Simon Crowther</v>
      </c>
      <c r="I55" s="7" t="str">
        <f t="shared" si="1"/>
        <v>SIMON</v>
      </c>
      <c r="J55" s="7" t="str">
        <f t="shared" si="2"/>
        <v>crowther</v>
      </c>
      <c r="K55" s="7" t="str">
        <f t="shared" si="3"/>
        <v>mon</v>
      </c>
      <c r="L55" s="7" t="str">
        <f t="shared" si="4"/>
        <v>Cro</v>
      </c>
      <c r="M55" s="7" t="str">
        <f t="shared" si="5"/>
        <v>Sim64her</v>
      </c>
      <c r="N55" s="7" t="e">
        <f t="shared" si="6"/>
        <v>#VALUE!</v>
      </c>
      <c r="O55" s="7" t="b">
        <f t="shared" si="7"/>
        <v>0</v>
      </c>
    </row>
    <row r="56" spans="1:15" x14ac:dyDescent="0.35">
      <c r="A56" s="4" t="s">
        <v>110</v>
      </c>
      <c r="B56" s="4" t="s">
        <v>111</v>
      </c>
      <c r="C56" s="5" t="s">
        <v>8</v>
      </c>
      <c r="D56" s="6">
        <v>2751.0625</v>
      </c>
      <c r="E56" s="6">
        <v>11004.25</v>
      </c>
      <c r="F56" s="6">
        <v>44017</v>
      </c>
      <c r="H56" s="7" t="str">
        <f t="shared" si="0"/>
        <v>Yvonne Moncada</v>
      </c>
      <c r="I56" s="7" t="str">
        <f t="shared" si="1"/>
        <v>YVONNE</v>
      </c>
      <c r="J56" s="7" t="str">
        <f t="shared" si="2"/>
        <v>moncada</v>
      </c>
      <c r="K56" s="7" t="str">
        <f t="shared" si="3"/>
        <v>nne</v>
      </c>
      <c r="L56" s="7" t="str">
        <f t="shared" si="4"/>
        <v>Mon</v>
      </c>
      <c r="M56" s="7" t="str">
        <f t="shared" si="5"/>
        <v>Yvo17ada</v>
      </c>
      <c r="N56" s="7">
        <f t="shared" si="6"/>
        <v>6</v>
      </c>
      <c r="O56" s="7" t="b">
        <f t="shared" si="7"/>
        <v>1</v>
      </c>
    </row>
    <row r="57" spans="1:15" x14ac:dyDescent="0.35">
      <c r="A57" s="4" t="s">
        <v>112</v>
      </c>
      <c r="B57" s="4" t="s">
        <v>113</v>
      </c>
      <c r="C57" s="5" t="s">
        <v>8</v>
      </c>
      <c r="D57" s="6">
        <v>5293.9375</v>
      </c>
      <c r="E57" s="6">
        <v>21175.75</v>
      </c>
      <c r="F57" s="6">
        <v>84703</v>
      </c>
      <c r="H57" s="7" t="str">
        <f t="shared" si="0"/>
        <v>Rene Phillips</v>
      </c>
      <c r="I57" s="7" t="str">
        <f t="shared" si="1"/>
        <v>RENE</v>
      </c>
      <c r="J57" s="7" t="str">
        <f t="shared" si="2"/>
        <v>phillips</v>
      </c>
      <c r="K57" s="7" t="str">
        <f t="shared" si="3"/>
        <v>ene</v>
      </c>
      <c r="L57" s="7" t="str">
        <f t="shared" si="4"/>
        <v>Phi</v>
      </c>
      <c r="M57" s="7" t="str">
        <f t="shared" si="5"/>
        <v>Ren03ips</v>
      </c>
      <c r="N57" s="7" t="e">
        <f t="shared" si="6"/>
        <v>#VALUE!</v>
      </c>
      <c r="O57" s="7" t="b">
        <f t="shared" si="7"/>
        <v>0</v>
      </c>
    </row>
    <row r="58" spans="1:15" x14ac:dyDescent="0.35">
      <c r="A58" s="4" t="s">
        <v>114</v>
      </c>
      <c r="B58" s="4" t="s">
        <v>115</v>
      </c>
      <c r="C58" s="5" t="s">
        <v>8</v>
      </c>
      <c r="D58" s="6">
        <v>4667.375</v>
      </c>
      <c r="E58" s="6">
        <v>18669.5</v>
      </c>
      <c r="F58" s="6">
        <v>74678</v>
      </c>
      <c r="H58" s="7" t="str">
        <f t="shared" si="0"/>
        <v>Henriette Pfalzheim</v>
      </c>
      <c r="I58" s="7" t="str">
        <f t="shared" si="1"/>
        <v>HENRIETTE</v>
      </c>
      <c r="J58" s="7" t="str">
        <f t="shared" si="2"/>
        <v>pfalzheim</v>
      </c>
      <c r="K58" s="7" t="str">
        <f t="shared" si="3"/>
        <v>tte</v>
      </c>
      <c r="L58" s="7" t="str">
        <f t="shared" si="4"/>
        <v>Pfa</v>
      </c>
      <c r="M58" s="7" t="str">
        <f t="shared" si="5"/>
        <v>Hen78eim</v>
      </c>
      <c r="N58" s="7" t="e">
        <f t="shared" si="6"/>
        <v>#VALUE!</v>
      </c>
      <c r="O58" s="7" t="b">
        <f t="shared" si="7"/>
        <v>1</v>
      </c>
    </row>
    <row r="59" spans="1:15" x14ac:dyDescent="0.35">
      <c r="A59" s="4" t="s">
        <v>116</v>
      </c>
      <c r="B59" s="4" t="s">
        <v>117</v>
      </c>
      <c r="C59" s="5" t="s">
        <v>8</v>
      </c>
      <c r="D59" s="6">
        <v>11151.630000000001</v>
      </c>
      <c r="E59" s="6">
        <v>44606.520000000004</v>
      </c>
      <c r="F59" s="6">
        <v>159309</v>
      </c>
      <c r="H59" s="7" t="str">
        <f t="shared" si="0"/>
        <v>Marie Bertrand</v>
      </c>
      <c r="I59" s="7" t="str">
        <f t="shared" si="1"/>
        <v>MARIE</v>
      </c>
      <c r="J59" s="7" t="str">
        <f t="shared" si="2"/>
        <v>bertrand</v>
      </c>
      <c r="K59" s="7" t="str">
        <f t="shared" si="3"/>
        <v>rie</v>
      </c>
      <c r="L59" s="7" t="str">
        <f t="shared" si="4"/>
        <v>Ber</v>
      </c>
      <c r="M59" s="7" t="str">
        <f t="shared" si="5"/>
        <v>Mar09and</v>
      </c>
      <c r="N59" s="7">
        <f t="shared" si="6"/>
        <v>2</v>
      </c>
      <c r="O59" s="7" t="b">
        <f t="shared" si="7"/>
        <v>1</v>
      </c>
    </row>
    <row r="60" spans="1:15" x14ac:dyDescent="0.35">
      <c r="A60" s="4" t="s">
        <v>118</v>
      </c>
      <c r="B60" s="4" t="s">
        <v>119</v>
      </c>
      <c r="C60" s="5" t="s">
        <v>13</v>
      </c>
      <c r="D60" s="6">
        <v>8892.3100000000013</v>
      </c>
      <c r="E60" s="6">
        <v>35569.240000000005</v>
      </c>
      <c r="F60" s="6">
        <v>127033</v>
      </c>
      <c r="H60" s="7" t="str">
        <f t="shared" si="0"/>
        <v>Guillermo Fernández</v>
      </c>
      <c r="I60" s="7" t="str">
        <f t="shared" si="1"/>
        <v>GUILLERMO</v>
      </c>
      <c r="J60" s="7" t="str">
        <f t="shared" si="2"/>
        <v>fernández</v>
      </c>
      <c r="K60" s="7" t="str">
        <f t="shared" si="3"/>
        <v>rmo</v>
      </c>
      <c r="L60" s="7" t="str">
        <f t="shared" si="4"/>
        <v>Fer</v>
      </c>
      <c r="M60" s="7" t="str">
        <f t="shared" si="5"/>
        <v>Gui33dez</v>
      </c>
      <c r="N60" s="7" t="e">
        <f t="shared" si="6"/>
        <v>#VALUE!</v>
      </c>
      <c r="O60" s="7" t="b">
        <f t="shared" si="7"/>
        <v>0</v>
      </c>
    </row>
    <row r="61" spans="1:15" x14ac:dyDescent="0.35">
      <c r="A61" s="4" t="s">
        <v>120</v>
      </c>
      <c r="B61" s="4" t="s">
        <v>121</v>
      </c>
      <c r="C61" s="5" t="s">
        <v>13</v>
      </c>
      <c r="D61" s="6">
        <v>15746.5275</v>
      </c>
      <c r="E61" s="6">
        <v>62986.11</v>
      </c>
      <c r="F61" s="6">
        <v>190867</v>
      </c>
      <c r="H61" s="7" t="str">
        <f t="shared" si="0"/>
        <v>Georg Pipps</v>
      </c>
      <c r="I61" s="7" t="str">
        <f t="shared" si="1"/>
        <v>GEORG</v>
      </c>
      <c r="J61" s="7" t="str">
        <f t="shared" si="2"/>
        <v>pipps</v>
      </c>
      <c r="K61" s="7" t="str">
        <f t="shared" si="3"/>
        <v>org</v>
      </c>
      <c r="L61" s="7" t="str">
        <f t="shared" si="4"/>
        <v>Pip</v>
      </c>
      <c r="M61" s="7" t="str">
        <f t="shared" si="5"/>
        <v>Geo67pps</v>
      </c>
      <c r="N61" s="7" t="e">
        <f t="shared" si="6"/>
        <v>#VALUE!</v>
      </c>
      <c r="O61" s="7" t="b">
        <f t="shared" si="7"/>
        <v>0</v>
      </c>
    </row>
    <row r="62" spans="1:15" x14ac:dyDescent="0.35">
      <c r="A62" s="4" t="s">
        <v>122</v>
      </c>
      <c r="B62" s="4" t="s">
        <v>123</v>
      </c>
      <c r="C62" s="5" t="s">
        <v>8</v>
      </c>
      <c r="D62" s="6">
        <v>7329.14</v>
      </c>
      <c r="E62" s="6">
        <v>29316.560000000001</v>
      </c>
      <c r="F62" s="6">
        <v>104702</v>
      </c>
      <c r="H62" s="7" t="str">
        <f t="shared" si="0"/>
        <v>Isabel de Castro</v>
      </c>
      <c r="I62" s="7" t="str">
        <f t="shared" si="1"/>
        <v>ISABEL</v>
      </c>
      <c r="J62" s="7" t="str">
        <f t="shared" si="2"/>
        <v>de castro</v>
      </c>
      <c r="K62" s="7" t="str">
        <f t="shared" si="3"/>
        <v>bel</v>
      </c>
      <c r="L62" s="7" t="str">
        <f t="shared" si="4"/>
        <v xml:space="preserve">de </v>
      </c>
      <c r="M62" s="7" t="str">
        <f t="shared" si="5"/>
        <v>Isa02tro</v>
      </c>
      <c r="N62" s="7">
        <f t="shared" si="6"/>
        <v>3</v>
      </c>
      <c r="O62" s="7" t="b">
        <f t="shared" si="7"/>
        <v>1</v>
      </c>
    </row>
    <row r="63" spans="1:15" x14ac:dyDescent="0.35">
      <c r="A63" s="4" t="s">
        <v>124</v>
      </c>
      <c r="B63" s="4" t="s">
        <v>125</v>
      </c>
      <c r="C63" s="5" t="s">
        <v>13</v>
      </c>
      <c r="D63" s="6">
        <v>15077.205</v>
      </c>
      <c r="E63" s="6">
        <v>60308.82</v>
      </c>
      <c r="F63" s="6">
        <v>182754</v>
      </c>
      <c r="H63" s="7" t="str">
        <f t="shared" si="0"/>
        <v>Bernardo Batista</v>
      </c>
      <c r="I63" s="7" t="str">
        <f t="shared" si="1"/>
        <v>BERNARDO</v>
      </c>
      <c r="J63" s="7" t="str">
        <f t="shared" si="2"/>
        <v>batista</v>
      </c>
      <c r="K63" s="7" t="str">
        <f t="shared" si="3"/>
        <v>rdo</v>
      </c>
      <c r="L63" s="7" t="str">
        <f t="shared" si="4"/>
        <v>Bat</v>
      </c>
      <c r="M63" s="7" t="str">
        <f t="shared" si="5"/>
        <v>Ber54sta</v>
      </c>
      <c r="N63" s="7">
        <f t="shared" si="6"/>
        <v>8</v>
      </c>
      <c r="O63" s="7" t="b">
        <f t="shared" si="7"/>
        <v>1</v>
      </c>
    </row>
    <row r="64" spans="1:15" x14ac:dyDescent="0.35">
      <c r="A64" s="4" t="s">
        <v>126</v>
      </c>
      <c r="B64" s="4" t="s">
        <v>127</v>
      </c>
      <c r="C64" s="5" t="s">
        <v>8</v>
      </c>
      <c r="D64" s="6">
        <v>10400.250000000002</v>
      </c>
      <c r="E64" s="6">
        <v>41601.000000000007</v>
      </c>
      <c r="F64" s="6">
        <v>148575</v>
      </c>
      <c r="H64" s="7" t="str">
        <f t="shared" si="0"/>
        <v>Lúcia Carvalho</v>
      </c>
      <c r="I64" s="7" t="str">
        <f t="shared" si="1"/>
        <v>LÚCIA</v>
      </c>
      <c r="J64" s="7" t="str">
        <f t="shared" si="2"/>
        <v>carvalho</v>
      </c>
      <c r="K64" s="7" t="str">
        <f t="shared" si="3"/>
        <v>cia</v>
      </c>
      <c r="L64" s="7" t="str">
        <f t="shared" si="4"/>
        <v>Car</v>
      </c>
      <c r="M64" s="7" t="str">
        <f t="shared" si="5"/>
        <v>Lúc75lho</v>
      </c>
      <c r="N64" s="7" t="e">
        <f t="shared" si="6"/>
        <v>#VALUE!</v>
      </c>
      <c r="O64" s="7" t="b">
        <f t="shared" si="7"/>
        <v>1</v>
      </c>
    </row>
    <row r="65" spans="1:15" x14ac:dyDescent="0.35">
      <c r="A65" s="4" t="s">
        <v>128</v>
      </c>
      <c r="B65" s="4" t="s">
        <v>129</v>
      </c>
      <c r="C65" s="5" t="s">
        <v>13</v>
      </c>
      <c r="D65" s="6">
        <v>10531.220000000001</v>
      </c>
      <c r="E65" s="6">
        <v>42124.880000000005</v>
      </c>
      <c r="F65" s="6">
        <v>150446</v>
      </c>
      <c r="H65" s="7" t="str">
        <f t="shared" si="0"/>
        <v>Horst Kloss</v>
      </c>
      <c r="I65" s="7" t="str">
        <f t="shared" si="1"/>
        <v>HORST</v>
      </c>
      <c r="J65" s="7" t="str">
        <f t="shared" si="2"/>
        <v>kloss</v>
      </c>
      <c r="K65" s="7" t="str">
        <f t="shared" si="3"/>
        <v>rst</v>
      </c>
      <c r="L65" s="7" t="str">
        <f t="shared" si="4"/>
        <v>Klo</v>
      </c>
      <c r="M65" s="7" t="str">
        <f t="shared" si="5"/>
        <v>Hor46oss</v>
      </c>
      <c r="N65" s="7" t="e">
        <f t="shared" si="6"/>
        <v>#VALUE!</v>
      </c>
      <c r="O65" s="7" t="b">
        <f t="shared" si="7"/>
        <v>0</v>
      </c>
    </row>
    <row r="66" spans="1:15" x14ac:dyDescent="0.35">
      <c r="A66" s="4" t="s">
        <v>130</v>
      </c>
      <c r="B66" s="4" t="s">
        <v>131</v>
      </c>
      <c r="C66" s="5" t="s">
        <v>13</v>
      </c>
      <c r="D66" s="6">
        <v>8097.2500000000009</v>
      </c>
      <c r="E66" s="6">
        <v>32389.000000000004</v>
      </c>
      <c r="F66" s="6">
        <v>115675</v>
      </c>
      <c r="H66" s="7" t="str">
        <f t="shared" si="0"/>
        <v>Sergio Gutiérrez</v>
      </c>
      <c r="I66" s="7" t="str">
        <f t="shared" si="1"/>
        <v>SERGIO</v>
      </c>
      <c r="J66" s="7" t="str">
        <f t="shared" si="2"/>
        <v>gutiérrez</v>
      </c>
      <c r="K66" s="7" t="str">
        <f t="shared" si="3"/>
        <v>gio</v>
      </c>
      <c r="L66" s="7" t="str">
        <f t="shared" si="4"/>
        <v>Gut</v>
      </c>
      <c r="M66" s="7" t="str">
        <f t="shared" si="5"/>
        <v>Ser75rez</v>
      </c>
      <c r="N66" s="7" t="e">
        <f t="shared" si="6"/>
        <v>#VALUE!</v>
      </c>
      <c r="O66" s="7" t="b">
        <f t="shared" si="7"/>
        <v>0</v>
      </c>
    </row>
    <row r="67" spans="1:15" x14ac:dyDescent="0.35">
      <c r="A67" s="4" t="s">
        <v>132</v>
      </c>
      <c r="B67" s="4" t="s">
        <v>99</v>
      </c>
      <c r="C67" s="5" t="s">
        <v>8</v>
      </c>
      <c r="D67" s="6">
        <v>999.9</v>
      </c>
      <c r="E67" s="6">
        <v>3999.6</v>
      </c>
      <c r="F67" s="6">
        <v>26664</v>
      </c>
      <c r="H67" s="7" t="str">
        <f t="shared" si="0"/>
        <v>Paula Wilson</v>
      </c>
      <c r="I67" s="7" t="str">
        <f t="shared" si="1"/>
        <v>PAULA</v>
      </c>
      <c r="J67" s="7" t="str">
        <f t="shared" si="2"/>
        <v>wilson</v>
      </c>
      <c r="K67" s="7" t="str">
        <f t="shared" si="3"/>
        <v>ula</v>
      </c>
      <c r="L67" s="7" t="str">
        <f t="shared" si="4"/>
        <v>Wil</v>
      </c>
      <c r="M67" s="7" t="str">
        <f t="shared" si="5"/>
        <v>Pau64son</v>
      </c>
      <c r="N67" s="7">
        <f t="shared" si="6"/>
        <v>2</v>
      </c>
      <c r="O67" s="7" t="b">
        <f t="shared" si="7"/>
        <v>1</v>
      </c>
    </row>
    <row r="68" spans="1:15" x14ac:dyDescent="0.35">
      <c r="A68" s="4" t="s">
        <v>133</v>
      </c>
      <c r="B68" s="4" t="s">
        <v>134</v>
      </c>
      <c r="C68" s="5" t="s">
        <v>13</v>
      </c>
      <c r="D68" s="6">
        <v>10376.59</v>
      </c>
      <c r="E68" s="6">
        <v>41506.36</v>
      </c>
      <c r="F68" s="6">
        <v>148237</v>
      </c>
      <c r="H68" s="7" t="str">
        <f t="shared" ref="H68:H93" si="8">_xlfn.CONCAT(A68," ",B68)</f>
        <v>Maurizio Moroni</v>
      </c>
      <c r="I68" s="7" t="str">
        <f t="shared" ref="I68:I93" si="9">UPPER(A68)</f>
        <v>MAURIZIO</v>
      </c>
      <c r="J68" s="7" t="str">
        <f t="shared" ref="J68:J93" si="10">LOWER(B68)</f>
        <v>moroni</v>
      </c>
      <c r="K68" s="7" t="str">
        <f t="shared" ref="K68:K93" si="11">RIGHT(A68,3)</f>
        <v>zio</v>
      </c>
      <c r="L68" s="7" t="str">
        <f t="shared" ref="L68:L93" si="12">LEFT(B68,3)</f>
        <v>Mor</v>
      </c>
      <c r="M68" s="7" t="str">
        <f t="shared" ref="M68:M93" si="13">_xlfn.CONCAT(LEFT(A68,3),RIGHT(F68,2),RIGHT(B68,3))</f>
        <v>Mau37oni</v>
      </c>
      <c r="N68" s="7">
        <f t="shared" ref="N68:N93" si="14">FIND("a",M68)</f>
        <v>2</v>
      </c>
      <c r="O68" s="7" t="b">
        <f t="shared" ref="O68:O93" si="15">ISNUMBER(FIND("a",H68,1)*1)</f>
        <v>1</v>
      </c>
    </row>
    <row r="69" spans="1:15" x14ac:dyDescent="0.35">
      <c r="A69" s="4" t="s">
        <v>135</v>
      </c>
      <c r="B69" s="4" t="s">
        <v>136</v>
      </c>
      <c r="C69" s="5" t="s">
        <v>8</v>
      </c>
      <c r="D69" s="6">
        <v>2671.375</v>
      </c>
      <c r="E69" s="6">
        <v>10685.5</v>
      </c>
      <c r="F69" s="6">
        <v>42742</v>
      </c>
      <c r="H69" s="7" t="str">
        <f t="shared" si="8"/>
        <v>Janete Limeira</v>
      </c>
      <c r="I69" s="7" t="str">
        <f t="shared" si="9"/>
        <v>JANETE</v>
      </c>
      <c r="J69" s="7" t="str">
        <f t="shared" si="10"/>
        <v>limeira</v>
      </c>
      <c r="K69" s="7" t="str">
        <f t="shared" si="11"/>
        <v>ete</v>
      </c>
      <c r="L69" s="7" t="str">
        <f t="shared" si="12"/>
        <v>Lim</v>
      </c>
      <c r="M69" s="7" t="str">
        <f t="shared" si="13"/>
        <v>Jan42ira</v>
      </c>
      <c r="N69" s="7">
        <f t="shared" si="14"/>
        <v>2</v>
      </c>
      <c r="O69" s="7" t="b">
        <f t="shared" si="15"/>
        <v>1</v>
      </c>
    </row>
    <row r="70" spans="1:15" x14ac:dyDescent="0.35">
      <c r="A70" s="4" t="s">
        <v>137</v>
      </c>
      <c r="B70" s="4" t="s">
        <v>138</v>
      </c>
      <c r="C70" s="5" t="s">
        <v>13</v>
      </c>
      <c r="D70" s="6">
        <v>769.38749999999993</v>
      </c>
      <c r="E70" s="6">
        <v>3077.5499999999997</v>
      </c>
      <c r="F70" s="6">
        <v>20517</v>
      </c>
      <c r="H70" s="7" t="str">
        <f t="shared" si="8"/>
        <v>Michael Holz</v>
      </c>
      <c r="I70" s="7" t="str">
        <f t="shared" si="9"/>
        <v>MICHAEL</v>
      </c>
      <c r="J70" s="7" t="str">
        <f t="shared" si="10"/>
        <v>holz</v>
      </c>
      <c r="K70" s="7" t="str">
        <f t="shared" si="11"/>
        <v>ael</v>
      </c>
      <c r="L70" s="7" t="str">
        <f t="shared" si="12"/>
        <v>Hol</v>
      </c>
      <c r="M70" s="7" t="str">
        <f t="shared" si="13"/>
        <v>Mic17olz</v>
      </c>
      <c r="N70" s="7" t="e">
        <f t="shared" si="14"/>
        <v>#VALUE!</v>
      </c>
      <c r="O70" s="7" t="b">
        <f t="shared" si="15"/>
        <v>1</v>
      </c>
    </row>
    <row r="71" spans="1:15" x14ac:dyDescent="0.35">
      <c r="A71" s="4" t="s">
        <v>139</v>
      </c>
      <c r="B71" s="4" t="s">
        <v>140</v>
      </c>
      <c r="C71" s="5" t="s">
        <v>8</v>
      </c>
      <c r="D71" s="6">
        <v>3062.75</v>
      </c>
      <c r="E71" s="6">
        <v>12251</v>
      </c>
      <c r="F71" s="6">
        <v>49004</v>
      </c>
      <c r="H71" s="7" t="str">
        <f t="shared" si="8"/>
        <v>Alejandra Camino</v>
      </c>
      <c r="I71" s="7" t="str">
        <f t="shared" si="9"/>
        <v>ALEJANDRA</v>
      </c>
      <c r="J71" s="7" t="str">
        <f t="shared" si="10"/>
        <v>camino</v>
      </c>
      <c r="K71" s="7" t="str">
        <f t="shared" si="11"/>
        <v>dra</v>
      </c>
      <c r="L71" s="7" t="str">
        <f t="shared" si="12"/>
        <v>Cam</v>
      </c>
      <c r="M71" s="7" t="str">
        <f t="shared" si="13"/>
        <v>Ale04ino</v>
      </c>
      <c r="N71" s="7" t="e">
        <f t="shared" si="14"/>
        <v>#VALUE!</v>
      </c>
      <c r="O71" s="7" t="b">
        <f t="shared" si="15"/>
        <v>1</v>
      </c>
    </row>
    <row r="72" spans="1:15" x14ac:dyDescent="0.35">
      <c r="A72" s="4" t="s">
        <v>141</v>
      </c>
      <c r="B72" s="4" t="s">
        <v>142</v>
      </c>
      <c r="C72" s="5" t="s">
        <v>13</v>
      </c>
      <c r="D72" s="6">
        <v>5273.4375</v>
      </c>
      <c r="E72" s="6">
        <v>21093.75</v>
      </c>
      <c r="F72" s="6">
        <v>84375</v>
      </c>
      <c r="H72" s="7" t="str">
        <f t="shared" si="8"/>
        <v>Jonas Bergulfsen</v>
      </c>
      <c r="I72" s="7" t="str">
        <f t="shared" si="9"/>
        <v>JONAS</v>
      </c>
      <c r="J72" s="7" t="str">
        <f t="shared" si="10"/>
        <v>bergulfsen</v>
      </c>
      <c r="K72" s="7" t="str">
        <f t="shared" si="11"/>
        <v>nas</v>
      </c>
      <c r="L72" s="7" t="str">
        <f t="shared" si="12"/>
        <v>Ber</v>
      </c>
      <c r="M72" s="7" t="str">
        <f t="shared" si="13"/>
        <v>Jon75sen</v>
      </c>
      <c r="N72" s="7" t="e">
        <f t="shared" si="14"/>
        <v>#VALUE!</v>
      </c>
      <c r="O72" s="7" t="b">
        <f t="shared" si="15"/>
        <v>1</v>
      </c>
    </row>
    <row r="73" spans="1:15" x14ac:dyDescent="0.35">
      <c r="A73" s="4" t="s">
        <v>143</v>
      </c>
      <c r="B73" s="4" t="s">
        <v>144</v>
      </c>
      <c r="C73" s="5" t="s">
        <v>13</v>
      </c>
      <c r="D73" s="6">
        <v>3332.3125</v>
      </c>
      <c r="E73" s="6">
        <v>13329.25</v>
      </c>
      <c r="F73" s="6">
        <v>53317</v>
      </c>
      <c r="H73" s="7" t="str">
        <f t="shared" si="8"/>
        <v>Jose Pavarotti</v>
      </c>
      <c r="I73" s="7" t="str">
        <f t="shared" si="9"/>
        <v>JOSE</v>
      </c>
      <c r="J73" s="7" t="str">
        <f t="shared" si="10"/>
        <v>pavarotti</v>
      </c>
      <c r="K73" s="7" t="str">
        <f t="shared" si="11"/>
        <v>ose</v>
      </c>
      <c r="L73" s="7" t="str">
        <f t="shared" si="12"/>
        <v>Pav</v>
      </c>
      <c r="M73" s="7" t="str">
        <f t="shared" si="13"/>
        <v>Jos17tti</v>
      </c>
      <c r="N73" s="7" t="e">
        <f t="shared" si="14"/>
        <v>#VALUE!</v>
      </c>
      <c r="O73" s="7" t="b">
        <f t="shared" si="15"/>
        <v>1</v>
      </c>
    </row>
    <row r="74" spans="1:15" x14ac:dyDescent="0.35">
      <c r="A74" s="4" t="s">
        <v>145</v>
      </c>
      <c r="B74" s="4" t="s">
        <v>146</v>
      </c>
      <c r="C74" s="5" t="s">
        <v>13</v>
      </c>
      <c r="D74" s="6">
        <v>2297.8125</v>
      </c>
      <c r="E74" s="6">
        <v>9191.25</v>
      </c>
      <c r="F74" s="6">
        <v>36765</v>
      </c>
      <c r="H74" s="7" t="str">
        <f t="shared" si="8"/>
        <v>Hari Kumar</v>
      </c>
      <c r="I74" s="7" t="str">
        <f t="shared" si="9"/>
        <v>HARI</v>
      </c>
      <c r="J74" s="7" t="str">
        <f t="shared" si="10"/>
        <v>kumar</v>
      </c>
      <c r="K74" s="7" t="str">
        <f t="shared" si="11"/>
        <v>ari</v>
      </c>
      <c r="L74" s="7" t="str">
        <f t="shared" si="12"/>
        <v>Kum</v>
      </c>
      <c r="M74" s="7" t="str">
        <f t="shared" si="13"/>
        <v>Har65mar</v>
      </c>
      <c r="N74" s="7">
        <f t="shared" si="14"/>
        <v>2</v>
      </c>
      <c r="O74" s="7" t="b">
        <f t="shared" si="15"/>
        <v>1</v>
      </c>
    </row>
    <row r="75" spans="1:15" x14ac:dyDescent="0.35">
      <c r="A75" s="4" t="s">
        <v>147</v>
      </c>
      <c r="B75" s="4" t="s">
        <v>148</v>
      </c>
      <c r="C75" s="5" t="s">
        <v>8</v>
      </c>
      <c r="D75" s="6">
        <v>7747.5300000000007</v>
      </c>
      <c r="E75" s="6">
        <v>30990.120000000003</v>
      </c>
      <c r="F75" s="6">
        <v>110679</v>
      </c>
      <c r="H75" s="7" t="str">
        <f t="shared" si="8"/>
        <v>Jytte Petersen</v>
      </c>
      <c r="I75" s="7" t="str">
        <f t="shared" si="9"/>
        <v>JYTTE</v>
      </c>
      <c r="J75" s="7" t="str">
        <f t="shared" si="10"/>
        <v>petersen</v>
      </c>
      <c r="K75" s="7" t="str">
        <f t="shared" si="11"/>
        <v>tte</v>
      </c>
      <c r="L75" s="7" t="str">
        <f t="shared" si="12"/>
        <v>Pet</v>
      </c>
      <c r="M75" s="7" t="str">
        <f t="shared" si="13"/>
        <v>Jyt79sen</v>
      </c>
      <c r="N75" s="7" t="e">
        <f t="shared" si="14"/>
        <v>#VALUE!</v>
      </c>
      <c r="O75" s="7" t="b">
        <f t="shared" si="15"/>
        <v>0</v>
      </c>
    </row>
    <row r="76" spans="1:15" x14ac:dyDescent="0.35">
      <c r="A76" s="4" t="s">
        <v>149</v>
      </c>
      <c r="B76" s="4" t="s">
        <v>150</v>
      </c>
      <c r="C76" s="5" t="s">
        <v>8</v>
      </c>
      <c r="D76" s="6">
        <v>1106.9624999999999</v>
      </c>
      <c r="E76" s="6">
        <v>4427.8499999999995</v>
      </c>
      <c r="F76" s="6">
        <v>29519</v>
      </c>
      <c r="H76" s="7" t="str">
        <f t="shared" si="8"/>
        <v>Dominique Perrier</v>
      </c>
      <c r="I76" s="7" t="str">
        <f t="shared" si="9"/>
        <v>DOMINIQUE</v>
      </c>
      <c r="J76" s="7" t="str">
        <f t="shared" si="10"/>
        <v>perrier</v>
      </c>
      <c r="K76" s="7" t="str">
        <f t="shared" si="11"/>
        <v>que</v>
      </c>
      <c r="L76" s="7" t="str">
        <f t="shared" si="12"/>
        <v>Per</v>
      </c>
      <c r="M76" s="7" t="str">
        <f t="shared" si="13"/>
        <v>Dom19ier</v>
      </c>
      <c r="N76" s="7" t="e">
        <f t="shared" si="14"/>
        <v>#VALUE!</v>
      </c>
      <c r="O76" s="7" t="b">
        <f t="shared" si="15"/>
        <v>0</v>
      </c>
    </row>
    <row r="77" spans="1:15" x14ac:dyDescent="0.35">
      <c r="A77" s="4" t="s">
        <v>151</v>
      </c>
      <c r="B77" s="4" t="s">
        <v>152</v>
      </c>
      <c r="C77" s="5" t="s">
        <v>13</v>
      </c>
      <c r="D77" s="6">
        <v>844.91250000000002</v>
      </c>
      <c r="E77" s="6">
        <v>3379.65</v>
      </c>
      <c r="F77" s="6">
        <v>22531</v>
      </c>
      <c r="H77" s="7" t="str">
        <f t="shared" si="8"/>
        <v>Art Braunschweiger</v>
      </c>
      <c r="I77" s="7" t="str">
        <f t="shared" si="9"/>
        <v>ART</v>
      </c>
      <c r="J77" s="7" t="str">
        <f t="shared" si="10"/>
        <v>braunschweiger</v>
      </c>
      <c r="K77" s="7" t="str">
        <f t="shared" si="11"/>
        <v>Art</v>
      </c>
      <c r="L77" s="7" t="str">
        <f t="shared" si="12"/>
        <v>Bra</v>
      </c>
      <c r="M77" s="7" t="str">
        <f t="shared" si="13"/>
        <v>Art31ger</v>
      </c>
      <c r="N77" s="7" t="e">
        <f t="shared" si="14"/>
        <v>#VALUE!</v>
      </c>
      <c r="O77" s="7" t="b">
        <f t="shared" si="15"/>
        <v>1</v>
      </c>
    </row>
    <row r="78" spans="1:15" x14ac:dyDescent="0.35">
      <c r="A78" s="4" t="s">
        <v>153</v>
      </c>
      <c r="B78" s="4" t="s">
        <v>154</v>
      </c>
      <c r="C78" s="5" t="s">
        <v>13</v>
      </c>
      <c r="D78" s="6">
        <v>7951.3000000000011</v>
      </c>
      <c r="E78" s="6">
        <v>31805.200000000004</v>
      </c>
      <c r="F78" s="6">
        <v>113590</v>
      </c>
      <c r="H78" s="7" t="str">
        <f t="shared" si="8"/>
        <v>Pascale Cartrain</v>
      </c>
      <c r="I78" s="7" t="str">
        <f t="shared" si="9"/>
        <v>PASCALE</v>
      </c>
      <c r="J78" s="7" t="str">
        <f t="shared" si="10"/>
        <v>cartrain</v>
      </c>
      <c r="K78" s="7" t="str">
        <f t="shared" si="11"/>
        <v>ale</v>
      </c>
      <c r="L78" s="7" t="str">
        <f t="shared" si="12"/>
        <v>Car</v>
      </c>
      <c r="M78" s="7" t="str">
        <f t="shared" si="13"/>
        <v>Pas90ain</v>
      </c>
      <c r="N78" s="7">
        <f t="shared" si="14"/>
        <v>2</v>
      </c>
      <c r="O78" s="7" t="b">
        <f t="shared" si="15"/>
        <v>1</v>
      </c>
    </row>
    <row r="79" spans="1:15" x14ac:dyDescent="0.35">
      <c r="A79" s="4" t="s">
        <v>155</v>
      </c>
      <c r="B79" s="4" t="s">
        <v>156</v>
      </c>
      <c r="C79" s="5" t="s">
        <v>8</v>
      </c>
      <c r="D79" s="6">
        <v>4809.8125</v>
      </c>
      <c r="E79" s="6">
        <v>19239.25</v>
      </c>
      <c r="F79" s="6">
        <v>76957</v>
      </c>
      <c r="H79" s="7" t="str">
        <f t="shared" si="8"/>
        <v>Liz Nixon</v>
      </c>
      <c r="I79" s="7" t="str">
        <f t="shared" si="9"/>
        <v>LIZ</v>
      </c>
      <c r="J79" s="7" t="str">
        <f t="shared" si="10"/>
        <v>nixon</v>
      </c>
      <c r="K79" s="7" t="str">
        <f t="shared" si="11"/>
        <v>Liz</v>
      </c>
      <c r="L79" s="7" t="str">
        <f t="shared" si="12"/>
        <v>Nix</v>
      </c>
      <c r="M79" s="7" t="str">
        <f t="shared" si="13"/>
        <v>Liz57xon</v>
      </c>
      <c r="N79" s="7" t="e">
        <f t="shared" si="14"/>
        <v>#VALUE!</v>
      </c>
      <c r="O79" s="7" t="b">
        <f t="shared" si="15"/>
        <v>0</v>
      </c>
    </row>
    <row r="80" spans="1:15" x14ac:dyDescent="0.35">
      <c r="A80" s="4" t="s">
        <v>157</v>
      </c>
      <c r="B80" s="4" t="s">
        <v>158</v>
      </c>
      <c r="C80" s="5" t="s">
        <v>8</v>
      </c>
      <c r="D80" s="6">
        <v>10613.12</v>
      </c>
      <c r="E80" s="6">
        <v>42452.480000000003</v>
      </c>
      <c r="F80" s="6">
        <v>151616</v>
      </c>
      <c r="H80" s="7" t="str">
        <f t="shared" si="8"/>
        <v>Liu Wong</v>
      </c>
      <c r="I80" s="7" t="str">
        <f t="shared" si="9"/>
        <v>LIU</v>
      </c>
      <c r="J80" s="7" t="str">
        <f t="shared" si="10"/>
        <v>wong</v>
      </c>
      <c r="K80" s="7" t="str">
        <f t="shared" si="11"/>
        <v>Liu</v>
      </c>
      <c r="L80" s="7" t="str">
        <f t="shared" si="12"/>
        <v>Won</v>
      </c>
      <c r="M80" s="7" t="str">
        <f t="shared" si="13"/>
        <v>Liu16ong</v>
      </c>
      <c r="N80" s="7" t="e">
        <f t="shared" si="14"/>
        <v>#VALUE!</v>
      </c>
      <c r="O80" s="7" t="b">
        <f t="shared" si="15"/>
        <v>0</v>
      </c>
    </row>
    <row r="81" spans="1:15" x14ac:dyDescent="0.35">
      <c r="A81" s="4" t="s">
        <v>159</v>
      </c>
      <c r="B81" s="4" t="s">
        <v>160</v>
      </c>
      <c r="C81" s="5" t="s">
        <v>8</v>
      </c>
      <c r="D81" s="6">
        <v>8421</v>
      </c>
      <c r="E81" s="6">
        <v>33684</v>
      </c>
      <c r="F81" s="6">
        <v>120300</v>
      </c>
      <c r="H81" s="7" t="str">
        <f t="shared" si="8"/>
        <v>Karin Josephs</v>
      </c>
      <c r="I81" s="7" t="str">
        <f t="shared" si="9"/>
        <v>KARIN</v>
      </c>
      <c r="J81" s="7" t="str">
        <f t="shared" si="10"/>
        <v>josephs</v>
      </c>
      <c r="K81" s="7" t="str">
        <f t="shared" si="11"/>
        <v>rin</v>
      </c>
      <c r="L81" s="7" t="str">
        <f t="shared" si="12"/>
        <v>Jos</v>
      </c>
      <c r="M81" s="7" t="str">
        <f t="shared" si="13"/>
        <v>Kar00phs</v>
      </c>
      <c r="N81" s="7">
        <f t="shared" si="14"/>
        <v>2</v>
      </c>
      <c r="O81" s="7" t="b">
        <f t="shared" si="15"/>
        <v>1</v>
      </c>
    </row>
    <row r="82" spans="1:15" x14ac:dyDescent="0.35">
      <c r="A82" s="4" t="s">
        <v>161</v>
      </c>
      <c r="B82" s="4" t="s">
        <v>162</v>
      </c>
      <c r="C82" s="5" t="s">
        <v>13</v>
      </c>
      <c r="D82" s="6">
        <v>8808.59</v>
      </c>
      <c r="E82" s="6">
        <v>35234.36</v>
      </c>
      <c r="F82" s="6">
        <v>125837</v>
      </c>
      <c r="H82" s="7" t="str">
        <f t="shared" si="8"/>
        <v>Miguel Paolino</v>
      </c>
      <c r="I82" s="7" t="str">
        <f t="shared" si="9"/>
        <v>MIGUEL</v>
      </c>
      <c r="J82" s="7" t="str">
        <f t="shared" si="10"/>
        <v>paolino</v>
      </c>
      <c r="K82" s="7" t="str">
        <f t="shared" si="11"/>
        <v>uel</v>
      </c>
      <c r="L82" s="7" t="str">
        <f t="shared" si="12"/>
        <v>Pao</v>
      </c>
      <c r="M82" s="7" t="str">
        <f t="shared" si="13"/>
        <v>Mig37ino</v>
      </c>
      <c r="N82" s="7" t="e">
        <f t="shared" si="14"/>
        <v>#VALUE!</v>
      </c>
      <c r="O82" s="7" t="b">
        <f t="shared" si="15"/>
        <v>1</v>
      </c>
    </row>
    <row r="83" spans="1:15" x14ac:dyDescent="0.35">
      <c r="A83" s="4" t="s">
        <v>163</v>
      </c>
      <c r="B83" s="4" t="s">
        <v>164</v>
      </c>
      <c r="C83" s="5" t="s">
        <v>8</v>
      </c>
      <c r="D83" s="6">
        <v>3498.9375</v>
      </c>
      <c r="E83" s="6">
        <v>13995.75</v>
      </c>
      <c r="F83" s="6">
        <v>55983</v>
      </c>
      <c r="H83" s="7" t="str">
        <f t="shared" si="8"/>
        <v>Anabela Domingues</v>
      </c>
      <c r="I83" s="7" t="str">
        <f t="shared" si="9"/>
        <v>ANABELA</v>
      </c>
      <c r="J83" s="7" t="str">
        <f t="shared" si="10"/>
        <v>domingues</v>
      </c>
      <c r="K83" s="7" t="str">
        <f t="shared" si="11"/>
        <v>ela</v>
      </c>
      <c r="L83" s="7" t="str">
        <f t="shared" si="12"/>
        <v>Dom</v>
      </c>
      <c r="M83" s="7" t="str">
        <f t="shared" si="13"/>
        <v>Ana83ues</v>
      </c>
      <c r="N83" s="7">
        <f t="shared" si="14"/>
        <v>3</v>
      </c>
      <c r="O83" s="7" t="b">
        <f t="shared" si="15"/>
        <v>1</v>
      </c>
    </row>
    <row r="84" spans="1:15" x14ac:dyDescent="0.35">
      <c r="A84" s="4" t="s">
        <v>165</v>
      </c>
      <c r="B84" s="4" t="s">
        <v>166</v>
      </c>
      <c r="C84" s="5" t="s">
        <v>13</v>
      </c>
      <c r="D84" s="6">
        <v>10917.480000000001</v>
      </c>
      <c r="E84" s="6">
        <v>43669.920000000006</v>
      </c>
      <c r="F84" s="6">
        <v>155964</v>
      </c>
      <c r="H84" s="7" t="str">
        <f t="shared" si="8"/>
        <v>Helvetius Nagy</v>
      </c>
      <c r="I84" s="7" t="str">
        <f t="shared" si="9"/>
        <v>HELVETIUS</v>
      </c>
      <c r="J84" s="7" t="str">
        <f t="shared" si="10"/>
        <v>nagy</v>
      </c>
      <c r="K84" s="7" t="str">
        <f t="shared" si="11"/>
        <v>ius</v>
      </c>
      <c r="L84" s="7" t="str">
        <f t="shared" si="12"/>
        <v>Nag</v>
      </c>
      <c r="M84" s="7" t="str">
        <f t="shared" si="13"/>
        <v>Hel64agy</v>
      </c>
      <c r="N84" s="7">
        <f t="shared" si="14"/>
        <v>6</v>
      </c>
      <c r="O84" s="7" t="b">
        <f t="shared" si="15"/>
        <v>1</v>
      </c>
    </row>
    <row r="85" spans="1:15" x14ac:dyDescent="0.35">
      <c r="A85" s="4" t="s">
        <v>167</v>
      </c>
      <c r="B85" s="4" t="s">
        <v>168</v>
      </c>
      <c r="C85" s="5" t="s">
        <v>8</v>
      </c>
      <c r="D85" s="6">
        <v>4644.125</v>
      </c>
      <c r="E85" s="6">
        <v>18576.5</v>
      </c>
      <c r="F85" s="6">
        <v>74306</v>
      </c>
      <c r="H85" s="7" t="str">
        <f t="shared" si="8"/>
        <v>Palle Ibsen</v>
      </c>
      <c r="I85" s="7" t="str">
        <f t="shared" si="9"/>
        <v>PALLE</v>
      </c>
      <c r="J85" s="7" t="str">
        <f t="shared" si="10"/>
        <v>ibsen</v>
      </c>
      <c r="K85" s="7" t="str">
        <f t="shared" si="11"/>
        <v>lle</v>
      </c>
      <c r="L85" s="7" t="str">
        <f t="shared" si="12"/>
        <v>Ibs</v>
      </c>
      <c r="M85" s="7" t="str">
        <f t="shared" si="13"/>
        <v>Pal06sen</v>
      </c>
      <c r="N85" s="7">
        <f t="shared" si="14"/>
        <v>2</v>
      </c>
      <c r="O85" s="7" t="b">
        <f t="shared" si="15"/>
        <v>1</v>
      </c>
    </row>
    <row r="86" spans="1:15" x14ac:dyDescent="0.35">
      <c r="A86" s="4" t="s">
        <v>169</v>
      </c>
      <c r="B86" s="4" t="s">
        <v>170</v>
      </c>
      <c r="C86" s="5" t="s">
        <v>8</v>
      </c>
      <c r="D86" s="6">
        <v>12311.18</v>
      </c>
      <c r="E86" s="6">
        <v>49244.72</v>
      </c>
      <c r="F86" s="6">
        <v>175874</v>
      </c>
      <c r="H86" s="7" t="str">
        <f t="shared" si="8"/>
        <v>Mary Saveley</v>
      </c>
      <c r="I86" s="7" t="str">
        <f t="shared" si="9"/>
        <v>MARY</v>
      </c>
      <c r="J86" s="7" t="str">
        <f t="shared" si="10"/>
        <v>saveley</v>
      </c>
      <c r="K86" s="7" t="str">
        <f t="shared" si="11"/>
        <v>ary</v>
      </c>
      <c r="L86" s="7" t="str">
        <f t="shared" si="12"/>
        <v>Sav</v>
      </c>
      <c r="M86" s="7" t="str">
        <f t="shared" si="13"/>
        <v>Mar74ley</v>
      </c>
      <c r="N86" s="7">
        <f t="shared" si="14"/>
        <v>2</v>
      </c>
      <c r="O86" s="7" t="b">
        <f t="shared" si="15"/>
        <v>1</v>
      </c>
    </row>
    <row r="87" spans="1:15" x14ac:dyDescent="0.35">
      <c r="A87" s="4" t="s">
        <v>171</v>
      </c>
      <c r="B87" s="4" t="s">
        <v>172</v>
      </c>
      <c r="C87" s="5" t="s">
        <v>13</v>
      </c>
      <c r="D87" s="6">
        <v>1179.1125</v>
      </c>
      <c r="E87" s="6">
        <v>4716.45</v>
      </c>
      <c r="F87" s="6">
        <v>31443</v>
      </c>
      <c r="H87" s="7" t="str">
        <f t="shared" si="8"/>
        <v>Paul Henriot</v>
      </c>
      <c r="I87" s="7" t="str">
        <f t="shared" si="9"/>
        <v>PAUL</v>
      </c>
      <c r="J87" s="7" t="str">
        <f t="shared" si="10"/>
        <v>henriot</v>
      </c>
      <c r="K87" s="7" t="str">
        <f t="shared" si="11"/>
        <v>aul</v>
      </c>
      <c r="L87" s="7" t="str">
        <f t="shared" si="12"/>
        <v>Hen</v>
      </c>
      <c r="M87" s="7" t="str">
        <f t="shared" si="13"/>
        <v>Pau43iot</v>
      </c>
      <c r="N87" s="7">
        <f t="shared" si="14"/>
        <v>2</v>
      </c>
      <c r="O87" s="7" t="b">
        <f t="shared" si="15"/>
        <v>1</v>
      </c>
    </row>
    <row r="88" spans="1:15" x14ac:dyDescent="0.35">
      <c r="A88" s="4" t="s">
        <v>173</v>
      </c>
      <c r="B88" s="4" t="s">
        <v>174</v>
      </c>
      <c r="C88" s="5" t="s">
        <v>8</v>
      </c>
      <c r="D88" s="6">
        <v>8970.7100000000009</v>
      </c>
      <c r="E88" s="6">
        <v>35882.840000000004</v>
      </c>
      <c r="F88" s="6">
        <v>128153</v>
      </c>
      <c r="H88" s="7" t="str">
        <f t="shared" si="8"/>
        <v>Rita Müller</v>
      </c>
      <c r="I88" s="7" t="str">
        <f t="shared" si="9"/>
        <v>RITA</v>
      </c>
      <c r="J88" s="7" t="str">
        <f t="shared" si="10"/>
        <v>müller</v>
      </c>
      <c r="K88" s="7" t="str">
        <f t="shared" si="11"/>
        <v>ita</v>
      </c>
      <c r="L88" s="7" t="str">
        <f t="shared" si="12"/>
        <v>Mül</v>
      </c>
      <c r="M88" s="7" t="str">
        <f t="shared" si="13"/>
        <v>Rit53ler</v>
      </c>
      <c r="N88" s="7" t="e">
        <f t="shared" si="14"/>
        <v>#VALUE!</v>
      </c>
      <c r="O88" s="7" t="b">
        <f t="shared" si="15"/>
        <v>1</v>
      </c>
    </row>
    <row r="89" spans="1:15" x14ac:dyDescent="0.35">
      <c r="A89" s="4" t="s">
        <v>175</v>
      </c>
      <c r="B89" s="4" t="s">
        <v>176</v>
      </c>
      <c r="C89" s="5" t="s">
        <v>13</v>
      </c>
      <c r="D89" s="6">
        <v>3551.5625</v>
      </c>
      <c r="E89" s="6">
        <v>14206.25</v>
      </c>
      <c r="F89" s="6">
        <v>56825</v>
      </c>
      <c r="H89" s="7" t="str">
        <f t="shared" si="8"/>
        <v>Pirkko Koskitalo</v>
      </c>
      <c r="I89" s="7" t="str">
        <f t="shared" si="9"/>
        <v>PIRKKO</v>
      </c>
      <c r="J89" s="7" t="str">
        <f t="shared" si="10"/>
        <v>koskitalo</v>
      </c>
      <c r="K89" s="7" t="str">
        <f t="shared" si="11"/>
        <v>kko</v>
      </c>
      <c r="L89" s="7" t="str">
        <f t="shared" si="12"/>
        <v>Kos</v>
      </c>
      <c r="M89" s="7" t="str">
        <f t="shared" si="13"/>
        <v>Pir25alo</v>
      </c>
      <c r="N89" s="7">
        <f t="shared" si="14"/>
        <v>6</v>
      </c>
      <c r="O89" s="7" t="b">
        <f t="shared" si="15"/>
        <v>1</v>
      </c>
    </row>
    <row r="90" spans="1:15" x14ac:dyDescent="0.35">
      <c r="A90" s="4" t="s">
        <v>132</v>
      </c>
      <c r="B90" s="4" t="s">
        <v>177</v>
      </c>
      <c r="C90" s="5" t="s">
        <v>8</v>
      </c>
      <c r="D90" s="6">
        <v>10571.68</v>
      </c>
      <c r="E90" s="6">
        <v>42286.720000000001</v>
      </c>
      <c r="F90" s="6">
        <v>151024</v>
      </c>
      <c r="H90" s="7" t="str">
        <f t="shared" si="8"/>
        <v>Paula Parente</v>
      </c>
      <c r="I90" s="7" t="str">
        <f t="shared" si="9"/>
        <v>PAULA</v>
      </c>
      <c r="J90" s="7" t="str">
        <f t="shared" si="10"/>
        <v>parente</v>
      </c>
      <c r="K90" s="7" t="str">
        <f t="shared" si="11"/>
        <v>ula</v>
      </c>
      <c r="L90" s="7" t="str">
        <f t="shared" si="12"/>
        <v>Par</v>
      </c>
      <c r="M90" s="7" t="str">
        <f t="shared" si="13"/>
        <v>Pau24nte</v>
      </c>
      <c r="N90" s="7">
        <f t="shared" si="14"/>
        <v>2</v>
      </c>
      <c r="O90" s="7" t="b">
        <f t="shared" si="15"/>
        <v>1</v>
      </c>
    </row>
    <row r="91" spans="1:15" x14ac:dyDescent="0.35">
      <c r="A91" s="4" t="s">
        <v>178</v>
      </c>
      <c r="B91" s="4" t="s">
        <v>179</v>
      </c>
      <c r="C91" s="5" t="s">
        <v>13</v>
      </c>
      <c r="D91" s="6">
        <v>14884.897500000001</v>
      </c>
      <c r="E91" s="6">
        <v>59539.590000000004</v>
      </c>
      <c r="F91" s="6">
        <v>180423</v>
      </c>
      <c r="H91" s="7" t="str">
        <f t="shared" si="8"/>
        <v>Karl Jablonski</v>
      </c>
      <c r="I91" s="7" t="str">
        <f t="shared" si="9"/>
        <v>KARL</v>
      </c>
      <c r="J91" s="7" t="str">
        <f t="shared" si="10"/>
        <v>jablonski</v>
      </c>
      <c r="K91" s="7" t="str">
        <f t="shared" si="11"/>
        <v>arl</v>
      </c>
      <c r="L91" s="7" t="str">
        <f t="shared" si="12"/>
        <v>Jab</v>
      </c>
      <c r="M91" s="7" t="str">
        <f t="shared" si="13"/>
        <v>Kar23ski</v>
      </c>
      <c r="N91" s="7">
        <f t="shared" si="14"/>
        <v>2</v>
      </c>
      <c r="O91" s="7" t="b">
        <f t="shared" si="15"/>
        <v>1</v>
      </c>
    </row>
    <row r="92" spans="1:15" x14ac:dyDescent="0.35">
      <c r="A92" s="4" t="s">
        <v>180</v>
      </c>
      <c r="B92" s="4" t="s">
        <v>181</v>
      </c>
      <c r="C92" s="5" t="s">
        <v>13</v>
      </c>
      <c r="D92" s="6">
        <v>4902.4375</v>
      </c>
      <c r="E92" s="6">
        <v>19609.75</v>
      </c>
      <c r="F92" s="6">
        <v>78439</v>
      </c>
      <c r="H92" s="7" t="str">
        <f t="shared" si="8"/>
        <v>Matti Karttunen</v>
      </c>
      <c r="I92" s="7" t="str">
        <f t="shared" si="9"/>
        <v>MATTI</v>
      </c>
      <c r="J92" s="7" t="str">
        <f t="shared" si="10"/>
        <v>karttunen</v>
      </c>
      <c r="K92" s="7" t="str">
        <f t="shared" si="11"/>
        <v>tti</v>
      </c>
      <c r="L92" s="7" t="str">
        <f t="shared" si="12"/>
        <v>Kar</v>
      </c>
      <c r="M92" s="7" t="str">
        <f t="shared" si="13"/>
        <v>Mat39nen</v>
      </c>
      <c r="N92" s="7">
        <f t="shared" si="14"/>
        <v>2</v>
      </c>
      <c r="O92" s="7" t="b">
        <f t="shared" si="15"/>
        <v>1</v>
      </c>
    </row>
    <row r="93" spans="1:15" x14ac:dyDescent="0.35">
      <c r="A93" s="4" t="s">
        <v>182</v>
      </c>
      <c r="B93" s="4" t="s">
        <v>183</v>
      </c>
      <c r="C93" s="5" t="s">
        <v>13</v>
      </c>
      <c r="D93" s="6">
        <v>2333.6875</v>
      </c>
      <c r="E93" s="6">
        <v>9334.75</v>
      </c>
      <c r="F93" s="6">
        <v>37339</v>
      </c>
      <c r="H93" s="7" t="str">
        <f t="shared" si="8"/>
        <v>Zbyszek Piestrzeniewicz</v>
      </c>
      <c r="I93" s="7" t="str">
        <f t="shared" si="9"/>
        <v>ZBYSZEK</v>
      </c>
      <c r="J93" s="7" t="str">
        <f t="shared" si="10"/>
        <v>piestrzeniewicz</v>
      </c>
      <c r="K93" s="7" t="str">
        <f t="shared" si="11"/>
        <v>zek</v>
      </c>
      <c r="L93" s="7" t="str">
        <f t="shared" si="12"/>
        <v>Pie</v>
      </c>
      <c r="M93" s="7" t="str">
        <f t="shared" si="13"/>
        <v>Zby39icz</v>
      </c>
      <c r="N93" s="7" t="e">
        <f t="shared" si="14"/>
        <v>#VALUE!</v>
      </c>
      <c r="O93" s="7" t="b">
        <f t="shared" si="15"/>
        <v>0</v>
      </c>
    </row>
  </sheetData>
  <hyperlinks>
    <hyperlink ref="A1" location="Topics!A1" display="Home" xr:uid="{D1F30C6E-4679-4ADA-9E11-90F3199D957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883F6-536F-4786-A117-BE2FEE431E0E}">
  <dimension ref="A1:K48"/>
  <sheetViews>
    <sheetView workbookViewId="0">
      <selection activeCell="B1" sqref="B1"/>
    </sheetView>
  </sheetViews>
  <sheetFormatPr defaultColWidth="11.77734375" defaultRowHeight="18" x14ac:dyDescent="0.35"/>
  <cols>
    <col min="1" max="1" width="11.77734375" style="17"/>
    <col min="2" max="2" width="13.5546875" style="17" customWidth="1"/>
    <col min="3" max="8" width="11.77734375" style="17"/>
    <col min="9" max="9" width="12.88671875" style="17" bestFit="1" customWidth="1"/>
    <col min="10" max="16384" width="11.77734375" style="17"/>
  </cols>
  <sheetData>
    <row r="1" spans="1:11" ht="23.4" x14ac:dyDescent="0.45">
      <c r="B1" s="13" t="s">
        <v>196</v>
      </c>
    </row>
    <row r="2" spans="1:11" ht="40.200000000000003" thickBot="1" x14ac:dyDescent="0.45">
      <c r="A2" s="20" t="s">
        <v>206</v>
      </c>
      <c r="B2" s="21" t="s">
        <v>201</v>
      </c>
      <c r="C2" s="21" t="s">
        <v>202</v>
      </c>
      <c r="D2" s="20" t="s">
        <v>203</v>
      </c>
      <c r="E2" s="20" t="s">
        <v>202</v>
      </c>
      <c r="F2" s="20" t="s">
        <v>204</v>
      </c>
      <c r="G2" s="20" t="s">
        <v>205</v>
      </c>
    </row>
    <row r="3" spans="1:11" ht="18.600000000000001" thickTop="1" x14ac:dyDescent="0.35">
      <c r="A3" s="17">
        <v>1</v>
      </c>
      <c r="B3" s="18">
        <v>63600</v>
      </c>
      <c r="C3" s="18">
        <v>40</v>
      </c>
      <c r="D3" s="19">
        <f>RANK(C3,$C$3:$C$42,0)+COUNTIF($C$3:C3,C3)-1</f>
        <v>34</v>
      </c>
      <c r="E3" s="17" t="str">
        <f>IF(C3&gt;=80,"A",IF(C3&gt;=60,"B",IF(C3&gt;=40, "C", "F")))</f>
        <v>C</v>
      </c>
      <c r="F3" s="17" t="str">
        <f>IF(E3="A","Excellent",IF(E3="B","Very Good",IF(E3="C","Good","Fail")))</f>
        <v>Good</v>
      </c>
      <c r="G3" s="17" t="str">
        <f>IF(E3="A","Pass",IF(E3="B","Pass",IF(E3="C", "Pass","Fail")))</f>
        <v>Pass</v>
      </c>
      <c r="I3" s="20" t="s">
        <v>208</v>
      </c>
      <c r="J3" s="19">
        <f>MAX(C3:C42)</f>
        <v>98</v>
      </c>
    </row>
    <row r="4" spans="1:11" x14ac:dyDescent="0.35">
      <c r="A4" s="17">
        <v>2</v>
      </c>
      <c r="B4" s="18">
        <v>62757</v>
      </c>
      <c r="C4" s="18">
        <v>98</v>
      </c>
      <c r="D4" s="19">
        <f>RANK(C4,$C$3:$C$42,0)+COUNTIF($C$3:C4,C4)-1</f>
        <v>1</v>
      </c>
      <c r="E4" s="17" t="str">
        <f t="shared" ref="E4:E42" si="0">IF(C4&gt;=80,"A",IF(C4&gt;=60,"B",IF(C4&gt;=40, "C", "F")))</f>
        <v>A</v>
      </c>
      <c r="F4" s="17" t="str">
        <f t="shared" ref="F4:F42" si="1">IF(E4="A","Excellent",IF(E4="B","Very Good",IF(E4="C","Good","Fail")))</f>
        <v>Excellent</v>
      </c>
      <c r="G4" s="17" t="str">
        <f t="shared" ref="G4:G13" si="2">IF(E4="A","Pass",IF(E4="B","Pass",IF(E4="C", "Pass","Fail")))</f>
        <v>Pass</v>
      </c>
      <c r="I4" s="20" t="s">
        <v>209</v>
      </c>
      <c r="J4" s="19">
        <f>MIN(C3:C42)</f>
        <v>5</v>
      </c>
    </row>
    <row r="5" spans="1:11" x14ac:dyDescent="0.35">
      <c r="A5" s="17">
        <v>3</v>
      </c>
      <c r="B5" s="18">
        <v>18324</v>
      </c>
      <c r="C5" s="18">
        <v>52</v>
      </c>
      <c r="D5" s="19">
        <f>RANK(C5,$C$3:$C$42,0)+COUNTIF($C$3:C5,C5)-1</f>
        <v>29</v>
      </c>
      <c r="E5" s="17" t="str">
        <f t="shared" si="0"/>
        <v>C</v>
      </c>
      <c r="F5" s="17" t="str">
        <f t="shared" si="1"/>
        <v>Good</v>
      </c>
      <c r="G5" s="17" t="str">
        <f t="shared" si="2"/>
        <v>Pass</v>
      </c>
      <c r="I5" s="20" t="s">
        <v>210</v>
      </c>
      <c r="J5" s="17">
        <f>COUNT(A3:A42)</f>
        <v>40</v>
      </c>
    </row>
    <row r="6" spans="1:11" x14ac:dyDescent="0.35">
      <c r="A6" s="17">
        <v>4</v>
      </c>
      <c r="B6" s="18">
        <v>64090</v>
      </c>
      <c r="C6" s="18">
        <v>88</v>
      </c>
      <c r="D6" s="19">
        <f>RANK(C6,$C$3:$C$42,0)+COUNTIF($C$3:C6,C6)-1</f>
        <v>4</v>
      </c>
      <c r="E6" s="17" t="str">
        <f t="shared" si="0"/>
        <v>A</v>
      </c>
      <c r="F6" s="17" t="str">
        <f t="shared" si="1"/>
        <v>Excellent</v>
      </c>
      <c r="G6" s="17" t="str">
        <f t="shared" si="2"/>
        <v>Pass</v>
      </c>
      <c r="I6" s="20" t="s">
        <v>207</v>
      </c>
      <c r="J6" s="17">
        <f>COUNTA(B3:B42)</f>
        <v>38</v>
      </c>
    </row>
    <row r="7" spans="1:11" x14ac:dyDescent="0.35">
      <c r="A7" s="17">
        <v>5</v>
      </c>
      <c r="B7" s="18">
        <v>74065</v>
      </c>
      <c r="C7" s="18">
        <v>58</v>
      </c>
      <c r="D7" s="19">
        <f>RANK(C7,$C$3:$C$42,0)+COUNTIF($C$3:C7,C7)-1</f>
        <v>27</v>
      </c>
      <c r="E7" s="17" t="str">
        <f t="shared" si="0"/>
        <v>C</v>
      </c>
      <c r="F7" s="17" t="str">
        <f t="shared" si="1"/>
        <v>Good</v>
      </c>
      <c r="G7" s="17" t="str">
        <f t="shared" si="2"/>
        <v>Pass</v>
      </c>
      <c r="I7" s="20" t="s">
        <v>211</v>
      </c>
      <c r="J7" s="17">
        <f>COUNTBLANK(B3:B42)</f>
        <v>2</v>
      </c>
      <c r="K7" s="17" t="s">
        <v>214</v>
      </c>
    </row>
    <row r="8" spans="1:11" x14ac:dyDescent="0.35">
      <c r="A8" s="17">
        <v>6</v>
      </c>
      <c r="B8" s="18">
        <v>56961</v>
      </c>
      <c r="C8" s="18">
        <v>58</v>
      </c>
      <c r="D8" s="19">
        <f>RANK(C8,$C$3:$C$42,0)+COUNTIF($C$3:C8,C8)-1</f>
        <v>28</v>
      </c>
      <c r="E8" s="17" t="str">
        <f t="shared" si="0"/>
        <v>C</v>
      </c>
      <c r="F8" s="17" t="str">
        <f t="shared" si="1"/>
        <v>Good</v>
      </c>
      <c r="G8" s="17" t="str">
        <f t="shared" si="2"/>
        <v>Pass</v>
      </c>
      <c r="I8" s="20" t="s">
        <v>212</v>
      </c>
      <c r="J8" s="17">
        <f>COUNTIF(G3:G3:G42,"Pass")</f>
        <v>34</v>
      </c>
      <c r="K8" s="17" t="s">
        <v>213</v>
      </c>
    </row>
    <row r="9" spans="1:11" x14ac:dyDescent="0.35">
      <c r="A9" s="17">
        <v>7</v>
      </c>
      <c r="B9" s="18">
        <v>25089</v>
      </c>
      <c r="C9" s="18">
        <v>62</v>
      </c>
      <c r="D9" s="19">
        <f>RANK(C9,$C$3:$C$42,0)+COUNTIF($C$3:C9,C9)-1</f>
        <v>26</v>
      </c>
      <c r="E9" s="17" t="str">
        <f t="shared" si="0"/>
        <v>B</v>
      </c>
      <c r="F9" s="17" t="str">
        <f t="shared" si="1"/>
        <v>Very Good</v>
      </c>
      <c r="G9" s="17" t="str">
        <f t="shared" si="2"/>
        <v>Pass</v>
      </c>
      <c r="I9" s="20" t="s">
        <v>215</v>
      </c>
      <c r="J9" s="17">
        <f>COUNTIF(G2:G3:G42,"Fail")</f>
        <v>6</v>
      </c>
      <c r="K9" s="17" t="s">
        <v>216</v>
      </c>
    </row>
    <row r="10" spans="1:11" x14ac:dyDescent="0.35">
      <c r="A10" s="17">
        <v>8</v>
      </c>
      <c r="B10" s="18">
        <v>24918</v>
      </c>
      <c r="C10" s="18">
        <v>88</v>
      </c>
      <c r="D10" s="19">
        <f>RANK(C10,$C$3:$C$42,0)+COUNTIF($C$3:C10,C10)-1</f>
        <v>5</v>
      </c>
      <c r="E10" s="17" t="str">
        <f t="shared" si="0"/>
        <v>A</v>
      </c>
      <c r="F10" s="17" t="str">
        <f t="shared" si="1"/>
        <v>Excellent</v>
      </c>
      <c r="G10" s="17" t="str">
        <f t="shared" si="2"/>
        <v>Pass</v>
      </c>
      <c r="I10" s="47" t="s">
        <v>460</v>
      </c>
    </row>
    <row r="11" spans="1:11" x14ac:dyDescent="0.35">
      <c r="A11" s="17">
        <v>9</v>
      </c>
      <c r="B11" s="18"/>
      <c r="C11" s="18"/>
      <c r="D11" s="19" t="e">
        <f>RANK(C11,$C$3:$C$42,0)+COUNTIF($C$3:C11,C11)-1</f>
        <v>#N/A</v>
      </c>
      <c r="E11" s="17" t="str">
        <f t="shared" si="0"/>
        <v>F</v>
      </c>
      <c r="F11" s="17" t="str">
        <f t="shared" si="1"/>
        <v>Fail</v>
      </c>
      <c r="G11" s="17" t="str">
        <f t="shared" si="2"/>
        <v>Fail</v>
      </c>
      <c r="I11" s="20"/>
    </row>
    <row r="12" spans="1:11" x14ac:dyDescent="0.35">
      <c r="A12" s="17">
        <v>10</v>
      </c>
      <c r="B12" s="18">
        <v>68656</v>
      </c>
      <c r="C12" s="18">
        <v>65</v>
      </c>
      <c r="D12" s="19">
        <f>RANK(C12,$C$3:$C$42,0)+COUNTIF($C$3:C12,C12)-1</f>
        <v>24</v>
      </c>
      <c r="E12" s="17" t="str">
        <f t="shared" si="0"/>
        <v>B</v>
      </c>
      <c r="F12" s="17" t="str">
        <f t="shared" si="1"/>
        <v>Very Good</v>
      </c>
      <c r="G12" s="17" t="str">
        <f t="shared" si="2"/>
        <v>Pass</v>
      </c>
      <c r="I12" s="20"/>
    </row>
    <row r="13" spans="1:11" x14ac:dyDescent="0.35">
      <c r="A13" s="17">
        <v>11</v>
      </c>
      <c r="B13" s="18">
        <v>19102</v>
      </c>
      <c r="C13" s="18">
        <v>85</v>
      </c>
      <c r="D13" s="19">
        <f>RANK(C13,$C$3:$C$42,0)+COUNTIF($C$3:C13,C13)-1</f>
        <v>7</v>
      </c>
      <c r="E13" s="17" t="str">
        <f t="shared" si="0"/>
        <v>A</v>
      </c>
      <c r="F13" s="17" t="str">
        <f t="shared" si="1"/>
        <v>Excellent</v>
      </c>
      <c r="G13" s="17" t="str">
        <f t="shared" si="2"/>
        <v>Pass</v>
      </c>
      <c r="I13" s="20"/>
    </row>
    <row r="14" spans="1:11" x14ac:dyDescent="0.35">
      <c r="A14" s="17">
        <v>12</v>
      </c>
      <c r="B14" s="18">
        <v>52673</v>
      </c>
      <c r="C14" s="18">
        <v>45</v>
      </c>
      <c r="D14" s="19">
        <f>RANK(C14,$C$3:$C$42,0)+COUNTIF($C$3:C14,C14)-1</f>
        <v>30</v>
      </c>
      <c r="E14" s="17" t="str">
        <f t="shared" si="0"/>
        <v>C</v>
      </c>
      <c r="F14" s="17" t="str">
        <f t="shared" si="1"/>
        <v>Good</v>
      </c>
      <c r="G14" s="17" t="str">
        <f t="shared" ref="G14:G42" si="3">IF(E14="A","Pass",IF(E14="B","Pass",IF(E14="C", "Pass","Fail")))</f>
        <v>Pass</v>
      </c>
      <c r="I14" s="20"/>
    </row>
    <row r="15" spans="1:11" x14ac:dyDescent="0.35">
      <c r="A15" s="17">
        <v>13</v>
      </c>
      <c r="B15" s="18">
        <v>58749</v>
      </c>
      <c r="C15" s="18">
        <v>65</v>
      </c>
      <c r="D15" s="19">
        <f>RANK(C15,$C$3:$C$42,0)+COUNTIF($C$3:C15,C15)-1</f>
        <v>25</v>
      </c>
      <c r="E15" s="17" t="str">
        <f t="shared" si="0"/>
        <v>B</v>
      </c>
      <c r="F15" s="17" t="str">
        <f t="shared" si="1"/>
        <v>Very Good</v>
      </c>
      <c r="G15" s="17" t="str">
        <f t="shared" si="3"/>
        <v>Pass</v>
      </c>
      <c r="I15" s="20"/>
    </row>
    <row r="16" spans="1:11" x14ac:dyDescent="0.35">
      <c r="A16" s="17">
        <v>14</v>
      </c>
      <c r="B16" s="18">
        <v>17440</v>
      </c>
      <c r="C16" s="18">
        <v>75</v>
      </c>
      <c r="D16" s="19">
        <f>RANK(C16,$C$3:$C$42,0)+COUNTIF($C$3:C16,C16)-1</f>
        <v>9</v>
      </c>
      <c r="E16" s="17" t="str">
        <f t="shared" si="0"/>
        <v>B</v>
      </c>
      <c r="F16" s="17" t="str">
        <f t="shared" si="1"/>
        <v>Very Good</v>
      </c>
      <c r="G16" s="17" t="str">
        <f t="shared" si="3"/>
        <v>Pass</v>
      </c>
      <c r="I16" s="20"/>
    </row>
    <row r="17" spans="1:9" x14ac:dyDescent="0.35">
      <c r="A17" s="17">
        <v>15</v>
      </c>
      <c r="B17" s="18">
        <v>85771</v>
      </c>
      <c r="C17" s="18">
        <v>66</v>
      </c>
      <c r="D17" s="19">
        <f>RANK(C17,$C$3:$C$42,0)+COUNTIF($C$3:C17,C17)-1</f>
        <v>20</v>
      </c>
      <c r="E17" s="17" t="str">
        <f t="shared" si="0"/>
        <v>B</v>
      </c>
      <c r="F17" s="17" t="str">
        <f t="shared" si="1"/>
        <v>Very Good</v>
      </c>
      <c r="G17" s="17" t="str">
        <f t="shared" si="3"/>
        <v>Pass</v>
      </c>
      <c r="I17" s="20"/>
    </row>
    <row r="18" spans="1:9" x14ac:dyDescent="0.35">
      <c r="A18" s="17">
        <v>16</v>
      </c>
      <c r="B18" s="18">
        <v>24418</v>
      </c>
      <c r="C18" s="18">
        <v>66</v>
      </c>
      <c r="D18" s="19">
        <f>RANK(C18,$C$3:$C$42,0)+COUNTIF($C$3:C18,C18)-1</f>
        <v>21</v>
      </c>
      <c r="E18" s="17" t="str">
        <f t="shared" si="0"/>
        <v>B</v>
      </c>
      <c r="F18" s="17" t="str">
        <f t="shared" si="1"/>
        <v>Very Good</v>
      </c>
      <c r="G18" s="17" t="str">
        <f t="shared" si="3"/>
        <v>Pass</v>
      </c>
      <c r="I18" s="20"/>
    </row>
    <row r="19" spans="1:9" x14ac:dyDescent="0.35">
      <c r="A19" s="17">
        <v>17</v>
      </c>
      <c r="B19" s="18">
        <v>26916</v>
      </c>
      <c r="C19" s="18">
        <v>95</v>
      </c>
      <c r="D19" s="19">
        <f>RANK(C19,$C$3:$C$42,0)+COUNTIF($C$3:C19,C19)-1</f>
        <v>2</v>
      </c>
      <c r="E19" s="17" t="str">
        <f t="shared" si="0"/>
        <v>A</v>
      </c>
      <c r="F19" s="17" t="str">
        <f t="shared" si="1"/>
        <v>Excellent</v>
      </c>
      <c r="G19" s="17" t="str">
        <f t="shared" si="3"/>
        <v>Pass</v>
      </c>
      <c r="I19" s="20"/>
    </row>
    <row r="20" spans="1:9" x14ac:dyDescent="0.35">
      <c r="A20" s="17">
        <v>18</v>
      </c>
      <c r="B20" s="18">
        <v>16895</v>
      </c>
      <c r="C20" s="18">
        <v>66</v>
      </c>
      <c r="D20" s="19">
        <f>RANK(C20,$C$3:$C$42,0)+COUNTIF($C$3:C20,C20)-1</f>
        <v>22</v>
      </c>
      <c r="E20" s="17" t="str">
        <f t="shared" si="0"/>
        <v>B</v>
      </c>
      <c r="F20" s="17" t="str">
        <f t="shared" si="1"/>
        <v>Very Good</v>
      </c>
      <c r="G20" s="17" t="str">
        <f t="shared" si="3"/>
        <v>Pass</v>
      </c>
      <c r="I20" s="20"/>
    </row>
    <row r="21" spans="1:9" x14ac:dyDescent="0.35">
      <c r="A21" s="17">
        <v>19</v>
      </c>
      <c r="B21" s="18">
        <v>69630</v>
      </c>
      <c r="C21" s="18">
        <v>36</v>
      </c>
      <c r="D21" s="19">
        <f>RANK(C21,$C$3:$C$42,0)+COUNTIF($C$3:C21,C21)-1</f>
        <v>35</v>
      </c>
      <c r="E21" s="17" t="str">
        <f t="shared" si="0"/>
        <v>F</v>
      </c>
      <c r="F21" s="17" t="str">
        <f t="shared" si="1"/>
        <v>Fail</v>
      </c>
      <c r="G21" s="17" t="str">
        <f t="shared" si="3"/>
        <v>Fail</v>
      </c>
    </row>
    <row r="22" spans="1:9" x14ac:dyDescent="0.35">
      <c r="A22" s="17">
        <v>20</v>
      </c>
      <c r="B22" s="18">
        <v>59033</v>
      </c>
      <c r="C22" s="18">
        <v>67</v>
      </c>
      <c r="D22" s="19">
        <f>RANK(C22,$C$3:$C$42,0)+COUNTIF($C$3:C22,C22)-1</f>
        <v>19</v>
      </c>
      <c r="E22" s="17" t="str">
        <f t="shared" si="0"/>
        <v>B</v>
      </c>
      <c r="F22" s="17" t="str">
        <f t="shared" si="1"/>
        <v>Very Good</v>
      </c>
      <c r="G22" s="17" t="str">
        <f t="shared" si="3"/>
        <v>Pass</v>
      </c>
    </row>
    <row r="23" spans="1:9" x14ac:dyDescent="0.35">
      <c r="A23" s="17">
        <v>21</v>
      </c>
      <c r="B23" s="18">
        <v>15450</v>
      </c>
      <c r="C23" s="18">
        <v>68</v>
      </c>
      <c r="D23" s="19">
        <f>RANK(C23,$C$3:$C$42,0)+COUNTIF($C$3:C23,C23)-1</f>
        <v>18</v>
      </c>
      <c r="E23" s="17" t="str">
        <f t="shared" si="0"/>
        <v>B</v>
      </c>
      <c r="F23" s="17" t="str">
        <f t="shared" si="1"/>
        <v>Very Good</v>
      </c>
      <c r="G23" s="17" t="str">
        <f t="shared" si="3"/>
        <v>Pass</v>
      </c>
    </row>
    <row r="24" spans="1:9" x14ac:dyDescent="0.35">
      <c r="A24" s="17">
        <v>22</v>
      </c>
      <c r="B24" s="18">
        <v>75784</v>
      </c>
      <c r="C24" s="18">
        <v>5</v>
      </c>
      <c r="D24" s="19">
        <f>RANK(C24,$C$3:$C$42,0)+COUNTIF($C$3:C24,C24)-1</f>
        <v>38</v>
      </c>
      <c r="E24" s="17" t="str">
        <f t="shared" si="0"/>
        <v>F</v>
      </c>
      <c r="F24" s="17" t="str">
        <f t="shared" si="1"/>
        <v>Fail</v>
      </c>
      <c r="G24" s="17" t="str">
        <f t="shared" si="3"/>
        <v>Fail</v>
      </c>
    </row>
    <row r="25" spans="1:9" x14ac:dyDescent="0.35">
      <c r="A25" s="17">
        <v>23</v>
      </c>
      <c r="B25" s="18">
        <v>34426</v>
      </c>
      <c r="C25" s="18">
        <v>69</v>
      </c>
      <c r="D25" s="19">
        <f>RANK(C25,$C$3:$C$42,0)+COUNTIF($C$3:C25,C25)-1</f>
        <v>16</v>
      </c>
      <c r="E25" s="17" t="str">
        <f t="shared" si="0"/>
        <v>B</v>
      </c>
      <c r="F25" s="17" t="str">
        <f t="shared" si="1"/>
        <v>Very Good</v>
      </c>
      <c r="G25" s="17" t="str">
        <f t="shared" si="3"/>
        <v>Pass</v>
      </c>
    </row>
    <row r="26" spans="1:9" x14ac:dyDescent="0.35">
      <c r="A26" s="17">
        <v>24</v>
      </c>
      <c r="B26" s="18">
        <v>56415</v>
      </c>
      <c r="C26" s="18">
        <v>69</v>
      </c>
      <c r="D26" s="19">
        <f>RANK(C26,$C$3:$C$42,0)+COUNTIF($C$3:C26,C26)-1</f>
        <v>17</v>
      </c>
      <c r="E26" s="17" t="str">
        <f t="shared" si="0"/>
        <v>B</v>
      </c>
      <c r="F26" s="17" t="str">
        <f t="shared" si="1"/>
        <v>Very Good</v>
      </c>
      <c r="G26" s="17" t="str">
        <f t="shared" si="3"/>
        <v>Pass</v>
      </c>
    </row>
    <row r="27" spans="1:9" x14ac:dyDescent="0.35">
      <c r="A27" s="17">
        <v>25</v>
      </c>
      <c r="B27" s="18">
        <v>88069</v>
      </c>
      <c r="C27" s="18">
        <v>44</v>
      </c>
      <c r="D27" s="19">
        <f>RANK(C27,$C$3:$C$42,0)+COUNTIF($C$3:C27,C27)-1</f>
        <v>32</v>
      </c>
      <c r="E27" s="17" t="str">
        <f t="shared" si="0"/>
        <v>C</v>
      </c>
      <c r="F27" s="17" t="str">
        <f t="shared" si="1"/>
        <v>Good</v>
      </c>
      <c r="G27" s="17" t="str">
        <f t="shared" si="3"/>
        <v>Pass</v>
      </c>
    </row>
    <row r="28" spans="1:9" x14ac:dyDescent="0.35">
      <c r="A28" s="17">
        <v>26</v>
      </c>
      <c r="B28" s="18"/>
      <c r="C28" s="18"/>
      <c r="D28" s="19" t="e">
        <f>RANK(C28,$C$3:$C$42,0)+COUNTIF($C$3:C28,C28)-1</f>
        <v>#N/A</v>
      </c>
      <c r="E28" s="17" t="str">
        <f t="shared" si="0"/>
        <v>F</v>
      </c>
      <c r="F28" s="17" t="str">
        <f t="shared" si="1"/>
        <v>Fail</v>
      </c>
      <c r="G28" s="17" t="str">
        <f t="shared" si="3"/>
        <v>Fail</v>
      </c>
    </row>
    <row r="29" spans="1:9" x14ac:dyDescent="0.35">
      <c r="A29" s="17">
        <v>27</v>
      </c>
      <c r="B29" s="18">
        <v>51262</v>
      </c>
      <c r="C29" s="18">
        <v>71</v>
      </c>
      <c r="D29" s="19">
        <f>RANK(C29,$C$3:$C$42,0)+COUNTIF($C$3:C29,C29)-1</f>
        <v>14</v>
      </c>
      <c r="E29" s="17" t="str">
        <f t="shared" si="0"/>
        <v>B</v>
      </c>
      <c r="F29" s="17" t="str">
        <f t="shared" si="1"/>
        <v>Very Good</v>
      </c>
      <c r="G29" s="17" t="str">
        <f t="shared" si="3"/>
        <v>Pass</v>
      </c>
    </row>
    <row r="30" spans="1:9" x14ac:dyDescent="0.35">
      <c r="A30" s="17">
        <v>28</v>
      </c>
      <c r="B30" s="18">
        <v>45107</v>
      </c>
      <c r="C30" s="18">
        <v>71</v>
      </c>
      <c r="D30" s="19">
        <f>RANK(C30,$C$3:$C$42,0)+COUNTIF($C$3:C30,C30)-1</f>
        <v>15</v>
      </c>
      <c r="E30" s="17" t="str">
        <f t="shared" si="0"/>
        <v>B</v>
      </c>
      <c r="F30" s="17" t="str">
        <f t="shared" si="1"/>
        <v>Very Good</v>
      </c>
      <c r="G30" s="17" t="str">
        <f t="shared" si="3"/>
        <v>Pass</v>
      </c>
    </row>
    <row r="31" spans="1:9" x14ac:dyDescent="0.35">
      <c r="A31" s="17">
        <v>29</v>
      </c>
      <c r="B31" s="18">
        <v>96452</v>
      </c>
      <c r="C31" s="18">
        <v>90</v>
      </c>
      <c r="D31" s="19">
        <f>RANK(C31,$C$3:$C$42,0)+COUNTIF($C$3:C31,C31)-1</f>
        <v>3</v>
      </c>
      <c r="E31" s="17" t="str">
        <f t="shared" si="0"/>
        <v>A</v>
      </c>
      <c r="F31" s="17" t="str">
        <f t="shared" si="1"/>
        <v>Excellent</v>
      </c>
      <c r="G31" s="17" t="str">
        <f t="shared" si="3"/>
        <v>Pass</v>
      </c>
    </row>
    <row r="32" spans="1:9" x14ac:dyDescent="0.35">
      <c r="A32" s="17">
        <v>30</v>
      </c>
      <c r="B32" s="18">
        <v>48989</v>
      </c>
      <c r="C32" s="18">
        <v>66</v>
      </c>
      <c r="D32" s="19">
        <f>RANK(C32,$C$3:$C$42,0)+COUNTIF($C$3:C32,C32)-1</f>
        <v>23</v>
      </c>
      <c r="E32" s="17" t="str">
        <f t="shared" si="0"/>
        <v>B</v>
      </c>
      <c r="F32" s="17" t="str">
        <f t="shared" si="1"/>
        <v>Very Good</v>
      </c>
      <c r="G32" s="17" t="str">
        <f t="shared" si="3"/>
        <v>Pass</v>
      </c>
    </row>
    <row r="33" spans="1:7" x14ac:dyDescent="0.35">
      <c r="A33" s="17">
        <v>31</v>
      </c>
      <c r="B33" s="18">
        <v>51150</v>
      </c>
      <c r="C33" s="18">
        <v>25</v>
      </c>
      <c r="D33" s="19">
        <f>RANK(C33,$C$3:$C$42,0)+COUNTIF($C$3:C33,C33)-1</f>
        <v>36</v>
      </c>
      <c r="E33" s="17" t="str">
        <f t="shared" si="0"/>
        <v>F</v>
      </c>
      <c r="F33" s="17" t="str">
        <f t="shared" si="1"/>
        <v>Fail</v>
      </c>
      <c r="G33" s="17" t="str">
        <f t="shared" si="3"/>
        <v>Fail</v>
      </c>
    </row>
    <row r="34" spans="1:7" x14ac:dyDescent="0.35">
      <c r="A34" s="17">
        <v>32</v>
      </c>
      <c r="B34" s="18">
        <v>88149</v>
      </c>
      <c r="C34" s="18">
        <v>74</v>
      </c>
      <c r="D34" s="19">
        <f>RANK(C34,$C$3:$C$42,0)+COUNTIF($C$3:C34,C34)-1</f>
        <v>13</v>
      </c>
      <c r="E34" s="17" t="str">
        <f t="shared" si="0"/>
        <v>B</v>
      </c>
      <c r="F34" s="17" t="str">
        <f t="shared" si="1"/>
        <v>Very Good</v>
      </c>
      <c r="G34" s="17" t="str">
        <f t="shared" si="3"/>
        <v>Pass</v>
      </c>
    </row>
    <row r="35" spans="1:7" x14ac:dyDescent="0.35">
      <c r="A35" s="17">
        <v>33</v>
      </c>
      <c r="B35" s="18">
        <v>94395</v>
      </c>
      <c r="C35" s="18">
        <v>45</v>
      </c>
      <c r="D35" s="19">
        <f>RANK(C35,$C$3:$C$42,0)+COUNTIF($C$3:C35,C35)-1</f>
        <v>31</v>
      </c>
      <c r="E35" s="17" t="str">
        <f t="shared" si="0"/>
        <v>C</v>
      </c>
      <c r="F35" s="17" t="str">
        <f t="shared" si="1"/>
        <v>Good</v>
      </c>
      <c r="G35" s="17" t="str">
        <f t="shared" si="3"/>
        <v>Pass</v>
      </c>
    </row>
    <row r="36" spans="1:7" x14ac:dyDescent="0.35">
      <c r="A36" s="17">
        <v>34</v>
      </c>
      <c r="B36" s="18">
        <v>67171</v>
      </c>
      <c r="C36" s="18">
        <v>75</v>
      </c>
      <c r="D36" s="19">
        <f>RANK(C36,$C$3:$C$42,0)+COUNTIF($C$3:C36,C36)-1</f>
        <v>10</v>
      </c>
      <c r="E36" s="17" t="str">
        <f t="shared" si="0"/>
        <v>B</v>
      </c>
      <c r="F36" s="17" t="str">
        <f t="shared" si="1"/>
        <v>Very Good</v>
      </c>
      <c r="G36" s="17" t="str">
        <f t="shared" si="3"/>
        <v>Pass</v>
      </c>
    </row>
    <row r="37" spans="1:7" x14ac:dyDescent="0.35">
      <c r="A37" s="17">
        <v>35</v>
      </c>
      <c r="B37" s="18">
        <v>83214</v>
      </c>
      <c r="C37" s="18">
        <v>75</v>
      </c>
      <c r="D37" s="19">
        <f>RANK(C37,$C$3:$C$42,0)+COUNTIF($C$3:C37,C37)-1</f>
        <v>11</v>
      </c>
      <c r="E37" s="17" t="str">
        <f t="shared" si="0"/>
        <v>B</v>
      </c>
      <c r="F37" s="17" t="str">
        <f t="shared" si="1"/>
        <v>Very Good</v>
      </c>
      <c r="G37" s="17" t="str">
        <f t="shared" si="3"/>
        <v>Pass</v>
      </c>
    </row>
    <row r="38" spans="1:7" x14ac:dyDescent="0.35">
      <c r="A38" s="17">
        <v>36</v>
      </c>
      <c r="B38" s="18">
        <v>87415</v>
      </c>
      <c r="C38" s="18">
        <v>88</v>
      </c>
      <c r="D38" s="19">
        <f>RANK(C38,$C$3:$C$42,0)+COUNTIF($C$3:C38,C38)-1</f>
        <v>6</v>
      </c>
      <c r="E38" s="17" t="str">
        <f t="shared" si="0"/>
        <v>A</v>
      </c>
      <c r="F38" s="17" t="str">
        <f t="shared" si="1"/>
        <v>Excellent</v>
      </c>
      <c r="G38" s="17" t="str">
        <f t="shared" si="3"/>
        <v>Pass</v>
      </c>
    </row>
    <row r="39" spans="1:7" x14ac:dyDescent="0.35">
      <c r="A39" s="17">
        <v>37</v>
      </c>
      <c r="B39" s="18">
        <v>13000</v>
      </c>
      <c r="C39" s="18">
        <v>75</v>
      </c>
      <c r="D39" s="19">
        <f>RANK(C39,$C$3:$C$42,0)+COUNTIF($C$3:C39,C39)-1</f>
        <v>12</v>
      </c>
      <c r="E39" s="17" t="str">
        <f t="shared" si="0"/>
        <v>B</v>
      </c>
      <c r="F39" s="17" t="str">
        <f t="shared" si="1"/>
        <v>Very Good</v>
      </c>
      <c r="G39" s="17" t="str">
        <f t="shared" si="3"/>
        <v>Pass</v>
      </c>
    </row>
    <row r="40" spans="1:7" x14ac:dyDescent="0.35">
      <c r="A40" s="17">
        <v>38</v>
      </c>
      <c r="B40" s="18">
        <v>35667</v>
      </c>
      <c r="C40" s="18">
        <v>18</v>
      </c>
      <c r="D40" s="19">
        <f>RANK(C40,$C$3:$C$42,0)+COUNTIF($C$3:C40,C40)-1</f>
        <v>37</v>
      </c>
      <c r="E40" s="17" t="str">
        <f t="shared" si="0"/>
        <v>F</v>
      </c>
      <c r="F40" s="17" t="str">
        <f t="shared" si="1"/>
        <v>Fail</v>
      </c>
      <c r="G40" s="17" t="str">
        <f t="shared" si="3"/>
        <v>Fail</v>
      </c>
    </row>
    <row r="41" spans="1:7" x14ac:dyDescent="0.35">
      <c r="A41" s="17">
        <v>39</v>
      </c>
      <c r="B41" s="18">
        <v>57085</v>
      </c>
      <c r="C41" s="18">
        <v>44</v>
      </c>
      <c r="D41" s="19">
        <f>RANK(C41,$C$3:$C$42,0)+COUNTIF($C$3:C41,C41)-1</f>
        <v>33</v>
      </c>
      <c r="E41" s="17" t="str">
        <f t="shared" si="0"/>
        <v>C</v>
      </c>
      <c r="F41" s="17" t="str">
        <f t="shared" si="1"/>
        <v>Good</v>
      </c>
      <c r="G41" s="17" t="str">
        <f t="shared" si="3"/>
        <v>Pass</v>
      </c>
    </row>
    <row r="42" spans="1:7" x14ac:dyDescent="0.35">
      <c r="A42" s="17">
        <v>40</v>
      </c>
      <c r="B42" s="18">
        <v>86008</v>
      </c>
      <c r="C42" s="18">
        <v>78</v>
      </c>
      <c r="D42" s="19">
        <f>RANK(C42,$C$3:$C$42,0)+COUNTIF($C$3:C42,C42)-1</f>
        <v>8</v>
      </c>
      <c r="E42" s="17" t="str">
        <f t="shared" si="0"/>
        <v>B</v>
      </c>
      <c r="F42" s="17" t="str">
        <f t="shared" si="1"/>
        <v>Very Good</v>
      </c>
      <c r="G42" s="17" t="str">
        <f t="shared" si="3"/>
        <v>Pass</v>
      </c>
    </row>
    <row r="43" spans="1:7" x14ac:dyDescent="0.35">
      <c r="B43" s="18"/>
      <c r="C43" s="18"/>
    </row>
    <row r="44" spans="1:7" x14ac:dyDescent="0.35">
      <c r="B44" s="18"/>
      <c r="C44" s="18"/>
    </row>
    <row r="45" spans="1:7" x14ac:dyDescent="0.35">
      <c r="B45" s="18"/>
      <c r="C45" s="18"/>
    </row>
    <row r="46" spans="1:7" x14ac:dyDescent="0.35">
      <c r="B46" s="18"/>
      <c r="C46" s="18"/>
    </row>
    <row r="47" spans="1:7" x14ac:dyDescent="0.35">
      <c r="B47" s="18"/>
      <c r="C47" s="18"/>
    </row>
    <row r="48" spans="1:7" x14ac:dyDescent="0.35">
      <c r="B48" s="18"/>
      <c r="C48" s="18"/>
    </row>
  </sheetData>
  <autoFilter ref="B2:C2" xr:uid="{59E883F6-536F-4786-A117-BE2FEE431E0E}"/>
  <hyperlinks>
    <hyperlink ref="B1" location="Topics!A1" display="Home" xr:uid="{396DB2E1-0CB9-4377-9768-9FBBF8C9AEAC}"/>
    <hyperlink ref="I10" location="SUMIF!A1" display="sumif" xr:uid="{58FE3558-391B-47CA-9E79-66540C5C0C9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BD56E-DA86-4228-8336-1CAAEC89A7D7}">
  <dimension ref="A1:I24"/>
  <sheetViews>
    <sheetView workbookViewId="0"/>
  </sheetViews>
  <sheetFormatPr defaultRowHeight="14.4" x14ac:dyDescent="0.3"/>
  <cols>
    <col min="1" max="1" width="12.21875" bestFit="1" customWidth="1"/>
    <col min="2" max="2" width="11.6640625" bestFit="1" customWidth="1"/>
    <col min="4" max="4" width="14.21875" bestFit="1" customWidth="1"/>
    <col min="5" max="5" width="12.6640625" bestFit="1" customWidth="1"/>
    <col min="6" max="6" width="11" bestFit="1" customWidth="1"/>
  </cols>
  <sheetData>
    <row r="1" spans="1:9" ht="23.4" x14ac:dyDescent="0.45">
      <c r="A1" s="13" t="s">
        <v>196</v>
      </c>
    </row>
    <row r="2" spans="1:9" ht="18" thickBot="1" x14ac:dyDescent="0.4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</row>
    <row r="3" spans="1:9" ht="18.600000000000001" thickTop="1" x14ac:dyDescent="0.35">
      <c r="A3" s="4" t="s">
        <v>6</v>
      </c>
      <c r="B3" s="4" t="s">
        <v>7</v>
      </c>
      <c r="C3" s="5" t="s">
        <v>8</v>
      </c>
      <c r="D3" s="6">
        <v>4685.875</v>
      </c>
      <c r="E3" s="6">
        <v>18743.5</v>
      </c>
      <c r="F3" s="6">
        <v>74974</v>
      </c>
    </row>
    <row r="4" spans="1:9" ht="18" x14ac:dyDescent="0.35">
      <c r="A4" s="4" t="s">
        <v>9</v>
      </c>
      <c r="B4" s="4" t="s">
        <v>10</v>
      </c>
      <c r="C4" s="5" t="s">
        <v>8</v>
      </c>
      <c r="D4" s="6">
        <v>4146.25</v>
      </c>
      <c r="E4" s="6">
        <v>16585</v>
      </c>
      <c r="F4" s="6">
        <v>66340</v>
      </c>
    </row>
    <row r="5" spans="1:9" ht="18" x14ac:dyDescent="0.35">
      <c r="A5" s="4" t="s">
        <v>11</v>
      </c>
      <c r="B5" s="4" t="s">
        <v>12</v>
      </c>
      <c r="C5" s="5" t="s">
        <v>13</v>
      </c>
      <c r="D5" s="6">
        <v>6454.2800000000007</v>
      </c>
      <c r="E5" s="6">
        <v>25817.120000000003</v>
      </c>
      <c r="F5" s="6">
        <v>92204</v>
      </c>
    </row>
    <row r="6" spans="1:9" ht="18" x14ac:dyDescent="0.35">
      <c r="A6" s="4" t="s">
        <v>14</v>
      </c>
      <c r="B6" s="4" t="s">
        <v>15</v>
      </c>
      <c r="C6" s="5" t="s">
        <v>13</v>
      </c>
      <c r="D6" s="6">
        <v>11719.960000000001</v>
      </c>
      <c r="E6" s="6">
        <v>46879.840000000004</v>
      </c>
      <c r="F6" s="6">
        <v>167428</v>
      </c>
      <c r="H6">
        <v>1</v>
      </c>
      <c r="I6" t="s">
        <v>218</v>
      </c>
    </row>
    <row r="7" spans="1:9" ht="18" x14ac:dyDescent="0.35">
      <c r="A7" s="4" t="s">
        <v>16</v>
      </c>
      <c r="B7" s="4" t="s">
        <v>17</v>
      </c>
      <c r="C7" s="5" t="s">
        <v>8</v>
      </c>
      <c r="D7" s="6">
        <v>2783.25</v>
      </c>
      <c r="E7" s="6">
        <v>11133</v>
      </c>
      <c r="F7" s="6">
        <v>44532</v>
      </c>
      <c r="H7">
        <v>2</v>
      </c>
      <c r="I7" t="s">
        <v>219</v>
      </c>
    </row>
    <row r="8" spans="1:9" ht="18" x14ac:dyDescent="0.35">
      <c r="A8" s="4" t="s">
        <v>18</v>
      </c>
      <c r="B8" s="4" t="s">
        <v>19</v>
      </c>
      <c r="C8" s="5" t="s">
        <v>8</v>
      </c>
      <c r="D8" s="6">
        <v>9081.0300000000007</v>
      </c>
      <c r="E8" s="6">
        <v>36324.120000000003</v>
      </c>
      <c r="F8" s="6">
        <v>129729</v>
      </c>
      <c r="H8">
        <v>3</v>
      </c>
      <c r="I8" t="s">
        <v>220</v>
      </c>
    </row>
    <row r="9" spans="1:9" ht="18" x14ac:dyDescent="0.35">
      <c r="A9" s="4" t="s">
        <v>20</v>
      </c>
      <c r="B9" s="4" t="s">
        <v>21</v>
      </c>
      <c r="C9" s="5" t="s">
        <v>13</v>
      </c>
      <c r="D9" s="6">
        <v>10502.03</v>
      </c>
      <c r="E9" s="6">
        <v>42008.12</v>
      </c>
      <c r="F9" s="6">
        <v>150029</v>
      </c>
      <c r="H9">
        <v>4</v>
      </c>
    </row>
    <row r="10" spans="1:9" ht="18" x14ac:dyDescent="0.35">
      <c r="A10" s="4" t="s">
        <v>22</v>
      </c>
      <c r="B10" s="4" t="s">
        <v>23</v>
      </c>
      <c r="C10" s="5" t="s">
        <v>13</v>
      </c>
      <c r="D10" s="6">
        <v>15980.002500000001</v>
      </c>
      <c r="E10" s="6">
        <v>63920.01</v>
      </c>
      <c r="F10" s="6">
        <v>193697</v>
      </c>
    </row>
    <row r="11" spans="1:9" ht="18" x14ac:dyDescent="0.35">
      <c r="A11" s="4" t="s">
        <v>24</v>
      </c>
      <c r="B11" s="4" t="s">
        <v>25</v>
      </c>
      <c r="C11" s="5" t="s">
        <v>13</v>
      </c>
      <c r="D11" s="6">
        <v>8018.1500000000005</v>
      </c>
      <c r="E11" s="6">
        <v>32072.600000000002</v>
      </c>
      <c r="F11" s="6">
        <v>114545</v>
      </c>
    </row>
    <row r="12" spans="1:9" ht="18" x14ac:dyDescent="0.35">
      <c r="A12" s="4" t="s">
        <v>26</v>
      </c>
      <c r="B12" s="4" t="s">
        <v>27</v>
      </c>
      <c r="C12" s="5" t="s">
        <v>8</v>
      </c>
      <c r="D12" s="6">
        <v>7480.8300000000008</v>
      </c>
      <c r="E12" s="6">
        <v>29923.320000000003</v>
      </c>
      <c r="F12" s="6">
        <v>106869</v>
      </c>
    </row>
    <row r="13" spans="1:9" ht="18" x14ac:dyDescent="0.35">
      <c r="A13" s="4" t="s">
        <v>28</v>
      </c>
      <c r="B13" s="4" t="s">
        <v>29</v>
      </c>
      <c r="C13" s="5" t="s">
        <v>8</v>
      </c>
      <c r="D13" s="6">
        <v>11914.77</v>
      </c>
      <c r="E13" s="6">
        <v>47659.08</v>
      </c>
      <c r="F13" s="6">
        <v>170211</v>
      </c>
    </row>
    <row r="14" spans="1:9" ht="18" x14ac:dyDescent="0.35">
      <c r="A14" s="4" t="s">
        <v>30</v>
      </c>
      <c r="B14" s="4" t="s">
        <v>31</v>
      </c>
      <c r="C14" s="5" t="s">
        <v>13</v>
      </c>
      <c r="D14" s="6">
        <v>959.77499999999998</v>
      </c>
      <c r="E14" s="6">
        <v>3839.1</v>
      </c>
      <c r="F14" s="6">
        <v>25594</v>
      </c>
    </row>
    <row r="15" spans="1:9" ht="18" x14ac:dyDescent="0.35">
      <c r="A15" s="4" t="s">
        <v>32</v>
      </c>
      <c r="B15" s="4" t="s">
        <v>33</v>
      </c>
      <c r="C15" s="5" t="s">
        <v>13</v>
      </c>
      <c r="D15" s="6">
        <v>9118.6200000000008</v>
      </c>
      <c r="E15" s="6">
        <v>36474.480000000003</v>
      </c>
      <c r="F15" s="6">
        <v>130266</v>
      </c>
    </row>
    <row r="16" spans="1:9" ht="18" x14ac:dyDescent="0.35">
      <c r="A16" s="4" t="s">
        <v>34</v>
      </c>
      <c r="B16" s="4" t="s">
        <v>35</v>
      </c>
      <c r="C16" s="5" t="s">
        <v>13</v>
      </c>
      <c r="D16" s="6">
        <v>8134.4900000000007</v>
      </c>
      <c r="E16" s="6">
        <v>32537.960000000003</v>
      </c>
      <c r="F16" s="6">
        <v>116207</v>
      </c>
    </row>
    <row r="17" spans="1:6" ht="18" x14ac:dyDescent="0.35">
      <c r="A17" s="4" t="s">
        <v>36</v>
      </c>
      <c r="B17" s="4" t="s">
        <v>37</v>
      </c>
      <c r="C17" s="5" t="s">
        <v>13</v>
      </c>
      <c r="D17" s="6">
        <v>10229.310000000001</v>
      </c>
      <c r="E17" s="6">
        <v>40917.240000000005</v>
      </c>
      <c r="F17" s="6">
        <v>146133</v>
      </c>
    </row>
    <row r="18" spans="1:6" ht="18" x14ac:dyDescent="0.35">
      <c r="A18" s="4" t="s">
        <v>26</v>
      </c>
      <c r="B18" s="4" t="s">
        <v>38</v>
      </c>
      <c r="C18" s="5" t="s">
        <v>8</v>
      </c>
      <c r="D18" s="6">
        <v>2248.125</v>
      </c>
      <c r="E18" s="6">
        <v>8992.5</v>
      </c>
      <c r="F18" s="6">
        <v>35970</v>
      </c>
    </row>
    <row r="19" spans="1:6" ht="18" x14ac:dyDescent="0.35">
      <c r="A19" s="4" t="s">
        <v>39</v>
      </c>
      <c r="B19" s="4" t="s">
        <v>40</v>
      </c>
      <c r="C19" s="5" t="s">
        <v>13</v>
      </c>
      <c r="D19" s="6">
        <v>5307.9375</v>
      </c>
      <c r="E19" s="6">
        <v>21231.75</v>
      </c>
      <c r="F19" s="6">
        <v>84927</v>
      </c>
    </row>
    <row r="20" spans="1:6" ht="18" x14ac:dyDescent="0.35">
      <c r="A20" s="4" t="s">
        <v>41</v>
      </c>
      <c r="B20" s="4" t="s">
        <v>42</v>
      </c>
      <c r="C20" s="5" t="s">
        <v>8</v>
      </c>
      <c r="D20" s="6">
        <v>3724.375</v>
      </c>
      <c r="E20" s="6">
        <v>14897.5</v>
      </c>
      <c r="F20" s="6">
        <v>59590</v>
      </c>
    </row>
    <row r="21" spans="1:6" ht="18" x14ac:dyDescent="0.35">
      <c r="A21" s="4" t="s">
        <v>43</v>
      </c>
      <c r="B21" s="4" t="s">
        <v>44</v>
      </c>
      <c r="C21" s="5" t="s">
        <v>8</v>
      </c>
      <c r="D21" s="6">
        <v>11206.090000000002</v>
      </c>
      <c r="E21" s="6">
        <v>44824.360000000008</v>
      </c>
      <c r="F21" s="6">
        <v>160087</v>
      </c>
    </row>
    <row r="22" spans="1:6" ht="18" x14ac:dyDescent="0.35">
      <c r="A22" s="4" t="s">
        <v>45</v>
      </c>
      <c r="B22" s="4" t="s">
        <v>46</v>
      </c>
      <c r="C22" s="5" t="s">
        <v>13</v>
      </c>
      <c r="D22" s="6">
        <v>11355.330000000002</v>
      </c>
      <c r="E22" s="6">
        <v>45421.320000000007</v>
      </c>
      <c r="F22" s="6">
        <v>162219</v>
      </c>
    </row>
    <row r="23" spans="1:6" ht="18" x14ac:dyDescent="0.35">
      <c r="A23" s="4" t="s">
        <v>47</v>
      </c>
      <c r="B23" s="4" t="s">
        <v>48</v>
      </c>
      <c r="C23" s="5" t="s">
        <v>8</v>
      </c>
      <c r="D23" s="6">
        <v>9646.0000000000018</v>
      </c>
      <c r="E23" s="6">
        <v>38584.000000000007</v>
      </c>
      <c r="F23" s="6">
        <v>137800</v>
      </c>
    </row>
    <row r="24" spans="1:6" s="9" customFormat="1" ht="18" x14ac:dyDescent="0.35">
      <c r="A24" s="22" t="s">
        <v>217</v>
      </c>
      <c r="D24" s="23">
        <f>SUM(D3:D23)</f>
        <v>164696.47999999998</v>
      </c>
      <c r="E24" s="23">
        <f t="shared" ref="E24:F24" si="0">SUM(E3:E23)</f>
        <v>658785.91999999993</v>
      </c>
      <c r="F24" s="23">
        <f t="shared" si="0"/>
        <v>2369351</v>
      </c>
    </row>
  </sheetData>
  <conditionalFormatting sqref="D3:D23">
    <cfRule type="cellIs" dxfId="18" priority="3" operator="greaterThan">
      <formula>10000</formula>
    </cfRule>
  </conditionalFormatting>
  <conditionalFormatting sqref="F3:F23">
    <cfRule type="top10" dxfId="17" priority="2" rank="10"/>
  </conditionalFormatting>
  <conditionalFormatting sqref="E3:E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{1C7988C9-E5E2-4821-890B-49089AAA3A7E}</x14:id>
        </ext>
      </extLst>
    </cfRule>
  </conditionalFormatting>
  <hyperlinks>
    <hyperlink ref="A1" location="Topics!A1" display="Home" xr:uid="{1754A338-D4E9-4C12-AB79-3FD2EEA0A004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7988C9-E5E2-4821-890B-49089AAA3A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E3:E23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123F-189E-4950-A83B-760B96236219}">
  <dimension ref="A1:N14"/>
  <sheetViews>
    <sheetView workbookViewId="0"/>
  </sheetViews>
  <sheetFormatPr defaultRowHeight="14.4" x14ac:dyDescent="0.3"/>
  <cols>
    <col min="1" max="1" width="21.5546875" bestFit="1" customWidth="1"/>
    <col min="2" max="2" width="12.6640625" bestFit="1" customWidth="1"/>
    <col min="3" max="3" width="12.77734375" bestFit="1" customWidth="1"/>
    <col min="4" max="4" width="7.33203125" bestFit="1" customWidth="1"/>
    <col min="6" max="6" width="21.5546875" bestFit="1" customWidth="1"/>
    <col min="7" max="7" width="12.6640625" bestFit="1" customWidth="1"/>
    <col min="8" max="8" width="12.77734375" bestFit="1" customWidth="1"/>
    <col min="9" max="9" width="7.33203125" bestFit="1" customWidth="1"/>
    <col min="11" max="11" width="21.5546875" bestFit="1" customWidth="1"/>
    <col min="12" max="12" width="12.6640625" bestFit="1" customWidth="1"/>
    <col min="13" max="13" width="12.77734375" bestFit="1" customWidth="1"/>
  </cols>
  <sheetData>
    <row r="1" spans="1:14" s="26" customFormat="1" ht="23.4" x14ac:dyDescent="0.45">
      <c r="A1" s="33" t="s">
        <v>196</v>
      </c>
    </row>
    <row r="2" spans="1:14" s="26" customFormat="1" x14ac:dyDescent="0.3"/>
    <row r="3" spans="1:14" s="10" customFormat="1" ht="18" x14ac:dyDescent="0.35">
      <c r="A3" s="79" t="s">
        <v>242</v>
      </c>
      <c r="B3" s="79"/>
      <c r="C3" s="79"/>
      <c r="D3" s="79"/>
      <c r="F3" s="79" t="s">
        <v>243</v>
      </c>
      <c r="G3" s="79"/>
      <c r="H3" s="79"/>
      <c r="I3" s="79"/>
      <c r="K3" s="79" t="s">
        <v>244</v>
      </c>
      <c r="L3" s="79"/>
      <c r="M3" s="79"/>
      <c r="N3" s="79"/>
    </row>
    <row r="4" spans="1:14" ht="18" x14ac:dyDescent="0.35">
      <c r="A4" s="24" t="s">
        <v>223</v>
      </c>
      <c r="B4" s="24" t="s">
        <v>224</v>
      </c>
      <c r="C4" s="24" t="s">
        <v>225</v>
      </c>
      <c r="D4" s="24" t="s">
        <v>202</v>
      </c>
      <c r="F4" s="24" t="s">
        <v>223</v>
      </c>
      <c r="G4" s="24" t="s">
        <v>224</v>
      </c>
      <c r="H4" s="24" t="s">
        <v>225</v>
      </c>
      <c r="I4" s="24" t="s">
        <v>202</v>
      </c>
      <c r="K4" s="24" t="s">
        <v>194</v>
      </c>
      <c r="L4" s="24" t="s">
        <v>224</v>
      </c>
      <c r="M4" s="24" t="s">
        <v>225</v>
      </c>
      <c r="N4" s="24" t="s">
        <v>202</v>
      </c>
    </row>
    <row r="5" spans="1:14" ht="18" x14ac:dyDescent="0.35">
      <c r="A5" s="25" t="s">
        <v>235</v>
      </c>
      <c r="B5" s="25" t="s">
        <v>227</v>
      </c>
      <c r="C5" s="25" t="s">
        <v>231</v>
      </c>
      <c r="D5" s="25">
        <v>4</v>
      </c>
      <c r="F5" s="25" t="s">
        <v>226</v>
      </c>
      <c r="G5" s="25" t="s">
        <v>227</v>
      </c>
      <c r="H5" s="25" t="s">
        <v>228</v>
      </c>
      <c r="I5" s="25">
        <v>3.8</v>
      </c>
      <c r="K5" s="25" t="s">
        <v>236</v>
      </c>
      <c r="L5" s="25" t="s">
        <v>230</v>
      </c>
      <c r="M5" s="25" t="s">
        <v>228</v>
      </c>
      <c r="N5" s="25">
        <v>3.4</v>
      </c>
    </row>
    <row r="6" spans="1:14" ht="18" x14ac:dyDescent="0.35">
      <c r="A6" s="25" t="s">
        <v>234</v>
      </c>
      <c r="B6" s="25" t="s">
        <v>227</v>
      </c>
      <c r="C6" s="25" t="s">
        <v>228</v>
      </c>
      <c r="D6" s="25">
        <v>3.9</v>
      </c>
      <c r="F6" s="25" t="s">
        <v>232</v>
      </c>
      <c r="G6" s="25" t="s">
        <v>227</v>
      </c>
      <c r="H6" s="25" t="s">
        <v>228</v>
      </c>
      <c r="I6" s="25">
        <v>2.5</v>
      </c>
      <c r="K6" s="25" t="s">
        <v>234</v>
      </c>
      <c r="L6" s="25" t="s">
        <v>227</v>
      </c>
      <c r="M6" s="25" t="s">
        <v>228</v>
      </c>
      <c r="N6" s="25">
        <v>3.9</v>
      </c>
    </row>
    <row r="7" spans="1:14" ht="18" x14ac:dyDescent="0.35">
      <c r="A7" s="25" t="s">
        <v>226</v>
      </c>
      <c r="B7" s="25" t="s">
        <v>227</v>
      </c>
      <c r="C7" s="25" t="s">
        <v>228</v>
      </c>
      <c r="D7" s="25">
        <v>3.8</v>
      </c>
      <c r="F7" s="25" t="s">
        <v>234</v>
      </c>
      <c r="G7" s="25" t="s">
        <v>227</v>
      </c>
      <c r="H7" s="25" t="s">
        <v>228</v>
      </c>
      <c r="I7" s="25">
        <v>3.9</v>
      </c>
      <c r="K7" s="25" t="s">
        <v>229</v>
      </c>
      <c r="L7" s="25" t="s">
        <v>230</v>
      </c>
      <c r="M7" s="25" t="s">
        <v>231</v>
      </c>
      <c r="N7" s="25">
        <v>2.7</v>
      </c>
    </row>
    <row r="8" spans="1:14" ht="18" x14ac:dyDescent="0.35">
      <c r="A8" s="25" t="s">
        <v>236</v>
      </c>
      <c r="B8" s="25" t="s">
        <v>230</v>
      </c>
      <c r="C8" s="25" t="s">
        <v>228</v>
      </c>
      <c r="D8" s="25">
        <v>3.4</v>
      </c>
      <c r="F8" s="25" t="s">
        <v>235</v>
      </c>
      <c r="G8" s="25" t="s">
        <v>227</v>
      </c>
      <c r="H8" s="25" t="s">
        <v>231</v>
      </c>
      <c r="I8" s="25">
        <v>4</v>
      </c>
      <c r="K8" s="25" t="s">
        <v>235</v>
      </c>
      <c r="L8" s="25" t="s">
        <v>227</v>
      </c>
      <c r="M8" s="25" t="s">
        <v>231</v>
      </c>
      <c r="N8" s="25">
        <v>4</v>
      </c>
    </row>
    <row r="9" spans="1:14" ht="18" x14ac:dyDescent="0.35">
      <c r="A9" s="25" t="s">
        <v>233</v>
      </c>
      <c r="B9" s="25" t="s">
        <v>230</v>
      </c>
      <c r="C9" s="25" t="s">
        <v>231</v>
      </c>
      <c r="D9" s="25">
        <v>3</v>
      </c>
      <c r="F9" s="25" t="s">
        <v>238</v>
      </c>
      <c r="G9" s="25" t="s">
        <v>227</v>
      </c>
      <c r="H9" s="25" t="s">
        <v>231</v>
      </c>
      <c r="I9" s="25">
        <v>2.4</v>
      </c>
      <c r="K9" s="25" t="s">
        <v>237</v>
      </c>
      <c r="L9" s="25" t="s">
        <v>230</v>
      </c>
      <c r="M9" s="25" t="s">
        <v>231</v>
      </c>
      <c r="N9" s="25">
        <v>2.5</v>
      </c>
    </row>
    <row r="10" spans="1:14" ht="18" x14ac:dyDescent="0.35">
      <c r="A10" s="25" t="s">
        <v>229</v>
      </c>
      <c r="B10" s="25" t="s">
        <v>230</v>
      </c>
      <c r="C10" s="25" t="s">
        <v>231</v>
      </c>
      <c r="D10" s="25">
        <v>2.7</v>
      </c>
      <c r="F10" s="25" t="s">
        <v>229</v>
      </c>
      <c r="G10" s="25" t="s">
        <v>230</v>
      </c>
      <c r="H10" s="25" t="s">
        <v>231</v>
      </c>
      <c r="I10" s="25">
        <v>2.7</v>
      </c>
      <c r="K10" s="25" t="s">
        <v>226</v>
      </c>
      <c r="L10" s="25" t="s">
        <v>227</v>
      </c>
      <c r="M10" s="25" t="s">
        <v>228</v>
      </c>
      <c r="N10" s="25">
        <v>3.8</v>
      </c>
    </row>
    <row r="11" spans="1:14" ht="18" x14ac:dyDescent="0.35">
      <c r="A11" s="25" t="s">
        <v>232</v>
      </c>
      <c r="B11" s="25" t="s">
        <v>227</v>
      </c>
      <c r="C11" s="25" t="s">
        <v>228</v>
      </c>
      <c r="D11" s="25">
        <v>2.5</v>
      </c>
      <c r="F11" s="25" t="s">
        <v>233</v>
      </c>
      <c r="G11" s="25" t="s">
        <v>230</v>
      </c>
      <c r="H11" s="25" t="s">
        <v>231</v>
      </c>
      <c r="I11" s="25">
        <v>3</v>
      </c>
      <c r="K11" s="25" t="s">
        <v>233</v>
      </c>
      <c r="L11" s="25" t="s">
        <v>230</v>
      </c>
      <c r="M11" s="25" t="s">
        <v>231</v>
      </c>
      <c r="N11" s="25">
        <v>3</v>
      </c>
    </row>
    <row r="12" spans="1:14" ht="18" x14ac:dyDescent="0.35">
      <c r="A12" s="25" t="s">
        <v>237</v>
      </c>
      <c r="B12" s="25" t="s">
        <v>230</v>
      </c>
      <c r="C12" s="25" t="s">
        <v>231</v>
      </c>
      <c r="D12" s="25">
        <v>2.5</v>
      </c>
      <c r="F12" s="25" t="s">
        <v>236</v>
      </c>
      <c r="G12" s="25" t="s">
        <v>230</v>
      </c>
      <c r="H12" s="25" t="s">
        <v>228</v>
      </c>
      <c r="I12" s="25">
        <v>3.4</v>
      </c>
      <c r="K12" s="25" t="s">
        <v>232</v>
      </c>
      <c r="L12" s="25" t="s">
        <v>227</v>
      </c>
      <c r="M12" s="25" t="s">
        <v>228</v>
      </c>
      <c r="N12" s="25">
        <v>2.5</v>
      </c>
    </row>
    <row r="13" spans="1:14" ht="18" x14ac:dyDescent="0.35">
      <c r="A13" s="25" t="s">
        <v>238</v>
      </c>
      <c r="B13" s="25" t="s">
        <v>227</v>
      </c>
      <c r="C13" s="25" t="s">
        <v>231</v>
      </c>
      <c r="D13" s="25">
        <v>2.4</v>
      </c>
      <c r="F13" s="25" t="s">
        <v>237</v>
      </c>
      <c r="G13" s="25" t="s">
        <v>230</v>
      </c>
      <c r="H13" s="25" t="s">
        <v>231</v>
      </c>
      <c r="I13" s="25">
        <v>2.5</v>
      </c>
      <c r="K13" s="25" t="s">
        <v>238</v>
      </c>
      <c r="L13" s="25" t="s">
        <v>227</v>
      </c>
      <c r="M13" s="25" t="s">
        <v>231</v>
      </c>
      <c r="N13" s="25">
        <v>2.4</v>
      </c>
    </row>
    <row r="14" spans="1:14" ht="18" x14ac:dyDescent="0.35">
      <c r="A14" s="25" t="s">
        <v>239</v>
      </c>
      <c r="B14" s="25" t="s">
        <v>230</v>
      </c>
      <c r="C14" s="25" t="s">
        <v>231</v>
      </c>
      <c r="D14" s="25">
        <v>1.6</v>
      </c>
      <c r="F14" s="25" t="s">
        <v>239</v>
      </c>
      <c r="G14" s="25" t="s">
        <v>230</v>
      </c>
      <c r="H14" s="25" t="s">
        <v>231</v>
      </c>
      <c r="I14" s="25">
        <v>1.6</v>
      </c>
      <c r="K14" s="25" t="s">
        <v>239</v>
      </c>
      <c r="L14" s="25" t="s">
        <v>230</v>
      </c>
      <c r="M14" s="25" t="s">
        <v>231</v>
      </c>
      <c r="N14" s="25">
        <v>1.6</v>
      </c>
    </row>
  </sheetData>
  <sortState xmlns:xlrd2="http://schemas.microsoft.com/office/spreadsheetml/2017/richdata2" ref="K5:N14">
    <sortCondition ref="K5:K14"/>
  </sortState>
  <mergeCells count="3">
    <mergeCell ref="A3:D3"/>
    <mergeCell ref="F3:I3"/>
    <mergeCell ref="K3:N3"/>
  </mergeCells>
  <conditionalFormatting sqref="F5:I14">
    <cfRule type="containsText" dxfId="16" priority="3" operator="containsText" text="Acc">
      <formula>NOT(ISERROR(SEARCH("Acc",F5)))</formula>
    </cfRule>
  </conditionalFormatting>
  <conditionalFormatting sqref="K5:N14">
    <cfRule type="containsText" dxfId="15" priority="2" operator="containsText" text="acc">
      <formula>NOT(ISERROR(SEARCH("acc",K5)))</formula>
    </cfRule>
  </conditionalFormatting>
  <conditionalFormatting sqref="A5:D14">
    <cfRule type="containsText" dxfId="14" priority="1" operator="containsText" text="acc">
      <formula>NOT(ISERROR(SEARCH("acc",A5)))</formula>
    </cfRule>
  </conditionalFormatting>
  <hyperlinks>
    <hyperlink ref="A1" location="Topics!A1" display="Home" xr:uid="{C2F28D17-3FF8-468D-8800-4F9326CE25A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EC27F-1B4F-4362-9711-9393BCEE151B}">
  <dimension ref="A1:K201"/>
  <sheetViews>
    <sheetView workbookViewId="0"/>
  </sheetViews>
  <sheetFormatPr defaultRowHeight="14.4" x14ac:dyDescent="0.3"/>
  <cols>
    <col min="1" max="1" width="18.109375" customWidth="1"/>
  </cols>
  <sheetData>
    <row r="1" spans="1:11" s="26" customFormat="1" ht="23.4" x14ac:dyDescent="0.45">
      <c r="A1" s="13" t="s">
        <v>196</v>
      </c>
    </row>
    <row r="2" spans="1:11" ht="18" x14ac:dyDescent="0.35">
      <c r="A2" s="34" t="s">
        <v>247</v>
      </c>
      <c r="B2" s="35" t="s">
        <v>248</v>
      </c>
      <c r="C2" s="35" t="s">
        <v>249</v>
      </c>
      <c r="D2" s="35" t="s">
        <v>250</v>
      </c>
      <c r="E2" s="35" t="s">
        <v>251</v>
      </c>
      <c r="F2" s="35" t="s">
        <v>252</v>
      </c>
      <c r="G2" s="35" t="s">
        <v>253</v>
      </c>
      <c r="H2" s="35" t="s">
        <v>254</v>
      </c>
      <c r="I2" s="35" t="s">
        <v>255</v>
      </c>
      <c r="J2" s="35" t="s">
        <v>256</v>
      </c>
      <c r="K2" s="35" t="s">
        <v>257</v>
      </c>
    </row>
    <row r="3" spans="1:11" ht="18" x14ac:dyDescent="0.35">
      <c r="A3" s="34" t="s">
        <v>258</v>
      </c>
      <c r="B3" s="36">
        <v>13.740204989851335</v>
      </c>
      <c r="C3" s="36">
        <v>3.6113683922616815</v>
      </c>
      <c r="D3" s="36">
        <v>21.020648736367804</v>
      </c>
      <c r="E3" s="36">
        <v>8.4332904816179166</v>
      </c>
      <c r="F3" s="36">
        <v>6.1136851694229932</v>
      </c>
      <c r="G3" s="36">
        <v>14.43474128795242</v>
      </c>
      <c r="H3" s="36">
        <v>3.9005748733990799</v>
      </c>
      <c r="I3" s="36">
        <v>2.6905219515361125</v>
      </c>
      <c r="J3" s="36">
        <v>1.3100403923991735</v>
      </c>
      <c r="K3" s="36">
        <v>2.3667119310345015</v>
      </c>
    </row>
    <row r="4" spans="1:11" ht="18" x14ac:dyDescent="0.35">
      <c r="A4" s="34" t="s">
        <v>259</v>
      </c>
      <c r="B4" s="36">
        <v>5.8999999998075481</v>
      </c>
      <c r="C4" s="36">
        <v>3.7608536832438091</v>
      </c>
      <c r="D4" s="36">
        <v>3.3526102425066142</v>
      </c>
      <c r="E4" s="36">
        <v>3.7100577929743537</v>
      </c>
      <c r="F4" s="36">
        <v>2.5501608597772787</v>
      </c>
      <c r="G4" s="36">
        <v>1.4199675411489494</v>
      </c>
      <c r="H4" s="36">
        <v>1.0007545995742078</v>
      </c>
      <c r="I4" s="36">
        <v>1.7743687432366357</v>
      </c>
      <c r="J4" s="36">
        <v>2.2265814137645918</v>
      </c>
      <c r="K4" s="36">
        <v>3.3699886115784636</v>
      </c>
    </row>
    <row r="5" spans="1:11" ht="18" x14ac:dyDescent="0.35">
      <c r="A5" s="34" t="s">
        <v>260</v>
      </c>
      <c r="B5" s="36">
        <v>3.3728751543716413</v>
      </c>
      <c r="C5" s="36">
        <v>2.3601348610532682</v>
      </c>
      <c r="D5" s="36">
        <v>1.6322438375223243</v>
      </c>
      <c r="E5" s="36">
        <v>3.6341453533424612</v>
      </c>
      <c r="F5" s="36">
        <v>2.8918659946484837</v>
      </c>
      <c r="G5" s="36">
        <v>3.3747686506878409</v>
      </c>
      <c r="H5" s="36">
        <v>2.7676388667711223</v>
      </c>
      <c r="I5" s="36">
        <v>3.7891212116682311</v>
      </c>
      <c r="J5" s="36">
        <v>3.7634669578312554</v>
      </c>
      <c r="K5" s="36">
        <v>3.2999999997559684</v>
      </c>
    </row>
    <row r="6" spans="1:11" ht="18" x14ac:dyDescent="0.35">
      <c r="A6" s="34" t="s">
        <v>261</v>
      </c>
      <c r="B6" s="36">
        <v>1.9635343618513303</v>
      </c>
      <c r="C6" s="36">
        <v>-2.6134800550206165</v>
      </c>
      <c r="D6" s="36">
        <v>-4.2372881355932321</v>
      </c>
      <c r="E6" s="36">
        <v>0.44247787610618161</v>
      </c>
      <c r="F6" s="36">
        <v>0.29368575624081927</v>
      </c>
      <c r="G6" s="36">
        <v>-4.3923865300146332</v>
      </c>
      <c r="H6" s="36">
        <v>-2.7565084226646377</v>
      </c>
      <c r="I6" s="36">
        <v>0.94488188976380627</v>
      </c>
      <c r="J6" s="36">
        <v>1.2480499219968806</v>
      </c>
      <c r="K6" s="36">
        <v>-2.6194144838212594</v>
      </c>
    </row>
    <row r="7" spans="1:11" ht="18" x14ac:dyDescent="0.35">
      <c r="A7" s="34" t="s">
        <v>262</v>
      </c>
      <c r="B7" s="36">
        <v>4.0011066890841107E-2</v>
      </c>
      <c r="C7" s="36">
        <v>-8.5900037867667436</v>
      </c>
      <c r="D7" s="36">
        <v>-3.6906535095885147</v>
      </c>
      <c r="E7" s="36">
        <v>-5.3588257753333579</v>
      </c>
      <c r="F7" s="36">
        <v>-4.6465430516333726</v>
      </c>
      <c r="G7" s="36">
        <v>-1.6152181829866521</v>
      </c>
      <c r="H7" s="36">
        <v>0.35164500185074132</v>
      </c>
      <c r="I7" s="36">
        <v>2.2776831530642454</v>
      </c>
      <c r="J7" s="36">
        <v>0.84220351837413432</v>
      </c>
      <c r="K7" s="36">
        <v>1.2322434403942282</v>
      </c>
    </row>
    <row r="8" spans="1:11" ht="18" x14ac:dyDescent="0.35">
      <c r="A8" s="34" t="s">
        <v>263</v>
      </c>
      <c r="B8" s="36">
        <v>22.593054299141713</v>
      </c>
      <c r="C8" s="36">
        <v>13.817145808755299</v>
      </c>
      <c r="D8" s="36">
        <v>2.4128696925445325</v>
      </c>
      <c r="E8" s="36">
        <v>3.4076547939156256</v>
      </c>
      <c r="F8" s="36">
        <v>3.9185969857979899</v>
      </c>
      <c r="G8" s="36">
        <v>5.1554405447908636</v>
      </c>
      <c r="H8" s="36">
        <v>6.8135857698393494</v>
      </c>
      <c r="I8" s="36">
        <v>4.80447270408375</v>
      </c>
      <c r="J8" s="36">
        <v>3.006980545041543</v>
      </c>
      <c r="K8" s="36">
        <v>-0.66535333935685514</v>
      </c>
    </row>
    <row r="9" spans="1:11" ht="18" x14ac:dyDescent="0.35">
      <c r="A9" s="34" t="s">
        <v>264</v>
      </c>
      <c r="B9" s="36">
        <v>9.2594206897228588</v>
      </c>
      <c r="C9" s="36">
        <v>-3.0133131085946729E-2</v>
      </c>
      <c r="D9" s="36">
        <v>-12.107536185621314</v>
      </c>
      <c r="E9" s="36">
        <v>-7.2000244613550421</v>
      </c>
      <c r="F9" s="36">
        <v>-2.0791270468328236</v>
      </c>
      <c r="G9" s="36">
        <v>3.5066092220583442</v>
      </c>
      <c r="H9" s="36">
        <v>-0.1039391406357737</v>
      </c>
      <c r="I9" s="36">
        <v>5.1019403635405496</v>
      </c>
      <c r="J9" s="36">
        <v>4.0602189626983289</v>
      </c>
      <c r="K9" s="36">
        <v>5.3424794348672151</v>
      </c>
    </row>
    <row r="10" spans="1:11" ht="18" x14ac:dyDescent="0.35">
      <c r="A10" s="34" t="s">
        <v>265</v>
      </c>
      <c r="B10" s="36">
        <v>4.5717672895405599</v>
      </c>
      <c r="C10" s="36">
        <v>5.8373709031806982</v>
      </c>
      <c r="D10" s="36">
        <v>0.42976683016557615</v>
      </c>
      <c r="E10" s="36">
        <v>4.7757959306602658</v>
      </c>
      <c r="F10" s="36">
        <v>3.550247352658829</v>
      </c>
      <c r="G10" s="36">
        <v>5.1725944815241007</v>
      </c>
      <c r="H10" s="36">
        <v>3.6780272866111545</v>
      </c>
      <c r="I10" s="36">
        <v>2.9199658796079291</v>
      </c>
      <c r="J10" s="36">
        <v>3.4040669850531344</v>
      </c>
      <c r="K10" s="36">
        <v>3.2219869209435359</v>
      </c>
    </row>
    <row r="11" spans="1:11" ht="18" x14ac:dyDescent="0.35">
      <c r="A11" s="34" t="s">
        <v>266</v>
      </c>
      <c r="B11" s="36">
        <v>9.0076508750475739</v>
      </c>
      <c r="C11" s="36">
        <v>4.057233103464057</v>
      </c>
      <c r="D11" s="36">
        <v>-5.9185250763494679</v>
      </c>
      <c r="E11" s="36">
        <v>10.125398156100232</v>
      </c>
      <c r="F11" s="36">
        <v>6.003951692805785</v>
      </c>
      <c r="G11" s="36">
        <v>-1.0264204544320847</v>
      </c>
      <c r="H11" s="36">
        <v>2.4053237807943617</v>
      </c>
      <c r="I11" s="36">
        <v>-2.5126153208139641</v>
      </c>
      <c r="J11" s="36">
        <v>2.647271414775787</v>
      </c>
      <c r="K11" s="36">
        <v>-2.2453441336615612</v>
      </c>
    </row>
    <row r="12" spans="1:11" ht="18" x14ac:dyDescent="0.35">
      <c r="A12" s="34" t="s">
        <v>267</v>
      </c>
      <c r="B12" s="36">
        <v>13.74920195862164</v>
      </c>
      <c r="C12" s="36">
        <v>6.9000000016823861</v>
      </c>
      <c r="D12" s="36">
        <v>-14.149988640087031</v>
      </c>
      <c r="E12" s="36">
        <v>2.1999999991457031</v>
      </c>
      <c r="F12" s="36">
        <v>4.6999999986184378</v>
      </c>
      <c r="G12" s="36">
        <v>7.2000000032822697</v>
      </c>
      <c r="H12" s="36">
        <v>3.3000000017998445</v>
      </c>
      <c r="I12" s="36">
        <v>3.6000000009613018</v>
      </c>
      <c r="J12" s="36">
        <v>3.2000000021264157</v>
      </c>
      <c r="K12" s="36">
        <v>0.19999999777094501</v>
      </c>
    </row>
    <row r="13" spans="1:11" ht="18" x14ac:dyDescent="0.35">
      <c r="A13" s="34" t="s">
        <v>268</v>
      </c>
      <c r="B13" s="36">
        <v>3.7497273701412581</v>
      </c>
      <c r="C13" s="36">
        <v>3.6981406851839012</v>
      </c>
      <c r="D13" s="36">
        <v>1.8119571987636791</v>
      </c>
      <c r="E13" s="36">
        <v>2.0058797006041971</v>
      </c>
      <c r="F13" s="36">
        <v>2.3728207003321984</v>
      </c>
      <c r="G13" s="36">
        <v>3.6342496160566071</v>
      </c>
      <c r="H13" s="36">
        <v>2.5698560880590691</v>
      </c>
      <c r="I13" s="36">
        <v>2.6094574798165127</v>
      </c>
      <c r="J13" s="36">
        <v>2.4216105559721939</v>
      </c>
      <c r="K13" s="36">
        <v>2.7657734988398346</v>
      </c>
    </row>
    <row r="14" spans="1:11" ht="18" x14ac:dyDescent="0.35">
      <c r="A14" s="34" t="s">
        <v>269</v>
      </c>
      <c r="B14" s="36">
        <v>3.6215104332887051</v>
      </c>
      <c r="C14" s="36">
        <v>1.5472638218081016</v>
      </c>
      <c r="D14" s="36">
        <v>-3.7990750448826844</v>
      </c>
      <c r="E14" s="36">
        <v>1.9286730554617151</v>
      </c>
      <c r="F14" s="36">
        <v>2.9227976363638248</v>
      </c>
      <c r="G14" s="36">
        <v>0.68044437424867965</v>
      </c>
      <c r="H14" s="36">
        <v>2.5504100615833636E-2</v>
      </c>
      <c r="I14" s="36">
        <v>0.82873387537792098</v>
      </c>
      <c r="J14" s="36">
        <v>1.0918542316619408</v>
      </c>
      <c r="K14" s="36">
        <v>1.4509154382148495</v>
      </c>
    </row>
    <row r="15" spans="1:11" ht="18" x14ac:dyDescent="0.35">
      <c r="A15" s="34" t="s">
        <v>270</v>
      </c>
      <c r="B15" s="36">
        <v>25.04899952317912</v>
      </c>
      <c r="C15" s="36">
        <v>10.772420782631372</v>
      </c>
      <c r="D15" s="36">
        <v>9.4106537639761854</v>
      </c>
      <c r="E15" s="36">
        <v>4.8543393238395822</v>
      </c>
      <c r="F15" s="36">
        <v>6.5922767849272645E-2</v>
      </c>
      <c r="G15" s="36">
        <v>2.200000188435709</v>
      </c>
      <c r="H15" s="36">
        <v>5.7966783963192938</v>
      </c>
      <c r="I15" s="36">
        <v>2</v>
      </c>
      <c r="J15" s="36">
        <v>1.0999998090950953</v>
      </c>
      <c r="K15" s="36">
        <v>-3.1000002020457487</v>
      </c>
    </row>
    <row r="16" spans="1:11" ht="18" x14ac:dyDescent="0.35">
      <c r="A16" s="34" t="s">
        <v>271</v>
      </c>
      <c r="B16" s="36">
        <v>1.4465222153092583</v>
      </c>
      <c r="C16" s="36">
        <v>-2.3241723727763883</v>
      </c>
      <c r="D16" s="36">
        <v>-4.1809198023564278</v>
      </c>
      <c r="E16" s="36">
        <v>1.5470051566844205</v>
      </c>
      <c r="F16" s="36">
        <v>0.61197916666635876</v>
      </c>
      <c r="G16" s="36">
        <v>3.0801087097191129</v>
      </c>
      <c r="H16" s="36">
        <v>-0.56713772678513408</v>
      </c>
      <c r="I16" s="36">
        <v>-1.242999333939963</v>
      </c>
      <c r="J16" s="36">
        <v>-3.0710920282696463</v>
      </c>
      <c r="K16" s="36">
        <v>0.165622948088469</v>
      </c>
    </row>
    <row r="17" spans="1:11" ht="18" x14ac:dyDescent="0.35">
      <c r="A17" s="34" t="s">
        <v>272</v>
      </c>
      <c r="B17" s="36">
        <v>7.0586362060701191</v>
      </c>
      <c r="C17" s="36">
        <v>6.0137897592330631</v>
      </c>
      <c r="D17" s="36">
        <v>5.0451247941773829</v>
      </c>
      <c r="E17" s="36">
        <v>5.5718022739686575</v>
      </c>
      <c r="F17" s="36">
        <v>6.4643838804751681</v>
      </c>
      <c r="G17" s="36">
        <v>6.5214350783733295</v>
      </c>
      <c r="H17" s="36">
        <v>6.0135960674702318</v>
      </c>
      <c r="I17" s="36">
        <v>6.061093053753936</v>
      </c>
      <c r="J17" s="36">
        <v>6.5526333160280217</v>
      </c>
      <c r="K17" s="36">
        <v>7.1134894741231989</v>
      </c>
    </row>
    <row r="18" spans="1:11" ht="18" x14ac:dyDescent="0.35">
      <c r="A18" s="34" t="s">
        <v>273</v>
      </c>
      <c r="B18" s="36">
        <v>1.7642844348916213</v>
      </c>
      <c r="C18" s="36">
        <v>0.39602217724193167</v>
      </c>
      <c r="D18" s="36">
        <v>-4.0410238429172409</v>
      </c>
      <c r="E18" s="36">
        <v>0.26491276148716736</v>
      </c>
      <c r="F18" s="36">
        <v>0.45553935860058914</v>
      </c>
      <c r="G18" s="36">
        <v>0.28115363685834893</v>
      </c>
      <c r="H18" s="36">
        <v>9.0440444967043732E-3</v>
      </c>
      <c r="I18" s="36">
        <v>1.8086453246525025E-2</v>
      </c>
      <c r="J18" s="36">
        <v>0.90415913200723708</v>
      </c>
      <c r="K18" s="36">
        <v>2.0430107526881756</v>
      </c>
    </row>
    <row r="19" spans="1:11" ht="18" x14ac:dyDescent="0.35">
      <c r="A19" s="34" t="s">
        <v>274</v>
      </c>
      <c r="B19" s="36">
        <v>8.6000000001386496</v>
      </c>
      <c r="C19" s="36">
        <v>10.200002577657983</v>
      </c>
      <c r="D19" s="36">
        <v>0.1999952386223498</v>
      </c>
      <c r="E19" s="36">
        <v>7.7936979049784867</v>
      </c>
      <c r="F19" s="36">
        <v>5.5437106959725497</v>
      </c>
      <c r="G19" s="36">
        <v>1.7313927639769986</v>
      </c>
      <c r="H19" s="36">
        <v>1.0239854633252889</v>
      </c>
      <c r="I19" s="36">
        <v>1.7230856885989851</v>
      </c>
      <c r="J19" s="36">
        <v>-3.8295693658558179</v>
      </c>
      <c r="K19" s="36">
        <v>-2.6490380504229734</v>
      </c>
    </row>
    <row r="20" spans="1:11" ht="18" x14ac:dyDescent="0.35">
      <c r="A20" s="34" t="s">
        <v>275</v>
      </c>
      <c r="B20" s="36">
        <v>3.4489737916903351</v>
      </c>
      <c r="C20" s="36">
        <v>0.78317303775475011</v>
      </c>
      <c r="D20" s="36">
        <v>-2.2531746349459354</v>
      </c>
      <c r="E20" s="36">
        <v>2.74421327182894</v>
      </c>
      <c r="F20" s="36">
        <v>1.7983026591308402</v>
      </c>
      <c r="G20" s="36">
        <v>0.23479692439649114</v>
      </c>
      <c r="H20" s="36">
        <v>0.20065044365264839</v>
      </c>
      <c r="I20" s="36">
        <v>1.3514342371613708</v>
      </c>
      <c r="J20" s="36">
        <v>1.4044948775460142</v>
      </c>
      <c r="K20" s="36">
        <v>1.466004876024968</v>
      </c>
    </row>
    <row r="21" spans="1:11" ht="18" x14ac:dyDescent="0.35">
      <c r="A21" s="34" t="s">
        <v>276</v>
      </c>
      <c r="B21" s="36">
        <v>1.1043108036189295</v>
      </c>
      <c r="C21" s="36">
        <v>3.2284949774093548</v>
      </c>
      <c r="D21" s="36">
        <v>0.71311774954317286</v>
      </c>
      <c r="E21" s="36">
        <v>3.3244422196735854</v>
      </c>
      <c r="F21" s="36">
        <v>2.1039508038348487</v>
      </c>
      <c r="G21" s="36">
        <v>3.8247487828832192</v>
      </c>
      <c r="H21" s="36">
        <v>1.3140791704012003</v>
      </c>
      <c r="I21" s="36">
        <v>3.5017859117987058</v>
      </c>
      <c r="J21" s="36">
        <v>2.8719350406085908</v>
      </c>
      <c r="K21" s="36">
        <v>-0.59429826836544919</v>
      </c>
    </row>
    <row r="22" spans="1:11" ht="18" x14ac:dyDescent="0.35">
      <c r="A22" s="34" t="s">
        <v>277</v>
      </c>
      <c r="B22" s="36">
        <v>5.9865155219678456</v>
      </c>
      <c r="C22" s="36">
        <v>4.8933939182104211</v>
      </c>
      <c r="D22" s="36">
        <v>2.3192269243585599</v>
      </c>
      <c r="E22" s="36">
        <v>2.1168501270110198</v>
      </c>
      <c r="F22" s="36">
        <v>2.9627503508100688</v>
      </c>
      <c r="G22" s="36">
        <v>4.8102834133498646</v>
      </c>
      <c r="H22" s="36">
        <v>7.1930965187067812</v>
      </c>
      <c r="I22" s="36">
        <v>6.3575209528010674</v>
      </c>
      <c r="J22" s="36">
        <v>2.0944579812328215</v>
      </c>
      <c r="K22" s="36">
        <v>3.9812877672269309</v>
      </c>
    </row>
    <row r="23" spans="1:11" ht="18" x14ac:dyDescent="0.35">
      <c r="A23" s="34" t="s">
        <v>278</v>
      </c>
      <c r="B23" s="36">
        <v>17.925824944825791</v>
      </c>
      <c r="C23" s="36">
        <v>4.7683542255980029</v>
      </c>
      <c r="D23" s="36">
        <v>6.6572237960339891</v>
      </c>
      <c r="E23" s="36">
        <v>11.730854360336409</v>
      </c>
      <c r="F23" s="36">
        <v>7.8909138932910849</v>
      </c>
      <c r="G23" s="36">
        <v>5.071709814962162</v>
      </c>
      <c r="H23" s="36">
        <v>2.1424965535987894</v>
      </c>
      <c r="I23" s="36">
        <v>5.7454551675697729</v>
      </c>
      <c r="J23" s="36">
        <v>6.5974484858867442</v>
      </c>
      <c r="K23" s="36">
        <v>7.9907054113204481</v>
      </c>
    </row>
    <row r="24" spans="1:11" ht="18" x14ac:dyDescent="0.35">
      <c r="A24" s="34" t="s">
        <v>279</v>
      </c>
      <c r="B24" s="36">
        <v>4.5642849247433475</v>
      </c>
      <c r="C24" s="36">
        <v>6.148597672135736</v>
      </c>
      <c r="D24" s="36">
        <v>3.3570012589411107</v>
      </c>
      <c r="E24" s="36">
        <v>4.1267225646830497</v>
      </c>
      <c r="F24" s="36">
        <v>5.2040927180282921</v>
      </c>
      <c r="G24" s="36">
        <v>5.1222746609837628</v>
      </c>
      <c r="H24" s="36">
        <v>6.7960117055974507</v>
      </c>
      <c r="I24" s="36">
        <v>5.4605697519940009</v>
      </c>
      <c r="J24" s="36">
        <v>4.857187894912002</v>
      </c>
      <c r="K24" s="36">
        <v>4.263919403939866</v>
      </c>
    </row>
    <row r="25" spans="1:11" ht="18" x14ac:dyDescent="0.35">
      <c r="A25" s="34" t="s">
        <v>280</v>
      </c>
      <c r="B25" s="36">
        <v>5.7287569117033996</v>
      </c>
      <c r="C25" s="36">
        <v>5.5831275893734897</v>
      </c>
      <c r="D25" s="36">
        <v>-2.9896626195226474</v>
      </c>
      <c r="E25" s="36">
        <v>0.86798322991612054</v>
      </c>
      <c r="F25" s="36">
        <v>0.95570451086581443</v>
      </c>
      <c r="G25" s="36">
        <v>-0.82408902094464054</v>
      </c>
      <c r="H25" s="36">
        <v>2.350839970461081</v>
      </c>
      <c r="I25" s="36">
        <v>1.1497137031129228</v>
      </c>
      <c r="J25" s="36">
        <v>3.0737720887666029</v>
      </c>
      <c r="K25" s="36">
        <v>3.0562203689336513</v>
      </c>
    </row>
    <row r="26" spans="1:11" ht="18" x14ac:dyDescent="0.35">
      <c r="A26" s="34" t="s">
        <v>281</v>
      </c>
      <c r="B26" s="36">
        <v>8.2767637575188928</v>
      </c>
      <c r="C26" s="36">
        <v>6.2454373981851319</v>
      </c>
      <c r="D26" s="36">
        <v>-7.652310202534764</v>
      </c>
      <c r="E26" s="36">
        <v>8.5636317477326713</v>
      </c>
      <c r="F26" s="36">
        <v>6.0483163670680824</v>
      </c>
      <c r="G26" s="36">
        <v>4.4561672130978707</v>
      </c>
      <c r="H26" s="36">
        <v>11.343424252775236</v>
      </c>
      <c r="I26" s="36">
        <v>4.1492527859478372</v>
      </c>
      <c r="J26" s="36">
        <v>-1.699936142583951</v>
      </c>
      <c r="K26" s="36">
        <v>4.2915621289144212</v>
      </c>
    </row>
    <row r="27" spans="1:11" ht="18" x14ac:dyDescent="0.35">
      <c r="A27" s="34" t="s">
        <v>282</v>
      </c>
      <c r="B27" s="36">
        <v>6.0698728460750715</v>
      </c>
      <c r="C27" s="36">
        <v>5.0943422702255816</v>
      </c>
      <c r="D27" s="36">
        <v>-0.12587306153925226</v>
      </c>
      <c r="E27" s="36">
        <v>7.5282235621652518</v>
      </c>
      <c r="F27" s="36">
        <v>3.9744254062939177</v>
      </c>
      <c r="G27" s="36">
        <v>1.9211503175374958</v>
      </c>
      <c r="H27" s="36">
        <v>3.0048653588617356</v>
      </c>
      <c r="I27" s="36">
        <v>0.50396179089715076</v>
      </c>
      <c r="J27" s="36">
        <v>-3.7692526693952288</v>
      </c>
      <c r="K27" s="36">
        <v>-3.5947391962971267</v>
      </c>
    </row>
    <row r="28" spans="1:11" ht="18" x14ac:dyDescent="0.35">
      <c r="A28" s="34" t="s">
        <v>283</v>
      </c>
      <c r="B28" s="36">
        <v>0.15458181174277286</v>
      </c>
      <c r="C28" s="36">
        <v>-1.9397146378467056</v>
      </c>
      <c r="D28" s="36">
        <v>-1.764535541326012</v>
      </c>
      <c r="E28" s="36">
        <v>2.5989657464322562</v>
      </c>
      <c r="F28" s="36">
        <v>3.7453183520599396</v>
      </c>
      <c r="G28" s="36">
        <v>0.91284167096441138</v>
      </c>
      <c r="H28" s="36">
        <v>-2.1260285174017497</v>
      </c>
      <c r="I28" s="36">
        <v>-2.3497467495169957</v>
      </c>
      <c r="J28" s="36">
        <v>-0.56681460884445301</v>
      </c>
      <c r="K28" s="36">
        <v>-2.4655149233664986</v>
      </c>
    </row>
    <row r="29" spans="1:11" ht="18" x14ac:dyDescent="0.35">
      <c r="A29" s="34" t="s">
        <v>284</v>
      </c>
      <c r="B29" s="36">
        <v>7.6753506818559458</v>
      </c>
      <c r="C29" s="36">
        <v>3.6378161160561575</v>
      </c>
      <c r="D29" s="36">
        <v>-3.5861456251061554</v>
      </c>
      <c r="E29" s="36">
        <v>1.3240268205360337</v>
      </c>
      <c r="F29" s="36">
        <v>1.9150180105978194</v>
      </c>
      <c r="G29" s="36">
        <v>3.0943607597876621E-2</v>
      </c>
      <c r="H29" s="36">
        <v>0.86209273761465965</v>
      </c>
      <c r="I29" s="36">
        <v>1.3288497223403084</v>
      </c>
      <c r="J29" s="36">
        <v>3.6174426325092668</v>
      </c>
      <c r="K29" s="36">
        <v>3.9410695160958937</v>
      </c>
    </row>
    <row r="30" spans="1:11" ht="18" x14ac:dyDescent="0.35">
      <c r="A30" s="34" t="s">
        <v>285</v>
      </c>
      <c r="B30" s="36">
        <v>5.6550051182827445</v>
      </c>
      <c r="C30" s="36">
        <v>7.2944981500730108</v>
      </c>
      <c r="D30" s="36">
        <v>2.9620143713861182</v>
      </c>
      <c r="E30" s="36">
        <v>5.3733731260305859</v>
      </c>
      <c r="F30" s="36">
        <v>6.626865192305246</v>
      </c>
      <c r="G30" s="36">
        <v>6.4526987549742501</v>
      </c>
      <c r="H30" s="36">
        <v>5.792589316871215</v>
      </c>
      <c r="I30" s="36">
        <v>4.3268373569161724</v>
      </c>
      <c r="J30" s="36">
        <v>3.8945453009054489</v>
      </c>
      <c r="K30" s="36">
        <v>5.9157978812846892</v>
      </c>
    </row>
    <row r="31" spans="1:11" ht="18" x14ac:dyDescent="0.35">
      <c r="A31" s="34" t="s">
        <v>286</v>
      </c>
      <c r="B31" s="36">
        <v>4.785831950888138</v>
      </c>
      <c r="C31" s="36">
        <v>5.0481187832760668</v>
      </c>
      <c r="D31" s="36">
        <v>3.4684254250000066</v>
      </c>
      <c r="E31" s="36">
        <v>3.7859025431217219</v>
      </c>
      <c r="F31" s="36">
        <v>4.1916256809539902</v>
      </c>
      <c r="G31" s="36">
        <v>4.0193655295110489</v>
      </c>
      <c r="H31" s="36">
        <v>4.5940542182263187</v>
      </c>
      <c r="I31" s="36">
        <v>4.6609181844736725</v>
      </c>
      <c r="J31" s="36">
        <v>-3.9211427489076982</v>
      </c>
      <c r="K31" s="36">
        <v>-0.57043445233976797</v>
      </c>
    </row>
    <row r="32" spans="1:11" ht="18" x14ac:dyDescent="0.35">
      <c r="A32" s="34" t="s">
        <v>287</v>
      </c>
      <c r="B32" s="36">
        <v>15.170688004072176</v>
      </c>
      <c r="C32" s="36">
        <v>6.6505204896934771</v>
      </c>
      <c r="D32" s="36">
        <v>-1.2704259675684142</v>
      </c>
      <c r="E32" s="36">
        <v>1.4667900970693779</v>
      </c>
      <c r="F32" s="36">
        <v>3.9688863447198628</v>
      </c>
      <c r="G32" s="36">
        <v>1.0819183118662181</v>
      </c>
      <c r="H32" s="36">
        <v>0.80279754503258971</v>
      </c>
      <c r="I32" s="36">
        <v>0.61121268338202128</v>
      </c>
      <c r="J32" s="36">
        <v>1.0660461460307857</v>
      </c>
      <c r="K32" s="36">
        <v>3.9187762695624286</v>
      </c>
    </row>
    <row r="33" spans="1:11" ht="18" x14ac:dyDescent="0.35">
      <c r="A33" s="34" t="s">
        <v>288</v>
      </c>
      <c r="B33" s="36">
        <v>10.212573912630901</v>
      </c>
      <c r="C33" s="36">
        <v>6.6915774747107832</v>
      </c>
      <c r="D33" s="36">
        <v>8.6696959270597063E-2</v>
      </c>
      <c r="E33" s="36">
        <v>5.9630785753869588</v>
      </c>
      <c r="F33" s="36">
        <v>7.0695699458918</v>
      </c>
      <c r="G33" s="36">
        <v>7.3133455053000773</v>
      </c>
      <c r="H33" s="36">
        <v>7.427900098329161</v>
      </c>
      <c r="I33" s="36">
        <v>7.0715253516474377</v>
      </c>
      <c r="J33" s="36">
        <v>7.0360871792963167</v>
      </c>
      <c r="K33" s="36">
        <v>6.9530943961306946</v>
      </c>
    </row>
    <row r="34" spans="1:11" ht="18" x14ac:dyDescent="0.35">
      <c r="A34" s="34" t="s">
        <v>289</v>
      </c>
      <c r="B34" s="36">
        <v>4.9022017324404743</v>
      </c>
      <c r="C34" s="36">
        <v>3.4888009190369189</v>
      </c>
      <c r="D34" s="36">
        <v>2.1986641019343267</v>
      </c>
      <c r="E34" s="36">
        <v>3.4225076411543967</v>
      </c>
      <c r="F34" s="36">
        <v>4.1292771605696714</v>
      </c>
      <c r="G34" s="36">
        <v>4.5432650156673589</v>
      </c>
      <c r="H34" s="36">
        <v>5.4042657097173503</v>
      </c>
      <c r="I34" s="36">
        <v>5.8840593266804575</v>
      </c>
      <c r="J34" s="36">
        <v>5.6514637436282982</v>
      </c>
      <c r="K34" s="36">
        <v>4.4504532662990499</v>
      </c>
    </row>
    <row r="35" spans="1:11" ht="18" x14ac:dyDescent="0.35">
      <c r="A35" s="34" t="s">
        <v>290</v>
      </c>
      <c r="B35" s="36">
        <v>2.0627476902584903</v>
      </c>
      <c r="C35" s="36">
        <v>1.0003609729592142</v>
      </c>
      <c r="D35" s="36">
        <v>-2.9495876427671277</v>
      </c>
      <c r="E35" s="36">
        <v>3.0835142198872205</v>
      </c>
      <c r="F35" s="36">
        <v>3.1412190013903967</v>
      </c>
      <c r="G35" s="36">
        <v>1.7454722831800495</v>
      </c>
      <c r="H35" s="36">
        <v>2.4750018591249017</v>
      </c>
      <c r="I35" s="36">
        <v>2.8557392043641983</v>
      </c>
      <c r="J35" s="36">
        <v>1.0008824940799173</v>
      </c>
      <c r="K35" s="36">
        <v>1.414102745576912</v>
      </c>
    </row>
    <row r="36" spans="1:11" ht="18" x14ac:dyDescent="0.35">
      <c r="A36" s="34" t="s">
        <v>291</v>
      </c>
      <c r="B36" s="36">
        <v>4.607534854520253</v>
      </c>
      <c r="C36" s="36">
        <v>2.054130962004848</v>
      </c>
      <c r="D36" s="36">
        <v>1.7092392199805886</v>
      </c>
      <c r="E36" s="36">
        <v>3.0466347328073056</v>
      </c>
      <c r="F36" s="36">
        <v>3.3007191565057212</v>
      </c>
      <c r="G36" s="36">
        <v>4.112797868504714</v>
      </c>
      <c r="H36" s="36">
        <v>-36.699952438189321</v>
      </c>
      <c r="I36" s="36">
        <v>1.0400180471107774</v>
      </c>
      <c r="J36" s="36">
        <v>4.7998860811566288</v>
      </c>
      <c r="K36" s="36">
        <v>4.5312859632730635</v>
      </c>
    </row>
    <row r="37" spans="1:11" ht="18" x14ac:dyDescent="0.35">
      <c r="A37" s="34" t="s">
        <v>292</v>
      </c>
      <c r="B37" s="36">
        <v>3.2714995788864343</v>
      </c>
      <c r="C37" s="36">
        <v>3.0526915319682786</v>
      </c>
      <c r="D37" s="36">
        <v>4.2176955518963268</v>
      </c>
      <c r="E37" s="36">
        <v>13.550100859548948</v>
      </c>
      <c r="F37" s="36">
        <v>8.2869798438196085E-2</v>
      </c>
      <c r="G37" s="36">
        <v>8.8825760717031557</v>
      </c>
      <c r="H37" s="36">
        <v>5.700001362858643</v>
      </c>
      <c r="I37" s="36">
        <v>6.8999850453216567</v>
      </c>
      <c r="J37" s="36">
        <v>1.7999995211984725</v>
      </c>
      <c r="K37" s="36">
        <v>-7</v>
      </c>
    </row>
    <row r="38" spans="1:11" ht="18" x14ac:dyDescent="0.35">
      <c r="A38" s="34" t="s">
        <v>293</v>
      </c>
      <c r="B38" s="36">
        <v>4.9053245035615589</v>
      </c>
      <c r="C38" s="36">
        <v>3.5295305532651753</v>
      </c>
      <c r="D38" s="36">
        <v>-1.5642394429906972</v>
      </c>
      <c r="E38" s="36">
        <v>5.844177295789919</v>
      </c>
      <c r="F38" s="36">
        <v>6.1109188291364518</v>
      </c>
      <c r="G38" s="36">
        <v>5.3186280004141651</v>
      </c>
      <c r="H38" s="36">
        <v>4.0450042981542396</v>
      </c>
      <c r="I38" s="36">
        <v>1.909693358424505</v>
      </c>
      <c r="J38" s="36">
        <v>2.2525367527366882</v>
      </c>
      <c r="K38" s="36">
        <v>1.5890225635842796</v>
      </c>
    </row>
    <row r="39" spans="1:11" ht="18" x14ac:dyDescent="0.35">
      <c r="A39" s="34" t="s">
        <v>294</v>
      </c>
      <c r="B39" s="36">
        <v>14.231388035687999</v>
      </c>
      <c r="C39" s="36">
        <v>9.6542893725992656</v>
      </c>
      <c r="D39" s="36">
        <v>9.3998131714153601</v>
      </c>
      <c r="E39" s="36">
        <v>10.636140463229765</v>
      </c>
      <c r="F39" s="36">
        <v>9.5364430080554996</v>
      </c>
      <c r="G39" s="36">
        <v>7.856262110269526</v>
      </c>
      <c r="H39" s="36">
        <v>7.7576351461702444</v>
      </c>
      <c r="I39" s="36">
        <v>7.2976659593815469</v>
      </c>
      <c r="J39" s="36">
        <v>6.9002048167243686</v>
      </c>
      <c r="K39" s="36">
        <v>6.6893498942917944</v>
      </c>
    </row>
    <row r="40" spans="1:11" ht="18" x14ac:dyDescent="0.35">
      <c r="A40" s="34" t="s">
        <v>295</v>
      </c>
      <c r="B40" s="36">
        <v>6.9006276554122223</v>
      </c>
      <c r="C40" s="36">
        <v>3.5468048857810714</v>
      </c>
      <c r="D40" s="36">
        <v>1.6515492452905391</v>
      </c>
      <c r="E40" s="36">
        <v>3.9718007047375323</v>
      </c>
      <c r="F40" s="36">
        <v>6.5895115155711466</v>
      </c>
      <c r="G40" s="36">
        <v>4.0439438063715016</v>
      </c>
      <c r="H40" s="36">
        <v>4.8740655793408081</v>
      </c>
      <c r="I40" s="36">
        <v>4.3936083396951489</v>
      </c>
      <c r="J40" s="36">
        <v>3.0520165732996105</v>
      </c>
      <c r="K40" s="36">
        <v>1.9600498435800091</v>
      </c>
    </row>
    <row r="41" spans="1:11" ht="18" x14ac:dyDescent="0.35">
      <c r="A41" s="34" t="s">
        <v>296</v>
      </c>
      <c r="B41" s="36">
        <v>0.80015279901626002</v>
      </c>
      <c r="C41" s="36">
        <v>0.40026685523497463</v>
      </c>
      <c r="D41" s="36">
        <v>1.9499999778069821</v>
      </c>
      <c r="E41" s="36">
        <v>2.1999999817327449</v>
      </c>
      <c r="F41" s="36">
        <v>2.6000000881785752</v>
      </c>
      <c r="G41" s="36">
        <v>2.9999999719326809</v>
      </c>
      <c r="H41" s="36">
        <v>3.4999999938922741</v>
      </c>
      <c r="I41" s="36">
        <v>2.0616394689951534</v>
      </c>
      <c r="J41" s="36">
        <v>1.0151184591981348</v>
      </c>
      <c r="K41" s="36">
        <v>2.2000000228954661</v>
      </c>
    </row>
    <row r="42" spans="1:11" ht="18" x14ac:dyDescent="0.35">
      <c r="A42" s="34" t="s">
        <v>297</v>
      </c>
      <c r="B42" s="36">
        <v>6.2594698471958026</v>
      </c>
      <c r="C42" s="36">
        <v>6.2259002861025436</v>
      </c>
      <c r="D42" s="36">
        <v>2.8550601070852935</v>
      </c>
      <c r="E42" s="36">
        <v>7.0788894241892422</v>
      </c>
      <c r="F42" s="36">
        <v>6.8646300262993947</v>
      </c>
      <c r="G42" s="36">
        <v>7.1578596279686622</v>
      </c>
      <c r="H42" s="36">
        <v>8.4497612569456777</v>
      </c>
      <c r="I42" s="36">
        <v>9.4702880975960397</v>
      </c>
      <c r="J42" s="36">
        <v>6.9161878103835193</v>
      </c>
      <c r="K42" s="36">
        <v>2.4000000000007162</v>
      </c>
    </row>
    <row r="43" spans="1:11" ht="18" x14ac:dyDescent="0.35">
      <c r="A43" s="34" t="s">
        <v>298</v>
      </c>
      <c r="B43" s="36">
        <v>-1.5822227504393709</v>
      </c>
      <c r="C43" s="36">
        <v>5.5722332350991479</v>
      </c>
      <c r="D43" s="36">
        <v>7.4689424840769192</v>
      </c>
      <c r="E43" s="36">
        <v>8.751601459334708</v>
      </c>
      <c r="F43" s="36">
        <v>3.420665680601843</v>
      </c>
      <c r="G43" s="36">
        <v>3.7999713125220751</v>
      </c>
      <c r="H43" s="36">
        <v>3.4407052491937975</v>
      </c>
      <c r="I43" s="36">
        <v>6.7799161576673725</v>
      </c>
      <c r="J43" s="36">
        <v>2.6464858768647161</v>
      </c>
      <c r="K43" s="36">
        <v>-1.864677550442849</v>
      </c>
    </row>
    <row r="44" spans="1:11" ht="18" x14ac:dyDescent="0.35">
      <c r="A44" s="34" t="s">
        <v>299</v>
      </c>
      <c r="B44" s="36">
        <v>8.1678961155999161</v>
      </c>
      <c r="C44" s="36">
        <v>4.6495984617811672</v>
      </c>
      <c r="D44" s="36">
        <v>-0.97054831282484599</v>
      </c>
      <c r="E44" s="36">
        <v>4.9518638440194707</v>
      </c>
      <c r="F44" s="36">
        <v>4.3071016599246974</v>
      </c>
      <c r="G44" s="36">
        <v>4.7969199185816223</v>
      </c>
      <c r="H44" s="36">
        <v>2.2690274004615532</v>
      </c>
      <c r="I44" s="36">
        <v>3.6568036330072715</v>
      </c>
      <c r="J44" s="36">
        <v>4.723266702372527</v>
      </c>
      <c r="K44" s="36">
        <v>4.328788006021739</v>
      </c>
    </row>
    <row r="45" spans="1:11" ht="18" x14ac:dyDescent="0.35">
      <c r="A45" s="34" t="s">
        <v>300</v>
      </c>
      <c r="B45" s="36">
        <v>1.7650367837002392</v>
      </c>
      <c r="C45" s="36">
        <v>2.5428414762423586</v>
      </c>
      <c r="D45" s="36">
        <v>3.251453718676018</v>
      </c>
      <c r="E45" s="36">
        <v>2.017638592053018</v>
      </c>
      <c r="F45" s="36">
        <v>-4.3872547882852473</v>
      </c>
      <c r="G45" s="36">
        <v>10.706504103083176</v>
      </c>
      <c r="H45" s="36">
        <v>8.8894213019780466</v>
      </c>
      <c r="I45" s="36">
        <v>8.794077390434424</v>
      </c>
      <c r="J45" s="36">
        <v>8.8428654413492183</v>
      </c>
      <c r="K45" s="36">
        <v>8.3357924536359178</v>
      </c>
    </row>
    <row r="46" spans="1:11" ht="18" x14ac:dyDescent="0.35">
      <c r="A46" s="34" t="s">
        <v>301</v>
      </c>
      <c r="B46" s="36">
        <v>5.1500049796030964</v>
      </c>
      <c r="C46" s="36">
        <v>2.0533654999310755</v>
      </c>
      <c r="D46" s="36">
        <v>-7.3837829998783917</v>
      </c>
      <c r="E46" s="36">
        <v>-1.7012497631565964</v>
      </c>
      <c r="F46" s="36">
        <v>-0.28126266213622841</v>
      </c>
      <c r="G46" s="36">
        <v>-2.1874291722227639</v>
      </c>
      <c r="H46" s="36">
        <v>-1.0639210961695795</v>
      </c>
      <c r="I46" s="36">
        <v>-0.49175752682030804</v>
      </c>
      <c r="J46" s="36">
        <v>2.2469825860064674</v>
      </c>
      <c r="K46" s="36">
        <v>2.9822925444071871</v>
      </c>
    </row>
    <row r="47" spans="1:11" ht="18" x14ac:dyDescent="0.35">
      <c r="A47" s="34" t="s">
        <v>302</v>
      </c>
      <c r="B47" s="36">
        <v>7.2621369664794315</v>
      </c>
      <c r="C47" s="36">
        <v>4.1168280416468122</v>
      </c>
      <c r="D47" s="36">
        <v>1.4513054307407032</v>
      </c>
      <c r="E47" s="36">
        <v>2.3903522965072312</v>
      </c>
      <c r="F47" s="36">
        <v>2.8023008364762632</v>
      </c>
      <c r="G47" s="36">
        <v>3.0149002889877181</v>
      </c>
      <c r="H47" s="36">
        <v>2.7476025625721121</v>
      </c>
      <c r="I47" s="36">
        <v>1.047576631876538</v>
      </c>
      <c r="J47" s="36">
        <v>4.4383335888394981</v>
      </c>
      <c r="K47" s="36"/>
    </row>
    <row r="48" spans="1:11" ht="18" x14ac:dyDescent="0.35">
      <c r="A48" s="34" t="s">
        <v>303</v>
      </c>
      <c r="B48" s="36">
        <v>5.602643684959645</v>
      </c>
      <c r="C48" s="36">
        <v>2.6822827244522358</v>
      </c>
      <c r="D48" s="36">
        <v>-4.8025720912861374</v>
      </c>
      <c r="E48" s="36">
        <v>2.2734200516572542</v>
      </c>
      <c r="F48" s="36">
        <v>1.7778331866232833</v>
      </c>
      <c r="G48" s="36">
        <v>-0.79984428117661821</v>
      </c>
      <c r="H48" s="36">
        <v>-0.48367104070260325</v>
      </c>
      <c r="I48" s="36">
        <v>2.7151161315780143</v>
      </c>
      <c r="J48" s="36">
        <v>5.3092385190981446</v>
      </c>
      <c r="K48" s="36">
        <v>2.5933260203839978</v>
      </c>
    </row>
    <row r="49" spans="1:11" ht="18" x14ac:dyDescent="0.35">
      <c r="A49" s="34" t="s">
        <v>304</v>
      </c>
      <c r="B49" s="36">
        <v>0.90925299584657182</v>
      </c>
      <c r="C49" s="36">
        <v>-0.51202522180574306</v>
      </c>
      <c r="D49" s="36">
        <v>-4.906525558097087</v>
      </c>
      <c r="E49" s="36">
        <v>1.8709926386621447</v>
      </c>
      <c r="F49" s="36">
        <v>1.3367746666622509</v>
      </c>
      <c r="G49" s="36">
        <v>0.22646847587151342</v>
      </c>
      <c r="H49" s="36">
        <v>0.93334928151622876</v>
      </c>
      <c r="I49" s="36">
        <v>1.6193749707103393</v>
      </c>
      <c r="J49" s="36">
        <v>1.6066089943387709</v>
      </c>
      <c r="K49" s="36">
        <v>1.9640771294674693</v>
      </c>
    </row>
    <row r="50" spans="1:11" ht="18" x14ac:dyDescent="0.35">
      <c r="A50" s="34" t="s">
        <v>305</v>
      </c>
      <c r="B50" s="36">
        <v>5.1000613873542164</v>
      </c>
      <c r="C50" s="36">
        <v>5.799962618569225</v>
      </c>
      <c r="D50" s="36">
        <v>5.0326270578233192</v>
      </c>
      <c r="E50" s="36">
        <v>3.486917489251212</v>
      </c>
      <c r="F50" s="36">
        <v>4.4675145260249423</v>
      </c>
      <c r="G50" s="36">
        <v>4.8423795725481824</v>
      </c>
      <c r="H50" s="36">
        <v>4.9999072545491714</v>
      </c>
      <c r="I50" s="36">
        <v>6.000194323973389</v>
      </c>
      <c r="J50" s="36">
        <v>6.5005083079179258</v>
      </c>
      <c r="K50" s="36"/>
    </row>
    <row r="51" spans="1:11" ht="18" x14ac:dyDescent="0.35">
      <c r="A51" s="34" t="s">
        <v>306</v>
      </c>
      <c r="B51" s="36">
        <v>6.3210056925995843</v>
      </c>
      <c r="C51" s="36">
        <v>7.1207419013381639</v>
      </c>
      <c r="D51" s="36">
        <v>-1.1697571541829603</v>
      </c>
      <c r="E51" s="36">
        <v>0.67254275850172007</v>
      </c>
      <c r="F51" s="36">
        <v>-0.23101133078300506</v>
      </c>
      <c r="G51" s="36">
        <v>-1.0735051766103396</v>
      </c>
      <c r="H51" s="36">
        <v>-0.60763684503582738</v>
      </c>
      <c r="I51" s="36">
        <v>4.42768574905854</v>
      </c>
      <c r="J51" s="36">
        <v>-2.5437333480527968</v>
      </c>
      <c r="K51" s="36">
        <v>2.6384513166701566</v>
      </c>
    </row>
    <row r="52" spans="1:11" ht="18" x14ac:dyDescent="0.35">
      <c r="A52" s="34" t="s">
        <v>307</v>
      </c>
      <c r="B52" s="36">
        <v>8.7104141184979511</v>
      </c>
      <c r="C52" s="36">
        <v>3.2095042615795535</v>
      </c>
      <c r="D52" s="36">
        <v>0.94615516779063569</v>
      </c>
      <c r="E52" s="36">
        <v>8.3170677276552993</v>
      </c>
      <c r="F52" s="36">
        <v>3.1019173109293234</v>
      </c>
      <c r="G52" s="36">
        <v>2.7939103721911067</v>
      </c>
      <c r="H52" s="36">
        <v>4.7420641917196349</v>
      </c>
      <c r="I52" s="36">
        <v>7.6089648355893047</v>
      </c>
      <c r="J52" s="36">
        <v>7.0409361889940243</v>
      </c>
      <c r="K52" s="36">
        <v>6.645300182890935</v>
      </c>
    </row>
    <row r="53" spans="1:11" ht="18" x14ac:dyDescent="0.35">
      <c r="A53" s="34" t="s">
        <v>308</v>
      </c>
      <c r="B53" s="36">
        <v>2.1900639722453974</v>
      </c>
      <c r="C53" s="36">
        <v>6.3571305999083165</v>
      </c>
      <c r="D53" s="36">
        <v>0.56649159210009259</v>
      </c>
      <c r="E53" s="36">
        <v>3.5252986689402661</v>
      </c>
      <c r="F53" s="36">
        <v>7.8681409191099618</v>
      </c>
      <c r="G53" s="36">
        <v>5.6419620667119972</v>
      </c>
      <c r="H53" s="36">
        <v>4.9465112669062563</v>
      </c>
      <c r="I53" s="36">
        <v>3.7888685492083312</v>
      </c>
      <c r="J53" s="36">
        <v>9.8872608346283641E-2</v>
      </c>
      <c r="K53" s="36">
        <v>-1.576379183049184</v>
      </c>
    </row>
    <row r="54" spans="1:11" ht="18" x14ac:dyDescent="0.35">
      <c r="A54" s="34" t="s">
        <v>309</v>
      </c>
      <c r="B54" s="36">
        <v>7.0902710011602892</v>
      </c>
      <c r="C54" s="36">
        <v>7.1576167755572442</v>
      </c>
      <c r="D54" s="36">
        <v>4.6738448553840186</v>
      </c>
      <c r="E54" s="36">
        <v>5.1451063700749273</v>
      </c>
      <c r="F54" s="36">
        <v>1.7795940330039883</v>
      </c>
      <c r="G54" s="36">
        <v>2.2156087817985366</v>
      </c>
      <c r="H54" s="36">
        <v>2.1854660536215533</v>
      </c>
      <c r="I54" s="36">
        <v>2.9159118798574184</v>
      </c>
      <c r="J54" s="36">
        <v>4.3720190779014274</v>
      </c>
      <c r="K54" s="36">
        <v>4.2976825155043059</v>
      </c>
    </row>
    <row r="55" spans="1:11" ht="18" x14ac:dyDescent="0.35">
      <c r="A55" s="34" t="s">
        <v>310</v>
      </c>
      <c r="B55" s="36">
        <v>3.8397651770274024</v>
      </c>
      <c r="C55" s="36">
        <v>1.2738986096350544</v>
      </c>
      <c r="D55" s="36">
        <v>-3.1330564501907787</v>
      </c>
      <c r="E55" s="36">
        <v>1.3653466640308949</v>
      </c>
      <c r="F55" s="36">
        <v>2.2167205449084406</v>
      </c>
      <c r="G55" s="36">
        <v>1.8810612242258173</v>
      </c>
      <c r="H55" s="36">
        <v>1.8466480175036963</v>
      </c>
      <c r="I55" s="36">
        <v>1.4254757299304117</v>
      </c>
      <c r="J55" s="36">
        <v>2.2987705203472615</v>
      </c>
      <c r="K55" s="36">
        <v>2.3664586820879805</v>
      </c>
    </row>
    <row r="56" spans="1:11" ht="18" x14ac:dyDescent="0.35">
      <c r="A56" s="34" t="s">
        <v>311</v>
      </c>
      <c r="B56" s="36">
        <v>15.282113919485724</v>
      </c>
      <c r="C56" s="36">
        <v>17.799109133381137</v>
      </c>
      <c r="D56" s="36">
        <v>1.3433562880609742</v>
      </c>
      <c r="E56" s="36">
        <v>-8.9241758885180644</v>
      </c>
      <c r="F56" s="36">
        <v>6.5239236298987322</v>
      </c>
      <c r="G56" s="36">
        <v>8.31287184445641</v>
      </c>
      <c r="H56" s="36">
        <v>-4.1331924993421865</v>
      </c>
      <c r="I56" s="36">
        <v>0.41506183605490321</v>
      </c>
      <c r="J56" s="36">
        <v>-9.0283915374479164</v>
      </c>
      <c r="K56" s="36">
        <v>-8.930462284216361</v>
      </c>
    </row>
    <row r="57" spans="1:11" ht="18" x14ac:dyDescent="0.35">
      <c r="A57" s="34" t="s">
        <v>312</v>
      </c>
      <c r="B57" s="36">
        <v>7.7481923680727363</v>
      </c>
      <c r="C57" s="36">
        <v>-5.4194558900226184</v>
      </c>
      <c r="D57" s="36">
        <v>-14.724403905959832</v>
      </c>
      <c r="E57" s="36">
        <v>2.2590758938311808</v>
      </c>
      <c r="F57" s="36">
        <v>7.5973002092456028</v>
      </c>
      <c r="G57" s="36">
        <v>4.3072589876532561</v>
      </c>
      <c r="H57" s="36">
        <v>1.9365434443487857</v>
      </c>
      <c r="I57" s="36">
        <v>2.8907109679909553</v>
      </c>
      <c r="J57" s="36">
        <v>1.6742866228291575</v>
      </c>
      <c r="K57" s="36">
        <v>2.0632627848823404</v>
      </c>
    </row>
    <row r="58" spans="1:11" ht="18" x14ac:dyDescent="0.35">
      <c r="A58" s="34" t="s">
        <v>313</v>
      </c>
      <c r="B58" s="36">
        <v>11.456166995433264</v>
      </c>
      <c r="C58" s="36">
        <v>10.788521681449325</v>
      </c>
      <c r="D58" s="36">
        <v>8.8025532023886512</v>
      </c>
      <c r="E58" s="36">
        <v>12.550538342050913</v>
      </c>
      <c r="F58" s="36">
        <v>11.178296235607135</v>
      </c>
      <c r="G58" s="36">
        <v>8.6478116353909655</v>
      </c>
      <c r="H58" s="36">
        <v>10.582270040227158</v>
      </c>
      <c r="I58" s="36">
        <v>10.257492964749645</v>
      </c>
      <c r="J58" s="36">
        <v>10.392463021811267</v>
      </c>
      <c r="K58" s="36">
        <v>7.5617666902311385</v>
      </c>
    </row>
    <row r="59" spans="1:11" ht="18" x14ac:dyDescent="0.35">
      <c r="A59" s="34" t="s">
        <v>314</v>
      </c>
      <c r="B59" s="36">
        <v>3.0518388902305276</v>
      </c>
      <c r="C59" s="36">
        <v>0.44265423651945923</v>
      </c>
      <c r="D59" s="36">
        <v>-4.5176711767897331</v>
      </c>
      <c r="E59" s="36">
        <v>2.087518959356288</v>
      </c>
      <c r="F59" s="36">
        <v>1.6057712407140627</v>
      </c>
      <c r="G59" s="36">
        <v>-0.8901984385732078</v>
      </c>
      <c r="H59" s="36">
        <v>-0.24677549494393247</v>
      </c>
      <c r="I59" s="36">
        <v>1.3358539174989232</v>
      </c>
      <c r="J59" s="36">
        <v>2.0822209672504073</v>
      </c>
      <c r="K59" s="36">
        <v>1.8023715575808552</v>
      </c>
    </row>
    <row r="60" spans="1:11" ht="18" x14ac:dyDescent="0.35">
      <c r="A60" s="34" t="s">
        <v>315</v>
      </c>
      <c r="B60" s="36">
        <v>-0.85065353456923276</v>
      </c>
      <c r="C60" s="36">
        <v>1.0327942153101759</v>
      </c>
      <c r="D60" s="36">
        <v>-1.3860374845306183</v>
      </c>
      <c r="E60" s="36">
        <v>2.9546720737520218</v>
      </c>
      <c r="F60" s="36">
        <v>2.705142971390174</v>
      </c>
      <c r="G60" s="36">
        <v>1.4113138456943233</v>
      </c>
      <c r="H60" s="36">
        <v>4.7342203374322906</v>
      </c>
      <c r="I60" s="36">
        <v>5.6035148093670983</v>
      </c>
      <c r="J60" s="36">
        <v>3.8444066651331923</v>
      </c>
      <c r="K60" s="36">
        <v>0.38000384653875585</v>
      </c>
    </row>
    <row r="61" spans="1:11" ht="18" x14ac:dyDescent="0.35">
      <c r="A61" s="34" t="s">
        <v>316</v>
      </c>
      <c r="B61" s="36">
        <v>5.1848008088545896</v>
      </c>
      <c r="C61" s="36">
        <v>0.72066848740992384</v>
      </c>
      <c r="D61" s="36">
        <v>-8.2690365582710541</v>
      </c>
      <c r="E61" s="36">
        <v>2.9923375022018632</v>
      </c>
      <c r="F61" s="36">
        <v>2.5708177445216336</v>
      </c>
      <c r="G61" s="36">
        <v>-1.4261893595956394</v>
      </c>
      <c r="H61" s="36">
        <v>-0.75803629482008716</v>
      </c>
      <c r="I61" s="36">
        <v>-0.63172809059385315</v>
      </c>
      <c r="J61" s="36">
        <v>0.13508225544482855</v>
      </c>
      <c r="K61" s="36">
        <v>2.1353818152618942</v>
      </c>
    </row>
    <row r="62" spans="1:11" ht="18" x14ac:dyDescent="0.35">
      <c r="A62" s="34" t="s">
        <v>317</v>
      </c>
      <c r="B62" s="36">
        <v>2.361498873239583</v>
      </c>
      <c r="C62" s="36">
        <v>0.19529476559418413</v>
      </c>
      <c r="D62" s="36">
        <v>-2.9413410546259655</v>
      </c>
      <c r="E62" s="36">
        <v>1.965657374786673</v>
      </c>
      <c r="F62" s="36">
        <v>2.0792291745580656</v>
      </c>
      <c r="G62" s="36">
        <v>0.1826930335474799</v>
      </c>
      <c r="H62" s="36">
        <v>0.57624154683449547</v>
      </c>
      <c r="I62" s="36">
        <v>0.9475864712790667</v>
      </c>
      <c r="J62" s="36">
        <v>1.0674616484885036</v>
      </c>
      <c r="K62" s="36">
        <v>1.1876503815148709</v>
      </c>
    </row>
    <row r="63" spans="1:11" ht="18" x14ac:dyDescent="0.35">
      <c r="A63" s="34" t="s">
        <v>318</v>
      </c>
      <c r="B63" s="36">
        <v>6.008115742152782</v>
      </c>
      <c r="C63" s="36">
        <v>-3.3084203760686535</v>
      </c>
      <c r="D63" s="36">
        <v>0.13033198041992478</v>
      </c>
      <c r="E63" s="36">
        <v>7.08988075041934</v>
      </c>
      <c r="F63" s="36">
        <v>7.0917385632648973</v>
      </c>
      <c r="G63" s="36">
        <v>5.251081671675621</v>
      </c>
      <c r="H63" s="36">
        <v>5.6387137629539126</v>
      </c>
      <c r="I63" s="36">
        <v>4.3145872405395949</v>
      </c>
      <c r="J63" s="36">
        <v>3.879257595191234</v>
      </c>
      <c r="K63" s="36">
        <v>2.2619932396418676</v>
      </c>
    </row>
    <row r="64" spans="1:11" ht="18" x14ac:dyDescent="0.35">
      <c r="A64" s="34" t="s">
        <v>319</v>
      </c>
      <c r="B64" s="36">
        <v>3.6310255325315381</v>
      </c>
      <c r="C64" s="36">
        <v>5.7346419458278177</v>
      </c>
      <c r="D64" s="36">
        <v>6.4496958576284413</v>
      </c>
      <c r="E64" s="36">
        <v>6.5262974520528019</v>
      </c>
      <c r="F64" s="36">
        <v>-4.295121773435767</v>
      </c>
      <c r="G64" s="36">
        <v>5.5997612215916917</v>
      </c>
      <c r="H64" s="36">
        <v>4.7889219818235631</v>
      </c>
      <c r="I64" s="36">
        <v>0.90000008336672011</v>
      </c>
      <c r="J64" s="36">
        <v>4.2999997728945658</v>
      </c>
      <c r="K64" s="36">
        <v>2.2163336633231268</v>
      </c>
    </row>
    <row r="65" spans="1:11" ht="18" x14ac:dyDescent="0.35">
      <c r="A65" s="34" t="s">
        <v>320</v>
      </c>
      <c r="B65" s="36">
        <v>12.343999879911706</v>
      </c>
      <c r="C65" s="36">
        <v>2.3140474293595901</v>
      </c>
      <c r="D65" s="36">
        <v>-3.6501013414881385</v>
      </c>
      <c r="E65" s="36">
        <v>6.2494182199365582</v>
      </c>
      <c r="F65" s="36">
        <v>7.2215232200053094</v>
      </c>
      <c r="G65" s="36">
        <v>6.3504827021054524</v>
      </c>
      <c r="H65" s="36">
        <v>3.3870437546887473</v>
      </c>
      <c r="I65" s="36">
        <v>4.6233316599803231</v>
      </c>
      <c r="J65" s="36">
        <v>2.8803185090410182</v>
      </c>
      <c r="K65" s="36">
        <v>2.8489733760254268</v>
      </c>
    </row>
    <row r="66" spans="1:11" ht="18" x14ac:dyDescent="0.35">
      <c r="A66" s="34" t="s">
        <v>321</v>
      </c>
      <c r="B66" s="36">
        <v>3.2605352968215726</v>
      </c>
      <c r="C66" s="36">
        <v>1.0823154039190541</v>
      </c>
      <c r="D66" s="36">
        <v>-5.618860434658572</v>
      </c>
      <c r="E66" s="36">
        <v>4.0799333048706927</v>
      </c>
      <c r="F66" s="36">
        <v>3.6600001550351635</v>
      </c>
      <c r="G66" s="36">
        <v>0.49199282913805575</v>
      </c>
      <c r="H66" s="36">
        <v>0.48958448249463515</v>
      </c>
      <c r="I66" s="36">
        <v>1.9296904098075771</v>
      </c>
      <c r="J66" s="36">
        <v>1.7432053936599345</v>
      </c>
      <c r="K66" s="36">
        <v>1.9436254278131742</v>
      </c>
    </row>
    <row r="67" spans="1:11" ht="18" x14ac:dyDescent="0.35">
      <c r="A67" s="34" t="s">
        <v>322</v>
      </c>
      <c r="B67" s="36">
        <v>4.3468191531194691</v>
      </c>
      <c r="C67" s="36">
        <v>9.1497990937752718</v>
      </c>
      <c r="D67" s="36">
        <v>4.8457561320090576</v>
      </c>
      <c r="E67" s="36">
        <v>7.8997402926816989</v>
      </c>
      <c r="F67" s="36">
        <v>14.046002632334293</v>
      </c>
      <c r="G67" s="36">
        <v>9.2925118691165665</v>
      </c>
      <c r="H67" s="36">
        <v>7.3125250210123198</v>
      </c>
      <c r="I67" s="36">
        <v>3.9858656241520691</v>
      </c>
      <c r="J67" s="36">
        <v>3.9158956444854454</v>
      </c>
      <c r="K67" s="36">
        <v>3.5766481934870598</v>
      </c>
    </row>
    <row r="68" spans="1:11" ht="18" x14ac:dyDescent="0.35">
      <c r="A68" s="34" t="s">
        <v>323</v>
      </c>
      <c r="B68" s="36">
        <v>3.273746857104868</v>
      </c>
      <c r="C68" s="36">
        <v>-0.33517255731206319</v>
      </c>
      <c r="D68" s="36">
        <v>-4.3007336666282043</v>
      </c>
      <c r="E68" s="36">
        <v>-5.4790371077553033</v>
      </c>
      <c r="F68" s="36">
        <v>-9.1324941532294872</v>
      </c>
      <c r="G68" s="36">
        <v>-7.3004939353207305</v>
      </c>
      <c r="H68" s="36">
        <v>-3.241425025065908</v>
      </c>
      <c r="I68" s="36">
        <v>0.73977712349650915</v>
      </c>
      <c r="J68" s="36">
        <v>-0.29090229694254788</v>
      </c>
      <c r="K68" s="36">
        <v>-0.24431474084668992</v>
      </c>
    </row>
    <row r="69" spans="1:11" ht="18" x14ac:dyDescent="0.35">
      <c r="A69" s="34" t="s">
        <v>324</v>
      </c>
      <c r="B69" s="36">
        <v>0.59797993333445731</v>
      </c>
      <c r="C69" s="36">
        <v>3.5998534749741964</v>
      </c>
      <c r="D69" s="36">
        <v>1.4914818386370996</v>
      </c>
      <c r="E69" s="36">
        <v>2.7110914043200154</v>
      </c>
      <c r="F69" s="36">
        <v>1.4916743755781852</v>
      </c>
      <c r="G69" s="36">
        <v>1.5191219475143356</v>
      </c>
      <c r="H69" s="36">
        <v>-2.9621039242826726</v>
      </c>
      <c r="I69" s="36">
        <v>-0.81575376264495958</v>
      </c>
      <c r="J69" s="36">
        <v>1.6550319501236004</v>
      </c>
      <c r="K69" s="36"/>
    </row>
    <row r="70" spans="1:11" ht="18" x14ac:dyDescent="0.35">
      <c r="A70" s="34" t="s">
        <v>325</v>
      </c>
      <c r="B70" s="36">
        <v>6.1229118926275987</v>
      </c>
      <c r="C70" s="36">
        <v>0.94905094905095666</v>
      </c>
      <c r="D70" s="36">
        <v>-6.6139089559623727</v>
      </c>
      <c r="E70" s="36">
        <v>-0.51126645437061313</v>
      </c>
      <c r="F70" s="36">
        <v>0.76482534118100887</v>
      </c>
      <c r="G70" s="36">
        <v>-1.1552951764456338</v>
      </c>
      <c r="H70" s="36">
        <v>2.3523009129734191</v>
      </c>
      <c r="I70" s="36">
        <v>7.3431456202381895</v>
      </c>
      <c r="J70" s="36">
        <v>6.43796546053143</v>
      </c>
      <c r="K70" s="36">
        <v>3.6837890929887891</v>
      </c>
    </row>
    <row r="71" spans="1:11" ht="18" x14ac:dyDescent="0.35">
      <c r="A71" s="34" t="s">
        <v>326</v>
      </c>
      <c r="B71" s="36">
        <v>0.8177318700236782</v>
      </c>
      <c r="C71" s="36">
        <v>1.7289220917822803</v>
      </c>
      <c r="D71" s="36">
        <v>0.31472933277380832</v>
      </c>
      <c r="E71" s="36">
        <v>2.0916126333403042</v>
      </c>
      <c r="F71" s="36">
        <v>0.12292562999385837</v>
      </c>
      <c r="G71" s="36">
        <v>2.0257826887661139</v>
      </c>
      <c r="H71" s="36">
        <v>1.8451664661050842</v>
      </c>
      <c r="I71" s="36">
        <v>1.5557306025994535</v>
      </c>
      <c r="J71" s="36">
        <v>0.48477797168897041</v>
      </c>
      <c r="K71" s="36">
        <v>0.34735623311463826</v>
      </c>
    </row>
    <row r="72" spans="1:11" ht="18" x14ac:dyDescent="0.35">
      <c r="A72" s="34" t="s">
        <v>327</v>
      </c>
      <c r="B72" s="36">
        <v>6.3040565146055485</v>
      </c>
      <c r="C72" s="36">
        <v>3.2811522831034097</v>
      </c>
      <c r="D72" s="36">
        <v>0.52567458980274751</v>
      </c>
      <c r="E72" s="36">
        <v>2.8699028925939416</v>
      </c>
      <c r="F72" s="36">
        <v>4.1619459177637168</v>
      </c>
      <c r="G72" s="36">
        <v>2.970025411982121</v>
      </c>
      <c r="H72" s="36">
        <v>3.6971773383127697</v>
      </c>
      <c r="I72" s="36">
        <v>4.1744006274311971</v>
      </c>
      <c r="J72" s="36">
        <v>4.140044358254741</v>
      </c>
      <c r="K72" s="36">
        <v>3.0667191786616996</v>
      </c>
    </row>
    <row r="73" spans="1:11" ht="18" x14ac:dyDescent="0.35">
      <c r="A73" s="34" t="s">
        <v>328</v>
      </c>
      <c r="B73" s="36">
        <v>6.5115874351016458</v>
      </c>
      <c r="C73" s="36">
        <v>4.1419312673601496</v>
      </c>
      <c r="D73" s="36">
        <v>-1.5375362811494853</v>
      </c>
      <c r="E73" s="36">
        <v>4.3412561412826847</v>
      </c>
      <c r="F73" s="36">
        <v>5.4897339506282776</v>
      </c>
      <c r="G73" s="36">
        <v>5.9153223666114911</v>
      </c>
      <c r="H73" s="36">
        <v>3.9336375212707537</v>
      </c>
      <c r="I73" s="36">
        <v>3.7082658448967862</v>
      </c>
      <c r="J73" s="36">
        <v>3.5059249972633637</v>
      </c>
      <c r="K73" s="36">
        <v>6.6270411451618116</v>
      </c>
    </row>
    <row r="74" spans="1:11" ht="18" x14ac:dyDescent="0.35">
      <c r="A74" s="34" t="s">
        <v>329</v>
      </c>
      <c r="B74" s="36">
        <v>3.2050476373936903</v>
      </c>
      <c r="C74" s="36">
        <v>3.2073772031766339</v>
      </c>
      <c r="D74" s="36">
        <v>3.3116776654690057</v>
      </c>
      <c r="E74" s="36">
        <v>4.724127314009678</v>
      </c>
      <c r="F74" s="36">
        <v>8.0848240443038435</v>
      </c>
      <c r="G74" s="36">
        <v>-1.7127170179989264</v>
      </c>
      <c r="H74" s="36">
        <v>3.2559188115394875</v>
      </c>
      <c r="I74" s="36">
        <v>0.96454636392333271</v>
      </c>
      <c r="J74" s="36">
        <v>6.1325971243701787</v>
      </c>
      <c r="K74" s="36">
        <v>5.7568524438062809</v>
      </c>
    </row>
    <row r="75" spans="1:11" ht="18" x14ac:dyDescent="0.35">
      <c r="A75" s="34" t="s">
        <v>330</v>
      </c>
      <c r="B75" s="36">
        <v>7.0203134510043128</v>
      </c>
      <c r="C75" s="36">
        <v>1.9766470577779955</v>
      </c>
      <c r="D75" s="36">
        <v>3.5518097150187629</v>
      </c>
      <c r="E75" s="36">
        <v>4.1384431210316421</v>
      </c>
      <c r="F75" s="36">
        <v>5.196298128692419</v>
      </c>
      <c r="G75" s="36">
        <v>5.2763061430567149</v>
      </c>
      <c r="H75" s="36">
        <v>5.0176461158835934</v>
      </c>
      <c r="I75" s="36">
        <v>3.8983462243920002</v>
      </c>
      <c r="J75" s="36">
        <v>3.0548397196599382</v>
      </c>
      <c r="K75" s="36">
        <v>3.3559713386960226</v>
      </c>
    </row>
    <row r="76" spans="1:11" ht="18" x14ac:dyDescent="0.35">
      <c r="A76" s="34" t="s">
        <v>331</v>
      </c>
      <c r="B76" s="36">
        <v>3.3432790146125058</v>
      </c>
      <c r="C76" s="36">
        <v>0.84394432928634444</v>
      </c>
      <c r="D76" s="36">
        <v>3.0832476875642243</v>
      </c>
      <c r="E76" s="36">
        <v>-5.4977923372738928</v>
      </c>
      <c r="F76" s="36">
        <v>5.5237377543330837</v>
      </c>
      <c r="G76" s="36">
        <v>2.8850960508462435</v>
      </c>
      <c r="H76" s="36">
        <v>4.2340528909557804</v>
      </c>
      <c r="I76" s="36">
        <v>2.8101484983685197</v>
      </c>
      <c r="J76" s="36">
        <v>1.2112183431569434</v>
      </c>
      <c r="K76" s="36">
        <v>1.4399078458978636</v>
      </c>
    </row>
    <row r="77" spans="1:11" ht="18" x14ac:dyDescent="0.35">
      <c r="A77" s="34" t="s">
        <v>332</v>
      </c>
      <c r="B77" s="36">
        <v>2.5888545998220138</v>
      </c>
      <c r="C77" s="36">
        <v>0.31526420664948773</v>
      </c>
      <c r="D77" s="36">
        <v>-3.4087530096108623</v>
      </c>
      <c r="E77" s="36">
        <v>2.9324281476197172</v>
      </c>
      <c r="F77" s="36">
        <v>1.8340842800050865</v>
      </c>
      <c r="G77" s="36">
        <v>1.2655658340294593</v>
      </c>
      <c r="H77" s="36">
        <v>1.3880140458349928</v>
      </c>
      <c r="I77" s="36">
        <v>2.0508071806595325</v>
      </c>
      <c r="J77" s="36">
        <v>2.3137287229019421</v>
      </c>
      <c r="K77" s="36">
        <v>1.6742014985861289</v>
      </c>
    </row>
    <row r="78" spans="1:11" ht="18" x14ac:dyDescent="0.35">
      <c r="A78" s="34" t="s">
        <v>333</v>
      </c>
      <c r="B78" s="36">
        <v>6.1883271667800841</v>
      </c>
      <c r="C78" s="36">
        <v>4.2316001100934244</v>
      </c>
      <c r="D78" s="36">
        <v>-2.4316278798801392</v>
      </c>
      <c r="E78" s="36">
        <v>3.7311403443300861</v>
      </c>
      <c r="F78" s="36">
        <v>3.8356906620750806</v>
      </c>
      <c r="G78" s="36">
        <v>4.1286877486693925</v>
      </c>
      <c r="H78" s="36">
        <v>2.7915597574680078</v>
      </c>
      <c r="I78" s="36">
        <v>3.0580805621437008</v>
      </c>
      <c r="J78" s="36">
        <v>3.6406988717214688</v>
      </c>
      <c r="K78" s="36">
        <v>3.6095237794060182</v>
      </c>
    </row>
    <row r="79" spans="1:11" ht="18" x14ac:dyDescent="0.35">
      <c r="A79" s="34" t="s">
        <v>334</v>
      </c>
      <c r="B79" s="36">
        <v>6.4648253661817847</v>
      </c>
      <c r="C79" s="36">
        <v>2.1279334404778609</v>
      </c>
      <c r="D79" s="36">
        <v>-2.4590900668789288</v>
      </c>
      <c r="E79" s="36">
        <v>6.7676480641800225</v>
      </c>
      <c r="F79" s="36">
        <v>4.8146576663452407</v>
      </c>
      <c r="G79" s="36">
        <v>1.7002966157831878</v>
      </c>
      <c r="H79" s="36">
        <v>3.101566931334915</v>
      </c>
      <c r="I79" s="36">
        <v>2.7624081551714852</v>
      </c>
      <c r="J79" s="36">
        <v>2.3943007760569088</v>
      </c>
      <c r="K79" s="36">
        <v>2.0456238792179988</v>
      </c>
    </row>
    <row r="80" spans="1:11" ht="18" x14ac:dyDescent="0.35">
      <c r="A80" s="34" t="s">
        <v>335</v>
      </c>
      <c r="B80" s="36">
        <v>0.43476163863991246</v>
      </c>
      <c r="C80" s="36">
        <v>0.85551303744702523</v>
      </c>
      <c r="D80" s="36">
        <v>-6.5999740602607204</v>
      </c>
      <c r="E80" s="36">
        <v>0.68237815140754776</v>
      </c>
      <c r="F80" s="36">
        <v>1.6619167371390944</v>
      </c>
      <c r="G80" s="36">
        <v>-1.6437798988191048</v>
      </c>
      <c r="H80" s="36">
        <v>2.09621670829425</v>
      </c>
      <c r="I80" s="36">
        <v>4.2277333529980012</v>
      </c>
      <c r="J80" s="36">
        <v>3.3671451753610313</v>
      </c>
      <c r="K80" s="36">
        <v>2.2131874903637936</v>
      </c>
    </row>
    <row r="81" spans="1:11" ht="18" x14ac:dyDescent="0.35">
      <c r="A81" s="34" t="s">
        <v>336</v>
      </c>
      <c r="B81" s="36">
        <v>9.35006930673174</v>
      </c>
      <c r="C81" s="36">
        <v>1.5193655120991281</v>
      </c>
      <c r="D81" s="36">
        <v>-6.9439411896181156</v>
      </c>
      <c r="E81" s="36">
        <v>-3.1542398076831262</v>
      </c>
      <c r="F81" s="36">
        <v>1.9630239320984231</v>
      </c>
      <c r="G81" s="36">
        <v>1.3192599895707247</v>
      </c>
      <c r="H81" s="36">
        <v>4.3081378641212069</v>
      </c>
      <c r="I81" s="36">
        <v>2.2003465746326896</v>
      </c>
      <c r="J81" s="36">
        <v>4.3113178091502675</v>
      </c>
      <c r="K81" s="36">
        <v>7.4814502351367764</v>
      </c>
    </row>
    <row r="82" spans="1:11" ht="18" x14ac:dyDescent="0.35">
      <c r="A82" s="34" t="s">
        <v>337</v>
      </c>
      <c r="B82" s="36">
        <v>9.8013603367322872</v>
      </c>
      <c r="C82" s="36">
        <v>3.8909570624689565</v>
      </c>
      <c r="D82" s="36">
        <v>8.4797838969557233</v>
      </c>
      <c r="E82" s="36">
        <v>10.259963064553986</v>
      </c>
      <c r="F82" s="36">
        <v>6.6383637999448268</v>
      </c>
      <c r="G82" s="36">
        <v>5.456387551665884</v>
      </c>
      <c r="H82" s="36">
        <v>6.3861064009482504</v>
      </c>
      <c r="I82" s="36">
        <v>7.5052202326387487</v>
      </c>
      <c r="J82" s="36">
        <v>8.0100526501375384</v>
      </c>
      <c r="K82" s="36">
        <v>7.1070343677527461</v>
      </c>
    </row>
    <row r="83" spans="1:11" ht="18" x14ac:dyDescent="0.35">
      <c r="A83" s="34" t="s">
        <v>338</v>
      </c>
      <c r="B83" s="36">
        <v>6.3450222266721426</v>
      </c>
      <c r="C83" s="36">
        <v>6.0137036000912332</v>
      </c>
      <c r="D83" s="36">
        <v>4.6288711825615394</v>
      </c>
      <c r="E83" s="36">
        <v>6.2238541806236611</v>
      </c>
      <c r="F83" s="36">
        <v>6.1697842077100802</v>
      </c>
      <c r="G83" s="36">
        <v>6.0300506530561222</v>
      </c>
      <c r="H83" s="36">
        <v>5.5572636889101261</v>
      </c>
      <c r="I83" s="36">
        <v>5.0066684257549952</v>
      </c>
      <c r="J83" s="36">
        <v>4.8762545817117484</v>
      </c>
      <c r="K83" s="36">
        <v>5.0155583995758661</v>
      </c>
    </row>
    <row r="84" spans="1:11" ht="18" x14ac:dyDescent="0.35">
      <c r="A84" s="34" t="s">
        <v>339</v>
      </c>
      <c r="B84" s="36">
        <v>8.1557735235864897</v>
      </c>
      <c r="C84" s="36">
        <v>0.25085655349310798</v>
      </c>
      <c r="D84" s="36">
        <v>1.0073854579053574</v>
      </c>
      <c r="E84" s="36">
        <v>5.797938301695865</v>
      </c>
      <c r="F84" s="36">
        <v>2.6457179180621608</v>
      </c>
      <c r="G84" s="36">
        <v>-7.4445570297593378</v>
      </c>
      <c r="H84" s="36">
        <v>-0.19407347101531514</v>
      </c>
      <c r="I84" s="36">
        <v>4.6034188798867177</v>
      </c>
      <c r="J84" s="36">
        <v>-1.3206451197309832</v>
      </c>
      <c r="K84" s="36">
        <v>13.396244461984637</v>
      </c>
    </row>
    <row r="85" spans="1:11" ht="18" x14ac:dyDescent="0.35">
      <c r="A85" s="34" t="s">
        <v>340</v>
      </c>
      <c r="B85" s="36">
        <v>1.3775981475597519</v>
      </c>
      <c r="C85" s="36">
        <v>8.2281071038327696</v>
      </c>
      <c r="D85" s="36">
        <v>3.3792990944277363</v>
      </c>
      <c r="E85" s="36">
        <v>6.4025648447119181</v>
      </c>
      <c r="F85" s="36">
        <v>7.5464712004259979</v>
      </c>
      <c r="G85" s="36">
        <v>13.936430173753706</v>
      </c>
      <c r="H85" s="36">
        <v>6.5721602980641052</v>
      </c>
      <c r="I85" s="36">
        <v>0.69999999999998863</v>
      </c>
      <c r="J85" s="36">
        <v>4.800000000005511</v>
      </c>
      <c r="K85" s="36">
        <v>10.99999999999126</v>
      </c>
    </row>
    <row r="86" spans="1:11" ht="18" x14ac:dyDescent="0.35">
      <c r="A86" s="34" t="s">
        <v>341</v>
      </c>
      <c r="B86" s="36">
        <v>5.2087718128841658</v>
      </c>
      <c r="C86" s="36">
        <v>-3.9359324270303517</v>
      </c>
      <c r="D86" s="36">
        <v>-4.6267880710024372</v>
      </c>
      <c r="E86" s="36">
        <v>1.8016575125507757</v>
      </c>
      <c r="F86" s="36">
        <v>2.9849077398845054</v>
      </c>
      <c r="G86" s="36">
        <v>3.7154753192481849E-2</v>
      </c>
      <c r="H86" s="36">
        <v>1.6388450031269173</v>
      </c>
      <c r="I86" s="36">
        <v>8.3283793085711153</v>
      </c>
      <c r="J86" s="36">
        <v>25.557268846055507</v>
      </c>
      <c r="K86" s="36">
        <v>5.1414601544868219</v>
      </c>
    </row>
    <row r="87" spans="1:11" ht="18" x14ac:dyDescent="0.35">
      <c r="A87" s="34" t="s">
        <v>342</v>
      </c>
      <c r="B87" s="36">
        <v>7.4570650442900472</v>
      </c>
      <c r="C87" s="36">
        <v>9.8486634200010599</v>
      </c>
      <c r="D87" s="36">
        <v>2.1271511523272864</v>
      </c>
      <c r="E87" s="36">
        <v>9.4158896268499603</v>
      </c>
      <c r="F87" s="36">
        <v>4.8147621463868688</v>
      </c>
      <c r="G87" s="36">
        <v>6.2495406922275549</v>
      </c>
      <c r="H87" s="36">
        <v>4.4935103064348283</v>
      </c>
      <c r="I87" s="36">
        <v>5.0311416202529955</v>
      </c>
      <c r="J87" s="36">
        <v>-3.3999999999999915</v>
      </c>
      <c r="K87" s="36"/>
    </row>
    <row r="88" spans="1:11" ht="18" x14ac:dyDescent="0.35">
      <c r="A88" s="34" t="s">
        <v>343</v>
      </c>
      <c r="B88" s="36">
        <v>5.7735533187192658</v>
      </c>
      <c r="C88" s="36">
        <v>2.9883954486906532</v>
      </c>
      <c r="D88" s="36">
        <v>1.3816071100411875</v>
      </c>
      <c r="E88" s="36">
        <v>5.2239039287924243</v>
      </c>
      <c r="F88" s="36">
        <v>4.6578312098704657</v>
      </c>
      <c r="G88" s="36">
        <v>1.9425076876547394</v>
      </c>
      <c r="H88" s="36">
        <v>4.1111552064500216</v>
      </c>
      <c r="I88" s="36">
        <v>3.4101365146224083</v>
      </c>
      <c r="J88" s="36">
        <v>3.0379438989901217</v>
      </c>
      <c r="K88" s="36">
        <v>4.0943355914576216</v>
      </c>
    </row>
    <row r="89" spans="1:11" ht="18" x14ac:dyDescent="0.35">
      <c r="A89" s="34" t="s">
        <v>344</v>
      </c>
      <c r="B89" s="36">
        <v>1.4738685466187746</v>
      </c>
      <c r="C89" s="36">
        <v>-1.0504028348038332</v>
      </c>
      <c r="D89" s="36">
        <v>-5.4820550401474435</v>
      </c>
      <c r="E89" s="36">
        <v>1.6865234030892111</v>
      </c>
      <c r="F89" s="36">
        <v>0.5766230221042008</v>
      </c>
      <c r="G89" s="36">
        <v>-2.8190137792549308</v>
      </c>
      <c r="H89" s="36">
        <v>-1.7281608024923116</v>
      </c>
      <c r="I89" s="36">
        <v>0.11367323787827388</v>
      </c>
      <c r="J89" s="36">
        <v>0.9519588718509624</v>
      </c>
      <c r="K89" s="36">
        <v>0.85826263000832625</v>
      </c>
    </row>
    <row r="90" spans="1:11" ht="18" x14ac:dyDescent="0.35">
      <c r="A90" s="34" t="s">
        <v>345</v>
      </c>
      <c r="B90" s="36">
        <v>1.4319540366511774</v>
      </c>
      <c r="C90" s="36">
        <v>-0.81173670328081471</v>
      </c>
      <c r="D90" s="36">
        <v>-4.3365363489719897</v>
      </c>
      <c r="E90" s="36">
        <v>-1.4662955510151221</v>
      </c>
      <c r="F90" s="36">
        <v>1.7314652783061462</v>
      </c>
      <c r="G90" s="36">
        <v>-0.62395828881577131</v>
      </c>
      <c r="H90" s="36">
        <v>0.49874090320484754</v>
      </c>
      <c r="I90" s="36">
        <v>0.68276667898912535</v>
      </c>
      <c r="J90" s="36">
        <v>0.89265159197995558</v>
      </c>
      <c r="K90" s="36">
        <v>1.3735273605526999</v>
      </c>
    </row>
    <row r="91" spans="1:11" ht="18" x14ac:dyDescent="0.35">
      <c r="A91" s="34" t="s">
        <v>346</v>
      </c>
      <c r="B91" s="36">
        <v>1.6542829047563288</v>
      </c>
      <c r="C91" s="36">
        <v>-1.0934790037328384</v>
      </c>
      <c r="D91" s="36">
        <v>-5.4171197423939645</v>
      </c>
      <c r="E91" s="36">
        <v>4.1922890816266971</v>
      </c>
      <c r="F91" s="36">
        <v>-0.11542133971575197</v>
      </c>
      <c r="G91" s="36">
        <v>1.4950895859379187</v>
      </c>
      <c r="H91" s="36">
        <v>2.0002678411019588</v>
      </c>
      <c r="I91" s="36">
        <v>0.37471947633763136</v>
      </c>
      <c r="J91" s="36">
        <v>1.3538231139799848</v>
      </c>
      <c r="K91" s="36">
        <v>0.93819388644962487</v>
      </c>
    </row>
    <row r="92" spans="1:11" ht="18" x14ac:dyDescent="0.35">
      <c r="A92" s="34" t="s">
        <v>347</v>
      </c>
      <c r="B92" s="36">
        <v>8.1757190223038521</v>
      </c>
      <c r="C92" s="36">
        <v>7.2324084803571367</v>
      </c>
      <c r="D92" s="36">
        <v>5.4765810497404459</v>
      </c>
      <c r="E92" s="36">
        <v>2.3113924735690432</v>
      </c>
      <c r="F92" s="36">
        <v>2.58678433077813</v>
      </c>
      <c r="G92" s="36">
        <v>2.6511705553749607</v>
      </c>
      <c r="H92" s="36">
        <v>2.8287668039891543</v>
      </c>
      <c r="I92" s="36">
        <v>3.0963302752293487</v>
      </c>
      <c r="J92" s="36">
        <v>2.3916959704331191</v>
      </c>
      <c r="K92" s="36">
        <v>2.0037336420991352</v>
      </c>
    </row>
    <row r="93" spans="1:11" ht="18" x14ac:dyDescent="0.35">
      <c r="A93" s="34" t="s">
        <v>348</v>
      </c>
      <c r="B93" s="36">
        <v>8.8999999999940513</v>
      </c>
      <c r="C93" s="36">
        <v>3.3000000002109147</v>
      </c>
      <c r="D93" s="36">
        <v>1.1999999994287265</v>
      </c>
      <c r="E93" s="36">
        <v>7.3000000001620151</v>
      </c>
      <c r="F93" s="36">
        <v>7.3999999997096637</v>
      </c>
      <c r="G93" s="36">
        <v>4.8000000000362917</v>
      </c>
      <c r="H93" s="36">
        <v>6.0000000001731593</v>
      </c>
      <c r="I93" s="36">
        <v>4.1999999998138264</v>
      </c>
      <c r="J93" s="36">
        <v>1.1999999997774466</v>
      </c>
      <c r="K93" s="36">
        <v>1.0999999999101533</v>
      </c>
    </row>
    <row r="94" spans="1:11" ht="18" x14ac:dyDescent="0.35">
      <c r="A94" s="34" t="s">
        <v>349</v>
      </c>
      <c r="B94" s="36">
        <v>6.850729770631375</v>
      </c>
      <c r="C94" s="36">
        <v>0.23228274566594109</v>
      </c>
      <c r="D94" s="36">
        <v>3.306939815347576</v>
      </c>
      <c r="E94" s="36">
        <v>8.4022770637024848</v>
      </c>
      <c r="F94" s="36">
        <v>6.1116134604128405</v>
      </c>
      <c r="G94" s="36">
        <v>4.5632001690332942</v>
      </c>
      <c r="H94" s="36">
        <v>5.879763867609995</v>
      </c>
      <c r="I94" s="36">
        <v>5.3518398577625135</v>
      </c>
      <c r="J94" s="36">
        <v>5.7133829182057809</v>
      </c>
      <c r="K94" s="36">
        <v>5.8486653591173052</v>
      </c>
    </row>
    <row r="95" spans="1:11" ht="18" x14ac:dyDescent="0.35">
      <c r="A95" s="34" t="s">
        <v>350</v>
      </c>
      <c r="B95" s="36">
        <v>2.2021719253603891</v>
      </c>
      <c r="C95" s="36">
        <v>-1.84743726369949</v>
      </c>
      <c r="D95" s="36">
        <v>0.28962395220513315</v>
      </c>
      <c r="E95" s="36">
        <v>-1.6076392169085523</v>
      </c>
      <c r="F95" s="36">
        <v>0.47684224469071523</v>
      </c>
      <c r="G95" s="36">
        <v>5.1877984865636932</v>
      </c>
      <c r="H95" s="36">
        <v>5.7821663214125749</v>
      </c>
      <c r="I95" s="36">
        <v>0.89304451792145301</v>
      </c>
      <c r="J95" s="36">
        <v>10.295973048823996</v>
      </c>
      <c r="K95" s="36">
        <v>1.1402502631421783</v>
      </c>
    </row>
    <row r="96" spans="1:11" ht="18" x14ac:dyDescent="0.35">
      <c r="A96" s="34" t="s">
        <v>351</v>
      </c>
      <c r="B96" s="36">
        <v>5.463396393193193</v>
      </c>
      <c r="C96" s="36">
        <v>2.8292231734122026</v>
      </c>
      <c r="D96" s="36">
        <v>0.70750994641844045</v>
      </c>
      <c r="E96" s="36">
        <v>6.4967935855551104</v>
      </c>
      <c r="F96" s="36">
        <v>3.681688569107294</v>
      </c>
      <c r="G96" s="36">
        <v>2.2923978462567902</v>
      </c>
      <c r="H96" s="36">
        <v>2.8962049350710402</v>
      </c>
      <c r="I96" s="36">
        <v>3.3414477612999605</v>
      </c>
      <c r="J96" s="36">
        <v>2.7902361671466167</v>
      </c>
      <c r="K96" s="36">
        <v>2.8277223100293298</v>
      </c>
    </row>
    <row r="97" spans="1:11" ht="18" x14ac:dyDescent="0.35">
      <c r="A97" s="34" t="s">
        <v>352</v>
      </c>
      <c r="B97" s="36">
        <v>7.286082985904315</v>
      </c>
      <c r="C97" s="36">
        <v>2.6448186528497359</v>
      </c>
      <c r="D97" s="36">
        <v>3.3416655330486407</v>
      </c>
      <c r="E97" s="36">
        <v>3.309574839256328</v>
      </c>
      <c r="F97" s="36">
        <v>4.6195783277850069</v>
      </c>
      <c r="G97" s="36">
        <v>2.8084576540847053</v>
      </c>
      <c r="H97" s="36">
        <v>3.4404647094444556</v>
      </c>
      <c r="I97" s="36">
        <v>1.218533856594604</v>
      </c>
      <c r="J97" s="36">
        <v>4.0764303922198764</v>
      </c>
      <c r="K97" s="36">
        <v>3.3980982175935424</v>
      </c>
    </row>
    <row r="98" spans="1:11" ht="18" x14ac:dyDescent="0.35">
      <c r="A98" s="34" t="s">
        <v>353</v>
      </c>
      <c r="B98" s="36">
        <v>5.9916612464035524</v>
      </c>
      <c r="C98" s="36">
        <v>2.4798438329013379</v>
      </c>
      <c r="D98" s="36">
        <v>-7.0761026158500044</v>
      </c>
      <c r="E98" s="36">
        <v>-2.367061943937756</v>
      </c>
      <c r="F98" s="36">
        <v>9.6284360819974211</v>
      </c>
      <c r="G98" s="36">
        <v>6.6263880807740918</v>
      </c>
      <c r="H98" s="36">
        <v>1.1490388469784278</v>
      </c>
      <c r="I98" s="36">
        <v>0.50010994236974682</v>
      </c>
      <c r="J98" s="36">
        <v>0.59378736611799354</v>
      </c>
      <c r="K98" s="36">
        <v>3.5470050884664772</v>
      </c>
    </row>
    <row r="99" spans="1:11" ht="18" x14ac:dyDescent="0.35">
      <c r="A99" s="34" t="s">
        <v>354</v>
      </c>
      <c r="B99" s="36">
        <v>8.5428748961227825</v>
      </c>
      <c r="C99" s="36">
        <v>8.4016159573679943</v>
      </c>
      <c r="D99" s="36">
        <v>2.8862947004763697</v>
      </c>
      <c r="E99" s="36">
        <v>-0.47156684750858346</v>
      </c>
      <c r="F99" s="36">
        <v>5.956274376538957</v>
      </c>
      <c r="G99" s="36">
        <v>-8.815019275806435E-2</v>
      </c>
      <c r="H99" s="36">
        <v>10.915469379579505</v>
      </c>
      <c r="I99" s="36">
        <v>4.0240386289281247</v>
      </c>
      <c r="J99" s="36">
        <v>3.8758255306480294</v>
      </c>
      <c r="K99" s="36">
        <v>3.8264820664541759</v>
      </c>
    </row>
    <row r="100" spans="1:11" ht="18" x14ac:dyDescent="0.35">
      <c r="A100" s="34" t="s">
        <v>355</v>
      </c>
      <c r="B100" s="36">
        <v>7.5968288005046531</v>
      </c>
      <c r="C100" s="36">
        <v>7.824902762608275</v>
      </c>
      <c r="D100" s="36">
        <v>7.5017749126047306</v>
      </c>
      <c r="E100" s="36">
        <v>8.5269055172287267</v>
      </c>
      <c r="F100" s="36">
        <v>8.0386526808092924</v>
      </c>
      <c r="G100" s="36">
        <v>8.026098434040847</v>
      </c>
      <c r="H100" s="36">
        <v>8.0263002263775149</v>
      </c>
      <c r="I100" s="36">
        <v>7.6119634407437928</v>
      </c>
      <c r="J100" s="36">
        <v>7.2695917750174743</v>
      </c>
      <c r="K100" s="36">
        <v>7.0230918741041535</v>
      </c>
    </row>
    <row r="101" spans="1:11" ht="18" x14ac:dyDescent="0.35">
      <c r="A101" s="34" t="s">
        <v>356</v>
      </c>
      <c r="B101" s="36">
        <v>9.9792693296943895</v>
      </c>
      <c r="C101" s="36">
        <v>-3.5476442246113464</v>
      </c>
      <c r="D101" s="36">
        <v>-14.401691783140862</v>
      </c>
      <c r="E101" s="36">
        <v>-3.9406703055711603</v>
      </c>
      <c r="F101" s="36">
        <v>6.3810212588655304</v>
      </c>
      <c r="G101" s="36">
        <v>4.0346283749703531</v>
      </c>
      <c r="H101" s="36">
        <v>2.429851208485573</v>
      </c>
      <c r="I101" s="36">
        <v>1.8582436516565508</v>
      </c>
      <c r="J101" s="36">
        <v>2.9717038316125866</v>
      </c>
      <c r="K101" s="36">
        <v>2.2131515944490872</v>
      </c>
    </row>
    <row r="102" spans="1:11" ht="18" x14ac:dyDescent="0.35">
      <c r="A102" s="34" t="s">
        <v>357</v>
      </c>
      <c r="B102" s="36">
        <v>9.3495027651712377</v>
      </c>
      <c r="C102" s="36">
        <v>10.473872329394695</v>
      </c>
      <c r="D102" s="36">
        <v>10.054477367059917</v>
      </c>
      <c r="E102" s="36">
        <v>8.0372495548997307</v>
      </c>
      <c r="F102" s="36">
        <v>0.91769780000079493</v>
      </c>
      <c r="G102" s="36">
        <v>2.8042468363780131</v>
      </c>
      <c r="H102" s="36">
        <v>2.6362340393361308</v>
      </c>
      <c r="I102" s="36">
        <v>2.0029213459095985</v>
      </c>
      <c r="J102" s="36">
        <v>0.81556006560896321</v>
      </c>
      <c r="K102" s="36">
        <v>1.9999999998517808</v>
      </c>
    </row>
    <row r="103" spans="1:11" ht="18" x14ac:dyDescent="0.35">
      <c r="A103" s="34" t="s">
        <v>358</v>
      </c>
      <c r="B103" s="36">
        <v>4.8329633215533647</v>
      </c>
      <c r="C103" s="36">
        <v>6.7395336806472415</v>
      </c>
      <c r="D103" s="36">
        <v>2.1543082004309468</v>
      </c>
      <c r="E103" s="36">
        <v>6.0720386163271627</v>
      </c>
      <c r="F103" s="36">
        <v>6.9013340724865486</v>
      </c>
      <c r="G103" s="36">
        <v>5.9980718434775753</v>
      </c>
      <c r="H103" s="36">
        <v>1.843045060999259</v>
      </c>
      <c r="I103" s="36">
        <v>3.1217218439165038</v>
      </c>
      <c r="J103" s="36">
        <v>2.516587745937656</v>
      </c>
      <c r="K103" s="36">
        <v>2.3971544880788827</v>
      </c>
    </row>
    <row r="104" spans="1:11" ht="18" x14ac:dyDescent="0.35">
      <c r="A104" s="34" t="s">
        <v>359</v>
      </c>
      <c r="B104" s="36">
        <v>9.5348928575071881</v>
      </c>
      <c r="C104" s="36">
        <v>7.1469392850702604</v>
      </c>
      <c r="D104" s="36">
        <v>5.3000990747047609</v>
      </c>
      <c r="E104" s="36">
        <v>6.0999446923734979</v>
      </c>
      <c r="F104" s="36">
        <v>8.1999981459765365</v>
      </c>
      <c r="G104" s="36">
        <v>7.9944512704568211</v>
      </c>
      <c r="H104" s="36">
        <v>8.7038750157604454</v>
      </c>
      <c r="I104" s="36">
        <v>0.70114163582337596</v>
      </c>
      <c r="J104" s="36">
        <v>0</v>
      </c>
      <c r="K104" s="36">
        <v>-1.5999999999999943</v>
      </c>
    </row>
    <row r="105" spans="1:11" ht="18" x14ac:dyDescent="0.35">
      <c r="A105" s="34" t="s">
        <v>360</v>
      </c>
      <c r="B105" s="36">
        <v>11.086954387943408</v>
      </c>
      <c r="C105" s="36">
        <v>2.6280779606004501</v>
      </c>
      <c r="D105" s="36">
        <v>-14.81416331634621</v>
      </c>
      <c r="E105" s="36">
        <v>1.6398196491399943</v>
      </c>
      <c r="F105" s="36">
        <v>6.0431307152136498</v>
      </c>
      <c r="G105" s="36">
        <v>3.8269540100785804</v>
      </c>
      <c r="H105" s="36">
        <v>3.4985808698230585</v>
      </c>
      <c r="I105" s="36">
        <v>3.5375858243655642</v>
      </c>
      <c r="J105" s="36">
        <v>2.0346489742522067</v>
      </c>
      <c r="K105" s="36">
        <v>2.3448807393884294</v>
      </c>
    </row>
    <row r="106" spans="1:11" ht="18" x14ac:dyDescent="0.35">
      <c r="A106" s="34" t="s">
        <v>361</v>
      </c>
      <c r="B106" s="36">
        <v>8.3545532090558936</v>
      </c>
      <c r="C106" s="36">
        <v>-1.2795855724345557</v>
      </c>
      <c r="D106" s="36">
        <v>-4.358607005322952</v>
      </c>
      <c r="E106" s="36">
        <v>4.8649685603288901</v>
      </c>
      <c r="F106" s="36">
        <v>2.5392348393685609</v>
      </c>
      <c r="G106" s="36">
        <v>-0.35251936009255758</v>
      </c>
      <c r="H106" s="36">
        <v>3.6543703850578737</v>
      </c>
      <c r="I106" s="36">
        <v>5.7719158815812079</v>
      </c>
      <c r="J106" s="36">
        <v>2.8616746356045439</v>
      </c>
      <c r="K106" s="36">
        <v>3.0826433160572577</v>
      </c>
    </row>
    <row r="107" spans="1:11" ht="18" x14ac:dyDescent="0.35">
      <c r="A107" s="34" t="s">
        <v>362</v>
      </c>
      <c r="B107" s="36">
        <v>14.447862371471714</v>
      </c>
      <c r="C107" s="36">
        <v>3.3937674468764669</v>
      </c>
      <c r="D107" s="36">
        <v>1.3210521881807296</v>
      </c>
      <c r="E107" s="36">
        <v>25.263695538556561</v>
      </c>
      <c r="F107" s="36">
        <v>21.672656469777564</v>
      </c>
      <c r="G107" s="36">
        <v>9.2373557231443044</v>
      </c>
      <c r="H107" s="36">
        <v>11.200133176375473</v>
      </c>
      <c r="I107" s="36">
        <v>-1.2012634973727074</v>
      </c>
      <c r="J107" s="36">
        <v>-21.594505318481126</v>
      </c>
      <c r="K107" s="36">
        <v>-0.8630281077708446</v>
      </c>
    </row>
    <row r="108" spans="1:11" ht="18" x14ac:dyDescent="0.35">
      <c r="A108" s="34" t="s">
        <v>363</v>
      </c>
      <c r="B108" s="36">
        <v>6.4734868575234685</v>
      </c>
      <c r="C108" s="36">
        <v>5.4717117743313395</v>
      </c>
      <c r="D108" s="36">
        <v>-0.35861584170379501</v>
      </c>
      <c r="E108" s="36">
        <v>3.3587601137591463</v>
      </c>
      <c r="F108" s="36">
        <v>2.3398922839012357</v>
      </c>
      <c r="G108" s="36">
        <v>-0.45618441209266791</v>
      </c>
      <c r="H108" s="36">
        <v>2.9252653205438719</v>
      </c>
      <c r="I108" s="36">
        <v>3.6296413078304113</v>
      </c>
      <c r="J108" s="36">
        <v>3.8416238074673146</v>
      </c>
      <c r="K108" s="36">
        <v>2.4059183065842262</v>
      </c>
    </row>
    <row r="109" spans="1:11" ht="18" x14ac:dyDescent="0.35">
      <c r="A109" s="34" t="s">
        <v>364</v>
      </c>
      <c r="B109" s="36">
        <v>6.240578451161241</v>
      </c>
      <c r="C109" s="36">
        <v>7.1285135388162075</v>
      </c>
      <c r="D109" s="36">
        <v>-4.0138605828051226</v>
      </c>
      <c r="E109" s="36">
        <v>0.26311085570331727</v>
      </c>
      <c r="F109" s="36">
        <v>1.4543921677091305</v>
      </c>
      <c r="G109" s="36">
        <v>3.0275080923156281</v>
      </c>
      <c r="H109" s="36">
        <v>2.2552040402516838</v>
      </c>
      <c r="I109" s="36">
        <v>3.3158541489740117</v>
      </c>
      <c r="J109" s="36">
        <v>3.1166147234869044</v>
      </c>
      <c r="K109" s="36">
        <v>4.1799902373005864</v>
      </c>
    </row>
    <row r="110" spans="1:11" ht="18" x14ac:dyDescent="0.35">
      <c r="A110" s="34" t="s">
        <v>365</v>
      </c>
      <c r="B110" s="36">
        <v>9.6000000026081835</v>
      </c>
      <c r="C110" s="36">
        <v>7.6397367741039233</v>
      </c>
      <c r="D110" s="36">
        <v>8.3281102762457522</v>
      </c>
      <c r="E110" s="36">
        <v>6.8740656350095435</v>
      </c>
      <c r="F110" s="36">
        <v>4.8540551089832178</v>
      </c>
      <c r="G110" s="36">
        <v>1.8857995073186657</v>
      </c>
      <c r="H110" s="36">
        <v>5.1999999983554943</v>
      </c>
      <c r="I110" s="36">
        <v>5.7000000037720895</v>
      </c>
      <c r="J110" s="36">
        <v>2.7999999990033331</v>
      </c>
      <c r="K110" s="36">
        <v>2.4840406264186754</v>
      </c>
    </row>
    <row r="111" spans="1:11" ht="18" x14ac:dyDescent="0.35">
      <c r="A111" s="34" t="s">
        <v>366</v>
      </c>
      <c r="B111" s="36">
        <v>9.4276650994082161</v>
      </c>
      <c r="C111" s="36">
        <v>3.319594255740526</v>
      </c>
      <c r="D111" s="36">
        <v>-2.5258256909611276</v>
      </c>
      <c r="E111" s="36">
        <v>6.980956772502168</v>
      </c>
      <c r="F111" s="36">
        <v>5.2939128402282023</v>
      </c>
      <c r="G111" s="36">
        <v>5.473454192295236</v>
      </c>
      <c r="H111" s="36">
        <v>4.693722520199799</v>
      </c>
      <c r="I111" s="36">
        <v>6.0067219499937181</v>
      </c>
      <c r="J111" s="36">
        <v>5.0280063489617675</v>
      </c>
      <c r="K111" s="36">
        <v>4.2198513196439507</v>
      </c>
    </row>
    <row r="112" spans="1:11" ht="18" x14ac:dyDescent="0.35">
      <c r="A112" s="34" t="s">
        <v>367</v>
      </c>
      <c r="B112" s="36">
        <v>7.7138672941062083</v>
      </c>
      <c r="C112" s="36">
        <v>9.4853328408075868</v>
      </c>
      <c r="D112" s="36">
        <v>-7.2288416333641834</v>
      </c>
      <c r="E112" s="36">
        <v>7.2651291881889364</v>
      </c>
      <c r="F112" s="36">
        <v>8.566733613666571</v>
      </c>
      <c r="G112" s="36">
        <v>2.5173838501971488</v>
      </c>
      <c r="H112" s="36">
        <v>7.2810740377286436</v>
      </c>
      <c r="I112" s="36">
        <v>7.3296062452291864</v>
      </c>
      <c r="J112" s="36">
        <v>2.2459244071896052</v>
      </c>
      <c r="K112" s="36">
        <v>6.1631583436725776</v>
      </c>
    </row>
    <row r="113" spans="1:11" ht="18" x14ac:dyDescent="0.35">
      <c r="A113" s="34" t="s">
        <v>368</v>
      </c>
      <c r="B113" s="36">
        <v>3.4936168106396934</v>
      </c>
      <c r="C113" s="36">
        <v>4.7733827267623923</v>
      </c>
      <c r="D113" s="36">
        <v>4.6790656995892022</v>
      </c>
      <c r="E113" s="36">
        <v>5.4134522222476562</v>
      </c>
      <c r="F113" s="36">
        <v>3.2402529131995124</v>
      </c>
      <c r="G113" s="36">
        <v>-0.83617886564337596</v>
      </c>
      <c r="H113" s="36">
        <v>2.3035848092943638</v>
      </c>
      <c r="I113" s="36">
        <v>7.0433562036595276</v>
      </c>
      <c r="J113" s="36">
        <v>5.9625815905151711</v>
      </c>
      <c r="K113" s="36">
        <v>5.7999999950521186</v>
      </c>
    </row>
    <row r="114" spans="1:11" ht="18" x14ac:dyDescent="0.35">
      <c r="A114" s="34" t="s">
        <v>369</v>
      </c>
      <c r="B114" s="36">
        <v>3.9864487057198232</v>
      </c>
      <c r="C114" s="36">
        <v>3.346512731298418</v>
      </c>
      <c r="D114" s="36">
        <v>-2.4622777216662115</v>
      </c>
      <c r="E114" s="36">
        <v>3.5426832138318503</v>
      </c>
      <c r="F114" s="36">
        <v>1.4173450451474991</v>
      </c>
      <c r="G114" s="36">
        <v>2.6063641951472647</v>
      </c>
      <c r="H114" s="36">
        <v>4.5943900507608078</v>
      </c>
      <c r="I114" s="36">
        <v>8.1681935618884722</v>
      </c>
      <c r="J114" s="36">
        <v>7.0616388872827685</v>
      </c>
      <c r="K114" s="36">
        <v>5.5166171535468607</v>
      </c>
    </row>
    <row r="115" spans="1:11" ht="18" x14ac:dyDescent="0.35">
      <c r="A115" s="34" t="s">
        <v>370</v>
      </c>
      <c r="B115" s="36">
        <v>3.6531721922169424</v>
      </c>
      <c r="C115" s="36">
        <v>-1.6448743334585885</v>
      </c>
      <c r="D115" s="36">
        <v>-1.6359676798548577</v>
      </c>
      <c r="E115" s="36">
        <v>6.4536376853863402</v>
      </c>
      <c r="F115" s="36">
        <v>1.2065207736928159</v>
      </c>
      <c r="G115" s="36">
        <v>3.4578667633392399</v>
      </c>
      <c r="H115" s="36">
        <v>2.8600792164488382</v>
      </c>
      <c r="I115" s="36">
        <v>-0.75694281884439363</v>
      </c>
      <c r="J115" s="36">
        <v>-0.36454661153189249</v>
      </c>
      <c r="K115" s="36">
        <v>1.910494987508855</v>
      </c>
    </row>
    <row r="116" spans="1:11" ht="18" x14ac:dyDescent="0.35">
      <c r="A116" s="34" t="s">
        <v>371</v>
      </c>
      <c r="B116" s="36">
        <v>2.8178367723674711</v>
      </c>
      <c r="C116" s="36">
        <v>1.0799671668754911</v>
      </c>
      <c r="D116" s="36">
        <v>-1.0420817041113253</v>
      </c>
      <c r="E116" s="36">
        <v>4.7736971748957302</v>
      </c>
      <c r="F116" s="36">
        <v>4.7040665314588921</v>
      </c>
      <c r="G116" s="36">
        <v>5.7950781718770514</v>
      </c>
      <c r="H116" s="36">
        <v>6.0902587323614199</v>
      </c>
      <c r="I116" s="36">
        <v>5.5795438558833439</v>
      </c>
      <c r="J116" s="36">
        <v>1.3999999969574759</v>
      </c>
      <c r="K116" s="36">
        <v>2.0000000002344365</v>
      </c>
    </row>
    <row r="117" spans="1:11" ht="18" x14ac:dyDescent="0.35">
      <c r="A117" s="34" t="s">
        <v>372</v>
      </c>
      <c r="B117" s="36">
        <v>5.7270161424743549</v>
      </c>
      <c r="C117" s="36">
        <v>5.3869625700507839</v>
      </c>
      <c r="D117" s="36">
        <v>3.3150769885353952</v>
      </c>
      <c r="E117" s="36">
        <v>4.3772032394526548</v>
      </c>
      <c r="F117" s="36">
        <v>4.0775380736220939</v>
      </c>
      <c r="G117" s="36">
        <v>3.4961183375797873</v>
      </c>
      <c r="H117" s="36">
        <v>3.3604061030308543</v>
      </c>
      <c r="I117" s="36">
        <v>3.7445744309558648</v>
      </c>
      <c r="J117" s="36">
        <v>3.4686641338710729</v>
      </c>
      <c r="K117" s="36">
        <v>3.7999999898137702</v>
      </c>
    </row>
    <row r="118" spans="1:11" ht="18" x14ac:dyDescent="0.35">
      <c r="A118" s="34" t="s">
        <v>373</v>
      </c>
      <c r="B118" s="36">
        <v>3.2041230167221926</v>
      </c>
      <c r="C118" s="36">
        <v>1.400290370233634</v>
      </c>
      <c r="D118" s="36">
        <v>-4.700338862851055</v>
      </c>
      <c r="E118" s="36">
        <v>5.1101984899436133</v>
      </c>
      <c r="F118" s="36">
        <v>4.0446138788859258</v>
      </c>
      <c r="G118" s="36">
        <v>4.0181738688587814</v>
      </c>
      <c r="H118" s="36">
        <v>1.3600771439756727</v>
      </c>
      <c r="I118" s="36">
        <v>2.270073512876067</v>
      </c>
      <c r="J118" s="36">
        <v>2.6497074121965198</v>
      </c>
      <c r="K118" s="36">
        <v>2.285861323598354</v>
      </c>
    </row>
    <row r="119" spans="1:11" ht="18" x14ac:dyDescent="0.35">
      <c r="A119" s="34" t="s">
        <v>374</v>
      </c>
      <c r="B119" s="36">
        <v>-1.9624060488347794</v>
      </c>
      <c r="C119" s="36">
        <v>-2.217724287928192</v>
      </c>
      <c r="D119" s="36">
        <v>1.1771927431455396</v>
      </c>
      <c r="E119" s="36">
        <v>2.0418902430803456</v>
      </c>
      <c r="F119" s="36">
        <v>3.3470671564545427</v>
      </c>
      <c r="G119" s="36">
        <v>-1.9894793067864498</v>
      </c>
      <c r="H119" s="36">
        <v>-3.8585250944759792</v>
      </c>
      <c r="I119" s="36">
        <v>-2.1560589313447167</v>
      </c>
      <c r="J119" s="36">
        <v>4.9315005572512831</v>
      </c>
      <c r="K119" s="36">
        <v>-6.3760472058731921E-2</v>
      </c>
    </row>
    <row r="120" spans="1:11" ht="18" x14ac:dyDescent="0.35">
      <c r="A120" s="34" t="s">
        <v>375</v>
      </c>
      <c r="B120" s="36">
        <v>8.780171036137375</v>
      </c>
      <c r="C120" s="36">
        <v>5.6536139766288471</v>
      </c>
      <c r="D120" s="36">
        <v>2.2574582558899721</v>
      </c>
      <c r="E120" s="36">
        <v>7.4869414220548407</v>
      </c>
      <c r="F120" s="36">
        <v>6.1134624818985657</v>
      </c>
      <c r="G120" s="36">
        <v>4.9374250779618052</v>
      </c>
      <c r="H120" s="36">
        <v>5.1432691484776427</v>
      </c>
      <c r="I120" s="36">
        <v>4.4294868485059453</v>
      </c>
      <c r="J120" s="36">
        <v>3.822571440282502</v>
      </c>
      <c r="K120" s="36">
        <v>4.0410001214251423</v>
      </c>
    </row>
    <row r="121" spans="1:11" ht="18" x14ac:dyDescent="0.35">
      <c r="A121" s="34" t="s">
        <v>376</v>
      </c>
      <c r="B121" s="36">
        <v>3.0000001988758527</v>
      </c>
      <c r="C121" s="36">
        <v>7.8000001002390036</v>
      </c>
      <c r="D121" s="36">
        <v>-6.0000002591415864</v>
      </c>
      <c r="E121" s="36">
        <v>7.1000000924347262</v>
      </c>
      <c r="F121" s="36">
        <v>6.8000002876897838</v>
      </c>
      <c r="G121" s="36">
        <v>-0.7000001531169886</v>
      </c>
      <c r="H121" s="36">
        <v>9.4000000992282082</v>
      </c>
      <c r="I121" s="36">
        <v>4.7999997494270019</v>
      </c>
      <c r="J121" s="36">
        <v>-0.40000012951053066</v>
      </c>
      <c r="K121" s="36">
        <v>4.1000000381339987</v>
      </c>
    </row>
    <row r="122" spans="1:11" ht="18" x14ac:dyDescent="0.35">
      <c r="A122" s="34" t="s">
        <v>377</v>
      </c>
      <c r="B122" s="36">
        <v>10.248016360096088</v>
      </c>
      <c r="C122" s="36">
        <v>8.9003679461225857</v>
      </c>
      <c r="D122" s="36">
        <v>-1.2685989409462053</v>
      </c>
      <c r="E122" s="36">
        <v>6.3651616850510067</v>
      </c>
      <c r="F122" s="36">
        <v>17.290777583688978</v>
      </c>
      <c r="G122" s="36">
        <v>12.31981984848376</v>
      </c>
      <c r="H122" s="36">
        <v>11.648916189886322</v>
      </c>
      <c r="I122" s="36">
        <v>7.8852254815193987</v>
      </c>
      <c r="J122" s="36">
        <v>2.3798358068848131</v>
      </c>
      <c r="K122" s="36">
        <v>1.2432025628699819</v>
      </c>
    </row>
    <row r="123" spans="1:11" ht="18" x14ac:dyDescent="0.35">
      <c r="A123" s="34" t="s">
        <v>378</v>
      </c>
      <c r="B123" s="36">
        <v>10.657901330752509</v>
      </c>
      <c r="C123" s="36">
        <v>3.4944412843983486</v>
      </c>
      <c r="D123" s="36">
        <v>-5.7950994225787298</v>
      </c>
      <c r="E123" s="36">
        <v>2.7343438602070762</v>
      </c>
      <c r="F123" s="36">
        <v>3.2284468616237092</v>
      </c>
      <c r="G123" s="36">
        <v>-2.7237666788923747</v>
      </c>
      <c r="H123" s="36">
        <v>3.5490170573594213</v>
      </c>
      <c r="I123" s="36">
        <v>1.7837088564280918</v>
      </c>
      <c r="J123" s="36">
        <v>3.3903630214338278</v>
      </c>
      <c r="K123" s="36">
        <v>2.9493422468160873</v>
      </c>
    </row>
    <row r="124" spans="1:11" ht="18" x14ac:dyDescent="0.35">
      <c r="A124" s="34" t="s">
        <v>379</v>
      </c>
      <c r="B124" s="36">
        <v>3.5315941515448941</v>
      </c>
      <c r="C124" s="36">
        <v>5.9232776859759326</v>
      </c>
      <c r="D124" s="36">
        <v>4.2437573208336659</v>
      </c>
      <c r="E124" s="36">
        <v>3.8157179167666015</v>
      </c>
      <c r="F124" s="36">
        <v>5.2456972972948535</v>
      </c>
      <c r="G124" s="36">
        <v>3.0099612622197753</v>
      </c>
      <c r="H124" s="36">
        <v>4.5354242000385625</v>
      </c>
      <c r="I124" s="36">
        <v>2.6694939269442273</v>
      </c>
      <c r="J124" s="36">
        <v>4.5495020422036418</v>
      </c>
      <c r="K124" s="36">
        <v>1.2224436474776041</v>
      </c>
    </row>
    <row r="125" spans="1:11" ht="18" x14ac:dyDescent="0.35">
      <c r="A125" s="34" t="s">
        <v>380</v>
      </c>
      <c r="B125" s="36">
        <v>7.4260609905568913</v>
      </c>
      <c r="C125" s="36">
        <v>6.876205446878032</v>
      </c>
      <c r="D125" s="36">
        <v>6.3514616830221371</v>
      </c>
      <c r="E125" s="36">
        <v>6.6877318493751261</v>
      </c>
      <c r="F125" s="36">
        <v>7.1176066319050335</v>
      </c>
      <c r="G125" s="36">
        <v>7.1981858257921232</v>
      </c>
      <c r="H125" s="36">
        <v>7.1416832995044928</v>
      </c>
      <c r="I125" s="36">
        <v>7.4438374285402205</v>
      </c>
      <c r="J125" s="36">
        <v>6.5939007963899314</v>
      </c>
      <c r="K125" s="36">
        <v>3.8490358689727628</v>
      </c>
    </row>
    <row r="126" spans="1:11" ht="18" x14ac:dyDescent="0.35">
      <c r="A126" s="34" t="s">
        <v>381</v>
      </c>
      <c r="B126" s="36">
        <v>11.99143524004991</v>
      </c>
      <c r="C126" s="36">
        <v>10.255305393015462</v>
      </c>
      <c r="D126" s="36">
        <v>10.550009096178485</v>
      </c>
      <c r="E126" s="36">
        <v>9.6344394521446617</v>
      </c>
      <c r="F126" s="36">
        <v>5.5914823781961047</v>
      </c>
      <c r="G126" s="36">
        <v>7.3326704471545128</v>
      </c>
      <c r="H126" s="36">
        <v>8.4260010248518711</v>
      </c>
      <c r="I126" s="36">
        <v>7.9912433435203241</v>
      </c>
      <c r="J126" s="36">
        <v>6.9925155741065623</v>
      </c>
      <c r="K126" s="36">
        <v>5.8719822263758203</v>
      </c>
    </row>
    <row r="127" spans="1:11" ht="18" x14ac:dyDescent="0.35">
      <c r="A127" s="34" t="s">
        <v>382</v>
      </c>
      <c r="B127" s="36">
        <v>6.6170944531767759</v>
      </c>
      <c r="C127" s="36">
        <v>2.6498119669145552</v>
      </c>
      <c r="D127" s="36">
        <v>0.29597102832717326</v>
      </c>
      <c r="E127" s="36">
        <v>6.0392494098738752</v>
      </c>
      <c r="F127" s="36">
        <v>5.0913381975229868</v>
      </c>
      <c r="G127" s="36">
        <v>5.0616820132682818</v>
      </c>
      <c r="H127" s="36">
        <v>5.6147196595213842</v>
      </c>
      <c r="I127" s="36">
        <v>6.3516780417891283</v>
      </c>
      <c r="J127" s="36">
        <v>5.9907606004351237</v>
      </c>
      <c r="K127" s="36">
        <v>1.081512194409413</v>
      </c>
    </row>
    <row r="128" spans="1:11" ht="18" x14ac:dyDescent="0.35">
      <c r="A128" s="34" t="s">
        <v>383</v>
      </c>
      <c r="B128" s="36">
        <v>3.4115602756926222</v>
      </c>
      <c r="C128" s="36">
        <v>6.1046391423168984</v>
      </c>
      <c r="D128" s="36">
        <v>4.5330787203928367</v>
      </c>
      <c r="E128" s="36">
        <v>4.8164146502244449</v>
      </c>
      <c r="F128" s="36">
        <v>3.4218282408747172</v>
      </c>
      <c r="G128" s="36">
        <v>4.7811922575481418</v>
      </c>
      <c r="H128" s="36">
        <v>4.1288776763109212</v>
      </c>
      <c r="I128" s="36">
        <v>5.9889846608802486</v>
      </c>
      <c r="J128" s="36">
        <v>3.3229054393755746</v>
      </c>
      <c r="K128" s="36">
        <v>0.41289187687314666</v>
      </c>
    </row>
    <row r="129" spans="1:11" ht="18" x14ac:dyDescent="0.35">
      <c r="A129" s="34" t="s">
        <v>384</v>
      </c>
      <c r="B129" s="36">
        <v>3.6984731061552765</v>
      </c>
      <c r="C129" s="36">
        <v>1.6990607781359586</v>
      </c>
      <c r="D129" s="36">
        <v>-3.7675835367598154</v>
      </c>
      <c r="E129" s="36">
        <v>1.4026621772173797</v>
      </c>
      <c r="F129" s="36">
        <v>1.6636263443924975</v>
      </c>
      <c r="G129" s="36">
        <v>-1.0570374039357091</v>
      </c>
      <c r="H129" s="36">
        <v>-0.19033919969655244</v>
      </c>
      <c r="I129" s="36">
        <v>1.4196902958408799</v>
      </c>
      <c r="J129" s="36">
        <v>2.2607570294759967</v>
      </c>
      <c r="K129" s="36">
        <v>2.2099415159184161</v>
      </c>
    </row>
    <row r="130" spans="1:11" ht="18" x14ac:dyDescent="0.35">
      <c r="A130" s="34" t="s">
        <v>385</v>
      </c>
      <c r="B130" s="36">
        <v>2.8874268959224736</v>
      </c>
      <c r="C130" s="36">
        <v>-1.1195128165912536</v>
      </c>
      <c r="D130" s="36">
        <v>-0.30434604270598697</v>
      </c>
      <c r="E130" s="36">
        <v>1.5274052750880855</v>
      </c>
      <c r="F130" s="36">
        <v>2.2700767831686619</v>
      </c>
      <c r="G130" s="36">
        <v>2.2459654087969767</v>
      </c>
      <c r="H130" s="36">
        <v>2.4497514860374139</v>
      </c>
      <c r="I130" s="36">
        <v>3.4045353180834894</v>
      </c>
      <c r="J130" s="36">
        <v>2.4319128421117711</v>
      </c>
      <c r="K130" s="36">
        <v>3.0540486591779086</v>
      </c>
    </row>
    <row r="131" spans="1:11" ht="18" x14ac:dyDescent="0.35">
      <c r="A131" s="34" t="s">
        <v>386</v>
      </c>
      <c r="B131" s="36">
        <v>5.076352018098703</v>
      </c>
      <c r="C131" s="36">
        <v>3.4357169360808086</v>
      </c>
      <c r="D131" s="36">
        <v>-3.2926651586196982</v>
      </c>
      <c r="E131" s="36">
        <v>4.4100991171654584</v>
      </c>
      <c r="F131" s="36">
        <v>6.3166855349184203</v>
      </c>
      <c r="G131" s="36">
        <v>6.4961364710875955</v>
      </c>
      <c r="H131" s="36">
        <v>4.9270941344730375</v>
      </c>
      <c r="I131" s="36">
        <v>4.7854601358998252</v>
      </c>
      <c r="J131" s="36">
        <v>4.8529643478155009</v>
      </c>
      <c r="K131" s="36">
        <v>4.7021810791938634</v>
      </c>
    </row>
    <row r="132" spans="1:11" ht="18" x14ac:dyDescent="0.35">
      <c r="A132" s="34" t="s">
        <v>387</v>
      </c>
      <c r="B132" s="36">
        <v>3.1465703955973083</v>
      </c>
      <c r="C132" s="36">
        <v>9.5876732094864963</v>
      </c>
      <c r="D132" s="36">
        <v>-0.71267117377095701</v>
      </c>
      <c r="E132" s="36">
        <v>8.3692397984907814</v>
      </c>
      <c r="F132" s="36">
        <v>2.3114002199937147</v>
      </c>
      <c r="G132" s="36">
        <v>11.813663275119879</v>
      </c>
      <c r="H132" s="36">
        <v>5.2683787340385777</v>
      </c>
      <c r="I132" s="36">
        <v>7.5290348984512434</v>
      </c>
      <c r="J132" s="36">
        <v>3.9580498896755785</v>
      </c>
      <c r="K132" s="36">
        <v>5.0358547715283208</v>
      </c>
    </row>
    <row r="133" spans="1:11" ht="18" x14ac:dyDescent="0.35">
      <c r="A133" s="34" t="s">
        <v>388</v>
      </c>
      <c r="B133" s="36">
        <v>6.8283983479802828</v>
      </c>
      <c r="C133" s="36">
        <v>6.2702636973273513</v>
      </c>
      <c r="D133" s="36">
        <v>6.9344160039273959</v>
      </c>
      <c r="E133" s="36">
        <v>7.8397394770908306</v>
      </c>
      <c r="F133" s="36">
        <v>4.8873866114130777</v>
      </c>
      <c r="G133" s="36">
        <v>4.2792773138933029</v>
      </c>
      <c r="H133" s="36">
        <v>5.394416310894627</v>
      </c>
      <c r="I133" s="36">
        <v>6.3097185961799056</v>
      </c>
      <c r="J133" s="36">
        <v>2.6526932887697541</v>
      </c>
      <c r="K133" s="36">
        <v>-1.6168689500005797</v>
      </c>
    </row>
    <row r="134" spans="1:11" ht="18" x14ac:dyDescent="0.35">
      <c r="A134" s="34" t="s">
        <v>389</v>
      </c>
      <c r="B134" s="36">
        <v>-6.7125645438898403</v>
      </c>
      <c r="C134" s="36">
        <v>-11.070110701107012</v>
      </c>
      <c r="D134" s="36">
        <v>-17.531120331950206</v>
      </c>
      <c r="E134" s="36">
        <v>1.3836477987421318</v>
      </c>
      <c r="F134" s="36">
        <v>-7.6923076923076934</v>
      </c>
      <c r="G134" s="36">
        <v>0.53763440860214473</v>
      </c>
      <c r="H134" s="36">
        <v>2.6737967914438627</v>
      </c>
      <c r="I134" s="36">
        <v>3.515625</v>
      </c>
      <c r="J134" s="36">
        <v>3.7735849056603712</v>
      </c>
      <c r="K134" s="36">
        <v>28.606060606060623</v>
      </c>
    </row>
    <row r="135" spans="1:11" ht="18" x14ac:dyDescent="0.35">
      <c r="A135" s="34" t="s">
        <v>390</v>
      </c>
      <c r="B135" s="36">
        <v>2.9850548369803107</v>
      </c>
      <c r="C135" s="36">
        <v>0.48079215424283461</v>
      </c>
      <c r="D135" s="36">
        <v>-1.6910436108384204</v>
      </c>
      <c r="E135" s="36">
        <v>0.69166307240031699</v>
      </c>
      <c r="F135" s="36">
        <v>0.97193487856719685</v>
      </c>
      <c r="G135" s="36">
        <v>2.7216267922774477</v>
      </c>
      <c r="H135" s="36">
        <v>1.0443890784354437</v>
      </c>
      <c r="I135" s="36">
        <v>1.9751174459457559</v>
      </c>
      <c r="J135" s="36">
        <v>1.9700977857373374</v>
      </c>
      <c r="K135" s="36">
        <v>1.0914650716904504</v>
      </c>
    </row>
    <row r="136" spans="1:11" ht="18" x14ac:dyDescent="0.35">
      <c r="A136" s="34" t="s">
        <v>391</v>
      </c>
      <c r="B136" s="36">
        <v>4.4526943036951536</v>
      </c>
      <c r="C136" s="36">
        <v>8.1996958134322284</v>
      </c>
      <c r="D136" s="36">
        <v>6.1124537607891227</v>
      </c>
      <c r="E136" s="36">
        <v>4.8033335967240731</v>
      </c>
      <c r="F136" s="36">
        <v>-1.1069127234757445</v>
      </c>
      <c r="G136" s="36">
        <v>9.3315754033830984</v>
      </c>
      <c r="H136" s="36">
        <v>4.3733191731020042</v>
      </c>
      <c r="I136" s="36">
        <v>2.5415616550936306</v>
      </c>
      <c r="J136" s="36">
        <v>5.6527027007915507</v>
      </c>
      <c r="K136" s="36"/>
    </row>
    <row r="137" spans="1:11" ht="18" x14ac:dyDescent="0.35">
      <c r="A137" s="34" t="s">
        <v>392</v>
      </c>
      <c r="B137" s="36">
        <v>4.8328172771708466</v>
      </c>
      <c r="C137" s="36">
        <v>1.7014054654513018</v>
      </c>
      <c r="D137" s="36">
        <v>2.8316585191999053</v>
      </c>
      <c r="E137" s="36">
        <v>1.6066919594907745</v>
      </c>
      <c r="F137" s="36">
        <v>2.7484025495400033</v>
      </c>
      <c r="G137" s="36">
        <v>3.5070334200968887</v>
      </c>
      <c r="H137" s="36">
        <v>4.3964566334977206</v>
      </c>
      <c r="I137" s="36">
        <v>4.6747079814372512</v>
      </c>
      <c r="J137" s="36">
        <v>4.7311474753290099</v>
      </c>
      <c r="K137" s="36">
        <v>5.4716288074707791</v>
      </c>
    </row>
    <row r="138" spans="1:11" ht="18" x14ac:dyDescent="0.35">
      <c r="A138" s="34" t="s">
        <v>393</v>
      </c>
      <c r="B138" s="36">
        <v>-5.2446689041047989E-2</v>
      </c>
      <c r="C138" s="36">
        <v>-5.7854293566619077</v>
      </c>
      <c r="D138" s="36">
        <v>-9.1457401020437032</v>
      </c>
      <c r="E138" s="36">
        <v>3.0002133373490949</v>
      </c>
      <c r="F138" s="36">
        <v>5.0987033477811963</v>
      </c>
      <c r="G138" s="36">
        <v>3.8521775622061085</v>
      </c>
      <c r="H138" s="36">
        <v>-2.0600092315025194</v>
      </c>
      <c r="I138" s="36">
        <v>5.4454057541050531</v>
      </c>
      <c r="J138" s="36">
        <v>11.367226618718647</v>
      </c>
      <c r="K138" s="36">
        <v>1.9333527121532086</v>
      </c>
    </row>
    <row r="139" spans="1:11" ht="18" x14ac:dyDescent="0.35">
      <c r="A139" s="34" t="s">
        <v>394</v>
      </c>
      <c r="B139" s="36">
        <v>11.983985446763427</v>
      </c>
      <c r="C139" s="36">
        <v>8.6116461335062837</v>
      </c>
      <c r="D139" s="36">
        <v>1.5983588086439227</v>
      </c>
      <c r="E139" s="36">
        <v>5.7673498732099659</v>
      </c>
      <c r="F139" s="36">
        <v>11.808066237584185</v>
      </c>
      <c r="G139" s="36">
        <v>9.2299523017206297</v>
      </c>
      <c r="H139" s="36">
        <v>6.6241589549255906</v>
      </c>
      <c r="I139" s="36">
        <v>6.0533340575187395</v>
      </c>
      <c r="J139" s="36">
        <v>5.7773934725782681</v>
      </c>
      <c r="K139" s="36">
        <v>4.8820028351892404</v>
      </c>
    </row>
    <row r="140" spans="1:11" ht="18" x14ac:dyDescent="0.35">
      <c r="A140" s="34" t="s">
        <v>395</v>
      </c>
      <c r="B140" s="36">
        <v>11.097780443911205</v>
      </c>
      <c r="C140" s="36">
        <v>-0.29427645788337031</v>
      </c>
      <c r="D140" s="36">
        <v>6.7991660122931989</v>
      </c>
      <c r="E140" s="36">
        <v>10.128796714162561</v>
      </c>
      <c r="F140" s="36">
        <v>1.1073508759813251</v>
      </c>
      <c r="G140" s="36">
        <v>4.6564051186301754</v>
      </c>
      <c r="H140" s="36">
        <v>3.8248156125579413</v>
      </c>
      <c r="I140" s="36">
        <v>12.524884222878811</v>
      </c>
      <c r="J140" s="36">
        <v>9.1865618831240994</v>
      </c>
      <c r="K140" s="36">
        <v>2.3963432313963722</v>
      </c>
    </row>
    <row r="141" spans="1:11" ht="18" x14ac:dyDescent="0.35">
      <c r="A141" s="34" t="s">
        <v>396</v>
      </c>
      <c r="B141" s="36">
        <v>5.42162246303009</v>
      </c>
      <c r="C141" s="36">
        <v>6.3591170195595339</v>
      </c>
      <c r="D141" s="36">
        <v>-3.9656958856473921</v>
      </c>
      <c r="E141" s="36">
        <v>13.093003676317622</v>
      </c>
      <c r="F141" s="36">
        <v>4.3424070861522353</v>
      </c>
      <c r="G141" s="36">
        <v>-1.2389685057500941</v>
      </c>
      <c r="H141" s="36">
        <v>14.036277673601688</v>
      </c>
      <c r="I141" s="36">
        <v>4.7223337448866829</v>
      </c>
      <c r="J141" s="36">
        <v>2.9622363111352996</v>
      </c>
      <c r="K141" s="36">
        <v>4.0195549507369748</v>
      </c>
    </row>
    <row r="142" spans="1:11" ht="18" x14ac:dyDescent="0.35">
      <c r="A142" s="34" t="s">
        <v>397</v>
      </c>
      <c r="B142" s="36">
        <v>8.5183877690954972</v>
      </c>
      <c r="C142" s="36">
        <v>9.1265683014642036</v>
      </c>
      <c r="D142" s="36">
        <v>1.0958236592426971</v>
      </c>
      <c r="E142" s="36">
        <v>8.3324591074957652</v>
      </c>
      <c r="F142" s="36">
        <v>6.3271924016111711</v>
      </c>
      <c r="G142" s="36">
        <v>6.1397247056043511</v>
      </c>
      <c r="H142" s="36">
        <v>5.8525182108492828</v>
      </c>
      <c r="I142" s="36">
        <v>2.3543330375628528</v>
      </c>
      <c r="J142" s="36">
        <v>3.2512024247561584</v>
      </c>
      <c r="K142" s="36">
        <v>3.8824968385264356</v>
      </c>
    </row>
    <row r="143" spans="1:11" ht="18" x14ac:dyDescent="0.35">
      <c r="A143" s="34" t="s">
        <v>398</v>
      </c>
      <c r="B143" s="36">
        <v>6.6166685046065652</v>
      </c>
      <c r="C143" s="36">
        <v>4.1527571454976169</v>
      </c>
      <c r="D143" s="36">
        <v>1.1483304081905175</v>
      </c>
      <c r="E143" s="36">
        <v>7.6322675898373546</v>
      </c>
      <c r="F143" s="36">
        <v>3.6597516008537383</v>
      </c>
      <c r="G143" s="36">
        <v>6.6838102368912189</v>
      </c>
      <c r="H143" s="36">
        <v>7.0640329390150498</v>
      </c>
      <c r="I143" s="36">
        <v>6.1452987857845613</v>
      </c>
      <c r="J143" s="36">
        <v>6.0665489047210031</v>
      </c>
      <c r="K143" s="36">
        <v>6.923897923425983</v>
      </c>
    </row>
    <row r="144" spans="1:11" ht="18" x14ac:dyDescent="0.35">
      <c r="A144" s="34" t="s">
        <v>399</v>
      </c>
      <c r="B144" s="36">
        <v>7.0348019871972411</v>
      </c>
      <c r="C144" s="36">
        <v>4.2497114696623299</v>
      </c>
      <c r="D144" s="36">
        <v>2.8202597590215817</v>
      </c>
      <c r="E144" s="36">
        <v>3.6069282614399327</v>
      </c>
      <c r="F144" s="36">
        <v>5.0172351999379998</v>
      </c>
      <c r="G144" s="36">
        <v>1.6079066445646788</v>
      </c>
      <c r="H144" s="36">
        <v>1.391892321249216</v>
      </c>
      <c r="I144" s="36">
        <v>3.2831462643003704</v>
      </c>
      <c r="J144" s="36">
        <v>3.844593971223901</v>
      </c>
      <c r="K144" s="36">
        <v>2.8643286793010816</v>
      </c>
    </row>
    <row r="145" spans="1:11" ht="18" x14ac:dyDescent="0.35">
      <c r="A145" s="34" t="s">
        <v>400</v>
      </c>
      <c r="B145" s="36">
        <v>2.4920013178746814</v>
      </c>
      <c r="C145" s="36">
        <v>0.19927280149538262</v>
      </c>
      <c r="D145" s="36">
        <v>-2.9781042671528866</v>
      </c>
      <c r="E145" s="36">
        <v>1.898691175609585</v>
      </c>
      <c r="F145" s="36">
        <v>-1.8268523506265808</v>
      </c>
      <c r="G145" s="36">
        <v>-4.0282567482528009</v>
      </c>
      <c r="H145" s="36">
        <v>-1.1301557638948339</v>
      </c>
      <c r="I145" s="36">
        <v>0.89318706771932455</v>
      </c>
      <c r="J145" s="36">
        <v>1.8220674282929679</v>
      </c>
      <c r="K145" s="36">
        <v>1.619414632550999</v>
      </c>
    </row>
    <row r="146" spans="1:11" ht="18" x14ac:dyDescent="0.35">
      <c r="A146" s="34" t="s">
        <v>401</v>
      </c>
      <c r="B146" s="36">
        <v>-1.1623346525475142</v>
      </c>
      <c r="C146" s="36">
        <v>-1.8442696872407112</v>
      </c>
      <c r="D146" s="36">
        <v>-1.9524251417230971</v>
      </c>
      <c r="E146" s="36">
        <v>-0.41325411848491456</v>
      </c>
      <c r="F146" s="36">
        <v>-0.35851062828751878</v>
      </c>
      <c r="G146" s="36">
        <v>2.9275110489933809E-2</v>
      </c>
      <c r="H146" s="36">
        <v>-0.30682665709996115</v>
      </c>
      <c r="I146" s="36">
        <v>-1.1903634538532941</v>
      </c>
      <c r="J146" s="36">
        <v>-1.1126977889803698</v>
      </c>
      <c r="K146" s="36">
        <v>-2.6061252180655146</v>
      </c>
    </row>
    <row r="147" spans="1:11" ht="18" x14ac:dyDescent="0.35">
      <c r="A147" s="34" t="s">
        <v>402</v>
      </c>
      <c r="B147" s="36">
        <v>17.985656791396636</v>
      </c>
      <c r="C147" s="36">
        <v>17.663556379762156</v>
      </c>
      <c r="D147" s="36">
        <v>11.956561140696792</v>
      </c>
      <c r="E147" s="36">
        <v>19.59233153354603</v>
      </c>
      <c r="F147" s="36">
        <v>13.3751764061915</v>
      </c>
      <c r="G147" s="36">
        <v>4.6872591773271068</v>
      </c>
      <c r="H147" s="36">
        <v>4.4102746191618394</v>
      </c>
      <c r="I147" s="36">
        <v>3.9788821472858302</v>
      </c>
      <c r="J147" s="36">
        <v>3.5510156870096665</v>
      </c>
      <c r="K147" s="36">
        <v>2.2231209716765647</v>
      </c>
    </row>
    <row r="148" spans="1:11" ht="18" x14ac:dyDescent="0.35">
      <c r="A148" s="34" t="s">
        <v>403</v>
      </c>
      <c r="B148" s="36">
        <v>6.8637573819814861</v>
      </c>
      <c r="C148" s="36">
        <v>8.4589840203986597</v>
      </c>
      <c r="D148" s="36">
        <v>-7.0668280703953315</v>
      </c>
      <c r="E148" s="36">
        <v>-0.79846553593108638</v>
      </c>
      <c r="F148" s="36">
        <v>1.0562944601189628</v>
      </c>
      <c r="G148" s="36">
        <v>0.64096568819947208</v>
      </c>
      <c r="H148" s="36">
        <v>3.5316031991632144</v>
      </c>
      <c r="I148" s="36">
        <v>3.076302309711437</v>
      </c>
      <c r="J148" s="36">
        <v>3.9738172044635292</v>
      </c>
      <c r="K148" s="36">
        <v>4.5893825744866064</v>
      </c>
    </row>
    <row r="149" spans="1:11" ht="18" x14ac:dyDescent="0.35">
      <c r="A149" s="34" t="s">
        <v>404</v>
      </c>
      <c r="B149" s="36">
        <v>8.5350802093819595</v>
      </c>
      <c r="C149" s="36">
        <v>5.2479535322338648</v>
      </c>
      <c r="D149" s="36">
        <v>-7.8208850269372618</v>
      </c>
      <c r="E149" s="36">
        <v>4.503725625772546</v>
      </c>
      <c r="F149" s="36">
        <v>5.2848854154125888</v>
      </c>
      <c r="G149" s="36">
        <v>3.6559015730899063</v>
      </c>
      <c r="H149" s="36">
        <v>1.7853545009304668</v>
      </c>
      <c r="I149" s="36">
        <v>0.73860077316309969</v>
      </c>
      <c r="J149" s="36">
        <v>-2.8282408134510177</v>
      </c>
      <c r="K149" s="36">
        <v>-0.22491098428713485</v>
      </c>
    </row>
    <row r="150" spans="1:11" ht="18" x14ac:dyDescent="0.35">
      <c r="A150" s="34" t="s">
        <v>405</v>
      </c>
      <c r="B150" s="36">
        <v>7.6923076923076934</v>
      </c>
      <c r="C150" s="36">
        <v>11.158798283261802</v>
      </c>
      <c r="D150" s="36">
        <v>6.2879205736348496</v>
      </c>
      <c r="E150" s="36">
        <v>7.2911261027503826</v>
      </c>
      <c r="F150" s="36">
        <v>7.7871825876662655</v>
      </c>
      <c r="G150" s="36">
        <v>8.8400269239398597</v>
      </c>
      <c r="H150" s="36">
        <v>4.7000618429189842</v>
      </c>
      <c r="I150" s="36">
        <v>7.619610159480203</v>
      </c>
      <c r="J150" s="36">
        <v>8.8730332967435146</v>
      </c>
      <c r="K150" s="36">
        <v>5.9317761720719204</v>
      </c>
    </row>
    <row r="151" spans="1:11" ht="18" x14ac:dyDescent="0.35">
      <c r="A151" s="34" t="s">
        <v>406</v>
      </c>
      <c r="B151" s="36">
        <v>6.3226417633644161</v>
      </c>
      <c r="C151" s="36">
        <v>1.0090866576426976</v>
      </c>
      <c r="D151" s="36">
        <v>-4.8082721998445805</v>
      </c>
      <c r="E151" s="36">
        <v>0.47915871283746014</v>
      </c>
      <c r="F151" s="36">
        <v>5.7785442972488852</v>
      </c>
      <c r="G151" s="36">
        <v>0.40210361946289197</v>
      </c>
      <c r="H151" s="36">
        <v>-1.9338587557126203</v>
      </c>
      <c r="I151" s="36">
        <v>1.1961473367214239</v>
      </c>
      <c r="J151" s="36">
        <v>1.6347760262813296</v>
      </c>
      <c r="K151" s="36">
        <v>7.1451688547159478</v>
      </c>
    </row>
    <row r="152" spans="1:11" ht="18" x14ac:dyDescent="0.35">
      <c r="A152" s="34" t="s">
        <v>407</v>
      </c>
      <c r="B152" s="36">
        <v>7.1302298173246896</v>
      </c>
      <c r="C152" s="36">
        <v>1.6501650165016599</v>
      </c>
      <c r="D152" s="36">
        <v>-12.824675324675326</v>
      </c>
      <c r="E152" s="36">
        <v>-4.6554934823091401</v>
      </c>
      <c r="F152" s="36">
        <v>-9.4401041666666572</v>
      </c>
      <c r="G152" s="36">
        <v>-7.5485262401150237</v>
      </c>
      <c r="H152" s="36">
        <v>-3.0326594090202263</v>
      </c>
      <c r="I152" s="36">
        <v>-0.88211708099437658</v>
      </c>
      <c r="J152" s="36">
        <v>0.48543689320385397</v>
      </c>
      <c r="K152" s="36">
        <v>0.96618357487925266</v>
      </c>
    </row>
    <row r="153" spans="1:11" ht="18" x14ac:dyDescent="0.35">
      <c r="A153" s="34" t="s">
        <v>408</v>
      </c>
      <c r="B153" s="36">
        <v>3.2536049118851054</v>
      </c>
      <c r="C153" s="36">
        <v>8.1861718187822134</v>
      </c>
      <c r="D153" s="36">
        <v>2.4262813454860179</v>
      </c>
      <c r="E153" s="36">
        <v>6.671985320083536</v>
      </c>
      <c r="F153" s="36">
        <v>4.3982016850280701</v>
      </c>
      <c r="G153" s="36">
        <v>3.1419758515028491</v>
      </c>
      <c r="H153" s="36">
        <v>4.8147943863085203</v>
      </c>
      <c r="I153" s="36">
        <v>6.5103439996524628</v>
      </c>
      <c r="J153" s="36">
        <v>3.8334104782098137</v>
      </c>
      <c r="K153" s="36">
        <v>4.139433569809853</v>
      </c>
    </row>
    <row r="154" spans="1:11" ht="18" x14ac:dyDescent="0.35">
      <c r="A154" s="34" t="s">
        <v>409</v>
      </c>
      <c r="B154" s="36">
        <v>1.8471302516113184</v>
      </c>
      <c r="C154" s="36">
        <v>6.2497727547929856</v>
      </c>
      <c r="D154" s="36">
        <v>-2.0592681938406514</v>
      </c>
      <c r="E154" s="36">
        <v>5.0394936749136292</v>
      </c>
      <c r="F154" s="36">
        <v>9.9968577936840006</v>
      </c>
      <c r="G154" s="36">
        <v>5.4114449021643622</v>
      </c>
      <c r="H154" s="36">
        <v>2.6992547225567165</v>
      </c>
      <c r="I154" s="36">
        <v>3.6524816975789918</v>
      </c>
      <c r="J154" s="36">
        <v>4.1064088701365762</v>
      </c>
      <c r="K154" s="36">
        <v>1.7415299999963025</v>
      </c>
    </row>
    <row r="155" spans="1:11" ht="18" x14ac:dyDescent="0.35">
      <c r="A155" s="34" t="s">
        <v>410</v>
      </c>
      <c r="B155" s="36">
        <v>4.938485083151491</v>
      </c>
      <c r="C155" s="36">
        <v>3.6825244028335646</v>
      </c>
      <c r="D155" s="36">
        <v>2.4231759171114788</v>
      </c>
      <c r="E155" s="36">
        <v>4.1793630625505074</v>
      </c>
      <c r="F155" s="36">
        <v>1.7611180480465976</v>
      </c>
      <c r="G155" s="36">
        <v>4.4111802845008441</v>
      </c>
      <c r="H155" s="36">
        <v>3.4554716510272669</v>
      </c>
      <c r="I155" s="36">
        <v>4.0750833255525691</v>
      </c>
      <c r="J155" s="36">
        <v>6.456907802051461</v>
      </c>
      <c r="K155" s="36">
        <v>6.7418182009810721</v>
      </c>
    </row>
    <row r="156" spans="1:11" ht="18" x14ac:dyDescent="0.35">
      <c r="A156" s="34" t="s">
        <v>411</v>
      </c>
      <c r="B156" s="36">
        <v>5.8887600784225214</v>
      </c>
      <c r="C156" s="36">
        <v>5.3666834239977703</v>
      </c>
      <c r="D156" s="36">
        <v>-3.1159716917240559</v>
      </c>
      <c r="E156" s="36">
        <v>0.58447808792530509</v>
      </c>
      <c r="F156" s="36">
        <v>1.401465735866438</v>
      </c>
      <c r="G156" s="36">
        <v>-1.015270387613171</v>
      </c>
      <c r="H156" s="36">
        <v>2.5717341072906805</v>
      </c>
      <c r="I156" s="36">
        <v>-1.8313011070927985</v>
      </c>
      <c r="J156" s="36">
        <v>0.75771515311595294</v>
      </c>
      <c r="K156" s="36">
        <v>2.7973237185905759</v>
      </c>
    </row>
    <row r="157" spans="1:11" ht="18" x14ac:dyDescent="0.35">
      <c r="A157" s="34" t="s">
        <v>412</v>
      </c>
      <c r="B157" s="36">
        <v>10.421436110718531</v>
      </c>
      <c r="C157" s="36">
        <v>-2.1468926553672247</v>
      </c>
      <c r="D157" s="36">
        <v>-1.1052457934675033</v>
      </c>
      <c r="E157" s="36">
        <v>5.9549624687239344</v>
      </c>
      <c r="F157" s="36">
        <v>7.8872795969773222</v>
      </c>
      <c r="G157" s="36">
        <v>6.6102436888953804</v>
      </c>
      <c r="H157" s="36">
        <v>6.0498220640569258</v>
      </c>
      <c r="I157" s="36">
        <v>3.3169850283944129</v>
      </c>
      <c r="J157" s="36">
        <v>3.4978138663335443</v>
      </c>
      <c r="K157" s="36">
        <v>4.5</v>
      </c>
    </row>
    <row r="158" spans="1:11" ht="18" x14ac:dyDescent="0.35">
      <c r="A158" s="34" t="s">
        <v>413</v>
      </c>
      <c r="B158" s="36">
        <v>8.0583215639475014</v>
      </c>
      <c r="C158" s="36">
        <v>5.3996767416433471</v>
      </c>
      <c r="D158" s="36">
        <v>4.6495129133958386</v>
      </c>
      <c r="E158" s="36">
        <v>5.3651432063291935</v>
      </c>
      <c r="F158" s="36">
        <v>4.8101864548743265</v>
      </c>
      <c r="G158" s="36">
        <v>15.18176908302253</v>
      </c>
      <c r="H158" s="36">
        <v>20.715768285872755</v>
      </c>
      <c r="I158" s="36">
        <v>4.5525063115386217</v>
      </c>
      <c r="J158" s="36">
        <v>-20.492833753098083</v>
      </c>
      <c r="K158" s="36">
        <v>6.3041110352292833</v>
      </c>
    </row>
    <row r="159" spans="1:11" ht="18" x14ac:dyDescent="0.35">
      <c r="A159" s="34" t="s">
        <v>414</v>
      </c>
      <c r="B159" s="36">
        <v>9.1115271475623842</v>
      </c>
      <c r="C159" s="36">
        <v>1.7876202280847622</v>
      </c>
      <c r="D159" s="36">
        <v>-0.60338829836753405</v>
      </c>
      <c r="E159" s="36">
        <v>15.24037703594152</v>
      </c>
      <c r="F159" s="36">
        <v>6.2244172761540142</v>
      </c>
      <c r="G159" s="36">
        <v>3.8714619383680287</v>
      </c>
      <c r="H159" s="36">
        <v>5.0011934781270213</v>
      </c>
      <c r="I159" s="36">
        <v>3.5722672278875223</v>
      </c>
      <c r="J159" s="36">
        <v>1.9326397852811965</v>
      </c>
      <c r="K159" s="36">
        <v>1.9963042299473273</v>
      </c>
    </row>
    <row r="160" spans="1:11" ht="18" x14ac:dyDescent="0.35">
      <c r="A160" s="34" t="s">
        <v>415</v>
      </c>
      <c r="B160" s="36">
        <v>10.799577048688704</v>
      </c>
      <c r="C160" s="36">
        <v>5.6297790249117128</v>
      </c>
      <c r="D160" s="36">
        <v>-5.4225423133296005</v>
      </c>
      <c r="E160" s="36">
        <v>5.0417166650381944</v>
      </c>
      <c r="F160" s="36">
        <v>2.8190995175775697</v>
      </c>
      <c r="G160" s="36">
        <v>1.657148687194109</v>
      </c>
      <c r="H160" s="36">
        <v>1.4906464378200894</v>
      </c>
      <c r="I160" s="36">
        <v>2.750335016886325</v>
      </c>
      <c r="J160" s="36">
        <v>3.8501006044002537</v>
      </c>
      <c r="K160" s="36">
        <v>3.3246952959640197</v>
      </c>
    </row>
    <row r="161" spans="1:11" ht="18" x14ac:dyDescent="0.35">
      <c r="A161" s="34" t="s">
        <v>416</v>
      </c>
      <c r="B161" s="36">
        <v>6.9416456690780848</v>
      </c>
      <c r="C161" s="36">
        <v>3.3001302991165318</v>
      </c>
      <c r="D161" s="36">
        <v>-7.7972765756303062</v>
      </c>
      <c r="E161" s="36">
        <v>1.2377559087055801</v>
      </c>
      <c r="F161" s="36">
        <v>0.6493669277034968</v>
      </c>
      <c r="G161" s="36">
        <v>-2.6695820523256089</v>
      </c>
      <c r="H161" s="36">
        <v>-1.132054981107629</v>
      </c>
      <c r="I161" s="36">
        <v>2.9791960376642521</v>
      </c>
      <c r="J161" s="36">
        <v>2.2589023976022702</v>
      </c>
      <c r="K161" s="36">
        <v>3.1483554899603945</v>
      </c>
    </row>
    <row r="162" spans="1:11" ht="18" x14ac:dyDescent="0.35">
      <c r="A162" s="34" t="s">
        <v>417</v>
      </c>
      <c r="B162" s="36">
        <v>7.3200012637032899</v>
      </c>
      <c r="C162" s="36">
        <v>7.0944951427730274</v>
      </c>
      <c r="D162" s="36">
        <v>-4.7278724573941844</v>
      </c>
      <c r="E162" s="36">
        <v>6.8955568378534338</v>
      </c>
      <c r="F162" s="36">
        <v>12.928475033738195</v>
      </c>
      <c r="G162" s="36">
        <v>4.6606118546845181</v>
      </c>
      <c r="H162" s="36">
        <v>3.0143868463119503</v>
      </c>
      <c r="I162" s="36">
        <v>1.5074262912879703</v>
      </c>
      <c r="J162" s="36">
        <v>3.7344398340249114</v>
      </c>
      <c r="K162" s="36">
        <v>2.9894736842105232</v>
      </c>
    </row>
    <row r="163" spans="1:11" ht="18" x14ac:dyDescent="0.35">
      <c r="A163" s="34" t="s">
        <v>418</v>
      </c>
      <c r="B163" s="36">
        <v>5.3604651396161387</v>
      </c>
      <c r="C163" s="36">
        <v>3.1910516450526387</v>
      </c>
      <c r="D163" s="36">
        <v>-1.5381008639149343</v>
      </c>
      <c r="E163" s="36">
        <v>3.0397770627674561</v>
      </c>
      <c r="F163" s="36">
        <v>3.28419713479731</v>
      </c>
      <c r="G163" s="36">
        <v>2.2132589778659906</v>
      </c>
      <c r="H163" s="36">
        <v>2.4892832866150627</v>
      </c>
      <c r="I163" s="36">
        <v>1.6995976177247201</v>
      </c>
      <c r="J163" s="36">
        <v>1.2988511905116269</v>
      </c>
      <c r="K163" s="36">
        <v>0.27935742242912909</v>
      </c>
    </row>
    <row r="164" spans="1:11" ht="18" x14ac:dyDescent="0.35">
      <c r="A164" s="34" t="s">
        <v>419</v>
      </c>
      <c r="B164" s="36">
        <v>9.009101593107232</v>
      </c>
      <c r="C164" s="36">
        <v>3.8806736217633357</v>
      </c>
      <c r="D164" s="36">
        <v>7.6090167808052627</v>
      </c>
      <c r="E164" s="36">
        <v>9.0553436491905899</v>
      </c>
      <c r="F164" s="36">
        <v>6.3137922721476372</v>
      </c>
      <c r="G164" s="36">
        <v>5.5180727995810059</v>
      </c>
      <c r="H164" s="36">
        <v>6.0730838301018082</v>
      </c>
      <c r="I164" s="36">
        <v>7.0680944839380118</v>
      </c>
      <c r="J164" s="36">
        <v>7.4830225945744502</v>
      </c>
      <c r="K164" s="36">
        <v>6.8233522693028448</v>
      </c>
    </row>
    <row r="165" spans="1:11" ht="18" x14ac:dyDescent="0.35">
      <c r="A165" s="34" t="s">
        <v>420</v>
      </c>
      <c r="B165" s="36">
        <v>9.009101593107232</v>
      </c>
      <c r="C165" s="36">
        <v>3.8806736217633357</v>
      </c>
      <c r="D165" s="36">
        <v>7.6090167808052627</v>
      </c>
      <c r="E165" s="36">
        <v>9.0553436491905899</v>
      </c>
      <c r="F165" s="36">
        <v>6.3137922721476372</v>
      </c>
      <c r="G165" s="36">
        <v>5.5180727995810059</v>
      </c>
      <c r="H165" s="36">
        <v>6.0730838301018082</v>
      </c>
      <c r="I165" s="36">
        <v>7.0680944839380118</v>
      </c>
      <c r="J165" s="36">
        <v>7.4830225945744502</v>
      </c>
      <c r="K165" s="36">
        <v>6.8233522693028448</v>
      </c>
    </row>
    <row r="166" spans="1:11" ht="18" x14ac:dyDescent="0.35">
      <c r="A166" s="34" t="s">
        <v>421</v>
      </c>
      <c r="B166" s="36">
        <v>3.7689924077177324</v>
      </c>
      <c r="C166" s="36">
        <v>1.117686860029778</v>
      </c>
      <c r="D166" s="36">
        <v>-3.5737514486915671</v>
      </c>
      <c r="E166" s="36">
        <v>1.4063877762708898E-2</v>
      </c>
      <c r="F166" s="36">
        <v>-0.99876495811496113</v>
      </c>
      <c r="G166" s="36">
        <v>-2.9277505071771088</v>
      </c>
      <c r="H166" s="36">
        <v>-1.7057050003465406</v>
      </c>
      <c r="I166" s="36">
        <v>1.3799972382426944</v>
      </c>
      <c r="J166" s="36">
        <v>3.4322533279236467</v>
      </c>
      <c r="K166" s="36">
        <v>3.2744627396774177</v>
      </c>
    </row>
    <row r="167" spans="1:11" ht="18" x14ac:dyDescent="0.35">
      <c r="A167" s="34" t="s">
        <v>422</v>
      </c>
      <c r="B167" s="36">
        <v>6.7968261189581085</v>
      </c>
      <c r="C167" s="36">
        <v>5.9500881450784959</v>
      </c>
      <c r="D167" s="36">
        <v>3.5389120529913214</v>
      </c>
      <c r="E167" s="36">
        <v>8.0159594065227537</v>
      </c>
      <c r="F167" s="36">
        <v>8.4047381311286955</v>
      </c>
      <c r="G167" s="36">
        <v>9.1445793876353321</v>
      </c>
      <c r="H167" s="36">
        <v>3.3957095964863839</v>
      </c>
      <c r="I167" s="36">
        <v>4.9607192066580978</v>
      </c>
      <c r="J167" s="36">
        <v>4.8383636116588633</v>
      </c>
      <c r="K167" s="36">
        <v>4.3796833616924999</v>
      </c>
    </row>
    <row r="168" spans="1:11" ht="18" x14ac:dyDescent="0.35">
      <c r="A168" s="34" t="s">
        <v>423</v>
      </c>
      <c r="B168" s="36">
        <v>-0.17654092147655831</v>
      </c>
      <c r="C168" s="36">
        <v>6.2919152175635986</v>
      </c>
      <c r="D168" s="36">
        <v>-3.0200415648207581</v>
      </c>
      <c r="E168" s="36">
        <v>-2.2491030788371944</v>
      </c>
      <c r="F168" s="36">
        <v>2.398730628495386</v>
      </c>
      <c r="G168" s="36">
        <v>-0.60055041175753843</v>
      </c>
      <c r="H168" s="36">
        <v>6.2198944758251855</v>
      </c>
      <c r="I168" s="36">
        <v>5.9630565560314608</v>
      </c>
      <c r="J168" s="36">
        <v>3.9763542572744655</v>
      </c>
      <c r="K168" s="36">
        <v>2.2091224769519329</v>
      </c>
    </row>
    <row r="169" spans="1:11" ht="18" x14ac:dyDescent="0.35">
      <c r="A169" s="34" t="s">
        <v>424</v>
      </c>
      <c r="B169" s="36">
        <v>1.9897838678085691</v>
      </c>
      <c r="C169" s="36">
        <v>5.1857964121067539</v>
      </c>
      <c r="D169" s="36">
        <v>-0.79934453778341208</v>
      </c>
      <c r="E169" s="36">
        <v>0.13050347412453789</v>
      </c>
      <c r="F169" s="36">
        <v>3.4059207535268143</v>
      </c>
      <c r="G169" s="36">
        <v>-0.6601014512132366</v>
      </c>
      <c r="H169" s="36">
        <v>0.16824298443131624</v>
      </c>
      <c r="I169" s="36">
        <v>-0.90190003995824952</v>
      </c>
      <c r="J169" s="36">
        <v>2.0295016147543521</v>
      </c>
      <c r="K169" s="36">
        <v>0.92829662134043645</v>
      </c>
    </row>
    <row r="170" spans="1:11" ht="18" x14ac:dyDescent="0.35">
      <c r="A170" s="34" t="s">
        <v>425</v>
      </c>
      <c r="B170" s="36">
        <v>-1.5815748407364367</v>
      </c>
      <c r="C170" s="36">
        <v>6.6670124375256279</v>
      </c>
      <c r="D170" s="36">
        <v>-2.0990612590301936</v>
      </c>
      <c r="E170" s="36">
        <v>-3.3535258895240077</v>
      </c>
      <c r="F170" s="36">
        <v>-0.41935148189593008</v>
      </c>
      <c r="G170" s="36">
        <v>1.3806430007190471</v>
      </c>
      <c r="H170" s="36">
        <v>1.8322860455809007</v>
      </c>
      <c r="I170" s="36">
        <v>1.2365052381739758</v>
      </c>
      <c r="J170" s="36">
        <v>1.3675051810480028</v>
      </c>
      <c r="K170" s="36">
        <v>1.8578927158209098</v>
      </c>
    </row>
    <row r="171" spans="1:11" ht="18" x14ac:dyDescent="0.35">
      <c r="A171" s="34" t="s">
        <v>426</v>
      </c>
      <c r="B171" s="36">
        <v>11.521910033371199</v>
      </c>
      <c r="C171" s="36">
        <v>7.8019633343938182</v>
      </c>
      <c r="D171" s="36">
        <v>3.2418475722429463</v>
      </c>
      <c r="E171" s="36">
        <v>3.4693350926497288</v>
      </c>
      <c r="F171" s="36">
        <v>-1.9677289787899639</v>
      </c>
      <c r="G171" s="36">
        <v>0.52155926664170238</v>
      </c>
      <c r="H171" s="36">
        <v>4.3947111321865862</v>
      </c>
      <c r="I171" s="36">
        <v>2.6794118127803728</v>
      </c>
      <c r="J171" s="36">
        <v>4.9060451745281739</v>
      </c>
      <c r="K171" s="36">
        <v>4.6999999999999886</v>
      </c>
    </row>
    <row r="172" spans="1:11" ht="18" x14ac:dyDescent="0.35">
      <c r="A172" s="34" t="s">
        <v>427</v>
      </c>
      <c r="B172" s="36">
        <v>5.1114878080584276</v>
      </c>
      <c r="C172" s="36">
        <v>4.1434065252450125</v>
      </c>
      <c r="D172" s="36">
        <v>3.0136986301369859</v>
      </c>
      <c r="E172" s="36">
        <v>5.1688251618871419</v>
      </c>
      <c r="F172" s="36">
        <v>5.8493677844969909</v>
      </c>
      <c r="G172" s="36">
        <v>2.6903500571309849</v>
      </c>
      <c r="H172" s="36">
        <v>2.9334412300222539</v>
      </c>
      <c r="I172" s="36">
        <v>0.25550314465408519</v>
      </c>
      <c r="J172" s="36">
        <v>-2.5975298960988056</v>
      </c>
      <c r="K172" s="36">
        <v>-5.1423971017409684</v>
      </c>
    </row>
    <row r="173" spans="1:11" ht="18" x14ac:dyDescent="0.35">
      <c r="A173" s="34" t="s">
        <v>428</v>
      </c>
      <c r="B173" s="36">
        <v>4.4353755768697454</v>
      </c>
      <c r="C173" s="36">
        <v>0.82166391380005166</v>
      </c>
      <c r="D173" s="36">
        <v>1.5650488524351545</v>
      </c>
      <c r="E173" s="36">
        <v>3.7937549682814904</v>
      </c>
      <c r="F173" s="36">
        <v>2.2472297610679988</v>
      </c>
      <c r="G173" s="36">
        <v>4.7181557397703671</v>
      </c>
      <c r="H173" s="36">
        <v>6.4208048548677965</v>
      </c>
      <c r="I173" s="36">
        <v>1.9310100270509167</v>
      </c>
      <c r="J173" s="36">
        <v>0.39112886055360718</v>
      </c>
      <c r="K173" s="36">
        <v>1.3686940732235513</v>
      </c>
    </row>
    <row r="174" spans="1:11" ht="18" x14ac:dyDescent="0.35">
      <c r="A174" s="34" t="s">
        <v>429</v>
      </c>
      <c r="B174" s="36">
        <v>3.4049488952352363</v>
      </c>
      <c r="C174" s="36">
        <v>-0.5570476276999301</v>
      </c>
      <c r="D174" s="36">
        <v>-5.1846590300793736</v>
      </c>
      <c r="E174" s="36">
        <v>5.9889265471398545</v>
      </c>
      <c r="F174" s="36">
        <v>2.6644079506953773</v>
      </c>
      <c r="G174" s="36">
        <v>-0.28632061544404053</v>
      </c>
      <c r="H174" s="36">
        <v>1.2412049173094317</v>
      </c>
      <c r="I174" s="36">
        <v>2.6043265646243441</v>
      </c>
      <c r="J174" s="36">
        <v>4.5219693468370394</v>
      </c>
      <c r="K174" s="36">
        <v>3.2349419223578195</v>
      </c>
    </row>
    <row r="175" spans="1:11" ht="18" x14ac:dyDescent="0.35">
      <c r="A175" s="34" t="s">
        <v>430</v>
      </c>
      <c r="B175" s="36">
        <v>4.1118778120760453</v>
      </c>
      <c r="C175" s="36">
        <v>2.154701861134896</v>
      </c>
      <c r="D175" s="36">
        <v>-2.2221071209744707</v>
      </c>
      <c r="E175" s="36">
        <v>3.0026991077517096</v>
      </c>
      <c r="F175" s="36">
        <v>1.6928084951503877</v>
      </c>
      <c r="G175" s="36">
        <v>1.0060240974266321</v>
      </c>
      <c r="H175" s="36">
        <v>1.8520397573524576</v>
      </c>
      <c r="I175" s="36">
        <v>2.4492180965164607</v>
      </c>
      <c r="J175" s="36">
        <v>1.2263843594562616</v>
      </c>
      <c r="K175" s="36">
        <v>1.3758844958382781</v>
      </c>
    </row>
    <row r="176" spans="1:11" ht="18" x14ac:dyDescent="0.35">
      <c r="A176" s="34" t="s">
        <v>431</v>
      </c>
      <c r="B176" s="36">
        <v>7.8000013444648602</v>
      </c>
      <c r="C176" s="36">
        <v>7.8999978311158401</v>
      </c>
      <c r="D176" s="36">
        <v>3.8000009923572691</v>
      </c>
      <c r="E176" s="36">
        <v>6.5000003530785762</v>
      </c>
      <c r="F176" s="36">
        <v>7.3999993828456638</v>
      </c>
      <c r="G176" s="36">
        <v>7.4999991689212351</v>
      </c>
      <c r="H176" s="36">
        <v>7.400000569882593</v>
      </c>
      <c r="I176" s="36">
        <v>6.6992506598828356</v>
      </c>
      <c r="J176" s="36">
        <v>6</v>
      </c>
      <c r="K176" s="36">
        <v>6.9000014547358859</v>
      </c>
    </row>
    <row r="177" spans="1:11" ht="18" x14ac:dyDescent="0.35">
      <c r="A177" s="34" t="s">
        <v>432</v>
      </c>
      <c r="B177" s="36">
        <v>8.4643812415567083</v>
      </c>
      <c r="C177" s="36">
        <v>5.5665956483045278</v>
      </c>
      <c r="D177" s="36">
        <v>5.3823461684356317</v>
      </c>
      <c r="E177" s="36">
        <v>6.3588860812991754</v>
      </c>
      <c r="F177" s="36">
        <v>7.9045075723474127</v>
      </c>
      <c r="G177" s="36">
        <v>5.1410136206731636</v>
      </c>
      <c r="H177" s="36">
        <v>7.2630600303698998</v>
      </c>
      <c r="I177" s="36">
        <v>6.9651333167448399</v>
      </c>
      <c r="J177" s="36">
        <v>6.9593744218600335</v>
      </c>
      <c r="K177" s="36">
        <v>6.9706045528552352</v>
      </c>
    </row>
    <row r="178" spans="1:11" ht="18" x14ac:dyDescent="0.35">
      <c r="A178" s="34" t="s">
        <v>433</v>
      </c>
      <c r="B178" s="36">
        <v>5.4350925698979324</v>
      </c>
      <c r="C178" s="36">
        <v>1.7256679083397728</v>
      </c>
      <c r="D178" s="36">
        <v>-0.69073334616454929</v>
      </c>
      <c r="E178" s="36">
        <v>7.5135906579751008</v>
      </c>
      <c r="F178" s="36">
        <v>0.83995947243222702</v>
      </c>
      <c r="G178" s="36">
        <v>7.2429672941383387</v>
      </c>
      <c r="H178" s="36">
        <v>2.7324733091088831</v>
      </c>
      <c r="I178" s="36">
        <v>0.91451914353170594</v>
      </c>
      <c r="J178" s="36">
        <v>2.941235423105752</v>
      </c>
      <c r="K178" s="36">
        <v>3.2379807667007441</v>
      </c>
    </row>
    <row r="179" spans="1:11" ht="18" x14ac:dyDescent="0.35">
      <c r="A179" s="34" t="s">
        <v>434</v>
      </c>
      <c r="B179" s="36">
        <v>11.442786069651746</v>
      </c>
      <c r="C179" s="36">
        <v>14.174107142857139</v>
      </c>
      <c r="D179" s="36">
        <v>13.000977517106563</v>
      </c>
      <c r="E179" s="36">
        <v>10.121107266435985</v>
      </c>
      <c r="F179" s="36">
        <v>7.9340141398271697</v>
      </c>
      <c r="G179" s="36">
        <v>5.0218340611353653</v>
      </c>
      <c r="H179" s="36">
        <v>2.633402633402639</v>
      </c>
      <c r="I179" s="36">
        <v>4.1863605671843374</v>
      </c>
      <c r="J179" s="36">
        <v>4.0829552819183306</v>
      </c>
      <c r="K179" s="36">
        <v>5.666251556662516</v>
      </c>
    </row>
    <row r="180" spans="1:11" ht="18" x14ac:dyDescent="0.35">
      <c r="A180" s="34" t="s">
        <v>435</v>
      </c>
      <c r="B180" s="36">
        <v>2.2904538891302764</v>
      </c>
      <c r="C180" s="36">
        <v>2.2254802324580112</v>
      </c>
      <c r="D180" s="36">
        <v>3.5102966752256037</v>
      </c>
      <c r="E180" s="36">
        <v>3.9956787703640231</v>
      </c>
      <c r="F180" s="36">
        <v>4.8837639460034268</v>
      </c>
      <c r="G180" s="36">
        <v>4.8203435162355248</v>
      </c>
      <c r="H180" s="36">
        <v>3.9677926327800463</v>
      </c>
      <c r="I180" s="36">
        <v>5.871726319212442</v>
      </c>
      <c r="J180" s="36">
        <v>5.2536121517380678</v>
      </c>
      <c r="K180" s="36">
        <v>5.0441726956490527</v>
      </c>
    </row>
    <row r="181" spans="1:11" ht="18" x14ac:dyDescent="0.35">
      <c r="A181" s="34" t="s">
        <v>436</v>
      </c>
      <c r="B181" s="36">
        <v>-4.1657757218319205</v>
      </c>
      <c r="C181" s="36">
        <v>3.0995198686075014</v>
      </c>
      <c r="D181" s="36">
        <v>2.2906127037661577</v>
      </c>
      <c r="E181" s="36">
        <v>3.5856573705179215</v>
      </c>
      <c r="F181" s="36">
        <v>2.7851458885941582</v>
      </c>
      <c r="G181" s="36">
        <v>0.89032258064516157</v>
      </c>
      <c r="H181" s="36">
        <v>-3.120603657756746</v>
      </c>
      <c r="I181" s="36">
        <v>2.0726072607260733</v>
      </c>
      <c r="J181" s="36">
        <v>3.7118468701500262</v>
      </c>
      <c r="K181" s="36">
        <v>3.3794737498441236</v>
      </c>
    </row>
    <row r="182" spans="1:11" ht="18" x14ac:dyDescent="0.35">
      <c r="A182" s="34" t="s">
        <v>437</v>
      </c>
      <c r="B182" s="36">
        <v>4.7541899577106363</v>
      </c>
      <c r="C182" s="36">
        <v>3.390421369603132</v>
      </c>
      <c r="D182" s="36">
        <v>-4.3905924792351243</v>
      </c>
      <c r="E182" s="36">
        <v>3.3233305118322676</v>
      </c>
      <c r="F182" s="36">
        <v>-0.29435443018670071</v>
      </c>
      <c r="G182" s="36">
        <v>1.2939789497606711</v>
      </c>
      <c r="H182" s="36">
        <v>2.6539184236130211</v>
      </c>
      <c r="I182" s="36">
        <v>-0.57592525265685879</v>
      </c>
      <c r="J182" s="36">
        <v>-0.57852156773637375</v>
      </c>
      <c r="K182" s="36">
        <v>-2.268341000000035</v>
      </c>
    </row>
    <row r="183" spans="1:11" ht="18" x14ac:dyDescent="0.35">
      <c r="A183" s="34" t="s">
        <v>438</v>
      </c>
      <c r="B183" s="36">
        <v>6.7096203918459452</v>
      </c>
      <c r="C183" s="36">
        <v>4.2377768357351187</v>
      </c>
      <c r="D183" s="36">
        <v>3.0434489548418071</v>
      </c>
      <c r="E183" s="36">
        <v>3.5106086386031023</v>
      </c>
      <c r="F183" s="36">
        <v>-1.9171776796263629</v>
      </c>
      <c r="G183" s="36">
        <v>3.9976660793571028</v>
      </c>
      <c r="H183" s="36">
        <v>2.8747542925963216</v>
      </c>
      <c r="I183" s="36">
        <v>2.8231595810600538</v>
      </c>
      <c r="J183" s="36">
        <v>1.1494083927390193</v>
      </c>
      <c r="K183" s="36">
        <v>1.1697690977520097</v>
      </c>
    </row>
    <row r="184" spans="1:11" ht="18" x14ac:dyDescent="0.35">
      <c r="A184" s="34" t="s">
        <v>439</v>
      </c>
      <c r="B184" s="36">
        <v>5.0304577758870863</v>
      </c>
      <c r="C184" s="36">
        <v>0.84525144150495635</v>
      </c>
      <c r="D184" s="36">
        <v>-4.7044659810484291</v>
      </c>
      <c r="E184" s="36">
        <v>8.4873721868075052</v>
      </c>
      <c r="F184" s="36">
        <v>11.11349554785059</v>
      </c>
      <c r="G184" s="36">
        <v>4.7899402070344053</v>
      </c>
      <c r="H184" s="36">
        <v>8.4913093926863468</v>
      </c>
      <c r="I184" s="36">
        <v>5.1666907030455178</v>
      </c>
      <c r="J184" s="36">
        <v>6.0858866319867246</v>
      </c>
      <c r="K184" s="36">
        <v>3.1838315430661339</v>
      </c>
    </row>
    <row r="185" spans="1:11" ht="18" x14ac:dyDescent="0.35">
      <c r="A185" s="34" t="s">
        <v>440</v>
      </c>
      <c r="B185" s="36">
        <v>11.059299470450014</v>
      </c>
      <c r="C185" s="36">
        <v>14.7</v>
      </c>
      <c r="D185" s="36">
        <v>6.100000114856428</v>
      </c>
      <c r="E185" s="36">
        <v>9.1999999880548273</v>
      </c>
      <c r="F185" s="36">
        <v>14.699999927872341</v>
      </c>
      <c r="G185" s="36">
        <v>11.099999961554488</v>
      </c>
      <c r="H185" s="36">
        <v>10.200000101398984</v>
      </c>
      <c r="I185" s="36">
        <v>10.299999970545912</v>
      </c>
      <c r="J185" s="36">
        <v>6.4999999095166601</v>
      </c>
      <c r="K185" s="36">
        <v>6.1999999999999886</v>
      </c>
    </row>
    <row r="186" spans="1:11" ht="18" x14ac:dyDescent="0.35">
      <c r="A186" s="34" t="s">
        <v>441</v>
      </c>
      <c r="B186" s="36">
        <v>6.3505648750427923</v>
      </c>
      <c r="C186" s="36">
        <v>7.9832609045549674</v>
      </c>
      <c r="D186" s="36">
        <v>-4.43285139365031</v>
      </c>
      <c r="E186" s="36">
        <v>-2.7294279119096672</v>
      </c>
      <c r="F186" s="36">
        <v>8.453323926498399</v>
      </c>
      <c r="G186" s="36">
        <v>0.1744581448298419</v>
      </c>
      <c r="H186" s="36">
        <v>1.2981876143810069</v>
      </c>
      <c r="I186" s="36">
        <v>2.2358659354620585</v>
      </c>
      <c r="J186" s="36">
        <v>2.6421472362911942</v>
      </c>
      <c r="K186" s="36">
        <v>2.743244631665462</v>
      </c>
    </row>
    <row r="187" spans="1:11" ht="18" x14ac:dyDescent="0.35">
      <c r="A187" s="34" t="s">
        <v>442</v>
      </c>
      <c r="B187" s="36">
        <v>8.4124259655052498</v>
      </c>
      <c r="C187" s="36">
        <v>8.7087519014194044</v>
      </c>
      <c r="D187" s="36">
        <v>6.8015173480691686</v>
      </c>
      <c r="E187" s="36">
        <v>5.6376116379861969</v>
      </c>
      <c r="F187" s="36">
        <v>9.3916554928836291</v>
      </c>
      <c r="G187" s="36">
        <v>3.83745560594555</v>
      </c>
      <c r="H187" s="36">
        <v>3.5869058263229903</v>
      </c>
      <c r="I187" s="36">
        <v>5.1063073242906967</v>
      </c>
      <c r="J187" s="36">
        <v>5.1878598625474837</v>
      </c>
      <c r="K187" s="36">
        <v>4.6565755980511483</v>
      </c>
    </row>
    <row r="188" spans="1:11" ht="18" x14ac:dyDescent="0.35">
      <c r="A188" s="34" t="s">
        <v>443</v>
      </c>
      <c r="B188" s="36">
        <v>7.9000007659780351</v>
      </c>
      <c r="C188" s="36">
        <v>2.2999999911901483</v>
      </c>
      <c r="D188" s="36">
        <v>-14.800000015035678</v>
      </c>
      <c r="E188" s="36">
        <v>4.2000000179950518</v>
      </c>
      <c r="F188" s="36">
        <v>5.465531905431618</v>
      </c>
      <c r="G188" s="36">
        <v>0.23868130555248968</v>
      </c>
      <c r="H188" s="36">
        <v>-2.67296493157545E-2</v>
      </c>
      <c r="I188" s="36">
        <v>-6.5526188910804279</v>
      </c>
      <c r="J188" s="36">
        <v>-9.7729739465535204</v>
      </c>
      <c r="K188" s="36">
        <v>2.3076019342476428</v>
      </c>
    </row>
    <row r="189" spans="1:11" ht="18" x14ac:dyDescent="0.35">
      <c r="A189" s="34" t="s">
        <v>444</v>
      </c>
      <c r="B189" s="36">
        <v>3.1843901736723836</v>
      </c>
      <c r="C189" s="36">
        <v>3.1918362761038424</v>
      </c>
      <c r="D189" s="36">
        <v>-5.2429219066759032</v>
      </c>
      <c r="E189" s="36">
        <v>1.6354490533237112</v>
      </c>
      <c r="F189" s="36">
        <v>6.3589202034465018</v>
      </c>
      <c r="G189" s="36">
        <v>5.1046794284748955</v>
      </c>
      <c r="H189" s="36">
        <v>5.7899060702851131</v>
      </c>
      <c r="I189" s="36">
        <v>3.2849261333171</v>
      </c>
      <c r="J189" s="36">
        <v>3.8288670556518127</v>
      </c>
      <c r="K189" s="36">
        <v>3.0364597957398587</v>
      </c>
    </row>
    <row r="190" spans="1:11" ht="18" x14ac:dyDescent="0.35">
      <c r="A190" s="34" t="s">
        <v>445</v>
      </c>
      <c r="B190" s="36">
        <v>2.3567082298228854</v>
      </c>
      <c r="C190" s="36">
        <v>-0.47254031742349412</v>
      </c>
      <c r="D190" s="36">
        <v>-4.1877594383224022</v>
      </c>
      <c r="E190" s="36">
        <v>1.6945471397559828</v>
      </c>
      <c r="F190" s="36">
        <v>1.4526239700938675</v>
      </c>
      <c r="G190" s="36">
        <v>1.4813298290309547</v>
      </c>
      <c r="H190" s="36">
        <v>2.0523885084233058</v>
      </c>
      <c r="I190" s="36">
        <v>3.0542510117523847</v>
      </c>
      <c r="J190" s="36">
        <v>2.345939517145041</v>
      </c>
      <c r="K190" s="36">
        <v>1.9357909496915795</v>
      </c>
    </row>
    <row r="191" spans="1:11" ht="18" x14ac:dyDescent="0.35">
      <c r="A191" s="34" t="s">
        <v>446</v>
      </c>
      <c r="B191" s="36">
        <v>1.7785702396528933</v>
      </c>
      <c r="C191" s="36">
        <v>-0.29162145869395317</v>
      </c>
      <c r="D191" s="36">
        <v>-2.7755295741680754</v>
      </c>
      <c r="E191" s="36">
        <v>2.5319206161631485</v>
      </c>
      <c r="F191" s="36">
        <v>1.6014546724713909</v>
      </c>
      <c r="G191" s="36">
        <v>2.2240308538571441</v>
      </c>
      <c r="H191" s="36">
        <v>1.6773315299245297</v>
      </c>
      <c r="I191" s="36">
        <v>2.5691935941892723</v>
      </c>
      <c r="J191" s="36">
        <v>2.861587025272371</v>
      </c>
      <c r="K191" s="36">
        <v>1.4852791931914595</v>
      </c>
    </row>
    <row r="192" spans="1:11" ht="18" x14ac:dyDescent="0.35">
      <c r="A192" s="34" t="s">
        <v>447</v>
      </c>
      <c r="B192" s="36">
        <v>6.5415108477149033</v>
      </c>
      <c r="C192" s="36">
        <v>7.1761446620375722</v>
      </c>
      <c r="D192" s="36">
        <v>4.2434941779263511</v>
      </c>
      <c r="E192" s="36">
        <v>7.8034096684424696</v>
      </c>
      <c r="F192" s="36">
        <v>5.1621330257971181</v>
      </c>
      <c r="G192" s="36">
        <v>3.5381787068568684</v>
      </c>
      <c r="H192" s="36">
        <v>4.6375386431141408</v>
      </c>
      <c r="I192" s="36">
        <v>3.2387912162160148</v>
      </c>
      <c r="J192" s="36">
        <v>0.37074126695787868</v>
      </c>
      <c r="K192" s="36">
        <v>1.4534314970203752</v>
      </c>
    </row>
    <row r="193" spans="1:11" ht="18" x14ac:dyDescent="0.35">
      <c r="A193" s="34" t="s">
        <v>448</v>
      </c>
      <c r="B193" s="36">
        <v>9.9211538482256287</v>
      </c>
      <c r="C193" s="36">
        <v>9.00000000029533</v>
      </c>
      <c r="D193" s="36">
        <v>8.0999999958000899</v>
      </c>
      <c r="E193" s="36">
        <v>8.5000000007519674</v>
      </c>
      <c r="F193" s="36">
        <v>8.2999999990805264</v>
      </c>
      <c r="G193" s="36">
        <v>8.2000000009471137</v>
      </c>
      <c r="H193" s="36">
        <v>8.0000000011040413</v>
      </c>
      <c r="I193" s="36">
        <v>7.7925223712405796</v>
      </c>
      <c r="J193" s="36">
        <v>7.9999999989161665</v>
      </c>
      <c r="K193" s="36">
        <v>7.8000000015178585</v>
      </c>
    </row>
    <row r="194" spans="1:11" ht="18" x14ac:dyDescent="0.35">
      <c r="A194" s="34" t="s">
        <v>449</v>
      </c>
      <c r="B194" s="36">
        <v>5.1735132577705514</v>
      </c>
      <c r="C194" s="36">
        <v>6.4485213581599234</v>
      </c>
      <c r="D194" s="36">
        <v>3.3128158015617686</v>
      </c>
      <c r="E194" s="36">
        <v>1.629081596357679</v>
      </c>
      <c r="F194" s="36">
        <v>1.2232255354892771</v>
      </c>
      <c r="G194" s="36">
        <v>1.7547499265252497</v>
      </c>
      <c r="H194" s="36">
        <v>1.9691460803968823</v>
      </c>
      <c r="I194" s="36">
        <v>2.3310062149057842</v>
      </c>
      <c r="J194" s="36">
        <v>-0.80109417741304867</v>
      </c>
      <c r="K194" s="36">
        <v>4.0005744862451564</v>
      </c>
    </row>
    <row r="195" spans="1:11" ht="18" x14ac:dyDescent="0.35">
      <c r="A195" s="34" t="s">
        <v>450</v>
      </c>
      <c r="B195" s="36">
        <v>8.7535788078585028</v>
      </c>
      <c r="C195" s="36">
        <v>5.2778541239878223</v>
      </c>
      <c r="D195" s="36">
        <v>-3.2023026574900371</v>
      </c>
      <c r="E195" s="36">
        <v>-1.4887912507834784</v>
      </c>
      <c r="F195" s="36">
        <v>4.1764253592392748</v>
      </c>
      <c r="G195" s="36">
        <v>5.6259569750864102</v>
      </c>
      <c r="H195" s="36">
        <v>1.3430940360747599</v>
      </c>
      <c r="I195" s="36">
        <v>-3.8943864745066179</v>
      </c>
      <c r="J195" s="36"/>
      <c r="K195" s="36"/>
    </row>
    <row r="196" spans="1:11" ht="18" x14ac:dyDescent="0.35">
      <c r="A196" s="34" t="s">
        <v>451</v>
      </c>
      <c r="B196" s="36">
        <v>7.1295044839632311</v>
      </c>
      <c r="C196" s="36">
        <v>5.6617712080243194</v>
      </c>
      <c r="D196" s="36">
        <v>5.3978975427667564</v>
      </c>
      <c r="E196" s="36">
        <v>6.4232382171749691</v>
      </c>
      <c r="F196" s="36">
        <v>6.2403027488752656</v>
      </c>
      <c r="G196" s="36">
        <v>5.2473671560486963</v>
      </c>
      <c r="H196" s="36">
        <v>5.4218829913071289</v>
      </c>
      <c r="I196" s="36">
        <v>5.983654636978514</v>
      </c>
      <c r="J196" s="36">
        <v>6.6792887889142776</v>
      </c>
      <c r="K196" s="36">
        <v>6.2108116678999181</v>
      </c>
    </row>
    <row r="197" spans="1:11" ht="18" x14ac:dyDescent="0.35">
      <c r="A197" s="34" t="s">
        <v>452</v>
      </c>
      <c r="B197" s="36">
        <v>6.5905935439083096</v>
      </c>
      <c r="C197" s="36">
        <v>6.0792933610127902</v>
      </c>
      <c r="D197" s="36">
        <v>8.6625352545039398</v>
      </c>
      <c r="E197" s="36">
        <v>8.0990889187089401</v>
      </c>
      <c r="F197" s="36">
        <v>12.413635398461301</v>
      </c>
      <c r="G197" s="36">
        <v>6.2842363744678398</v>
      </c>
      <c r="H197" s="36">
        <v>2.21742221250065</v>
      </c>
      <c r="I197" s="36">
        <v>-0.18189113280728</v>
      </c>
      <c r="J197" s="36">
        <v>3.4287322132004299</v>
      </c>
      <c r="K197" s="36">
        <v>4.1156581555322296</v>
      </c>
    </row>
    <row r="198" spans="1:11" ht="18" x14ac:dyDescent="0.35">
      <c r="A198" s="34" t="s">
        <v>453</v>
      </c>
      <c r="B198" s="36">
        <v>4.2546773966660254</v>
      </c>
      <c r="C198" s="36">
        <v>1.8186372327189986</v>
      </c>
      <c r="D198" s="36">
        <v>-1.7374252720811398</v>
      </c>
      <c r="E198" s="36">
        <v>4.3168434949395476</v>
      </c>
      <c r="F198" s="36">
        <v>3.1768597110933854</v>
      </c>
      <c r="G198" s="36">
        <v>2.4461139352345072</v>
      </c>
      <c r="H198" s="36">
        <v>2.6326540872255322</v>
      </c>
      <c r="I198" s="36">
        <v>2.8638996778958017</v>
      </c>
      <c r="J198" s="36">
        <v>2.8309085768657383</v>
      </c>
      <c r="K198" s="36">
        <v>2.4870612110455852</v>
      </c>
    </row>
    <row r="199" spans="1:11" ht="18" x14ac:dyDescent="0.35">
      <c r="A199" s="34" t="s">
        <v>454</v>
      </c>
      <c r="B199" s="36">
        <v>3.338427956050964</v>
      </c>
      <c r="C199" s="36">
        <v>3.6475694701263279</v>
      </c>
      <c r="D199" s="36">
        <v>3.8662295158774214</v>
      </c>
      <c r="E199" s="36">
        <v>7.7023070396186455</v>
      </c>
      <c r="F199" s="36">
        <v>-12.714896895411698</v>
      </c>
      <c r="G199" s="36">
        <v>2.3929902093532007</v>
      </c>
      <c r="H199" s="36">
        <v>4.8235190665053267</v>
      </c>
      <c r="I199" s="36">
        <v>-0.18869023245090943</v>
      </c>
      <c r="J199" s="36">
        <v>-28.096834889593325</v>
      </c>
      <c r="K199" s="36">
        <v>-9.7791684171342581</v>
      </c>
    </row>
    <row r="200" spans="1:11" ht="18" x14ac:dyDescent="0.35">
      <c r="A200" s="34" t="s">
        <v>455</v>
      </c>
      <c r="B200" s="36">
        <v>8.3524362444740774</v>
      </c>
      <c r="C200" s="36">
        <v>7.7738958154236002</v>
      </c>
      <c r="D200" s="36">
        <v>9.2203484058663037</v>
      </c>
      <c r="E200" s="36">
        <v>10.298205851749259</v>
      </c>
      <c r="F200" s="36">
        <v>5.5646247167387344</v>
      </c>
      <c r="G200" s="36">
        <v>7.5976169688654522</v>
      </c>
      <c r="H200" s="36">
        <v>5.0593763782265739</v>
      </c>
      <c r="I200" s="36">
        <v>4.6958263726904761</v>
      </c>
      <c r="J200" s="36">
        <v>2.9198811101871343</v>
      </c>
      <c r="K200" s="36">
        <v>3.6097418150226446</v>
      </c>
    </row>
    <row r="201" spans="1:11" ht="18" x14ac:dyDescent="0.35">
      <c r="A201" s="34" t="s">
        <v>456</v>
      </c>
      <c r="B201" s="36">
        <v>-3.6533270433956204</v>
      </c>
      <c r="C201" s="36">
        <v>-17.668946597618657</v>
      </c>
      <c r="D201" s="36">
        <v>12.019560611012324</v>
      </c>
      <c r="E201" s="36">
        <v>12.581027124194691</v>
      </c>
      <c r="F201" s="36">
        <v>15.445732716852064</v>
      </c>
      <c r="G201" s="36">
        <v>14.779595193904527</v>
      </c>
      <c r="H201" s="36">
        <v>5.5297868667254022</v>
      </c>
      <c r="I201" s="36">
        <v>2.1270843724211943</v>
      </c>
      <c r="J201" s="36">
        <v>1.6895942056568884</v>
      </c>
      <c r="K201" s="36">
        <v>0.61571360428412447</v>
      </c>
    </row>
  </sheetData>
  <hyperlinks>
    <hyperlink ref="A1" location="Topics!A1" display="Home" xr:uid="{DDC6C159-8ECD-47BF-B115-F125C47D96F8}"/>
  </hyperlink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8E784-AD4F-4074-94C1-A5D3B26DDBE9}">
  <dimension ref="A1:P59"/>
  <sheetViews>
    <sheetView zoomScale="90" zoomScaleNormal="370" workbookViewId="0"/>
  </sheetViews>
  <sheetFormatPr defaultRowHeight="14.4" x14ac:dyDescent="0.3"/>
  <cols>
    <col min="1" max="1" width="11.33203125" bestFit="1" customWidth="1"/>
    <col min="2" max="2" width="18.109375" bestFit="1" customWidth="1"/>
    <col min="3" max="3" width="15.6640625" bestFit="1" customWidth="1"/>
    <col min="4" max="4" width="8.44140625" bestFit="1" customWidth="1"/>
    <col min="6" max="6" width="21.109375" bestFit="1" customWidth="1"/>
    <col min="7" max="7" width="11.5546875" customWidth="1"/>
    <col min="8" max="8" width="11.5546875" style="26" customWidth="1"/>
    <col min="9" max="9" width="93.88671875" bestFit="1" customWidth="1"/>
  </cols>
  <sheetData>
    <row r="1" spans="1:16" s="26" customFormat="1" ht="23.4" x14ac:dyDescent="0.45">
      <c r="A1" s="13" t="s">
        <v>196</v>
      </c>
    </row>
    <row r="2" spans="1:16" s="26" customFormat="1" x14ac:dyDescent="0.3">
      <c r="A2" s="80" t="s">
        <v>583</v>
      </c>
      <c r="B2" s="80"/>
      <c r="C2" s="80"/>
    </row>
    <row r="3" spans="1:16" ht="43.2" x14ac:dyDescent="0.3">
      <c r="A3" s="30" t="s">
        <v>187</v>
      </c>
      <c r="B3" s="30" t="s">
        <v>461</v>
      </c>
      <c r="C3" s="30" t="s">
        <v>462</v>
      </c>
      <c r="D3" s="31" t="s">
        <v>463</v>
      </c>
      <c r="E3" s="26"/>
      <c r="F3" s="30" t="s">
        <v>462</v>
      </c>
      <c r="G3" s="30" t="s">
        <v>580</v>
      </c>
      <c r="H3" s="41"/>
    </row>
    <row r="4" spans="1:16" x14ac:dyDescent="0.3">
      <c r="A4" s="29" t="s">
        <v>464</v>
      </c>
      <c r="B4" s="29" t="s">
        <v>465</v>
      </c>
      <c r="C4" s="29" t="s">
        <v>227</v>
      </c>
      <c r="D4" s="29">
        <v>3063</v>
      </c>
      <c r="E4" s="26"/>
      <c r="F4" s="29" t="s">
        <v>227</v>
      </c>
      <c r="G4" s="32">
        <f>SUMIF(C4:C58,$C$4,D4:D58)</f>
        <v>24511</v>
      </c>
      <c r="H4" s="42"/>
      <c r="I4" s="39" t="s">
        <v>578</v>
      </c>
      <c r="J4" s="40"/>
      <c r="K4" s="40"/>
      <c r="L4" s="40"/>
      <c r="M4" s="40"/>
      <c r="N4" s="40"/>
      <c r="O4" s="38"/>
      <c r="P4" s="38"/>
    </row>
    <row r="5" spans="1:16" x14ac:dyDescent="0.3">
      <c r="A5" s="29" t="s">
        <v>466</v>
      </c>
      <c r="B5" s="29" t="s">
        <v>467</v>
      </c>
      <c r="C5" s="29" t="s">
        <v>227</v>
      </c>
      <c r="D5" s="29">
        <v>274</v>
      </c>
      <c r="E5" s="26"/>
      <c r="F5" s="29" t="s">
        <v>468</v>
      </c>
      <c r="G5" s="32">
        <f>SUMIF(C4:C58,$C$6,D4:D58)</f>
        <v>16633</v>
      </c>
      <c r="H5" s="43"/>
      <c r="I5" s="37" t="s">
        <v>579</v>
      </c>
      <c r="J5" s="40"/>
      <c r="K5" s="40"/>
      <c r="L5" s="40"/>
      <c r="M5" s="40"/>
      <c r="N5" s="40"/>
      <c r="O5" s="38"/>
      <c r="P5" s="38"/>
    </row>
    <row r="6" spans="1:16" x14ac:dyDescent="0.3">
      <c r="A6" s="29" t="s">
        <v>469</v>
      </c>
      <c r="B6" s="29" t="s">
        <v>470</v>
      </c>
      <c r="C6" s="29" t="s">
        <v>468</v>
      </c>
      <c r="D6" s="29">
        <v>1621</v>
      </c>
      <c r="E6" s="26"/>
      <c r="F6" s="29" t="s">
        <v>471</v>
      </c>
      <c r="G6" s="32">
        <f>SUMIF(C4:C58,$C$7,D4:D58)</f>
        <v>22967</v>
      </c>
      <c r="H6" s="42"/>
      <c r="I6" s="39"/>
      <c r="J6" s="40"/>
      <c r="K6" s="40"/>
      <c r="L6" s="40"/>
      <c r="M6" s="40"/>
      <c r="N6" s="40"/>
    </row>
    <row r="7" spans="1:16" x14ac:dyDescent="0.3">
      <c r="A7" s="29" t="s">
        <v>472</v>
      </c>
      <c r="B7" s="29" t="s">
        <v>473</v>
      </c>
      <c r="C7" s="29" t="s">
        <v>471</v>
      </c>
      <c r="D7" s="29">
        <v>2034</v>
      </c>
      <c r="E7" s="26"/>
      <c r="F7" s="29" t="s">
        <v>474</v>
      </c>
      <c r="G7" s="32">
        <f>SUMIF(C4:C58,$C$12,D4:D58)</f>
        <v>30178</v>
      </c>
      <c r="H7" s="43"/>
      <c r="J7" s="37"/>
    </row>
    <row r="8" spans="1:16" x14ac:dyDescent="0.3">
      <c r="A8" s="29" t="s">
        <v>475</v>
      </c>
      <c r="B8" s="29" t="s">
        <v>476</v>
      </c>
      <c r="C8" s="29" t="s">
        <v>468</v>
      </c>
      <c r="D8" s="29">
        <v>1219</v>
      </c>
      <c r="E8" s="26"/>
      <c r="F8" s="29" t="s">
        <v>477</v>
      </c>
      <c r="G8" s="32">
        <f>SUMIF(C4:C58,$C$17,D4:D58)</f>
        <v>12231</v>
      </c>
      <c r="H8" s="43"/>
    </row>
    <row r="9" spans="1:16" x14ac:dyDescent="0.3">
      <c r="A9" s="29" t="s">
        <v>478</v>
      </c>
      <c r="B9" s="29" t="s">
        <v>479</v>
      </c>
      <c r="C9" s="29" t="s">
        <v>471</v>
      </c>
      <c r="D9" s="29">
        <v>1817</v>
      </c>
      <c r="E9" s="26"/>
      <c r="F9" s="44" t="s">
        <v>217</v>
      </c>
      <c r="G9" s="45">
        <f>SUM(G4:G8)</f>
        <v>106520</v>
      </c>
      <c r="H9" s="46"/>
    </row>
    <row r="10" spans="1:16" x14ac:dyDescent="0.3">
      <c r="A10" s="29" t="s">
        <v>480</v>
      </c>
      <c r="B10" s="29" t="s">
        <v>481</v>
      </c>
      <c r="C10" s="29" t="s">
        <v>468</v>
      </c>
      <c r="D10" s="29">
        <v>2998</v>
      </c>
      <c r="E10" s="26"/>
      <c r="H10"/>
    </row>
    <row r="11" spans="1:16" x14ac:dyDescent="0.3">
      <c r="A11" s="29" t="s">
        <v>482</v>
      </c>
      <c r="B11" s="29" t="s">
        <v>483</v>
      </c>
      <c r="C11" s="29" t="s">
        <v>227</v>
      </c>
      <c r="D11" s="29">
        <v>1944</v>
      </c>
      <c r="E11" s="26"/>
      <c r="H11"/>
    </row>
    <row r="12" spans="1:16" x14ac:dyDescent="0.3">
      <c r="A12" s="29" t="s">
        <v>484</v>
      </c>
      <c r="B12" s="29" t="s">
        <v>485</v>
      </c>
      <c r="C12" s="29" t="s">
        <v>474</v>
      </c>
      <c r="D12" s="29">
        <v>1976</v>
      </c>
      <c r="E12" s="26"/>
      <c r="H12"/>
    </row>
    <row r="13" spans="1:16" x14ac:dyDescent="0.3">
      <c r="A13" s="29" t="s">
        <v>486</v>
      </c>
      <c r="B13" s="29" t="s">
        <v>487</v>
      </c>
      <c r="C13" s="29" t="s">
        <v>474</v>
      </c>
      <c r="D13" s="29">
        <v>1396</v>
      </c>
      <c r="E13" s="26"/>
      <c r="H13"/>
    </row>
    <row r="14" spans="1:16" x14ac:dyDescent="0.3">
      <c r="A14" s="29" t="s">
        <v>488</v>
      </c>
      <c r="B14" s="29" t="s">
        <v>489</v>
      </c>
      <c r="C14" s="29" t="s">
        <v>468</v>
      </c>
      <c r="D14" s="29">
        <v>2171</v>
      </c>
      <c r="E14" s="26"/>
      <c r="H14"/>
    </row>
    <row r="15" spans="1:16" x14ac:dyDescent="0.3">
      <c r="A15" s="29" t="s">
        <v>490</v>
      </c>
      <c r="B15" s="29" t="s">
        <v>491</v>
      </c>
      <c r="C15" s="29" t="s">
        <v>474</v>
      </c>
      <c r="D15" s="29">
        <v>2050</v>
      </c>
      <c r="E15" s="26"/>
      <c r="H15"/>
    </row>
    <row r="16" spans="1:16" x14ac:dyDescent="0.3">
      <c r="A16" s="29" t="s">
        <v>492</v>
      </c>
      <c r="B16" s="29" t="s">
        <v>493</v>
      </c>
      <c r="C16" s="29" t="s">
        <v>474</v>
      </c>
      <c r="D16" s="29">
        <v>2739</v>
      </c>
      <c r="E16" s="26"/>
      <c r="H16"/>
    </row>
    <row r="17" spans="1:8" x14ac:dyDescent="0.3">
      <c r="A17" s="29" t="s">
        <v>494</v>
      </c>
      <c r="B17" s="29" t="s">
        <v>495</v>
      </c>
      <c r="C17" s="29" t="s">
        <v>477</v>
      </c>
      <c r="D17" s="29">
        <v>1877</v>
      </c>
      <c r="E17" s="26"/>
      <c r="H17"/>
    </row>
    <row r="18" spans="1:8" x14ac:dyDescent="0.3">
      <c r="A18" s="29" t="s">
        <v>496</v>
      </c>
      <c r="B18" s="29" t="s">
        <v>497</v>
      </c>
      <c r="C18" s="29" t="s">
        <v>471</v>
      </c>
      <c r="D18" s="29">
        <v>2896</v>
      </c>
      <c r="E18" s="26"/>
      <c r="F18" s="26"/>
      <c r="G18" s="26"/>
    </row>
    <row r="19" spans="1:8" x14ac:dyDescent="0.3">
      <c r="A19" s="29" t="s">
        <v>498</v>
      </c>
      <c r="B19" s="29" t="s">
        <v>499</v>
      </c>
      <c r="C19" s="29" t="s">
        <v>227</v>
      </c>
      <c r="D19" s="29">
        <v>2298</v>
      </c>
      <c r="E19" s="26"/>
      <c r="F19" s="26"/>
      <c r="G19" s="26"/>
    </row>
    <row r="20" spans="1:8" x14ac:dyDescent="0.3">
      <c r="A20" s="29" t="s">
        <v>500</v>
      </c>
      <c r="B20" s="29" t="s">
        <v>501</v>
      </c>
      <c r="C20" s="29" t="s">
        <v>227</v>
      </c>
      <c r="D20" s="29">
        <v>1134</v>
      </c>
      <c r="E20" s="26"/>
      <c r="F20" s="26"/>
      <c r="G20" s="26"/>
    </row>
    <row r="21" spans="1:8" x14ac:dyDescent="0.3">
      <c r="A21" s="29" t="s">
        <v>502</v>
      </c>
      <c r="B21" s="29" t="s">
        <v>503</v>
      </c>
      <c r="C21" s="29" t="s">
        <v>468</v>
      </c>
      <c r="D21" s="29">
        <v>1262</v>
      </c>
      <c r="E21" s="26"/>
      <c r="F21" s="26"/>
      <c r="G21" s="26"/>
    </row>
    <row r="22" spans="1:8" x14ac:dyDescent="0.3">
      <c r="A22" s="29" t="s">
        <v>504</v>
      </c>
      <c r="B22" s="29" t="s">
        <v>505</v>
      </c>
      <c r="C22" s="29" t="s">
        <v>471</v>
      </c>
      <c r="D22" s="29">
        <v>3489</v>
      </c>
      <c r="E22" s="26"/>
      <c r="F22" s="26"/>
      <c r="G22" s="26"/>
    </row>
    <row r="23" spans="1:8" x14ac:dyDescent="0.3">
      <c r="A23" s="29" t="s">
        <v>506</v>
      </c>
      <c r="B23" s="29" t="s">
        <v>507</v>
      </c>
      <c r="C23" s="29" t="s">
        <v>227</v>
      </c>
      <c r="D23" s="29">
        <v>3460</v>
      </c>
      <c r="E23" s="26"/>
      <c r="F23" s="26"/>
      <c r="G23" s="26"/>
    </row>
    <row r="24" spans="1:8" x14ac:dyDescent="0.3">
      <c r="A24" s="29" t="s">
        <v>508</v>
      </c>
      <c r="B24" s="29" t="s">
        <v>509</v>
      </c>
      <c r="C24" s="29" t="s">
        <v>227</v>
      </c>
      <c r="D24" s="29">
        <v>1076</v>
      </c>
      <c r="E24" s="26"/>
      <c r="F24" s="26"/>
      <c r="G24" s="26"/>
    </row>
    <row r="25" spans="1:8" x14ac:dyDescent="0.3">
      <c r="A25" s="29" t="s">
        <v>510</v>
      </c>
      <c r="B25" s="29" t="s">
        <v>511</v>
      </c>
      <c r="C25" s="29" t="s">
        <v>468</v>
      </c>
      <c r="D25" s="29">
        <v>104</v>
      </c>
      <c r="E25" s="26"/>
      <c r="F25" s="26"/>
      <c r="G25" s="26"/>
    </row>
    <row r="26" spans="1:8" x14ac:dyDescent="0.3">
      <c r="A26" s="29" t="s">
        <v>512</v>
      </c>
      <c r="B26" s="29" t="s">
        <v>513</v>
      </c>
      <c r="C26" s="29" t="s">
        <v>477</v>
      </c>
      <c r="D26" s="29">
        <v>180</v>
      </c>
      <c r="E26" s="26"/>
      <c r="F26" s="26"/>
      <c r="G26" s="26"/>
    </row>
    <row r="27" spans="1:8" x14ac:dyDescent="0.3">
      <c r="A27" s="29" t="s">
        <v>514</v>
      </c>
      <c r="B27" s="29" t="s">
        <v>515</v>
      </c>
      <c r="C27" s="29" t="s">
        <v>468</v>
      </c>
      <c r="D27" s="29">
        <v>1873</v>
      </c>
      <c r="E27" s="26"/>
      <c r="F27" s="26"/>
      <c r="G27" s="26"/>
    </row>
    <row r="28" spans="1:8" x14ac:dyDescent="0.3">
      <c r="A28" s="29" t="s">
        <v>516</v>
      </c>
      <c r="B28" s="29" t="s">
        <v>517</v>
      </c>
      <c r="C28" s="29" t="s">
        <v>474</v>
      </c>
      <c r="D28" s="29">
        <v>2348</v>
      </c>
      <c r="E28" s="26"/>
      <c r="F28" s="26"/>
      <c r="G28" s="26"/>
    </row>
    <row r="29" spans="1:8" x14ac:dyDescent="0.3">
      <c r="A29" s="29" t="s">
        <v>518</v>
      </c>
      <c r="B29" s="29" t="s">
        <v>519</v>
      </c>
      <c r="C29" s="29" t="s">
        <v>227</v>
      </c>
      <c r="D29" s="29">
        <v>1370</v>
      </c>
      <c r="E29" s="26"/>
      <c r="F29" s="26"/>
      <c r="G29" s="26"/>
    </row>
    <row r="30" spans="1:8" x14ac:dyDescent="0.3">
      <c r="A30" s="29" t="s">
        <v>520</v>
      </c>
      <c r="B30" s="29" t="s">
        <v>521</v>
      </c>
      <c r="C30" s="29" t="s">
        <v>474</v>
      </c>
      <c r="D30" s="29">
        <v>1764</v>
      </c>
      <c r="E30" s="26"/>
      <c r="F30" s="26"/>
      <c r="G30" s="26"/>
    </row>
    <row r="31" spans="1:8" x14ac:dyDescent="0.3">
      <c r="A31" s="29" t="s">
        <v>522</v>
      </c>
      <c r="B31" s="29" t="s">
        <v>523</v>
      </c>
      <c r="C31" s="29" t="s">
        <v>227</v>
      </c>
      <c r="D31" s="29">
        <v>3318</v>
      </c>
      <c r="E31" s="26"/>
      <c r="F31" s="26"/>
      <c r="G31" s="26"/>
    </row>
    <row r="32" spans="1:8" x14ac:dyDescent="0.3">
      <c r="A32" s="29" t="s">
        <v>524</v>
      </c>
      <c r="B32" s="29" t="s">
        <v>525</v>
      </c>
      <c r="C32" s="29" t="s">
        <v>468</v>
      </c>
      <c r="D32" s="29">
        <v>1725</v>
      </c>
      <c r="E32" s="26"/>
      <c r="F32" s="26"/>
      <c r="G32" s="26"/>
    </row>
    <row r="33" spans="1:7" x14ac:dyDescent="0.3">
      <c r="A33" s="29" t="s">
        <v>526</v>
      </c>
      <c r="B33" s="29" t="s">
        <v>527</v>
      </c>
      <c r="C33" s="29" t="s">
        <v>471</v>
      </c>
      <c r="D33" s="29">
        <v>2844</v>
      </c>
      <c r="E33" s="26"/>
      <c r="F33" s="26"/>
      <c r="G33" s="26"/>
    </row>
    <row r="34" spans="1:7" x14ac:dyDescent="0.3">
      <c r="A34" s="29" t="s">
        <v>528</v>
      </c>
      <c r="B34" s="29" t="s">
        <v>529</v>
      </c>
      <c r="C34" s="29" t="s">
        <v>477</v>
      </c>
      <c r="D34" s="29">
        <v>2252</v>
      </c>
      <c r="E34" s="26"/>
      <c r="F34" s="26"/>
      <c r="G34" s="26"/>
    </row>
    <row r="35" spans="1:7" x14ac:dyDescent="0.3">
      <c r="A35" s="29" t="s">
        <v>530</v>
      </c>
      <c r="B35" s="29" t="s">
        <v>531</v>
      </c>
      <c r="C35" s="29" t="s">
        <v>477</v>
      </c>
      <c r="D35" s="29">
        <v>2898</v>
      </c>
      <c r="E35" s="26"/>
      <c r="F35" s="26"/>
      <c r="G35" s="26"/>
    </row>
    <row r="36" spans="1:7" x14ac:dyDescent="0.3">
      <c r="A36" s="29" t="s">
        <v>532</v>
      </c>
      <c r="B36" s="29" t="s">
        <v>533</v>
      </c>
      <c r="C36" s="29" t="s">
        <v>474</v>
      </c>
      <c r="D36" s="29">
        <v>2240</v>
      </c>
      <c r="E36" s="26"/>
      <c r="F36" s="26"/>
      <c r="G36" s="26"/>
    </row>
    <row r="37" spans="1:7" x14ac:dyDescent="0.3">
      <c r="A37" s="29" t="s">
        <v>534</v>
      </c>
      <c r="B37" s="29" t="s">
        <v>535</v>
      </c>
      <c r="C37" s="29" t="s">
        <v>468</v>
      </c>
      <c r="D37" s="29">
        <v>297</v>
      </c>
      <c r="E37" s="26"/>
      <c r="F37" s="26"/>
      <c r="G37" s="26"/>
    </row>
    <row r="38" spans="1:7" x14ac:dyDescent="0.3">
      <c r="A38" s="29" t="s">
        <v>536</v>
      </c>
      <c r="B38" s="29" t="s">
        <v>537</v>
      </c>
      <c r="C38" s="29" t="s">
        <v>471</v>
      </c>
      <c r="D38" s="29">
        <v>2928</v>
      </c>
      <c r="E38" s="26"/>
      <c r="F38" s="26"/>
      <c r="G38" s="26"/>
    </row>
    <row r="39" spans="1:7" x14ac:dyDescent="0.3">
      <c r="A39" s="29" t="s">
        <v>538</v>
      </c>
      <c r="B39" s="29" t="s">
        <v>539</v>
      </c>
      <c r="C39" s="29" t="s">
        <v>471</v>
      </c>
      <c r="D39" s="29">
        <v>2686</v>
      </c>
      <c r="E39" s="26"/>
      <c r="F39" s="26"/>
      <c r="G39" s="26"/>
    </row>
    <row r="40" spans="1:7" x14ac:dyDescent="0.3">
      <c r="A40" s="29" t="s">
        <v>540</v>
      </c>
      <c r="B40" s="29" t="s">
        <v>541</v>
      </c>
      <c r="C40" s="29" t="s">
        <v>477</v>
      </c>
      <c r="D40" s="29">
        <v>2160</v>
      </c>
      <c r="E40" s="26"/>
      <c r="F40" s="26"/>
      <c r="G40" s="26"/>
    </row>
    <row r="41" spans="1:7" x14ac:dyDescent="0.3">
      <c r="A41" s="29" t="s">
        <v>542</v>
      </c>
      <c r="B41" s="29" t="s">
        <v>543</v>
      </c>
      <c r="C41" s="29" t="s">
        <v>227</v>
      </c>
      <c r="D41" s="29">
        <v>3493</v>
      </c>
      <c r="E41" s="26"/>
      <c r="F41" s="26"/>
      <c r="G41" s="26"/>
    </row>
    <row r="42" spans="1:7" x14ac:dyDescent="0.3">
      <c r="A42" s="29" t="s">
        <v>544</v>
      </c>
      <c r="B42" s="29" t="s">
        <v>545</v>
      </c>
      <c r="C42" s="29" t="s">
        <v>468</v>
      </c>
      <c r="D42" s="29">
        <v>2891</v>
      </c>
      <c r="E42" s="26"/>
      <c r="F42" s="26"/>
      <c r="G42" s="26"/>
    </row>
    <row r="43" spans="1:7" x14ac:dyDescent="0.3">
      <c r="A43" s="29" t="s">
        <v>546</v>
      </c>
      <c r="B43" s="29" t="s">
        <v>547</v>
      </c>
      <c r="C43" s="29" t="s">
        <v>471</v>
      </c>
      <c r="D43" s="29">
        <v>388</v>
      </c>
      <c r="E43" s="26"/>
      <c r="F43" s="26"/>
      <c r="G43" s="26"/>
    </row>
    <row r="44" spans="1:7" x14ac:dyDescent="0.3">
      <c r="A44" s="29" t="s">
        <v>548</v>
      </c>
      <c r="B44" s="29" t="s">
        <v>549</v>
      </c>
      <c r="C44" s="29" t="s">
        <v>474</v>
      </c>
      <c r="D44" s="29">
        <v>264</v>
      </c>
      <c r="E44" s="26"/>
      <c r="F44" s="26"/>
      <c r="G44" s="26"/>
    </row>
    <row r="45" spans="1:7" x14ac:dyDescent="0.3">
      <c r="A45" s="29" t="s">
        <v>550</v>
      </c>
      <c r="B45" s="29" t="s">
        <v>551</v>
      </c>
      <c r="C45" s="29" t="s">
        <v>227</v>
      </c>
      <c r="D45" s="29">
        <v>2803</v>
      </c>
      <c r="E45" s="26"/>
      <c r="F45" s="26"/>
      <c r="G45" s="26"/>
    </row>
    <row r="46" spans="1:7" x14ac:dyDescent="0.3">
      <c r="A46" s="29" t="s">
        <v>552</v>
      </c>
      <c r="B46" s="29" t="s">
        <v>553</v>
      </c>
      <c r="C46" s="29" t="s">
        <v>468</v>
      </c>
      <c r="D46" s="29">
        <v>472</v>
      </c>
      <c r="E46" s="26"/>
      <c r="F46" s="26"/>
      <c r="G46" s="26"/>
    </row>
    <row r="47" spans="1:7" x14ac:dyDescent="0.3">
      <c r="A47" s="29" t="s">
        <v>554</v>
      </c>
      <c r="B47" s="29" t="s">
        <v>555</v>
      </c>
      <c r="C47" s="29" t="s">
        <v>477</v>
      </c>
      <c r="D47" s="29">
        <v>1300</v>
      </c>
      <c r="E47" s="26"/>
      <c r="F47" s="26"/>
      <c r="G47" s="26"/>
    </row>
    <row r="48" spans="1:7" x14ac:dyDescent="0.3">
      <c r="A48" s="29" t="s">
        <v>556</v>
      </c>
      <c r="B48" s="29" t="s">
        <v>557</v>
      </c>
      <c r="C48" s="29" t="s">
        <v>474</v>
      </c>
      <c r="D48" s="29">
        <v>3531</v>
      </c>
      <c r="E48" s="26"/>
      <c r="F48" s="26"/>
      <c r="G48" s="26"/>
    </row>
    <row r="49" spans="1:7" x14ac:dyDescent="0.3">
      <c r="A49" s="29" t="s">
        <v>558</v>
      </c>
      <c r="B49" s="29" t="s">
        <v>559</v>
      </c>
      <c r="C49" s="29" t="s">
        <v>471</v>
      </c>
      <c r="D49" s="29">
        <v>2001</v>
      </c>
      <c r="E49" s="26"/>
      <c r="F49" s="26"/>
      <c r="G49" s="26"/>
    </row>
    <row r="50" spans="1:7" x14ac:dyDescent="0.3">
      <c r="A50" s="29" t="s">
        <v>560</v>
      </c>
      <c r="B50" s="29" t="s">
        <v>561</v>
      </c>
      <c r="C50" s="29" t="s">
        <v>477</v>
      </c>
      <c r="D50" s="29">
        <v>340</v>
      </c>
      <c r="E50" s="26"/>
      <c r="F50" s="26"/>
      <c r="G50" s="26"/>
    </row>
    <row r="51" spans="1:7" x14ac:dyDescent="0.3">
      <c r="A51" s="29" t="s">
        <v>562</v>
      </c>
      <c r="B51" s="29" t="s">
        <v>563</v>
      </c>
      <c r="C51" s="29" t="s">
        <v>471</v>
      </c>
      <c r="D51" s="29">
        <v>1884</v>
      </c>
      <c r="E51" s="26"/>
      <c r="F51" s="26"/>
      <c r="G51" s="26"/>
    </row>
    <row r="52" spans="1:7" x14ac:dyDescent="0.3">
      <c r="A52" s="29" t="s">
        <v>564</v>
      </c>
      <c r="B52" s="29" t="s">
        <v>565</v>
      </c>
      <c r="C52" s="29" t="s">
        <v>474</v>
      </c>
      <c r="D52" s="29">
        <v>1964</v>
      </c>
      <c r="E52" s="26"/>
      <c r="F52" s="26"/>
      <c r="G52" s="26"/>
    </row>
    <row r="53" spans="1:7" x14ac:dyDescent="0.3">
      <c r="A53" s="29" t="s">
        <v>566</v>
      </c>
      <c r="B53" s="29" t="s">
        <v>567</v>
      </c>
      <c r="C53" s="29" t="s">
        <v>477</v>
      </c>
      <c r="D53" s="29">
        <v>1224</v>
      </c>
      <c r="E53" s="26"/>
      <c r="F53" s="26"/>
      <c r="G53" s="26"/>
    </row>
    <row r="54" spans="1:7" x14ac:dyDescent="0.3">
      <c r="A54" s="29" t="s">
        <v>568</v>
      </c>
      <c r="B54" s="29" t="s">
        <v>569</v>
      </c>
      <c r="C54" s="29" t="s">
        <v>474</v>
      </c>
      <c r="D54" s="29">
        <v>3222</v>
      </c>
      <c r="E54" s="26"/>
      <c r="F54" s="26"/>
      <c r="G54" s="26"/>
    </row>
    <row r="55" spans="1:7" x14ac:dyDescent="0.3">
      <c r="A55" s="29" t="s">
        <v>570</v>
      </c>
      <c r="B55" s="29" t="s">
        <v>571</v>
      </c>
      <c r="C55" s="29" t="s">
        <v>474</v>
      </c>
      <c r="D55" s="29">
        <v>1355</v>
      </c>
      <c r="E55" s="26"/>
      <c r="F55" s="26"/>
      <c r="G55" s="26"/>
    </row>
    <row r="56" spans="1:7" x14ac:dyDescent="0.3">
      <c r="A56" s="29" t="s">
        <v>572</v>
      </c>
      <c r="B56" s="29" t="s">
        <v>573</v>
      </c>
      <c r="C56" s="29" t="s">
        <v>474</v>
      </c>
      <c r="D56" s="29">
        <v>2726</v>
      </c>
      <c r="E56" s="26"/>
      <c r="F56" s="26"/>
      <c r="G56" s="26"/>
    </row>
    <row r="57" spans="1:7" x14ac:dyDescent="0.3">
      <c r="A57" s="29" t="s">
        <v>574</v>
      </c>
      <c r="B57" s="29" t="s">
        <v>575</v>
      </c>
      <c r="C57" s="29" t="s">
        <v>227</v>
      </c>
      <c r="D57" s="29">
        <v>278</v>
      </c>
      <c r="E57" s="26"/>
      <c r="F57" s="26"/>
      <c r="G57" s="26"/>
    </row>
    <row r="58" spans="1:7" x14ac:dyDescent="0.3">
      <c r="A58" s="29" t="s">
        <v>576</v>
      </c>
      <c r="B58" s="29" t="s">
        <v>577</v>
      </c>
      <c r="C58" s="29" t="s">
        <v>474</v>
      </c>
      <c r="D58" s="29">
        <v>2603</v>
      </c>
      <c r="E58" s="26"/>
      <c r="F58" s="26"/>
      <c r="G58" s="26"/>
    </row>
    <row r="59" spans="1:7" x14ac:dyDescent="0.3">
      <c r="C59" s="44" t="s">
        <v>217</v>
      </c>
      <c r="D59" s="27">
        <f>SUM(D4:D58)</f>
        <v>106520</v>
      </c>
    </row>
  </sheetData>
  <mergeCells count="1">
    <mergeCell ref="A2:C2"/>
  </mergeCells>
  <hyperlinks>
    <hyperlink ref="A1" location="Topics!A1" display="Home" xr:uid="{B17CE343-D283-4E99-9CD3-016CB043D182}"/>
  </hyperlink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1C91-9CE4-43C1-8A57-221239CFFB10}">
  <dimension ref="A1:K13"/>
  <sheetViews>
    <sheetView workbookViewId="0">
      <selection activeCell="B1" sqref="B1"/>
    </sheetView>
  </sheetViews>
  <sheetFormatPr defaultRowHeight="14.4" x14ac:dyDescent="0.3"/>
  <cols>
    <col min="1" max="1" width="17.44140625" bestFit="1" customWidth="1"/>
    <col min="2" max="2" width="16.109375" bestFit="1" customWidth="1"/>
    <col min="8" max="8" width="15.44140625" bestFit="1" customWidth="1"/>
    <col min="9" max="9" width="16.5546875" bestFit="1" customWidth="1"/>
    <col min="10" max="10" width="18.21875" bestFit="1" customWidth="1"/>
  </cols>
  <sheetData>
    <row r="1" spans="1:11" s="27" customFormat="1" x14ac:dyDescent="0.3">
      <c r="A1" s="78" t="s">
        <v>196</v>
      </c>
      <c r="B1" s="78" t="s">
        <v>601</v>
      </c>
    </row>
    <row r="3" spans="1:11" ht="18" x14ac:dyDescent="0.35">
      <c r="A3" s="81" t="s">
        <v>588</v>
      </c>
      <c r="B3" s="81"/>
    </row>
    <row r="4" spans="1:11" x14ac:dyDescent="0.3">
      <c r="A4" s="29" t="s">
        <v>589</v>
      </c>
      <c r="B4" s="29">
        <v>20</v>
      </c>
    </row>
    <row r="5" spans="1:11" x14ac:dyDescent="0.3">
      <c r="A5" s="29" t="s">
        <v>590</v>
      </c>
      <c r="B5" s="29">
        <v>100</v>
      </c>
    </row>
    <row r="6" spans="1:11" x14ac:dyDescent="0.3">
      <c r="A6" s="55" t="s">
        <v>591</v>
      </c>
      <c r="B6" s="55">
        <f>B4*B5</f>
        <v>2000</v>
      </c>
    </row>
    <row r="7" spans="1:11" x14ac:dyDescent="0.3">
      <c r="A7" s="29" t="s">
        <v>592</v>
      </c>
      <c r="B7" s="29">
        <f>B6*10%</f>
        <v>200</v>
      </c>
      <c r="C7" t="s">
        <v>596</v>
      </c>
    </row>
    <row r="8" spans="1:11" x14ac:dyDescent="0.3">
      <c r="A8" s="29" t="s">
        <v>593</v>
      </c>
      <c r="B8" s="29">
        <f>15*B5</f>
        <v>1500</v>
      </c>
      <c r="C8" t="s">
        <v>597</v>
      </c>
    </row>
    <row r="9" spans="1:11" x14ac:dyDescent="0.3">
      <c r="A9" s="55" t="s">
        <v>594</v>
      </c>
      <c r="B9" s="55">
        <f>B7+B8</f>
        <v>1700</v>
      </c>
    </row>
    <row r="10" spans="1:11" x14ac:dyDescent="0.3">
      <c r="A10" s="55" t="s">
        <v>595</v>
      </c>
      <c r="B10" s="55">
        <f>B6-B9</f>
        <v>300</v>
      </c>
    </row>
    <row r="13" spans="1:11" x14ac:dyDescent="0.3">
      <c r="K13" s="27"/>
    </row>
  </sheetData>
  <scenarios current="0" show="1" sqref="B10">
    <scenario name="200 Qty" locked="1" count="1" user="Raj kumar Gautam" comment="Created by Raj kumar Gautam on 8/25/2022_x000a_Modified by Raj kumar Gautam on 8/25/2022">
      <inputCells r="B5" val="200"/>
    </scenario>
    <scenario name="300 Qty" locked="1" count="1" user="Raj kumar Gautam" comment="Created by Raj kumar Gautam on 8/25/2022_x000a_Modified by Raj kumar Gautam on 8/25/2022">
      <inputCells r="B5" val="300"/>
    </scenario>
    <scenario name="500 Qty" locked="1" count="1" user="Raj kumar Gautam" comment="Created by Raj kumar Gautam on 8/25/2022_x000a_Modified by Raj kumar Gautam on 8/25/2022">
      <inputCells r="B5" val="500"/>
    </scenario>
  </scenarios>
  <mergeCells count="1">
    <mergeCell ref="A3:B3"/>
  </mergeCells>
  <hyperlinks>
    <hyperlink ref="A1" location="Topics!A1" display="Home" xr:uid="{523F3BAC-32A0-4569-8F02-DE764ABC166A}"/>
    <hyperlink ref="B1" location="'Scenario Summary'!A1" display="Scenario Summary" xr:uid="{AE54A107-7074-4FC9-9FD2-6DCD232AB1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Topics</vt:lpstr>
      <vt:lpstr>RightLeft</vt:lpstr>
      <vt:lpstr>Find</vt:lpstr>
      <vt:lpstr>Result Sheet</vt:lpstr>
      <vt:lpstr>Conditional Formating</vt:lpstr>
      <vt:lpstr>Sorting</vt:lpstr>
      <vt:lpstr>Filtering</vt:lpstr>
      <vt:lpstr>SUMIF</vt:lpstr>
      <vt:lpstr>Scenario Manager1</vt:lpstr>
      <vt:lpstr>Scenario Summary</vt:lpstr>
      <vt:lpstr>Scenario Manager2</vt:lpstr>
      <vt:lpstr>Scenario Summary 2</vt:lpstr>
      <vt:lpstr>Goal Seek</vt:lpstr>
      <vt:lpstr>DownPayment</vt:lpstr>
      <vt:lpstr>Monthlypayment</vt:lpstr>
      <vt:lpstr>MonthlyPmt</vt:lpstr>
      <vt:lpstr>MonthlyTerm</vt:lpstr>
      <vt:lpstr>Profit</vt:lpstr>
      <vt:lpstr>Quantity</vt:lpstr>
      <vt:lpstr>TotalPaid</vt:lpstr>
      <vt:lpstr>TotalPaidAmt</vt:lpstr>
      <vt:lpstr>TotalPid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kumar Gautam</dc:creator>
  <cp:lastModifiedBy>Raj kumar Gautam</cp:lastModifiedBy>
  <dcterms:created xsi:type="dcterms:W3CDTF">2022-08-24T23:31:00Z</dcterms:created>
  <dcterms:modified xsi:type="dcterms:W3CDTF">2022-08-26T17:23:33Z</dcterms:modified>
</cp:coreProperties>
</file>