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Ex3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2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2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Ex5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5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esktop/Experiment 2c - Speed and Accuracy_TESTING_V2.0_LIVE/Experiment 2c - Speed and Accuracy_TESTING_V2/"/>
    </mc:Choice>
  </mc:AlternateContent>
  <xr:revisionPtr revIDLastSave="0" documentId="13_ncr:1_{9557E126-7F2B-4841-B9E0-9ABE25E8330A}" xr6:coauthVersionLast="43" xr6:coauthVersionMax="43" xr10:uidLastSave="{00000000-0000-0000-0000-000000000000}"/>
  <bookViews>
    <workbookView xWindow="7680" yWindow="940" windowWidth="34460" windowHeight="20820" xr2:uid="{00000000-000D-0000-FFFF-FFFF00000000}"/>
  </bookViews>
  <sheets>
    <sheet name="RAW_DATA" sheetId="1" r:id="rId1"/>
    <sheet name="Sheet7" sheetId="26" r:id="rId2"/>
    <sheet name="Middle 50 of Choice" sheetId="22" r:id="rId3"/>
    <sheet name="TopBottom Quartiles of Choice" sheetId="21" r:id="rId4"/>
    <sheet name="Agreement" sheetId="20" r:id="rId5"/>
    <sheet name="Advisor Preference Breakdown" sheetId="19" r:id="rId6"/>
    <sheet name="Advisor Choice" sheetId="16" r:id="rId7"/>
    <sheet name="Drivers of Choice" sheetId="18" r:id="rId8"/>
    <sheet name="Accuracy Against Resolution" sheetId="13" r:id="rId9"/>
    <sheet name="Meta D Prime" sheetId="9" r:id="rId10"/>
    <sheet name="Dot Difference" sheetId="11" r:id="rId11"/>
    <sheet name="Demographics" sheetId="2" r:id="rId12"/>
    <sheet name="Resolution" sheetId="3" r:id="rId13"/>
    <sheet name="Advisor Sway" sheetId="8" r:id="rId14"/>
    <sheet name="Cj1 Quantiles Advisor Choice" sheetId="4" r:id="rId15"/>
    <sheet name="Cj1 Quantiles Accuracy" sheetId="5" r:id="rId16"/>
  </sheets>
  <definedNames>
    <definedName name="_xlnm._FilterDatabase" localSheetId="6" hidden="1">'Advisor Choice'!$A$1:$F$1</definedName>
    <definedName name="_xlnm._FilterDatabase" localSheetId="5" hidden="1">'Advisor Preference Breakdown'!$A$1:$H$121</definedName>
    <definedName name="_xlnm._FilterDatabase" localSheetId="2" hidden="1">'Middle 50 of Choice'!$A$1:$F$59</definedName>
    <definedName name="_xlnm._FilterDatabase" localSheetId="1" hidden="1">Sheet7!$A$1:$B$63</definedName>
    <definedName name="_xlnm._FilterDatabase" localSheetId="3" hidden="1">'TopBottom Quartiles of Choice'!$A$1:$F$63</definedName>
    <definedName name="_xlchart.v1.0" hidden="1">'Advisor Choice'!$A$1</definedName>
    <definedName name="_xlchart.v1.1" hidden="1">'Advisor Choice'!$A$2:$A$121</definedName>
    <definedName name="_xlchart.v1.2" hidden="1">'Accuracy Against Resolution'!$E$1</definedName>
    <definedName name="_xlchart.v1.3" hidden="1">'Accuracy Against Resolution'!$E$2:$E$121</definedName>
    <definedName name="_xlchart.v1.4" hidden="1">'Meta D Prime'!$G$1</definedName>
    <definedName name="_xlchart.v1.5" hidden="1">'Meta D Prime'!$G$2:$G$121</definedName>
    <definedName name="_xlchart.v1.6" hidden="1">'Dot Difference'!$A$1</definedName>
    <definedName name="_xlchart.v1.7" hidden="1">'Dot Difference'!$A$2:$A$121</definedName>
    <definedName name="_xlchart.v1.8" hidden="1">Demographics!$A$1</definedName>
    <definedName name="_xlchart.v1.9" hidden="1">Demographics!$A$2:$A$121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21" l="1"/>
  <c r="Z4" i="21"/>
  <c r="Y4" i="21"/>
  <c r="Y3" i="21"/>
  <c r="X4" i="21"/>
  <c r="W4" i="21"/>
  <c r="V4" i="21"/>
  <c r="X3" i="21"/>
  <c r="W3" i="21"/>
  <c r="V3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2" i="20"/>
  <c r="U4" i="21"/>
  <c r="U3" i="21"/>
  <c r="T4" i="21"/>
  <c r="T3" i="21"/>
  <c r="T5" i="21"/>
  <c r="S5" i="21"/>
  <c r="R5" i="21"/>
  <c r="Q5" i="21"/>
  <c r="P5" i="21"/>
  <c r="O5" i="21"/>
  <c r="S3" i="21"/>
  <c r="R3" i="21"/>
  <c r="Q3" i="21"/>
  <c r="P3" i="21"/>
  <c r="O3" i="21"/>
  <c r="S4" i="21"/>
  <c r="R4" i="21"/>
  <c r="Q4" i="21"/>
  <c r="P4" i="21"/>
  <c r="O4" i="21"/>
  <c r="M8" i="20"/>
  <c r="M6" i="20"/>
  <c r="M7" i="20"/>
  <c r="M5" i="20"/>
  <c r="L8" i="20"/>
  <c r="L6" i="20"/>
  <c r="L7" i="20"/>
  <c r="L5" i="20"/>
  <c r="M3" i="20"/>
  <c r="M2" i="20"/>
  <c r="L3" i="20"/>
  <c r="L2" i="20"/>
  <c r="J6" i="4" l="1"/>
  <c r="I6" i="4"/>
  <c r="J5" i="4"/>
  <c r="I5" i="4"/>
  <c r="J4" i="4"/>
  <c r="I4" i="4"/>
  <c r="J3" i="4"/>
  <c r="I3" i="4"/>
  <c r="J6" i="5"/>
  <c r="I6" i="5"/>
  <c r="J5" i="5"/>
  <c r="I5" i="5"/>
  <c r="J4" i="5"/>
  <c r="I4" i="5"/>
  <c r="J3" i="5"/>
  <c r="I3" i="5"/>
  <c r="J4" i="8" l="1"/>
  <c r="I4" i="8"/>
  <c r="J3" i="8"/>
  <c r="I3" i="8"/>
  <c r="I40" i="16" l="1"/>
  <c r="I8" i="16"/>
  <c r="B2" i="19" l="1"/>
  <c r="W138" i="9"/>
  <c r="W137" i="9"/>
  <c r="W135" i="9" l="1"/>
  <c r="W110" i="9"/>
  <c r="P34" i="3"/>
  <c r="O34" i="3"/>
  <c r="P33" i="3"/>
  <c r="O33" i="3"/>
  <c r="P4" i="3"/>
  <c r="O4" i="3"/>
  <c r="P3" i="3"/>
  <c r="O3" i="3"/>
  <c r="J4" i="13"/>
  <c r="I4" i="13"/>
  <c r="J3" i="13"/>
  <c r="I3" i="13"/>
  <c r="K68" i="16"/>
  <c r="J68" i="16"/>
  <c r="K67" i="16"/>
  <c r="J67" i="16"/>
  <c r="K39" i="16"/>
  <c r="J39" i="16"/>
  <c r="K38" i="16"/>
  <c r="J38" i="16"/>
  <c r="K4" i="16"/>
  <c r="J4" i="16"/>
  <c r="K3" i="16"/>
  <c r="J3" i="16"/>
  <c r="K17" i="19"/>
  <c r="K16" i="19"/>
  <c r="Q3" i="18" l="1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2" i="18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2" i="3"/>
  <c r="K61" i="3" l="1"/>
  <c r="K32" i="3"/>
  <c r="O63" i="3"/>
  <c r="O62" i="3"/>
  <c r="N63" i="3"/>
  <c r="N62" i="3"/>
  <c r="N33" i="3"/>
  <c r="N34" i="3"/>
  <c r="N3" i="3"/>
  <c r="W112" i="9"/>
  <c r="W113" i="9" s="1"/>
  <c r="W31" i="9"/>
  <c r="W33" i="9" s="1"/>
  <c r="W34" i="9" s="1"/>
  <c r="W4" i="9"/>
  <c r="W6" i="9" s="1"/>
  <c r="W7" i="9" s="1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2" i="18"/>
  <c r="T39" i="2"/>
  <c r="T38" i="2"/>
  <c r="T37" i="2"/>
  <c r="T36" i="2"/>
  <c r="T35" i="2"/>
  <c r="T34" i="2"/>
  <c r="T33" i="2"/>
  <c r="T30" i="2"/>
  <c r="T31" i="2"/>
  <c r="T26" i="2"/>
  <c r="T28" i="2"/>
  <c r="T27" i="2"/>
  <c r="M24" i="19"/>
  <c r="M20" i="19"/>
  <c r="L25" i="19"/>
  <c r="L21" i="19"/>
  <c r="L24" i="19"/>
  <c r="L20" i="19"/>
  <c r="K25" i="19"/>
  <c r="K21" i="19"/>
  <c r="K24" i="19"/>
  <c r="K20" i="19"/>
  <c r="M16" i="19"/>
  <c r="M12" i="19"/>
  <c r="M8" i="19"/>
  <c r="M4" i="19"/>
  <c r="L17" i="19"/>
  <c r="L13" i="19"/>
  <c r="L9" i="19"/>
  <c r="L5" i="19"/>
  <c r="L16" i="19"/>
  <c r="L12" i="19"/>
  <c r="L8" i="19"/>
  <c r="L4" i="19"/>
  <c r="K13" i="19"/>
  <c r="K9" i="19"/>
  <c r="K5" i="19"/>
  <c r="K12" i="19"/>
  <c r="K8" i="19"/>
  <c r="K4" i="19"/>
  <c r="B3" i="19"/>
  <c r="B4" i="19"/>
  <c r="B5" i="19"/>
  <c r="B6" i="19"/>
  <c r="B7" i="19"/>
  <c r="B46" i="19"/>
  <c r="B73" i="19"/>
  <c r="B8" i="19"/>
  <c r="B9" i="19"/>
  <c r="B10" i="19"/>
  <c r="B100" i="19"/>
  <c r="B11" i="19"/>
  <c r="B74" i="19"/>
  <c r="B101" i="19"/>
  <c r="B12" i="19"/>
  <c r="B102" i="19"/>
  <c r="B13" i="19"/>
  <c r="B75" i="19"/>
  <c r="B47" i="19"/>
  <c r="B48" i="19"/>
  <c r="B49" i="19"/>
  <c r="B14" i="19"/>
  <c r="B50" i="19"/>
  <c r="B103" i="19"/>
  <c r="B76" i="19"/>
  <c r="B104" i="19"/>
  <c r="B15" i="19"/>
  <c r="B16" i="19"/>
  <c r="B105" i="19"/>
  <c r="B77" i="19"/>
  <c r="B78" i="19"/>
  <c r="B79" i="19"/>
  <c r="B17" i="19"/>
  <c r="B80" i="19"/>
  <c r="B81" i="19"/>
  <c r="B18" i="19"/>
  <c r="B82" i="19"/>
  <c r="B19" i="19"/>
  <c r="B20" i="19"/>
  <c r="B106" i="19"/>
  <c r="B83" i="19"/>
  <c r="B21" i="19"/>
  <c r="B107" i="19"/>
  <c r="B108" i="19"/>
  <c r="B51" i="19"/>
  <c r="B22" i="19"/>
  <c r="B109" i="19"/>
  <c r="B23" i="19"/>
  <c r="B24" i="19"/>
  <c r="B52" i="19"/>
  <c r="B25" i="19"/>
  <c r="B110" i="19"/>
  <c r="B111" i="19"/>
  <c r="B53" i="19"/>
  <c r="B112" i="19"/>
  <c r="B113" i="19"/>
  <c r="B54" i="19"/>
  <c r="B55" i="19"/>
  <c r="B56" i="19"/>
  <c r="B57" i="19"/>
  <c r="B114" i="19"/>
  <c r="B26" i="19"/>
  <c r="B27" i="19"/>
  <c r="B28" i="19"/>
  <c r="B29" i="19"/>
  <c r="B30" i="19"/>
  <c r="B84" i="19"/>
  <c r="B31" i="19"/>
  <c r="B32" i="19"/>
  <c r="B85" i="19"/>
  <c r="B86" i="19"/>
  <c r="B115" i="19"/>
  <c r="B116" i="19"/>
  <c r="B117" i="19"/>
  <c r="B87" i="19"/>
  <c r="B33" i="19"/>
  <c r="B88" i="19"/>
  <c r="B34" i="19"/>
  <c r="B58" i="19"/>
  <c r="B59" i="19"/>
  <c r="B60" i="19"/>
  <c r="B61" i="19"/>
  <c r="B62" i="19"/>
  <c r="B118" i="19"/>
  <c r="B35" i="19"/>
  <c r="B119" i="19"/>
  <c r="B89" i="19"/>
  <c r="B63" i="19"/>
  <c r="B64" i="19"/>
  <c r="B36" i="19"/>
  <c r="B65" i="19"/>
  <c r="B66" i="19"/>
  <c r="B90" i="19"/>
  <c r="B91" i="19"/>
  <c r="B92" i="19"/>
  <c r="B93" i="19"/>
  <c r="B67" i="19"/>
  <c r="B68" i="19"/>
  <c r="B120" i="19"/>
  <c r="B121" i="19"/>
  <c r="B94" i="19"/>
  <c r="B95" i="19"/>
  <c r="B96" i="19"/>
  <c r="B97" i="19"/>
  <c r="B98" i="19"/>
  <c r="B69" i="19"/>
  <c r="B70" i="19"/>
  <c r="B99" i="19"/>
  <c r="B37" i="19"/>
  <c r="B38" i="19"/>
  <c r="B39" i="19"/>
  <c r="B40" i="19"/>
  <c r="B41" i="19"/>
  <c r="B71" i="19"/>
  <c r="B72" i="19"/>
  <c r="B42" i="19"/>
  <c r="B43" i="19"/>
  <c r="B44" i="19"/>
  <c r="B45" i="19"/>
  <c r="C2" i="16"/>
  <c r="C27" i="16"/>
  <c r="I39" i="16" s="1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2" i="18"/>
  <c r="AG177" i="18" l="1"/>
  <c r="AG176" i="18"/>
  <c r="AG178" i="18" s="1"/>
  <c r="AG179" i="18" s="1"/>
  <c r="AG149" i="18"/>
  <c r="AG151" i="18" s="1"/>
  <c r="AG152" i="18" s="1"/>
  <c r="AG150" i="18"/>
  <c r="AG55" i="18"/>
  <c r="AG57" i="18" s="1"/>
  <c r="AG58" i="18" s="1"/>
  <c r="AG24" i="18"/>
  <c r="AG26" i="18" s="1"/>
  <c r="AG27" i="18" s="1"/>
  <c r="AG81" i="18"/>
  <c r="AG56" i="18"/>
  <c r="AG80" i="18"/>
  <c r="AG82" i="18" s="1"/>
  <c r="AG83" i="18" s="1"/>
  <c r="AG25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2" i="18"/>
  <c r="Y4" i="18"/>
  <c r="Y3" i="18"/>
  <c r="X4" i="18"/>
  <c r="X3" i="18"/>
  <c r="AG125" i="18" l="1"/>
  <c r="AG127" i="18" s="1"/>
  <c r="AG128" i="18" s="1"/>
  <c r="AG126" i="18"/>
  <c r="AG103" i="18"/>
  <c r="AG102" i="18"/>
  <c r="AG104" i="18" s="1"/>
  <c r="AG105" i="18" s="1"/>
  <c r="I69" i="16"/>
  <c r="I68" i="16"/>
  <c r="I67" i="16"/>
  <c r="I38" i="16"/>
  <c r="W82" i="9"/>
  <c r="I3" i="16"/>
  <c r="D3" i="16"/>
  <c r="D4" i="16"/>
  <c r="D5" i="16"/>
  <c r="D6" i="16"/>
  <c r="D7" i="16"/>
  <c r="D46" i="16"/>
  <c r="D73" i="16"/>
  <c r="D8" i="16"/>
  <c r="D9" i="16"/>
  <c r="D10" i="16"/>
  <c r="D100" i="16"/>
  <c r="D11" i="16"/>
  <c r="D74" i="16"/>
  <c r="D101" i="16"/>
  <c r="D12" i="16"/>
  <c r="D102" i="16"/>
  <c r="D13" i="16"/>
  <c r="D75" i="16"/>
  <c r="D47" i="16"/>
  <c r="D48" i="16"/>
  <c r="D49" i="16"/>
  <c r="D14" i="16"/>
  <c r="D50" i="16"/>
  <c r="D103" i="16"/>
  <c r="D76" i="16"/>
  <c r="D104" i="16"/>
  <c r="D15" i="16"/>
  <c r="D16" i="16"/>
  <c r="D105" i="16"/>
  <c r="D77" i="16"/>
  <c r="D78" i="16"/>
  <c r="D79" i="16"/>
  <c r="D17" i="16"/>
  <c r="D80" i="16"/>
  <c r="D81" i="16"/>
  <c r="D18" i="16"/>
  <c r="D82" i="16"/>
  <c r="D19" i="16"/>
  <c r="D20" i="16"/>
  <c r="D106" i="16"/>
  <c r="D83" i="16"/>
  <c r="D21" i="16"/>
  <c r="D107" i="16"/>
  <c r="D108" i="16"/>
  <c r="D51" i="16"/>
  <c r="D22" i="16"/>
  <c r="D109" i="16"/>
  <c r="D23" i="16"/>
  <c r="D24" i="16"/>
  <c r="D52" i="16"/>
  <c r="D25" i="16"/>
  <c r="D110" i="16"/>
  <c r="D111" i="16"/>
  <c r="D53" i="16"/>
  <c r="D112" i="16"/>
  <c r="D113" i="16"/>
  <c r="D54" i="16"/>
  <c r="D55" i="16"/>
  <c r="D56" i="16"/>
  <c r="D57" i="16"/>
  <c r="D114" i="16"/>
  <c r="D26" i="16"/>
  <c r="D27" i="16"/>
  <c r="D28" i="16"/>
  <c r="D29" i="16"/>
  <c r="D30" i="16"/>
  <c r="D84" i="16"/>
  <c r="D31" i="16"/>
  <c r="D32" i="16"/>
  <c r="D85" i="16"/>
  <c r="D86" i="16"/>
  <c r="D115" i="16"/>
  <c r="D116" i="16"/>
  <c r="D117" i="16"/>
  <c r="D87" i="16"/>
  <c r="D33" i="16"/>
  <c r="D88" i="16"/>
  <c r="D34" i="16"/>
  <c r="D58" i="16"/>
  <c r="D59" i="16"/>
  <c r="D60" i="16"/>
  <c r="D61" i="16"/>
  <c r="D62" i="16"/>
  <c r="D118" i="16"/>
  <c r="D35" i="16"/>
  <c r="D119" i="16"/>
  <c r="D89" i="16"/>
  <c r="D63" i="16"/>
  <c r="D64" i="16"/>
  <c r="D36" i="16"/>
  <c r="D65" i="16"/>
  <c r="D66" i="16"/>
  <c r="D90" i="16"/>
  <c r="D91" i="16"/>
  <c r="D92" i="16"/>
  <c r="D93" i="16"/>
  <c r="D67" i="16"/>
  <c r="D68" i="16"/>
  <c r="D120" i="16"/>
  <c r="D121" i="16"/>
  <c r="D94" i="16"/>
  <c r="D95" i="16"/>
  <c r="D96" i="16"/>
  <c r="D97" i="16"/>
  <c r="D98" i="16"/>
  <c r="D69" i="16"/>
  <c r="D70" i="16"/>
  <c r="D99" i="16"/>
  <c r="D37" i="16"/>
  <c r="D38" i="16"/>
  <c r="D39" i="16"/>
  <c r="D40" i="16"/>
  <c r="D41" i="16"/>
  <c r="D71" i="16"/>
  <c r="D72" i="16"/>
  <c r="D42" i="16"/>
  <c r="D43" i="16"/>
  <c r="D44" i="16"/>
  <c r="D45" i="16"/>
  <c r="D2" i="16"/>
  <c r="H6" i="13"/>
  <c r="K2" i="3"/>
  <c r="E3" i="8"/>
  <c r="I10" i="16"/>
  <c r="C73" i="16"/>
  <c r="C8" i="16"/>
  <c r="C9" i="16"/>
  <c r="C10" i="16"/>
  <c r="C100" i="16"/>
  <c r="C11" i="16"/>
  <c r="C74" i="16"/>
  <c r="C101" i="16"/>
  <c r="C12" i="16"/>
  <c r="C102" i="16"/>
  <c r="C13" i="16"/>
  <c r="C75" i="16"/>
  <c r="C47" i="16"/>
  <c r="C48" i="16"/>
  <c r="C49" i="16"/>
  <c r="C14" i="16"/>
  <c r="C50" i="16"/>
  <c r="C103" i="16"/>
  <c r="C76" i="16"/>
  <c r="C104" i="16"/>
  <c r="C15" i="16"/>
  <c r="C16" i="16"/>
  <c r="C105" i="16"/>
  <c r="C77" i="16"/>
  <c r="C78" i="16"/>
  <c r="C79" i="16"/>
  <c r="C17" i="16"/>
  <c r="C80" i="16"/>
  <c r="C81" i="16"/>
  <c r="C18" i="16"/>
  <c r="C82" i="16"/>
  <c r="C19" i="16"/>
  <c r="C20" i="16"/>
  <c r="C106" i="16"/>
  <c r="C83" i="16"/>
  <c r="C21" i="16"/>
  <c r="C107" i="16"/>
  <c r="C108" i="16"/>
  <c r="C51" i="16"/>
  <c r="C22" i="16"/>
  <c r="C109" i="16"/>
  <c r="C23" i="16"/>
  <c r="C24" i="16"/>
  <c r="C52" i="16"/>
  <c r="C25" i="16"/>
  <c r="C110" i="16"/>
  <c r="C111" i="16"/>
  <c r="C53" i="16"/>
  <c r="C112" i="16"/>
  <c r="C113" i="16"/>
  <c r="C54" i="16"/>
  <c r="C55" i="16"/>
  <c r="C56" i="16"/>
  <c r="C57" i="16"/>
  <c r="C114" i="16"/>
  <c r="C26" i="16"/>
  <c r="C28" i="16"/>
  <c r="C29" i="16"/>
  <c r="C30" i="16"/>
  <c r="C84" i="16"/>
  <c r="C31" i="16"/>
  <c r="C32" i="16"/>
  <c r="C85" i="16"/>
  <c r="C86" i="16"/>
  <c r="C115" i="16"/>
  <c r="C116" i="16"/>
  <c r="C117" i="16"/>
  <c r="C87" i="16"/>
  <c r="C33" i="16"/>
  <c r="C88" i="16"/>
  <c r="C34" i="16"/>
  <c r="C58" i="16"/>
  <c r="C59" i="16"/>
  <c r="C60" i="16"/>
  <c r="C61" i="16"/>
  <c r="C62" i="16"/>
  <c r="C118" i="16"/>
  <c r="C35" i="16"/>
  <c r="C119" i="16"/>
  <c r="C89" i="16"/>
  <c r="C63" i="16"/>
  <c r="C64" i="16"/>
  <c r="C36" i="16"/>
  <c r="C65" i="16"/>
  <c r="C66" i="16"/>
  <c r="C90" i="16"/>
  <c r="C91" i="16"/>
  <c r="C92" i="16"/>
  <c r="C93" i="16"/>
  <c r="C67" i="16"/>
  <c r="C68" i="16"/>
  <c r="C120" i="16"/>
  <c r="C121" i="16"/>
  <c r="C94" i="16"/>
  <c r="C95" i="16"/>
  <c r="C96" i="16"/>
  <c r="C97" i="16"/>
  <c r="C98" i="16"/>
  <c r="C69" i="16"/>
  <c r="C70" i="16"/>
  <c r="C99" i="16"/>
  <c r="C37" i="16"/>
  <c r="C38" i="16"/>
  <c r="C39" i="16"/>
  <c r="C40" i="16"/>
  <c r="C41" i="16"/>
  <c r="C71" i="16"/>
  <c r="C72" i="16"/>
  <c r="C42" i="16"/>
  <c r="C43" i="16"/>
  <c r="C44" i="16"/>
  <c r="C45" i="16"/>
  <c r="C3" i="16"/>
  <c r="C4" i="16"/>
  <c r="C5" i="16"/>
  <c r="C6" i="16"/>
  <c r="C7" i="16"/>
  <c r="C46" i="16"/>
  <c r="I9" i="16"/>
  <c r="I7" i="16"/>
  <c r="I4" i="16" l="1"/>
  <c r="R33" i="11"/>
  <c r="W31" i="13"/>
  <c r="W33" i="13" s="1"/>
  <c r="W34" i="13" s="1"/>
  <c r="H4" i="13" l="1"/>
  <c r="H3" i="13"/>
  <c r="T23" i="2"/>
  <c r="T18" i="2"/>
  <c r="T22" i="2"/>
  <c r="T17" i="2"/>
  <c r="T21" i="2"/>
  <c r="T16" i="2"/>
  <c r="T11" i="2" l="1"/>
  <c r="H4" i="8"/>
  <c r="H3" i="8"/>
  <c r="H6" i="5"/>
  <c r="H5" i="5"/>
  <c r="H4" i="5"/>
  <c r="H3" i="5"/>
  <c r="H6" i="4"/>
  <c r="H5" i="4"/>
  <c r="H4" i="4"/>
  <c r="H3" i="4"/>
  <c r="N4" i="3"/>
  <c r="T13" i="2" l="1"/>
  <c r="T12" i="2"/>
  <c r="U8" i="2"/>
  <c r="T8" i="2"/>
  <c r="U7" i="2"/>
  <c r="T7" i="2"/>
  <c r="U6" i="2"/>
  <c r="T6" i="2"/>
  <c r="T3" i="2"/>
  <c r="U3" i="2"/>
</calcChain>
</file>

<file path=xl/sharedStrings.xml><?xml version="1.0" encoding="utf-8"?>
<sst xmlns="http://schemas.openxmlformats.org/spreadsheetml/2006/main" count="860" uniqueCount="136">
  <si>
    <t>cjMax</t>
  </si>
  <si>
    <t>cjMin</t>
  </si>
  <si>
    <t>cjRange</t>
  </si>
  <si>
    <t>deviceUse</t>
  </si>
  <si>
    <t>sample</t>
  </si>
  <si>
    <t>gender</t>
  </si>
  <si>
    <t>age</t>
  </si>
  <si>
    <t>algor1Choice</t>
  </si>
  <si>
    <t>resolution</t>
  </si>
  <si>
    <t>resolution2</t>
  </si>
  <si>
    <t>correctInitial</t>
  </si>
  <si>
    <t>correctFinal</t>
  </si>
  <si>
    <t>meanDotRT</t>
  </si>
  <si>
    <t>meanAdvisor1Sway</t>
  </si>
  <si>
    <t>meanAdvisor2Sway</t>
  </si>
  <si>
    <t>algor1Agreed</t>
  </si>
  <si>
    <t>algor2Agreed</t>
  </si>
  <si>
    <t>ctcTime</t>
  </si>
  <si>
    <t>preferenceStrength</t>
  </si>
  <si>
    <t>quantAdvisor1</t>
  </si>
  <si>
    <t>quantAdvisor2</t>
  </si>
  <si>
    <t>quantAdvisor3</t>
  </si>
  <si>
    <t>quantAdvisor4</t>
  </si>
  <si>
    <t>quantCorrect1</t>
  </si>
  <si>
    <t>quantCorrect2</t>
  </si>
  <si>
    <t>quantCorrect3</t>
  </si>
  <si>
    <t>quantCorrect4</t>
  </si>
  <si>
    <t>finalDD</t>
  </si>
  <si>
    <t>metaDPrime</t>
  </si>
  <si>
    <t>A</t>
  </si>
  <si>
    <t>F</t>
  </si>
  <si>
    <t>M</t>
  </si>
  <si>
    <t>NaN</t>
  </si>
  <si>
    <t>B</t>
  </si>
  <si>
    <t>C</t>
  </si>
  <si>
    <t>Female</t>
  </si>
  <si>
    <t>Male</t>
  </si>
  <si>
    <t>Total</t>
  </si>
  <si>
    <t>Age</t>
  </si>
  <si>
    <t>Mean</t>
  </si>
  <si>
    <t>Std Error Mean</t>
  </si>
  <si>
    <t>Cj1 Resolution</t>
  </si>
  <si>
    <t>Cj2 Resolution</t>
  </si>
  <si>
    <t>Quant1</t>
  </si>
  <si>
    <t>Quant2</t>
  </si>
  <si>
    <t>Quant3</t>
  </si>
  <si>
    <t>Quant4</t>
  </si>
  <si>
    <t>Advisor 1 Sway</t>
  </si>
  <si>
    <t>Advisor 2 Sway</t>
  </si>
  <si>
    <t xml:space="preserve">  </t>
  </si>
  <si>
    <t>Device Usage</t>
  </si>
  <si>
    <t>education</t>
  </si>
  <si>
    <t>Education</t>
  </si>
  <si>
    <t>Cj1 Accuracy</t>
  </si>
  <si>
    <t>Cj2 Accuracy</t>
  </si>
  <si>
    <t>Sig</t>
  </si>
  <si>
    <t>Algor 1 Preferred By:</t>
  </si>
  <si>
    <t>algor1Preferred?</t>
  </si>
  <si>
    <t>Binomial Distribution</t>
  </si>
  <si>
    <t>SIG</t>
  </si>
  <si>
    <t>algor2Choice</t>
  </si>
  <si>
    <t>Algorithm 1</t>
  </si>
  <si>
    <t>Algorithm 2</t>
  </si>
  <si>
    <t>blk4Cor1Acc</t>
  </si>
  <si>
    <t>blk4Cor2Acc</t>
  </si>
  <si>
    <t>blk4Resolution</t>
  </si>
  <si>
    <t>blk4Resolution2</t>
  </si>
  <si>
    <t>blk4AverageCj1</t>
  </si>
  <si>
    <t>blk4Adv1Agreed</t>
  </si>
  <si>
    <t>blk4Adv2Agreed</t>
  </si>
  <si>
    <t>agreedDiff</t>
  </si>
  <si>
    <t>blk4Resolution2Adv1</t>
  </si>
  <si>
    <t>blk4Resolution2Adv2</t>
  </si>
  <si>
    <t>blk4ResDiff</t>
  </si>
  <si>
    <t>algor2Influence</t>
  </si>
  <si>
    <t>Pearson</t>
  </si>
  <si>
    <t>R Squared</t>
  </si>
  <si>
    <t>algor1Preferred</t>
  </si>
  <si>
    <t>CorrectInitial</t>
  </si>
  <si>
    <t>CorrectFinal</t>
  </si>
  <si>
    <t>Resolution2</t>
  </si>
  <si>
    <t>ROCAUC</t>
  </si>
  <si>
    <t>algor1TrustQ</t>
  </si>
  <si>
    <t>algor2TrustQ</t>
  </si>
  <si>
    <t>algor2trustDiff</t>
  </si>
  <si>
    <t>Pearson T</t>
  </si>
  <si>
    <t>Pearson Sig</t>
  </si>
  <si>
    <t>rocAUC2</t>
  </si>
  <si>
    <t>rocAUC1</t>
  </si>
  <si>
    <t>metaDPrime1</t>
  </si>
  <si>
    <t>metaDPrime2</t>
  </si>
  <si>
    <t>Cj1 Meta D Prime</t>
  </si>
  <si>
    <t>Cj2 Meta D Prime</t>
  </si>
  <si>
    <t>Cj1 ROC AUC</t>
  </si>
  <si>
    <t>Cj2 ROC AUC</t>
  </si>
  <si>
    <t>resolution2Adv1</t>
  </si>
  <si>
    <t>resolution2Adv2</t>
  </si>
  <si>
    <t>meanAdviceSway</t>
  </si>
  <si>
    <t>advisorSwaps</t>
  </si>
  <si>
    <t>meanChoiceCj1</t>
  </si>
  <si>
    <t>blk4MeanAdvisor1Sway</t>
  </si>
  <si>
    <t>blk4MeanAdvisor2Sway</t>
  </si>
  <si>
    <t>algor2Blk4Sway</t>
  </si>
  <si>
    <t>swayDiff</t>
  </si>
  <si>
    <t>blk4AdviceSway</t>
  </si>
  <si>
    <t>Standard Dev</t>
  </si>
  <si>
    <t>Cohen's D</t>
  </si>
  <si>
    <t>Cohen's d</t>
  </si>
  <si>
    <t>az</t>
  </si>
  <si>
    <t>fc</t>
  </si>
  <si>
    <t>Std Dev</t>
  </si>
  <si>
    <t>fc2</t>
  </si>
  <si>
    <t>az2</t>
  </si>
  <si>
    <t>meanAlgor1AgreeConfDiff</t>
  </si>
  <si>
    <t>meanAlgor1DisagreeConfDiff</t>
  </si>
  <si>
    <t>meanAlgor2AgreeConfDiff</t>
  </si>
  <si>
    <t>meanAlgor2DisagreeConfDiff</t>
  </si>
  <si>
    <t>Advice Agrees</t>
  </si>
  <si>
    <t>Advice Disagrees</t>
  </si>
  <si>
    <t>Std. Error</t>
  </si>
  <si>
    <t>algor1</t>
  </si>
  <si>
    <t>algor2</t>
  </si>
  <si>
    <t>N</t>
  </si>
  <si>
    <t>Blk4 Cj1</t>
  </si>
  <si>
    <t>Choice Cj1</t>
  </si>
  <si>
    <t>Sway Diff</t>
  </si>
  <si>
    <t>Influence</t>
  </si>
  <si>
    <t>middle</t>
  </si>
  <si>
    <t>advisorSettleTrial</t>
  </si>
  <si>
    <t>algor1ChoiceBeforeSettle</t>
  </si>
  <si>
    <t>correctInitialBeforeSettle</t>
  </si>
  <si>
    <t>cj1ChoiceBeforeSettle</t>
  </si>
  <si>
    <t>cj2ChoiceBeforeSettle</t>
  </si>
  <si>
    <t>Initial Accuracy</t>
  </si>
  <si>
    <t>ROC AUC (cj1)</t>
  </si>
  <si>
    <t>ctc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</si>
</sst>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0" fillId="33" borderId="0" xfId="0" applyFill="1"/>
    <xf numFmtId="0" fontId="0" fillId="0" borderId="0" xfId="0" applyFill="1"/>
    <xf numFmtId="0" fontId="0" fillId="0" borderId="10" xfId="0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Agreement!$K$2</c:f>
              <c:strCache>
                <c:ptCount val="1"/>
                <c:pt idx="0">
                  <c:v>Advice Agrees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Agreement!$L$5:$M$5</c:f>
                <c:numCache>
                  <c:formatCode>General</c:formatCode>
                  <c:ptCount val="2"/>
                  <c:pt idx="0">
                    <c:v>0.43204796268297935</c:v>
                  </c:pt>
                  <c:pt idx="1">
                    <c:v>0.48967227809228042</c:v>
                  </c:pt>
                </c:numCache>
              </c:numRef>
            </c:plus>
            <c:minus>
              <c:numRef>
                <c:f>Agreement!$L$5:$M$5</c:f>
                <c:numCache>
                  <c:formatCode>General</c:formatCode>
                  <c:ptCount val="2"/>
                  <c:pt idx="0">
                    <c:v>0.43204796268297935</c:v>
                  </c:pt>
                  <c:pt idx="1">
                    <c:v>0.48967227809228042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Agreement!$L$1:$M$1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Agreement!$L$2:$M$2</c:f>
              <c:numCache>
                <c:formatCode>General</c:formatCode>
                <c:ptCount val="2"/>
                <c:pt idx="0">
                  <c:v>4.2205238083333345</c:v>
                </c:pt>
                <c:pt idx="1">
                  <c:v>4.9671780750000023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C-1646-95CC-F6F2DB1AB266}"/>
            </c:ext>
          </c:extLst>
        </c:ser>
        <c:ser>
          <c:idx val="1"/>
          <c:order val="1"/>
          <c:tx>
            <c:strRef>
              <c:f>Agreement!$K$3</c:f>
              <c:strCache>
                <c:ptCount val="1"/>
                <c:pt idx="0">
                  <c:v>Advice Disagrees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Agreement!$L$6:$M$6</c:f>
                <c:numCache>
                  <c:formatCode>General</c:formatCode>
                  <c:ptCount val="2"/>
                  <c:pt idx="0">
                    <c:v>0.81295463140895396</c:v>
                  </c:pt>
                  <c:pt idx="1">
                    <c:v>0.85677854090207617</c:v>
                  </c:pt>
                </c:numCache>
              </c:numRef>
            </c:plus>
            <c:minus>
              <c:numRef>
                <c:f>Agreement!$L$6:$M$6</c:f>
                <c:numCache>
                  <c:formatCode>General</c:formatCode>
                  <c:ptCount val="2"/>
                  <c:pt idx="0">
                    <c:v>0.81295463140895396</c:v>
                  </c:pt>
                  <c:pt idx="1">
                    <c:v>0.85677854090207617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Agreement!$L$1:$M$1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Agreement!$L$3:$M$3</c:f>
              <c:numCache>
                <c:formatCode>General</c:formatCode>
                <c:ptCount val="2"/>
                <c:pt idx="0">
                  <c:v>-11.327935666666667</c:v>
                </c:pt>
                <c:pt idx="1">
                  <c:v>-11.090711083333332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C-1646-95CC-F6F2DB1A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992544"/>
        <c:axId val="1817960496"/>
      </c:lineChart>
      <c:catAx>
        <c:axId val="18179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60496"/>
        <c:crosses val="autoZero"/>
        <c:auto val="1"/>
        <c:lblAlgn val="ctr"/>
        <c:lblOffset val="100"/>
        <c:noMultiLvlLbl val="0"/>
      </c:catAx>
      <c:valAx>
        <c:axId val="18179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  <a:r>
              <a:rPr lang="en-US" baseline="0"/>
              <a:t> under Advisor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Choice'!$J$67:$J$68</c:f>
                <c:numCache>
                  <c:formatCode>General</c:formatCode>
                  <c:ptCount val="2"/>
                  <c:pt idx="0">
                    <c:v>0.44815443762898766</c:v>
                  </c:pt>
                  <c:pt idx="1">
                    <c:v>0.62715218547447293</c:v>
                  </c:pt>
                </c:numCache>
              </c:numRef>
            </c:plus>
            <c:minus>
              <c:numRef>
                <c:f>'Advisor Choice'!$J$67:$J$68</c:f>
                <c:numCache>
                  <c:formatCode>General</c:formatCode>
                  <c:ptCount val="2"/>
                  <c:pt idx="0">
                    <c:v>0.44815443762898766</c:v>
                  </c:pt>
                  <c:pt idx="1">
                    <c:v>0.62715218547447293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Choice'!$H$67:$H$68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Choice'!$I$67:$I$68</c:f>
              <c:numCache>
                <c:formatCode>General</c:formatCode>
                <c:ptCount val="2"/>
                <c:pt idx="0">
                  <c:v>6.8845750704225344</c:v>
                </c:pt>
                <c:pt idx="1">
                  <c:v>7.6394042857142868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3-3744-B1E4-07D5ACB0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775744"/>
        <c:axId val="1653267600"/>
      </c:barChart>
      <c:catAx>
        <c:axId val="16567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67600"/>
        <c:crosses val="autoZero"/>
        <c:auto val="1"/>
        <c:lblAlgn val="ctr"/>
        <c:lblOffset val="100"/>
        <c:noMultiLvlLbl val="0"/>
      </c:catAx>
      <c:valAx>
        <c:axId val="16532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7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Block 4 Cj1 against Algor 1 Choice in Blocks 5-6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Choice'!$K$1</c:f>
              <c:strCache>
                <c:ptCount val="1"/>
                <c:pt idx="0">
                  <c:v>algor1Choice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'Drivers of Choice'!$C$2:$C$121</c:f>
              <c:numCache>
                <c:formatCode>General</c:formatCode>
                <c:ptCount val="120"/>
                <c:pt idx="0">
                  <c:v>19.3</c:v>
                </c:pt>
                <c:pt idx="1">
                  <c:v>16</c:v>
                </c:pt>
                <c:pt idx="2">
                  <c:v>19.7333</c:v>
                </c:pt>
                <c:pt idx="3">
                  <c:v>9.9499999999999993</c:v>
                </c:pt>
                <c:pt idx="4">
                  <c:v>26.116700000000002</c:v>
                </c:pt>
                <c:pt idx="5">
                  <c:v>16.2667</c:v>
                </c:pt>
                <c:pt idx="6">
                  <c:v>32.183300000000003</c:v>
                </c:pt>
                <c:pt idx="7">
                  <c:v>16.2667</c:v>
                </c:pt>
                <c:pt idx="8">
                  <c:v>17.4833</c:v>
                </c:pt>
                <c:pt idx="9">
                  <c:v>18.066700000000001</c:v>
                </c:pt>
                <c:pt idx="10">
                  <c:v>22.9</c:v>
                </c:pt>
                <c:pt idx="11">
                  <c:v>29.6</c:v>
                </c:pt>
                <c:pt idx="12">
                  <c:v>6.3167</c:v>
                </c:pt>
                <c:pt idx="13">
                  <c:v>21.816700000000001</c:v>
                </c:pt>
                <c:pt idx="14">
                  <c:v>11.8667</c:v>
                </c:pt>
                <c:pt idx="15">
                  <c:v>16.466699999999999</c:v>
                </c:pt>
                <c:pt idx="16">
                  <c:v>20.6</c:v>
                </c:pt>
                <c:pt idx="17">
                  <c:v>17.966699999999999</c:v>
                </c:pt>
                <c:pt idx="18">
                  <c:v>12.2333</c:v>
                </c:pt>
                <c:pt idx="19">
                  <c:v>9.4832999999999998</c:v>
                </c:pt>
                <c:pt idx="20">
                  <c:v>19.833300000000001</c:v>
                </c:pt>
                <c:pt idx="21">
                  <c:v>6.7167000000000003</c:v>
                </c:pt>
                <c:pt idx="22">
                  <c:v>18.9833</c:v>
                </c:pt>
                <c:pt idx="23">
                  <c:v>16.5167</c:v>
                </c:pt>
                <c:pt idx="24">
                  <c:v>13.433299999999999</c:v>
                </c:pt>
                <c:pt idx="25">
                  <c:v>20.583300000000001</c:v>
                </c:pt>
                <c:pt idx="27">
                  <c:v>24.2</c:v>
                </c:pt>
                <c:pt idx="28">
                  <c:v>18.933299999999999</c:v>
                </c:pt>
                <c:pt idx="29">
                  <c:v>13.9833</c:v>
                </c:pt>
                <c:pt idx="30">
                  <c:v>18.633299999999998</c:v>
                </c:pt>
                <c:pt idx="31">
                  <c:v>24.216699999999999</c:v>
                </c:pt>
                <c:pt idx="32">
                  <c:v>9.8833000000000002</c:v>
                </c:pt>
                <c:pt idx="33">
                  <c:v>21.9</c:v>
                </c:pt>
                <c:pt idx="34">
                  <c:v>20.083300000000001</c:v>
                </c:pt>
                <c:pt idx="35">
                  <c:v>21.35</c:v>
                </c:pt>
                <c:pt idx="36">
                  <c:v>13</c:v>
                </c:pt>
                <c:pt idx="37">
                  <c:v>23.533300000000001</c:v>
                </c:pt>
                <c:pt idx="38">
                  <c:v>20.399999999999999</c:v>
                </c:pt>
                <c:pt idx="39">
                  <c:v>11.2333</c:v>
                </c:pt>
                <c:pt idx="40">
                  <c:v>6.9166999999999996</c:v>
                </c:pt>
                <c:pt idx="41">
                  <c:v>17.600000000000001</c:v>
                </c:pt>
                <c:pt idx="42">
                  <c:v>13.466699999999999</c:v>
                </c:pt>
                <c:pt idx="43">
                  <c:v>20.633299999999998</c:v>
                </c:pt>
                <c:pt idx="44">
                  <c:v>18.366700000000002</c:v>
                </c:pt>
                <c:pt idx="45">
                  <c:v>15.6333</c:v>
                </c:pt>
                <c:pt idx="46">
                  <c:v>34.0167</c:v>
                </c:pt>
                <c:pt idx="47">
                  <c:v>37.2667</c:v>
                </c:pt>
                <c:pt idx="48">
                  <c:v>10.45</c:v>
                </c:pt>
                <c:pt idx="49">
                  <c:v>20.716699999999999</c:v>
                </c:pt>
                <c:pt idx="50">
                  <c:v>11.3833</c:v>
                </c:pt>
                <c:pt idx="51">
                  <c:v>21.066700000000001</c:v>
                </c:pt>
                <c:pt idx="52">
                  <c:v>19.533300000000001</c:v>
                </c:pt>
                <c:pt idx="53">
                  <c:v>15.4833</c:v>
                </c:pt>
                <c:pt idx="54">
                  <c:v>27.933299999999999</c:v>
                </c:pt>
                <c:pt idx="55">
                  <c:v>21.7</c:v>
                </c:pt>
                <c:pt idx="56">
                  <c:v>20.916699999999999</c:v>
                </c:pt>
                <c:pt idx="57">
                  <c:v>16.533300000000001</c:v>
                </c:pt>
                <c:pt idx="58">
                  <c:v>15.2333</c:v>
                </c:pt>
                <c:pt idx="59">
                  <c:v>5.8833000000000002</c:v>
                </c:pt>
                <c:pt idx="60">
                  <c:v>21.433299999999999</c:v>
                </c:pt>
                <c:pt idx="61">
                  <c:v>13.85</c:v>
                </c:pt>
                <c:pt idx="62">
                  <c:v>26.5167</c:v>
                </c:pt>
                <c:pt idx="63">
                  <c:v>12.1</c:v>
                </c:pt>
                <c:pt idx="64">
                  <c:v>19.916699999999999</c:v>
                </c:pt>
                <c:pt idx="65">
                  <c:v>17.033300000000001</c:v>
                </c:pt>
                <c:pt idx="66">
                  <c:v>21.5167</c:v>
                </c:pt>
                <c:pt idx="67">
                  <c:v>19.833300000000001</c:v>
                </c:pt>
                <c:pt idx="68">
                  <c:v>19.783300000000001</c:v>
                </c:pt>
                <c:pt idx="69">
                  <c:v>28.8</c:v>
                </c:pt>
                <c:pt idx="70">
                  <c:v>14.85</c:v>
                </c:pt>
                <c:pt idx="71">
                  <c:v>16.066700000000001</c:v>
                </c:pt>
                <c:pt idx="72">
                  <c:v>20.583300000000001</c:v>
                </c:pt>
                <c:pt idx="73">
                  <c:v>27.2667</c:v>
                </c:pt>
                <c:pt idx="74">
                  <c:v>17.216699999999999</c:v>
                </c:pt>
                <c:pt idx="75">
                  <c:v>26.4833</c:v>
                </c:pt>
                <c:pt idx="76">
                  <c:v>22.866700000000002</c:v>
                </c:pt>
                <c:pt idx="77">
                  <c:v>15.416700000000001</c:v>
                </c:pt>
                <c:pt idx="78">
                  <c:v>24.466699999999999</c:v>
                </c:pt>
                <c:pt idx="79">
                  <c:v>15.2667</c:v>
                </c:pt>
                <c:pt idx="80">
                  <c:v>33.133299999999998</c:v>
                </c:pt>
                <c:pt idx="81">
                  <c:v>15.2</c:v>
                </c:pt>
                <c:pt idx="82">
                  <c:v>7.2167000000000003</c:v>
                </c:pt>
                <c:pt idx="83">
                  <c:v>24.8</c:v>
                </c:pt>
                <c:pt idx="84">
                  <c:v>36.1</c:v>
                </c:pt>
                <c:pt idx="85">
                  <c:v>10.083299999999999</c:v>
                </c:pt>
                <c:pt idx="86">
                  <c:v>14.466699999999999</c:v>
                </c:pt>
                <c:pt idx="87">
                  <c:v>16.149999999999999</c:v>
                </c:pt>
                <c:pt idx="88">
                  <c:v>28.416699999999999</c:v>
                </c:pt>
                <c:pt idx="89">
                  <c:v>27.166699999999999</c:v>
                </c:pt>
                <c:pt idx="90">
                  <c:v>4.6166999999999998</c:v>
                </c:pt>
                <c:pt idx="91">
                  <c:v>27.633299999999998</c:v>
                </c:pt>
                <c:pt idx="92">
                  <c:v>17.316700000000001</c:v>
                </c:pt>
                <c:pt idx="93">
                  <c:v>21.65</c:v>
                </c:pt>
                <c:pt idx="94">
                  <c:v>13.533300000000001</c:v>
                </c:pt>
                <c:pt idx="95">
                  <c:v>27.0167</c:v>
                </c:pt>
                <c:pt idx="96">
                  <c:v>19.183299999999999</c:v>
                </c:pt>
                <c:pt idx="97">
                  <c:v>45.866700000000002</c:v>
                </c:pt>
                <c:pt idx="98">
                  <c:v>39.866700000000002</c:v>
                </c:pt>
                <c:pt idx="99">
                  <c:v>16.600000000000001</c:v>
                </c:pt>
                <c:pt idx="100">
                  <c:v>38.799999999999997</c:v>
                </c:pt>
                <c:pt idx="101">
                  <c:v>15.033300000000001</c:v>
                </c:pt>
                <c:pt idx="102">
                  <c:v>18.366700000000002</c:v>
                </c:pt>
                <c:pt idx="103">
                  <c:v>11.5167</c:v>
                </c:pt>
                <c:pt idx="104">
                  <c:v>12.4833</c:v>
                </c:pt>
                <c:pt idx="105">
                  <c:v>23.716699999999999</c:v>
                </c:pt>
                <c:pt idx="106">
                  <c:v>27.116700000000002</c:v>
                </c:pt>
                <c:pt idx="107">
                  <c:v>43.783299999999997</c:v>
                </c:pt>
                <c:pt idx="108">
                  <c:v>20.65</c:v>
                </c:pt>
                <c:pt idx="109">
                  <c:v>16.833300000000001</c:v>
                </c:pt>
                <c:pt idx="110">
                  <c:v>27.883299999999998</c:v>
                </c:pt>
                <c:pt idx="111">
                  <c:v>25.133299999999998</c:v>
                </c:pt>
                <c:pt idx="112">
                  <c:v>29.6</c:v>
                </c:pt>
                <c:pt idx="113">
                  <c:v>16.316700000000001</c:v>
                </c:pt>
                <c:pt idx="114">
                  <c:v>26.7</c:v>
                </c:pt>
                <c:pt idx="115">
                  <c:v>7.7</c:v>
                </c:pt>
                <c:pt idx="116">
                  <c:v>6.8167</c:v>
                </c:pt>
                <c:pt idx="117">
                  <c:v>21.283300000000001</c:v>
                </c:pt>
                <c:pt idx="118">
                  <c:v>16.4833</c:v>
                </c:pt>
                <c:pt idx="119">
                  <c:v>8.9167000000000005</c:v>
                </c:pt>
              </c:numCache>
            </c:numRef>
          </c:xVal>
          <c:yVal>
            <c:numRef>
              <c:f>'Drivers of Choice'!$K$2:$K$121</c:f>
              <c:numCache>
                <c:formatCode>General</c:formatCode>
                <c:ptCount val="120"/>
                <c:pt idx="0">
                  <c:v>1</c:v>
                </c:pt>
                <c:pt idx="1">
                  <c:v>0.75</c:v>
                </c:pt>
                <c:pt idx="2">
                  <c:v>0.86250000000000004</c:v>
                </c:pt>
                <c:pt idx="3">
                  <c:v>0.92500000000000004</c:v>
                </c:pt>
                <c:pt idx="4">
                  <c:v>0.77500000000000002</c:v>
                </c:pt>
                <c:pt idx="5">
                  <c:v>0.88749999999999996</c:v>
                </c:pt>
                <c:pt idx="6">
                  <c:v>0.21249999999999999</c:v>
                </c:pt>
                <c:pt idx="7">
                  <c:v>0.9375</c:v>
                </c:pt>
                <c:pt idx="8">
                  <c:v>0.76249999999999996</c:v>
                </c:pt>
                <c:pt idx="9">
                  <c:v>0.98750000000000004</c:v>
                </c:pt>
                <c:pt idx="10">
                  <c:v>0.96250000000000002</c:v>
                </c:pt>
                <c:pt idx="11">
                  <c:v>0.35</c:v>
                </c:pt>
                <c:pt idx="12">
                  <c:v>0.71250000000000002</c:v>
                </c:pt>
                <c:pt idx="13">
                  <c:v>0.85</c:v>
                </c:pt>
                <c:pt idx="14">
                  <c:v>0.45</c:v>
                </c:pt>
                <c:pt idx="15">
                  <c:v>0.91249999999999998</c:v>
                </c:pt>
                <c:pt idx="16">
                  <c:v>0.41249999999999998</c:v>
                </c:pt>
                <c:pt idx="17">
                  <c:v>0.88749999999999996</c:v>
                </c:pt>
                <c:pt idx="18">
                  <c:v>1</c:v>
                </c:pt>
                <c:pt idx="19">
                  <c:v>0.38750000000000001</c:v>
                </c:pt>
                <c:pt idx="20">
                  <c:v>0.23749999999999999</c:v>
                </c:pt>
                <c:pt idx="21">
                  <c:v>0.5</c:v>
                </c:pt>
                <c:pt idx="22">
                  <c:v>0.6</c:v>
                </c:pt>
                <c:pt idx="23">
                  <c:v>0.46250000000000002</c:v>
                </c:pt>
                <c:pt idx="24">
                  <c:v>0.22500000000000001</c:v>
                </c:pt>
                <c:pt idx="25">
                  <c:v>0.97499999999999998</c:v>
                </c:pt>
                <c:pt idx="27">
                  <c:v>0.98750000000000004</c:v>
                </c:pt>
                <c:pt idx="28">
                  <c:v>0.9375</c:v>
                </c:pt>
                <c:pt idx="29">
                  <c:v>0.42499999999999999</c:v>
                </c:pt>
                <c:pt idx="30">
                  <c:v>0.53749999999999998</c:v>
                </c:pt>
                <c:pt idx="31">
                  <c:v>0.57499999999999996</c:v>
                </c:pt>
                <c:pt idx="32">
                  <c:v>0.65</c:v>
                </c:pt>
                <c:pt idx="33">
                  <c:v>0.57499999999999996</c:v>
                </c:pt>
                <c:pt idx="34">
                  <c:v>0.97499999999999998</c:v>
                </c:pt>
                <c:pt idx="35">
                  <c:v>0.82499999999999996</c:v>
                </c:pt>
                <c:pt idx="36">
                  <c:v>0.95</c:v>
                </c:pt>
                <c:pt idx="37">
                  <c:v>0.88749999999999996</c:v>
                </c:pt>
                <c:pt idx="38">
                  <c:v>0.58750000000000002</c:v>
                </c:pt>
                <c:pt idx="39">
                  <c:v>0.61250000000000004</c:v>
                </c:pt>
                <c:pt idx="40">
                  <c:v>0.25</c:v>
                </c:pt>
                <c:pt idx="41">
                  <c:v>0.82499999999999996</c:v>
                </c:pt>
                <c:pt idx="42">
                  <c:v>0.92500000000000004</c:v>
                </c:pt>
                <c:pt idx="43">
                  <c:v>0.1125</c:v>
                </c:pt>
                <c:pt idx="44">
                  <c:v>0.45</c:v>
                </c:pt>
                <c:pt idx="45">
                  <c:v>0.36249999999999999</c:v>
                </c:pt>
                <c:pt idx="46">
                  <c:v>0.57499999999999996</c:v>
                </c:pt>
                <c:pt idx="47">
                  <c:v>0.3125</c:v>
                </c:pt>
                <c:pt idx="48">
                  <c:v>0.98750000000000004</c:v>
                </c:pt>
                <c:pt idx="49">
                  <c:v>0.88749999999999996</c:v>
                </c:pt>
                <c:pt idx="50">
                  <c:v>0.28749999999999998</c:v>
                </c:pt>
                <c:pt idx="51">
                  <c:v>0.76249999999999996</c:v>
                </c:pt>
                <c:pt idx="52">
                  <c:v>0.4</c:v>
                </c:pt>
                <c:pt idx="53">
                  <c:v>0.46250000000000002</c:v>
                </c:pt>
                <c:pt idx="54">
                  <c:v>0.33750000000000002</c:v>
                </c:pt>
                <c:pt idx="55">
                  <c:v>0.42499999999999999</c:v>
                </c:pt>
                <c:pt idx="56">
                  <c:v>0</c:v>
                </c:pt>
                <c:pt idx="57">
                  <c:v>0.47499999999999998</c:v>
                </c:pt>
                <c:pt idx="58">
                  <c:v>0.21249999999999999</c:v>
                </c:pt>
                <c:pt idx="59">
                  <c:v>0.41249999999999998</c:v>
                </c:pt>
                <c:pt idx="60">
                  <c:v>0.46250000000000002</c:v>
                </c:pt>
                <c:pt idx="61">
                  <c:v>0.1125</c:v>
                </c:pt>
                <c:pt idx="62">
                  <c:v>0.91249999999999998</c:v>
                </c:pt>
                <c:pt idx="63">
                  <c:v>0.53749999999999998</c:v>
                </c:pt>
                <c:pt idx="64">
                  <c:v>0.58750000000000002</c:v>
                </c:pt>
                <c:pt idx="65">
                  <c:v>0.95</c:v>
                </c:pt>
                <c:pt idx="66">
                  <c:v>0.625</c:v>
                </c:pt>
                <c:pt idx="67">
                  <c:v>0.58750000000000002</c:v>
                </c:pt>
                <c:pt idx="68">
                  <c:v>0.53749999999999998</c:v>
                </c:pt>
                <c:pt idx="69">
                  <c:v>0.52500000000000002</c:v>
                </c:pt>
                <c:pt idx="70">
                  <c:v>0.58750000000000002</c:v>
                </c:pt>
                <c:pt idx="71">
                  <c:v>0.85</c:v>
                </c:pt>
                <c:pt idx="72">
                  <c:v>0.27500000000000002</c:v>
                </c:pt>
                <c:pt idx="73">
                  <c:v>2.5000000000000001E-2</c:v>
                </c:pt>
                <c:pt idx="74">
                  <c:v>0.1125</c:v>
                </c:pt>
                <c:pt idx="75">
                  <c:v>1</c:v>
                </c:pt>
                <c:pt idx="76">
                  <c:v>0.91249999999999998</c:v>
                </c:pt>
                <c:pt idx="77">
                  <c:v>0.91249999999999998</c:v>
                </c:pt>
                <c:pt idx="78">
                  <c:v>0.96250000000000002</c:v>
                </c:pt>
                <c:pt idx="79">
                  <c:v>0.42499999999999999</c:v>
                </c:pt>
                <c:pt idx="80">
                  <c:v>1.2500000000000001E-2</c:v>
                </c:pt>
                <c:pt idx="81">
                  <c:v>0.28749999999999998</c:v>
                </c:pt>
                <c:pt idx="82">
                  <c:v>0.13750000000000001</c:v>
                </c:pt>
                <c:pt idx="83">
                  <c:v>0</c:v>
                </c:pt>
                <c:pt idx="84">
                  <c:v>0.4375</c:v>
                </c:pt>
                <c:pt idx="85">
                  <c:v>0.67500000000000004</c:v>
                </c:pt>
                <c:pt idx="86">
                  <c:v>0.47499999999999998</c:v>
                </c:pt>
                <c:pt idx="87">
                  <c:v>0.92500000000000004</c:v>
                </c:pt>
                <c:pt idx="88">
                  <c:v>0.42499999999999999</c:v>
                </c:pt>
                <c:pt idx="89">
                  <c:v>0.125</c:v>
                </c:pt>
                <c:pt idx="90">
                  <c:v>1</c:v>
                </c:pt>
                <c:pt idx="91">
                  <c:v>0.48749999999999999</c:v>
                </c:pt>
                <c:pt idx="92">
                  <c:v>0.27500000000000002</c:v>
                </c:pt>
                <c:pt idx="93">
                  <c:v>0.97499999999999998</c:v>
                </c:pt>
                <c:pt idx="94">
                  <c:v>0.71250000000000002</c:v>
                </c:pt>
                <c:pt idx="95">
                  <c:v>0.97499999999999998</c:v>
                </c:pt>
                <c:pt idx="96">
                  <c:v>0.55000000000000004</c:v>
                </c:pt>
                <c:pt idx="97">
                  <c:v>0.28749999999999998</c:v>
                </c:pt>
                <c:pt idx="98">
                  <c:v>0</c:v>
                </c:pt>
                <c:pt idx="99">
                  <c:v>0.47499999999999998</c:v>
                </c:pt>
                <c:pt idx="100">
                  <c:v>0.375</c:v>
                </c:pt>
                <c:pt idx="101">
                  <c:v>0.9</c:v>
                </c:pt>
                <c:pt idx="102">
                  <c:v>1</c:v>
                </c:pt>
                <c:pt idx="103">
                  <c:v>0.97499999999999998</c:v>
                </c:pt>
                <c:pt idx="104">
                  <c:v>0.53749999999999998</c:v>
                </c:pt>
                <c:pt idx="105">
                  <c:v>0.51249999999999996</c:v>
                </c:pt>
                <c:pt idx="106">
                  <c:v>1.2500000000000001E-2</c:v>
                </c:pt>
                <c:pt idx="107">
                  <c:v>0.42499999999999999</c:v>
                </c:pt>
                <c:pt idx="108">
                  <c:v>0.98750000000000004</c:v>
                </c:pt>
                <c:pt idx="109">
                  <c:v>0.9</c:v>
                </c:pt>
                <c:pt idx="110">
                  <c:v>0.6</c:v>
                </c:pt>
                <c:pt idx="111">
                  <c:v>0.72499999999999998</c:v>
                </c:pt>
                <c:pt idx="112">
                  <c:v>0.65</c:v>
                </c:pt>
                <c:pt idx="113">
                  <c:v>0.95</c:v>
                </c:pt>
                <c:pt idx="114">
                  <c:v>0.1</c:v>
                </c:pt>
                <c:pt idx="115">
                  <c:v>0.41249999999999998</c:v>
                </c:pt>
                <c:pt idx="116">
                  <c:v>0.66249999999999998</c:v>
                </c:pt>
                <c:pt idx="117">
                  <c:v>0.73750000000000004</c:v>
                </c:pt>
                <c:pt idx="118">
                  <c:v>0.8</c:v>
                </c:pt>
                <c:pt idx="119">
                  <c:v>0.86250000000000004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E-B54C-8989-CD061AC4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605296"/>
        <c:axId val="763206672"/>
      </c:scatterChart>
      <c:valAx>
        <c:axId val="7836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06672"/>
        <c:crosses val="autoZero"/>
        <c:crossBetween val="midCat"/>
      </c:valAx>
      <c:valAx>
        <c:axId val="7632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Resolution</a:t>
            </a:r>
            <a:r>
              <a:rPr lang="en-GB" baseline="0"/>
              <a:t> by Advisor in Block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'Drivers of Choice'!$Y$3:$Y$4</c:f>
                <c:numCache>
                  <c:formatCode>General</c:formatCode>
                  <c:ptCount val="2"/>
                  <c:pt idx="0">
                    <c:v>0.40480946174744065</c:v>
                  </c:pt>
                  <c:pt idx="1">
                    <c:v>0.41768861409393171</c:v>
                  </c:pt>
                </c:numCache>
              </c:numRef>
            </c:plus>
            <c:minus>
              <c:numRef>
                <c:f>'Drivers of Choice'!$Y$3:$Y$4</c:f>
                <c:numCache>
                  <c:formatCode>General</c:formatCode>
                  <c:ptCount val="2"/>
                  <c:pt idx="0">
                    <c:v>0.40480946174744065</c:v>
                  </c:pt>
                  <c:pt idx="1">
                    <c:v>0.41768861409393171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'Drivers of Choice'!$W$3:$W$4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'Drivers of Choice'!$X$3:$X$4</c:f>
              <c:numCache>
                <c:formatCode>General</c:formatCode>
                <c:ptCount val="2"/>
                <c:pt idx="0">
                  <c:v>6.6652224621848744</c:v>
                </c:pt>
                <c:pt idx="1">
                  <c:v>6.9852363025210105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B-0744-8D24-B22A50D0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095280"/>
        <c:axId val="781727744"/>
      </c:barChart>
      <c:catAx>
        <c:axId val="8080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27744"/>
        <c:crosses val="autoZero"/>
        <c:auto val="1"/>
        <c:lblAlgn val="ctr"/>
        <c:lblOffset val="100"/>
        <c:noMultiLvlLbl val="0"/>
      </c:catAx>
      <c:valAx>
        <c:axId val="78172774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9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 Influence against Algor</a:t>
            </a:r>
            <a:r>
              <a:rPr lang="en-US" baseline="0"/>
              <a:t> 2 Choice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Choice'!$S$1</c:f>
              <c:strCache>
                <c:ptCount val="1"/>
                <c:pt idx="0">
                  <c:v>algor2Choice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'Drivers of Choice'!$J$2:$J$121</c:f>
              <c:numCache>
                <c:formatCode>General</c:formatCode>
                <c:ptCount val="120"/>
                <c:pt idx="0">
                  <c:v>-1.869</c:v>
                </c:pt>
                <c:pt idx="1">
                  <c:v>-4.6868999999999996</c:v>
                </c:pt>
                <c:pt idx="2">
                  <c:v>-20.811499999999999</c:v>
                </c:pt>
                <c:pt idx="3">
                  <c:v>-1.6904999999999999</c:v>
                </c:pt>
                <c:pt idx="4">
                  <c:v>6.5984999999999996</c:v>
                </c:pt>
                <c:pt idx="5">
                  <c:v>-21.269300000000001</c:v>
                </c:pt>
                <c:pt idx="6">
                  <c:v>28.686199999999999</c:v>
                </c:pt>
                <c:pt idx="7">
                  <c:v>11.6488</c:v>
                </c:pt>
                <c:pt idx="8">
                  <c:v>-11.4964</c:v>
                </c:pt>
                <c:pt idx="9">
                  <c:v>-10.5625</c:v>
                </c:pt>
                <c:pt idx="10">
                  <c:v>-5.5970000000000004</c:v>
                </c:pt>
                <c:pt idx="11">
                  <c:v>6.2222</c:v>
                </c:pt>
                <c:pt idx="12">
                  <c:v>-1.901</c:v>
                </c:pt>
                <c:pt idx="13">
                  <c:v>-5.1172000000000004</c:v>
                </c:pt>
                <c:pt idx="14">
                  <c:v>2.262</c:v>
                </c:pt>
                <c:pt idx="15">
                  <c:v>-7.7813999999999997</c:v>
                </c:pt>
                <c:pt idx="16">
                  <c:v>4.9166999999999996</c:v>
                </c:pt>
                <c:pt idx="17">
                  <c:v>-14.1167</c:v>
                </c:pt>
                <c:pt idx="18">
                  <c:v>1.3736E-2</c:v>
                </c:pt>
                <c:pt idx="19">
                  <c:v>2.9380999999999999</c:v>
                </c:pt>
                <c:pt idx="20">
                  <c:v>5.5</c:v>
                </c:pt>
                <c:pt idx="21">
                  <c:v>1.5988</c:v>
                </c:pt>
                <c:pt idx="22">
                  <c:v>0.88187000000000004</c:v>
                </c:pt>
                <c:pt idx="23">
                  <c:v>0.94245999999999996</c:v>
                </c:pt>
                <c:pt idx="24">
                  <c:v>23.405799999999999</c:v>
                </c:pt>
                <c:pt idx="25">
                  <c:v>-4.2226999999999997</c:v>
                </c:pt>
                <c:pt idx="27">
                  <c:v>10.662800000000001</c:v>
                </c:pt>
                <c:pt idx="28">
                  <c:v>-2.4750000000000001</c:v>
                </c:pt>
                <c:pt idx="29">
                  <c:v>-0.65824000000000005</c:v>
                </c:pt>
                <c:pt idx="30">
                  <c:v>3.9788000000000001</c:v>
                </c:pt>
                <c:pt idx="31">
                  <c:v>4.4659000000000004</c:v>
                </c:pt>
                <c:pt idx="32">
                  <c:v>5.8182</c:v>
                </c:pt>
                <c:pt idx="33">
                  <c:v>2.7904</c:v>
                </c:pt>
                <c:pt idx="34">
                  <c:v>-0.15476000000000001</c:v>
                </c:pt>
                <c:pt idx="35">
                  <c:v>7.6406999999999998</c:v>
                </c:pt>
                <c:pt idx="36">
                  <c:v>1.5437000000000001</c:v>
                </c:pt>
                <c:pt idx="37">
                  <c:v>3.7664</c:v>
                </c:pt>
                <c:pt idx="38">
                  <c:v>-7.8967999999999998</c:v>
                </c:pt>
                <c:pt idx="39">
                  <c:v>-5.8014000000000001</c:v>
                </c:pt>
                <c:pt idx="40">
                  <c:v>0.70159000000000005</c:v>
                </c:pt>
                <c:pt idx="41">
                  <c:v>-5.0179</c:v>
                </c:pt>
                <c:pt idx="42">
                  <c:v>-17.3826</c:v>
                </c:pt>
                <c:pt idx="43">
                  <c:v>7.8205</c:v>
                </c:pt>
                <c:pt idx="44">
                  <c:v>8.9747000000000003</c:v>
                </c:pt>
                <c:pt idx="45">
                  <c:v>8.5167000000000002</c:v>
                </c:pt>
                <c:pt idx="46">
                  <c:v>4.8105000000000002</c:v>
                </c:pt>
                <c:pt idx="47">
                  <c:v>19.774999999999999</c:v>
                </c:pt>
                <c:pt idx="48">
                  <c:v>-7.8571</c:v>
                </c:pt>
                <c:pt idx="49">
                  <c:v>-2.0308000000000002</c:v>
                </c:pt>
                <c:pt idx="50">
                  <c:v>4.5603999999999996</c:v>
                </c:pt>
                <c:pt idx="51">
                  <c:v>-8.1130999999999993</c:v>
                </c:pt>
                <c:pt idx="52">
                  <c:v>-5.4881000000000002</c:v>
                </c:pt>
                <c:pt idx="53">
                  <c:v>4.7934000000000001</c:v>
                </c:pt>
                <c:pt idx="54">
                  <c:v>-8.7576000000000001</c:v>
                </c:pt>
                <c:pt idx="55">
                  <c:v>-0.15539</c:v>
                </c:pt>
                <c:pt idx="56">
                  <c:v>-3.2077</c:v>
                </c:pt>
                <c:pt idx="57">
                  <c:v>5.0820999999999996</c:v>
                </c:pt>
                <c:pt idx="58">
                  <c:v>1.9619</c:v>
                </c:pt>
                <c:pt idx="59">
                  <c:v>-2.9750000000000001</c:v>
                </c:pt>
                <c:pt idx="60">
                  <c:v>32.770800000000001</c:v>
                </c:pt>
                <c:pt idx="61">
                  <c:v>3.2101000000000002</c:v>
                </c:pt>
                <c:pt idx="62">
                  <c:v>3.2902</c:v>
                </c:pt>
                <c:pt idx="63">
                  <c:v>-10.9869</c:v>
                </c:pt>
                <c:pt idx="64">
                  <c:v>-11.382899999999999</c:v>
                </c:pt>
                <c:pt idx="65">
                  <c:v>4.7638999999999996</c:v>
                </c:pt>
                <c:pt idx="66">
                  <c:v>13.7143</c:v>
                </c:pt>
                <c:pt idx="67">
                  <c:v>5.7587000000000002</c:v>
                </c:pt>
                <c:pt idx="68">
                  <c:v>3.4887000000000001</c:v>
                </c:pt>
                <c:pt idx="69">
                  <c:v>-1.0625</c:v>
                </c:pt>
                <c:pt idx="70">
                  <c:v>2.1192000000000002</c:v>
                </c:pt>
                <c:pt idx="71">
                  <c:v>-9.6484000000000005</c:v>
                </c:pt>
                <c:pt idx="72">
                  <c:v>-1.5242</c:v>
                </c:pt>
                <c:pt idx="73">
                  <c:v>10.928599999999999</c:v>
                </c:pt>
                <c:pt idx="74">
                  <c:v>7.0416999999999996</c:v>
                </c:pt>
                <c:pt idx="75">
                  <c:v>-35.832099999999997</c:v>
                </c:pt>
                <c:pt idx="76">
                  <c:v>-6.2729999999999997</c:v>
                </c:pt>
                <c:pt idx="77">
                  <c:v>7.4657999999999998</c:v>
                </c:pt>
                <c:pt idx="78">
                  <c:v>-2.6309999999999998</c:v>
                </c:pt>
                <c:pt idx="79">
                  <c:v>4.2298999999999998</c:v>
                </c:pt>
                <c:pt idx="80">
                  <c:v>4.2827999999999999</c:v>
                </c:pt>
                <c:pt idx="81">
                  <c:v>9.0440000000000005</c:v>
                </c:pt>
                <c:pt idx="82">
                  <c:v>8.0625</c:v>
                </c:pt>
                <c:pt idx="83">
                  <c:v>4.1124000000000001</c:v>
                </c:pt>
                <c:pt idx="84">
                  <c:v>3.6917</c:v>
                </c:pt>
                <c:pt idx="85">
                  <c:v>0.58333000000000002</c:v>
                </c:pt>
                <c:pt idx="86">
                  <c:v>5.8333000000000004</c:v>
                </c:pt>
                <c:pt idx="87">
                  <c:v>5.6</c:v>
                </c:pt>
                <c:pt idx="88">
                  <c:v>4.3719000000000001</c:v>
                </c:pt>
                <c:pt idx="89">
                  <c:v>3.0364</c:v>
                </c:pt>
                <c:pt idx="90">
                  <c:v>-15.6755</c:v>
                </c:pt>
                <c:pt idx="91">
                  <c:v>-5.3110999999999997</c:v>
                </c:pt>
                <c:pt idx="92">
                  <c:v>4.2055999999999996</c:v>
                </c:pt>
                <c:pt idx="93">
                  <c:v>-11.7637</c:v>
                </c:pt>
                <c:pt idx="94">
                  <c:v>-2.1797</c:v>
                </c:pt>
                <c:pt idx="95">
                  <c:v>-14.418200000000001</c:v>
                </c:pt>
                <c:pt idx="96">
                  <c:v>-0.95</c:v>
                </c:pt>
                <c:pt idx="97">
                  <c:v>-16.710999999999999</c:v>
                </c:pt>
                <c:pt idx="98">
                  <c:v>-19.419</c:v>
                </c:pt>
                <c:pt idx="99">
                  <c:v>-2.2063000000000001</c:v>
                </c:pt>
                <c:pt idx="100">
                  <c:v>-7.0823999999999998</c:v>
                </c:pt>
                <c:pt idx="101">
                  <c:v>-13.0069</c:v>
                </c:pt>
                <c:pt idx="102">
                  <c:v>8.4422999999999995</c:v>
                </c:pt>
                <c:pt idx="103">
                  <c:v>-1.3095000000000001</c:v>
                </c:pt>
                <c:pt idx="104">
                  <c:v>5.3666999999999998</c:v>
                </c:pt>
                <c:pt idx="105">
                  <c:v>17.7</c:v>
                </c:pt>
                <c:pt idx="106">
                  <c:v>4.1966000000000001</c:v>
                </c:pt>
                <c:pt idx="107">
                  <c:v>-1.4881</c:v>
                </c:pt>
                <c:pt idx="108">
                  <c:v>11.8186</c:v>
                </c:pt>
                <c:pt idx="109">
                  <c:v>-5.4015000000000004</c:v>
                </c:pt>
                <c:pt idx="110">
                  <c:v>-4.3821000000000003</c:v>
                </c:pt>
                <c:pt idx="111">
                  <c:v>-7.5091000000000001</c:v>
                </c:pt>
                <c:pt idx="112">
                  <c:v>-9.8198000000000008</c:v>
                </c:pt>
                <c:pt idx="113">
                  <c:v>0.96836999999999995</c:v>
                </c:pt>
                <c:pt idx="114">
                  <c:v>12.3139</c:v>
                </c:pt>
                <c:pt idx="115">
                  <c:v>-3.5769000000000002</c:v>
                </c:pt>
                <c:pt idx="116">
                  <c:v>4.6896000000000004</c:v>
                </c:pt>
                <c:pt idx="117">
                  <c:v>-11.5932</c:v>
                </c:pt>
                <c:pt idx="118">
                  <c:v>2.5737000000000001</c:v>
                </c:pt>
                <c:pt idx="119">
                  <c:v>-1.6739999999999999</c:v>
                </c:pt>
              </c:numCache>
            </c:numRef>
          </c:xVal>
          <c:yVal>
            <c:numRef>
              <c:f>'Drivers of Choice'!$S$2:$S$121</c:f>
              <c:numCache>
                <c:formatCode>General</c:formatCode>
                <c:ptCount val="120"/>
                <c:pt idx="0">
                  <c:v>0</c:v>
                </c:pt>
                <c:pt idx="1">
                  <c:v>0.25</c:v>
                </c:pt>
                <c:pt idx="2">
                  <c:v>0.13749999999999996</c:v>
                </c:pt>
                <c:pt idx="3">
                  <c:v>7.4999999999999956E-2</c:v>
                </c:pt>
                <c:pt idx="4">
                  <c:v>0.22499999999999998</c:v>
                </c:pt>
                <c:pt idx="5">
                  <c:v>0.11250000000000004</c:v>
                </c:pt>
                <c:pt idx="6">
                  <c:v>0.78749999999999998</c:v>
                </c:pt>
                <c:pt idx="7">
                  <c:v>6.25E-2</c:v>
                </c:pt>
                <c:pt idx="8">
                  <c:v>0.23750000000000004</c:v>
                </c:pt>
                <c:pt idx="9">
                  <c:v>1.2499999999999956E-2</c:v>
                </c:pt>
                <c:pt idx="10">
                  <c:v>3.7499999999999978E-2</c:v>
                </c:pt>
                <c:pt idx="11">
                  <c:v>0.65</c:v>
                </c:pt>
                <c:pt idx="12">
                  <c:v>0.28749999999999998</c:v>
                </c:pt>
                <c:pt idx="13">
                  <c:v>0.15000000000000002</c:v>
                </c:pt>
                <c:pt idx="14">
                  <c:v>0.55000000000000004</c:v>
                </c:pt>
                <c:pt idx="15">
                  <c:v>8.7500000000000022E-2</c:v>
                </c:pt>
                <c:pt idx="16">
                  <c:v>0.58750000000000002</c:v>
                </c:pt>
                <c:pt idx="17">
                  <c:v>0.11250000000000004</c:v>
                </c:pt>
                <c:pt idx="18">
                  <c:v>0</c:v>
                </c:pt>
                <c:pt idx="19">
                  <c:v>0.61250000000000004</c:v>
                </c:pt>
                <c:pt idx="20">
                  <c:v>0.76249999999999996</c:v>
                </c:pt>
                <c:pt idx="21">
                  <c:v>0.5</c:v>
                </c:pt>
                <c:pt idx="22">
                  <c:v>0.4</c:v>
                </c:pt>
                <c:pt idx="23">
                  <c:v>0.53749999999999998</c:v>
                </c:pt>
                <c:pt idx="24">
                  <c:v>0.77500000000000002</c:v>
                </c:pt>
                <c:pt idx="25">
                  <c:v>2.5000000000000022E-2</c:v>
                </c:pt>
                <c:pt idx="27">
                  <c:v>1.2499999999999956E-2</c:v>
                </c:pt>
                <c:pt idx="28">
                  <c:v>6.25E-2</c:v>
                </c:pt>
                <c:pt idx="29">
                  <c:v>0.57499999999999996</c:v>
                </c:pt>
                <c:pt idx="30">
                  <c:v>0.46250000000000002</c:v>
                </c:pt>
                <c:pt idx="31">
                  <c:v>0.42500000000000004</c:v>
                </c:pt>
                <c:pt idx="32">
                  <c:v>0.35</c:v>
                </c:pt>
                <c:pt idx="33">
                  <c:v>0.42500000000000004</c:v>
                </c:pt>
                <c:pt idx="34">
                  <c:v>2.5000000000000022E-2</c:v>
                </c:pt>
                <c:pt idx="35">
                  <c:v>0.17500000000000004</c:v>
                </c:pt>
                <c:pt idx="36">
                  <c:v>5.0000000000000044E-2</c:v>
                </c:pt>
                <c:pt idx="37">
                  <c:v>0.11250000000000004</c:v>
                </c:pt>
                <c:pt idx="38">
                  <c:v>0.41249999999999998</c:v>
                </c:pt>
                <c:pt idx="39">
                  <c:v>0.38749999999999996</c:v>
                </c:pt>
                <c:pt idx="40">
                  <c:v>0.75</c:v>
                </c:pt>
                <c:pt idx="41">
                  <c:v>0.17500000000000004</c:v>
                </c:pt>
                <c:pt idx="42">
                  <c:v>7.4999999999999956E-2</c:v>
                </c:pt>
                <c:pt idx="43">
                  <c:v>0.88749999999999996</c:v>
                </c:pt>
                <c:pt idx="44">
                  <c:v>0.55000000000000004</c:v>
                </c:pt>
                <c:pt idx="45">
                  <c:v>0.63749999999999996</c:v>
                </c:pt>
                <c:pt idx="46">
                  <c:v>0.42500000000000004</c:v>
                </c:pt>
                <c:pt idx="47">
                  <c:v>0.6875</c:v>
                </c:pt>
                <c:pt idx="48">
                  <c:v>1.2499999999999956E-2</c:v>
                </c:pt>
                <c:pt idx="49">
                  <c:v>0.11250000000000004</c:v>
                </c:pt>
                <c:pt idx="50">
                  <c:v>0.71250000000000002</c:v>
                </c:pt>
                <c:pt idx="51">
                  <c:v>0.23750000000000004</c:v>
                </c:pt>
                <c:pt idx="52">
                  <c:v>0.6</c:v>
                </c:pt>
                <c:pt idx="53">
                  <c:v>0.53749999999999998</c:v>
                </c:pt>
                <c:pt idx="54">
                  <c:v>0.66249999999999998</c:v>
                </c:pt>
                <c:pt idx="55">
                  <c:v>0.57499999999999996</c:v>
                </c:pt>
                <c:pt idx="56">
                  <c:v>1</c:v>
                </c:pt>
                <c:pt idx="57">
                  <c:v>0.52500000000000002</c:v>
                </c:pt>
                <c:pt idx="58">
                  <c:v>0.78749999999999998</c:v>
                </c:pt>
                <c:pt idx="59">
                  <c:v>0.58750000000000002</c:v>
                </c:pt>
                <c:pt idx="60">
                  <c:v>0.53749999999999998</c:v>
                </c:pt>
                <c:pt idx="61">
                  <c:v>0.88749999999999996</c:v>
                </c:pt>
                <c:pt idx="62">
                  <c:v>8.7500000000000022E-2</c:v>
                </c:pt>
                <c:pt idx="63">
                  <c:v>0.46250000000000002</c:v>
                </c:pt>
                <c:pt idx="64">
                  <c:v>0.41249999999999998</c:v>
                </c:pt>
                <c:pt idx="65">
                  <c:v>5.0000000000000044E-2</c:v>
                </c:pt>
                <c:pt idx="66">
                  <c:v>0.375</c:v>
                </c:pt>
                <c:pt idx="67">
                  <c:v>0.41249999999999998</c:v>
                </c:pt>
                <c:pt idx="68">
                  <c:v>0.46250000000000002</c:v>
                </c:pt>
                <c:pt idx="69">
                  <c:v>0.47499999999999998</c:v>
                </c:pt>
                <c:pt idx="70">
                  <c:v>0.41249999999999998</c:v>
                </c:pt>
                <c:pt idx="71">
                  <c:v>0.15000000000000002</c:v>
                </c:pt>
                <c:pt idx="72">
                  <c:v>0.72499999999999998</c:v>
                </c:pt>
                <c:pt idx="73">
                  <c:v>0.97499999999999998</c:v>
                </c:pt>
                <c:pt idx="74">
                  <c:v>0.88749999999999996</c:v>
                </c:pt>
                <c:pt idx="75">
                  <c:v>0</c:v>
                </c:pt>
                <c:pt idx="76">
                  <c:v>8.7500000000000022E-2</c:v>
                </c:pt>
                <c:pt idx="77">
                  <c:v>8.7500000000000022E-2</c:v>
                </c:pt>
                <c:pt idx="78">
                  <c:v>3.7499999999999978E-2</c:v>
                </c:pt>
                <c:pt idx="79">
                  <c:v>0.57499999999999996</c:v>
                </c:pt>
                <c:pt idx="80">
                  <c:v>0.98750000000000004</c:v>
                </c:pt>
                <c:pt idx="81">
                  <c:v>0.71250000000000002</c:v>
                </c:pt>
                <c:pt idx="82">
                  <c:v>0.86250000000000004</c:v>
                </c:pt>
                <c:pt idx="83">
                  <c:v>1</c:v>
                </c:pt>
                <c:pt idx="84">
                  <c:v>0.5625</c:v>
                </c:pt>
                <c:pt idx="85">
                  <c:v>0.32499999999999996</c:v>
                </c:pt>
                <c:pt idx="86">
                  <c:v>0.52500000000000002</c:v>
                </c:pt>
                <c:pt idx="87">
                  <c:v>7.4999999999999956E-2</c:v>
                </c:pt>
                <c:pt idx="88">
                  <c:v>0.57499999999999996</c:v>
                </c:pt>
                <c:pt idx="89">
                  <c:v>0.875</c:v>
                </c:pt>
                <c:pt idx="90">
                  <c:v>0</c:v>
                </c:pt>
                <c:pt idx="91">
                  <c:v>0.51249999999999996</c:v>
                </c:pt>
                <c:pt idx="92">
                  <c:v>0.72499999999999998</c:v>
                </c:pt>
                <c:pt idx="93">
                  <c:v>2.5000000000000022E-2</c:v>
                </c:pt>
                <c:pt idx="94">
                  <c:v>0.28749999999999998</c:v>
                </c:pt>
                <c:pt idx="95">
                  <c:v>2.5000000000000022E-2</c:v>
                </c:pt>
                <c:pt idx="96">
                  <c:v>0.44999999999999996</c:v>
                </c:pt>
                <c:pt idx="97">
                  <c:v>0.71250000000000002</c:v>
                </c:pt>
                <c:pt idx="98">
                  <c:v>1</c:v>
                </c:pt>
                <c:pt idx="99">
                  <c:v>0.52500000000000002</c:v>
                </c:pt>
                <c:pt idx="100">
                  <c:v>0.625</c:v>
                </c:pt>
                <c:pt idx="101">
                  <c:v>9.9999999999999978E-2</c:v>
                </c:pt>
                <c:pt idx="102">
                  <c:v>0</c:v>
                </c:pt>
                <c:pt idx="103">
                  <c:v>2.5000000000000022E-2</c:v>
                </c:pt>
                <c:pt idx="104">
                  <c:v>0.46250000000000002</c:v>
                </c:pt>
                <c:pt idx="105">
                  <c:v>0.48750000000000004</c:v>
                </c:pt>
                <c:pt idx="106">
                  <c:v>0.98750000000000004</c:v>
                </c:pt>
                <c:pt idx="107">
                  <c:v>0.57499999999999996</c:v>
                </c:pt>
                <c:pt idx="108">
                  <c:v>1.2499999999999956E-2</c:v>
                </c:pt>
                <c:pt idx="109">
                  <c:v>9.9999999999999978E-2</c:v>
                </c:pt>
                <c:pt idx="110">
                  <c:v>0.4</c:v>
                </c:pt>
                <c:pt idx="111">
                  <c:v>0.27500000000000002</c:v>
                </c:pt>
                <c:pt idx="112">
                  <c:v>0.35</c:v>
                </c:pt>
                <c:pt idx="113">
                  <c:v>5.0000000000000044E-2</c:v>
                </c:pt>
                <c:pt idx="114">
                  <c:v>0.9</c:v>
                </c:pt>
                <c:pt idx="115">
                  <c:v>0.58750000000000002</c:v>
                </c:pt>
                <c:pt idx="116">
                  <c:v>0.33750000000000002</c:v>
                </c:pt>
                <c:pt idx="117">
                  <c:v>0.26249999999999996</c:v>
                </c:pt>
                <c:pt idx="118">
                  <c:v>0.19999999999999996</c:v>
                </c:pt>
                <c:pt idx="119">
                  <c:v>0.13749999999999996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5-EB4F-BAC7-54B4E23D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53008"/>
        <c:axId val="781190656"/>
      </c:scatterChart>
      <c:valAx>
        <c:axId val="781653008"/>
        <c:scaling>
          <c:orientation val="minMax"/>
          <c:max val="4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90656"/>
        <c:crosses val="autoZero"/>
        <c:crossBetween val="midCat"/>
      </c:valAx>
      <c:valAx>
        <c:axId val="7811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5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Influence against Difference in 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Choice'!$N$1</c:f>
              <c:strCache>
                <c:ptCount val="1"/>
                <c:pt idx="0">
                  <c:v>algor2trustDiff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'Drivers of Choice'!$J$2:$J$121</c:f>
              <c:numCache>
                <c:formatCode>General</c:formatCode>
                <c:ptCount val="120"/>
                <c:pt idx="0">
                  <c:v>-1.869</c:v>
                </c:pt>
                <c:pt idx="1">
                  <c:v>-4.6868999999999996</c:v>
                </c:pt>
                <c:pt idx="2">
                  <c:v>-20.811499999999999</c:v>
                </c:pt>
                <c:pt idx="3">
                  <c:v>-1.6904999999999999</c:v>
                </c:pt>
                <c:pt idx="4">
                  <c:v>6.5984999999999996</c:v>
                </c:pt>
                <c:pt idx="5">
                  <c:v>-21.269300000000001</c:v>
                </c:pt>
                <c:pt idx="6">
                  <c:v>28.686199999999999</c:v>
                </c:pt>
                <c:pt idx="7">
                  <c:v>11.6488</c:v>
                </c:pt>
                <c:pt idx="8">
                  <c:v>-11.4964</c:v>
                </c:pt>
                <c:pt idx="9">
                  <c:v>-10.5625</c:v>
                </c:pt>
                <c:pt idx="10">
                  <c:v>-5.5970000000000004</c:v>
                </c:pt>
                <c:pt idx="11">
                  <c:v>6.2222</c:v>
                </c:pt>
                <c:pt idx="12">
                  <c:v>-1.901</c:v>
                </c:pt>
                <c:pt idx="13">
                  <c:v>-5.1172000000000004</c:v>
                </c:pt>
                <c:pt idx="14">
                  <c:v>2.262</c:v>
                </c:pt>
                <c:pt idx="15">
                  <c:v>-7.7813999999999997</c:v>
                </c:pt>
                <c:pt idx="16">
                  <c:v>4.9166999999999996</c:v>
                </c:pt>
                <c:pt idx="17">
                  <c:v>-14.1167</c:v>
                </c:pt>
                <c:pt idx="18">
                  <c:v>1.3736E-2</c:v>
                </c:pt>
                <c:pt idx="19">
                  <c:v>2.9380999999999999</c:v>
                </c:pt>
                <c:pt idx="20">
                  <c:v>5.5</c:v>
                </c:pt>
                <c:pt idx="21">
                  <c:v>1.5988</c:v>
                </c:pt>
                <c:pt idx="22">
                  <c:v>0.88187000000000004</c:v>
                </c:pt>
                <c:pt idx="23">
                  <c:v>0.94245999999999996</c:v>
                </c:pt>
                <c:pt idx="24">
                  <c:v>23.405799999999999</c:v>
                </c:pt>
                <c:pt idx="25">
                  <c:v>-4.2226999999999997</c:v>
                </c:pt>
                <c:pt idx="27">
                  <c:v>10.662800000000001</c:v>
                </c:pt>
                <c:pt idx="28">
                  <c:v>-2.4750000000000001</c:v>
                </c:pt>
                <c:pt idx="29">
                  <c:v>-0.65824000000000005</c:v>
                </c:pt>
                <c:pt idx="30">
                  <c:v>3.9788000000000001</c:v>
                </c:pt>
                <c:pt idx="31">
                  <c:v>4.4659000000000004</c:v>
                </c:pt>
                <c:pt idx="32">
                  <c:v>5.8182</c:v>
                </c:pt>
                <c:pt idx="33">
                  <c:v>2.7904</c:v>
                </c:pt>
                <c:pt idx="34">
                  <c:v>-0.15476000000000001</c:v>
                </c:pt>
                <c:pt idx="35">
                  <c:v>7.6406999999999998</c:v>
                </c:pt>
                <c:pt idx="36">
                  <c:v>1.5437000000000001</c:v>
                </c:pt>
                <c:pt idx="37">
                  <c:v>3.7664</c:v>
                </c:pt>
                <c:pt idx="38">
                  <c:v>-7.8967999999999998</c:v>
                </c:pt>
                <c:pt idx="39">
                  <c:v>-5.8014000000000001</c:v>
                </c:pt>
                <c:pt idx="40">
                  <c:v>0.70159000000000005</c:v>
                </c:pt>
                <c:pt idx="41">
                  <c:v>-5.0179</c:v>
                </c:pt>
                <c:pt idx="42">
                  <c:v>-17.3826</c:v>
                </c:pt>
                <c:pt idx="43">
                  <c:v>7.8205</c:v>
                </c:pt>
                <c:pt idx="44">
                  <c:v>8.9747000000000003</c:v>
                </c:pt>
                <c:pt idx="45">
                  <c:v>8.5167000000000002</c:v>
                </c:pt>
                <c:pt idx="46">
                  <c:v>4.8105000000000002</c:v>
                </c:pt>
                <c:pt idx="47">
                  <c:v>19.774999999999999</c:v>
                </c:pt>
                <c:pt idx="48">
                  <c:v>-7.8571</c:v>
                </c:pt>
                <c:pt idx="49">
                  <c:v>-2.0308000000000002</c:v>
                </c:pt>
                <c:pt idx="50">
                  <c:v>4.5603999999999996</c:v>
                </c:pt>
                <c:pt idx="51">
                  <c:v>-8.1130999999999993</c:v>
                </c:pt>
                <c:pt idx="52">
                  <c:v>-5.4881000000000002</c:v>
                </c:pt>
                <c:pt idx="53">
                  <c:v>4.7934000000000001</c:v>
                </c:pt>
                <c:pt idx="54">
                  <c:v>-8.7576000000000001</c:v>
                </c:pt>
                <c:pt idx="55">
                  <c:v>-0.15539</c:v>
                </c:pt>
                <c:pt idx="56">
                  <c:v>-3.2077</c:v>
                </c:pt>
                <c:pt idx="57">
                  <c:v>5.0820999999999996</c:v>
                </c:pt>
                <c:pt idx="58">
                  <c:v>1.9619</c:v>
                </c:pt>
                <c:pt idx="59">
                  <c:v>-2.9750000000000001</c:v>
                </c:pt>
                <c:pt idx="60">
                  <c:v>32.770800000000001</c:v>
                </c:pt>
                <c:pt idx="61">
                  <c:v>3.2101000000000002</c:v>
                </c:pt>
                <c:pt idx="62">
                  <c:v>3.2902</c:v>
                </c:pt>
                <c:pt idx="63">
                  <c:v>-10.9869</c:v>
                </c:pt>
                <c:pt idx="64">
                  <c:v>-11.382899999999999</c:v>
                </c:pt>
                <c:pt idx="65">
                  <c:v>4.7638999999999996</c:v>
                </c:pt>
                <c:pt idx="66">
                  <c:v>13.7143</c:v>
                </c:pt>
                <c:pt idx="67">
                  <c:v>5.7587000000000002</c:v>
                </c:pt>
                <c:pt idx="68">
                  <c:v>3.4887000000000001</c:v>
                </c:pt>
                <c:pt idx="69">
                  <c:v>-1.0625</c:v>
                </c:pt>
                <c:pt idx="70">
                  <c:v>2.1192000000000002</c:v>
                </c:pt>
                <c:pt idx="71">
                  <c:v>-9.6484000000000005</c:v>
                </c:pt>
                <c:pt idx="72">
                  <c:v>-1.5242</c:v>
                </c:pt>
                <c:pt idx="73">
                  <c:v>10.928599999999999</c:v>
                </c:pt>
                <c:pt idx="74">
                  <c:v>7.0416999999999996</c:v>
                </c:pt>
                <c:pt idx="75">
                  <c:v>-35.832099999999997</c:v>
                </c:pt>
                <c:pt idx="76">
                  <c:v>-6.2729999999999997</c:v>
                </c:pt>
                <c:pt idx="77">
                  <c:v>7.4657999999999998</c:v>
                </c:pt>
                <c:pt idx="78">
                  <c:v>-2.6309999999999998</c:v>
                </c:pt>
                <c:pt idx="79">
                  <c:v>4.2298999999999998</c:v>
                </c:pt>
                <c:pt idx="80">
                  <c:v>4.2827999999999999</c:v>
                </c:pt>
                <c:pt idx="81">
                  <c:v>9.0440000000000005</c:v>
                </c:pt>
                <c:pt idx="82">
                  <c:v>8.0625</c:v>
                </c:pt>
                <c:pt idx="83">
                  <c:v>4.1124000000000001</c:v>
                </c:pt>
                <c:pt idx="84">
                  <c:v>3.6917</c:v>
                </c:pt>
                <c:pt idx="85">
                  <c:v>0.58333000000000002</c:v>
                </c:pt>
                <c:pt idx="86">
                  <c:v>5.8333000000000004</c:v>
                </c:pt>
                <c:pt idx="87">
                  <c:v>5.6</c:v>
                </c:pt>
                <c:pt idx="88">
                  <c:v>4.3719000000000001</c:v>
                </c:pt>
                <c:pt idx="89">
                  <c:v>3.0364</c:v>
                </c:pt>
                <c:pt idx="90">
                  <c:v>-15.6755</c:v>
                </c:pt>
                <c:pt idx="91">
                  <c:v>-5.3110999999999997</c:v>
                </c:pt>
                <c:pt idx="92">
                  <c:v>4.2055999999999996</c:v>
                </c:pt>
                <c:pt idx="93">
                  <c:v>-11.7637</c:v>
                </c:pt>
                <c:pt idx="94">
                  <c:v>-2.1797</c:v>
                </c:pt>
                <c:pt idx="95">
                  <c:v>-14.418200000000001</c:v>
                </c:pt>
                <c:pt idx="96">
                  <c:v>-0.95</c:v>
                </c:pt>
                <c:pt idx="97">
                  <c:v>-16.710999999999999</c:v>
                </c:pt>
                <c:pt idx="98">
                  <c:v>-19.419</c:v>
                </c:pt>
                <c:pt idx="99">
                  <c:v>-2.2063000000000001</c:v>
                </c:pt>
                <c:pt idx="100">
                  <c:v>-7.0823999999999998</c:v>
                </c:pt>
                <c:pt idx="101">
                  <c:v>-13.0069</c:v>
                </c:pt>
                <c:pt idx="102">
                  <c:v>8.4422999999999995</c:v>
                </c:pt>
                <c:pt idx="103">
                  <c:v>-1.3095000000000001</c:v>
                </c:pt>
                <c:pt idx="104">
                  <c:v>5.3666999999999998</c:v>
                </c:pt>
                <c:pt idx="105">
                  <c:v>17.7</c:v>
                </c:pt>
                <c:pt idx="106">
                  <c:v>4.1966000000000001</c:v>
                </c:pt>
                <c:pt idx="107">
                  <c:v>-1.4881</c:v>
                </c:pt>
                <c:pt idx="108">
                  <c:v>11.8186</c:v>
                </c:pt>
                <c:pt idx="109">
                  <c:v>-5.4015000000000004</c:v>
                </c:pt>
                <c:pt idx="110">
                  <c:v>-4.3821000000000003</c:v>
                </c:pt>
                <c:pt idx="111">
                  <c:v>-7.5091000000000001</c:v>
                </c:pt>
                <c:pt idx="112">
                  <c:v>-9.8198000000000008</c:v>
                </c:pt>
                <c:pt idx="113">
                  <c:v>0.96836999999999995</c:v>
                </c:pt>
                <c:pt idx="114">
                  <c:v>12.3139</c:v>
                </c:pt>
                <c:pt idx="115">
                  <c:v>-3.5769000000000002</c:v>
                </c:pt>
                <c:pt idx="116">
                  <c:v>4.6896000000000004</c:v>
                </c:pt>
                <c:pt idx="117">
                  <c:v>-11.5932</c:v>
                </c:pt>
                <c:pt idx="118">
                  <c:v>2.5737000000000001</c:v>
                </c:pt>
                <c:pt idx="119">
                  <c:v>-1.6739999999999999</c:v>
                </c:pt>
              </c:numCache>
            </c:numRef>
          </c:xVal>
          <c:yVal>
            <c:numRef>
              <c:f>'Drivers of Choice'!$N$2:$N$121</c:f>
              <c:numCache>
                <c:formatCode>General</c:formatCode>
                <c:ptCount val="120"/>
                <c:pt idx="0">
                  <c:v>-4</c:v>
                </c:pt>
                <c:pt idx="1">
                  <c:v>-1</c:v>
                </c:pt>
                <c:pt idx="2">
                  <c:v>-8</c:v>
                </c:pt>
                <c:pt idx="3">
                  <c:v>-5</c:v>
                </c:pt>
                <c:pt idx="4">
                  <c:v>0</c:v>
                </c:pt>
                <c:pt idx="5">
                  <c:v>-7</c:v>
                </c:pt>
                <c:pt idx="6">
                  <c:v>-5</c:v>
                </c:pt>
                <c:pt idx="7">
                  <c:v>-5</c:v>
                </c:pt>
                <c:pt idx="8">
                  <c:v>-7</c:v>
                </c:pt>
                <c:pt idx="9">
                  <c:v>-7</c:v>
                </c:pt>
                <c:pt idx="10">
                  <c:v>-4</c:v>
                </c:pt>
                <c:pt idx="11">
                  <c:v>2</c:v>
                </c:pt>
                <c:pt idx="12">
                  <c:v>0</c:v>
                </c:pt>
                <c:pt idx="13">
                  <c:v>-2</c:v>
                </c:pt>
                <c:pt idx="14">
                  <c:v>0</c:v>
                </c:pt>
                <c:pt idx="15">
                  <c:v>-4</c:v>
                </c:pt>
                <c:pt idx="16">
                  <c:v>5</c:v>
                </c:pt>
                <c:pt idx="17">
                  <c:v>4</c:v>
                </c:pt>
                <c:pt idx="18">
                  <c:v>-1</c:v>
                </c:pt>
                <c:pt idx="19">
                  <c:v>1</c:v>
                </c:pt>
                <c:pt idx="20">
                  <c:v>-3</c:v>
                </c:pt>
                <c:pt idx="21">
                  <c:v>0</c:v>
                </c:pt>
                <c:pt idx="22">
                  <c:v>0</c:v>
                </c:pt>
                <c:pt idx="23">
                  <c:v>-2</c:v>
                </c:pt>
                <c:pt idx="24">
                  <c:v>5</c:v>
                </c:pt>
                <c:pt idx="25">
                  <c:v>-11</c:v>
                </c:pt>
                <c:pt idx="27">
                  <c:v>-8</c:v>
                </c:pt>
                <c:pt idx="28">
                  <c:v>-8</c:v>
                </c:pt>
                <c:pt idx="29">
                  <c:v>2</c:v>
                </c:pt>
                <c:pt idx="30">
                  <c:v>2</c:v>
                </c:pt>
                <c:pt idx="31">
                  <c:v>-1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-5</c:v>
                </c:pt>
                <c:pt idx="37">
                  <c:v>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</c:v>
                </c:pt>
                <c:pt idx="42">
                  <c:v>0</c:v>
                </c:pt>
                <c:pt idx="43">
                  <c:v>0</c:v>
                </c:pt>
                <c:pt idx="44">
                  <c:v>-2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-4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-3</c:v>
                </c:pt>
                <c:pt idx="54">
                  <c:v>3</c:v>
                </c:pt>
                <c:pt idx="55">
                  <c:v>7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4</c:v>
                </c:pt>
                <c:pt idx="60">
                  <c:v>2</c:v>
                </c:pt>
                <c:pt idx="61">
                  <c:v>0</c:v>
                </c:pt>
                <c:pt idx="62">
                  <c:v>-8</c:v>
                </c:pt>
                <c:pt idx="63">
                  <c:v>-7</c:v>
                </c:pt>
                <c:pt idx="64">
                  <c:v>-8</c:v>
                </c:pt>
                <c:pt idx="65">
                  <c:v>1</c:v>
                </c:pt>
                <c:pt idx="66">
                  <c:v>-2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0</c:v>
                </c:pt>
                <c:pt idx="71">
                  <c:v>-7</c:v>
                </c:pt>
                <c:pt idx="72">
                  <c:v>2</c:v>
                </c:pt>
                <c:pt idx="73">
                  <c:v>5</c:v>
                </c:pt>
                <c:pt idx="74">
                  <c:v>0</c:v>
                </c:pt>
                <c:pt idx="75">
                  <c:v>-6</c:v>
                </c:pt>
                <c:pt idx="76">
                  <c:v>-5</c:v>
                </c:pt>
                <c:pt idx="77">
                  <c:v>0</c:v>
                </c:pt>
                <c:pt idx="78">
                  <c:v>-10</c:v>
                </c:pt>
                <c:pt idx="79">
                  <c:v>-1</c:v>
                </c:pt>
                <c:pt idx="80">
                  <c:v>0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-7</c:v>
                </c:pt>
                <c:pt idx="86">
                  <c:v>-6</c:v>
                </c:pt>
                <c:pt idx="87">
                  <c:v>-6</c:v>
                </c:pt>
                <c:pt idx="88">
                  <c:v>-2</c:v>
                </c:pt>
                <c:pt idx="89">
                  <c:v>3</c:v>
                </c:pt>
                <c:pt idx="90">
                  <c:v>-6</c:v>
                </c:pt>
                <c:pt idx="91">
                  <c:v>-4</c:v>
                </c:pt>
                <c:pt idx="92">
                  <c:v>3</c:v>
                </c:pt>
                <c:pt idx="93">
                  <c:v>-3</c:v>
                </c:pt>
                <c:pt idx="94">
                  <c:v>-2</c:v>
                </c:pt>
                <c:pt idx="95">
                  <c:v>-8</c:v>
                </c:pt>
                <c:pt idx="96">
                  <c:v>-3</c:v>
                </c:pt>
                <c:pt idx="97">
                  <c:v>7</c:v>
                </c:pt>
                <c:pt idx="98">
                  <c:v>8</c:v>
                </c:pt>
                <c:pt idx="99">
                  <c:v>0</c:v>
                </c:pt>
                <c:pt idx="100">
                  <c:v>4</c:v>
                </c:pt>
                <c:pt idx="101">
                  <c:v>-3</c:v>
                </c:pt>
                <c:pt idx="102">
                  <c:v>-3</c:v>
                </c:pt>
                <c:pt idx="103">
                  <c:v>-6</c:v>
                </c:pt>
                <c:pt idx="104">
                  <c:v>-2</c:v>
                </c:pt>
                <c:pt idx="105">
                  <c:v>1</c:v>
                </c:pt>
                <c:pt idx="106">
                  <c:v>1</c:v>
                </c:pt>
                <c:pt idx="107">
                  <c:v>-5</c:v>
                </c:pt>
                <c:pt idx="108">
                  <c:v>-6</c:v>
                </c:pt>
                <c:pt idx="109">
                  <c:v>0</c:v>
                </c:pt>
                <c:pt idx="110">
                  <c:v>-2</c:v>
                </c:pt>
                <c:pt idx="111">
                  <c:v>-8</c:v>
                </c:pt>
                <c:pt idx="112">
                  <c:v>1</c:v>
                </c:pt>
                <c:pt idx="113">
                  <c:v>-8</c:v>
                </c:pt>
                <c:pt idx="114">
                  <c:v>-1</c:v>
                </c:pt>
                <c:pt idx="115">
                  <c:v>4</c:v>
                </c:pt>
                <c:pt idx="116">
                  <c:v>0</c:v>
                </c:pt>
                <c:pt idx="117">
                  <c:v>-6</c:v>
                </c:pt>
                <c:pt idx="118">
                  <c:v>-5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5-9C4F-A81C-0ED96145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844048"/>
        <c:axId val="353320064"/>
      </c:scatterChart>
      <c:valAx>
        <c:axId val="359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20064"/>
        <c:crosses val="autoZero"/>
        <c:crossBetween val="midCat"/>
      </c:valAx>
      <c:valAx>
        <c:axId val="3533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</a:t>
            </a:r>
            <a:r>
              <a:rPr lang="en-US" baseline="0"/>
              <a:t> Against 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Choice'!$N$1</c:f>
              <c:strCache>
                <c:ptCount val="1"/>
                <c:pt idx="0">
                  <c:v>algor2trustDiff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'Drivers of Choice'!$S$2:$S$121</c:f>
              <c:numCache>
                <c:formatCode>General</c:formatCode>
                <c:ptCount val="120"/>
                <c:pt idx="0">
                  <c:v>0</c:v>
                </c:pt>
                <c:pt idx="1">
                  <c:v>0.25</c:v>
                </c:pt>
                <c:pt idx="2">
                  <c:v>0.13749999999999996</c:v>
                </c:pt>
                <c:pt idx="3">
                  <c:v>7.4999999999999956E-2</c:v>
                </c:pt>
                <c:pt idx="4">
                  <c:v>0.22499999999999998</c:v>
                </c:pt>
                <c:pt idx="5">
                  <c:v>0.11250000000000004</c:v>
                </c:pt>
                <c:pt idx="6">
                  <c:v>0.78749999999999998</c:v>
                </c:pt>
                <c:pt idx="7">
                  <c:v>6.25E-2</c:v>
                </c:pt>
                <c:pt idx="8">
                  <c:v>0.23750000000000004</c:v>
                </c:pt>
                <c:pt idx="9">
                  <c:v>1.2499999999999956E-2</c:v>
                </c:pt>
                <c:pt idx="10">
                  <c:v>3.7499999999999978E-2</c:v>
                </c:pt>
                <c:pt idx="11">
                  <c:v>0.65</c:v>
                </c:pt>
                <c:pt idx="12">
                  <c:v>0.28749999999999998</c:v>
                </c:pt>
                <c:pt idx="13">
                  <c:v>0.15000000000000002</c:v>
                </c:pt>
                <c:pt idx="14">
                  <c:v>0.55000000000000004</c:v>
                </c:pt>
                <c:pt idx="15">
                  <c:v>8.7500000000000022E-2</c:v>
                </c:pt>
                <c:pt idx="16">
                  <c:v>0.58750000000000002</c:v>
                </c:pt>
                <c:pt idx="17">
                  <c:v>0.11250000000000004</c:v>
                </c:pt>
                <c:pt idx="18">
                  <c:v>0</c:v>
                </c:pt>
                <c:pt idx="19">
                  <c:v>0.61250000000000004</c:v>
                </c:pt>
                <c:pt idx="20">
                  <c:v>0.76249999999999996</c:v>
                </c:pt>
                <c:pt idx="21">
                  <c:v>0.5</c:v>
                </c:pt>
                <c:pt idx="22">
                  <c:v>0.4</c:v>
                </c:pt>
                <c:pt idx="23">
                  <c:v>0.53749999999999998</c:v>
                </c:pt>
                <c:pt idx="24">
                  <c:v>0.77500000000000002</c:v>
                </c:pt>
                <c:pt idx="25">
                  <c:v>2.5000000000000022E-2</c:v>
                </c:pt>
                <c:pt idx="27">
                  <c:v>1.2499999999999956E-2</c:v>
                </c:pt>
                <c:pt idx="28">
                  <c:v>6.25E-2</c:v>
                </c:pt>
                <c:pt idx="29">
                  <c:v>0.57499999999999996</c:v>
                </c:pt>
                <c:pt idx="30">
                  <c:v>0.46250000000000002</c:v>
                </c:pt>
                <c:pt idx="31">
                  <c:v>0.42500000000000004</c:v>
                </c:pt>
                <c:pt idx="32">
                  <c:v>0.35</c:v>
                </c:pt>
                <c:pt idx="33">
                  <c:v>0.42500000000000004</c:v>
                </c:pt>
                <c:pt idx="34">
                  <c:v>2.5000000000000022E-2</c:v>
                </c:pt>
                <c:pt idx="35">
                  <c:v>0.17500000000000004</c:v>
                </c:pt>
                <c:pt idx="36">
                  <c:v>5.0000000000000044E-2</c:v>
                </c:pt>
                <c:pt idx="37">
                  <c:v>0.11250000000000004</c:v>
                </c:pt>
                <c:pt idx="38">
                  <c:v>0.41249999999999998</c:v>
                </c:pt>
                <c:pt idx="39">
                  <c:v>0.38749999999999996</c:v>
                </c:pt>
                <c:pt idx="40">
                  <c:v>0.75</c:v>
                </c:pt>
                <c:pt idx="41">
                  <c:v>0.17500000000000004</c:v>
                </c:pt>
                <c:pt idx="42">
                  <c:v>7.4999999999999956E-2</c:v>
                </c:pt>
                <c:pt idx="43">
                  <c:v>0.88749999999999996</c:v>
                </c:pt>
                <c:pt idx="44">
                  <c:v>0.55000000000000004</c:v>
                </c:pt>
                <c:pt idx="45">
                  <c:v>0.63749999999999996</c:v>
                </c:pt>
                <c:pt idx="46">
                  <c:v>0.42500000000000004</c:v>
                </c:pt>
                <c:pt idx="47">
                  <c:v>0.6875</c:v>
                </c:pt>
                <c:pt idx="48">
                  <c:v>1.2499999999999956E-2</c:v>
                </c:pt>
                <c:pt idx="49">
                  <c:v>0.11250000000000004</c:v>
                </c:pt>
                <c:pt idx="50">
                  <c:v>0.71250000000000002</c:v>
                </c:pt>
                <c:pt idx="51">
                  <c:v>0.23750000000000004</c:v>
                </c:pt>
                <c:pt idx="52">
                  <c:v>0.6</c:v>
                </c:pt>
                <c:pt idx="53">
                  <c:v>0.53749999999999998</c:v>
                </c:pt>
                <c:pt idx="54">
                  <c:v>0.66249999999999998</c:v>
                </c:pt>
                <c:pt idx="55">
                  <c:v>0.57499999999999996</c:v>
                </c:pt>
                <c:pt idx="56">
                  <c:v>1</c:v>
                </c:pt>
                <c:pt idx="57">
                  <c:v>0.52500000000000002</c:v>
                </c:pt>
                <c:pt idx="58">
                  <c:v>0.78749999999999998</c:v>
                </c:pt>
                <c:pt idx="59">
                  <c:v>0.58750000000000002</c:v>
                </c:pt>
                <c:pt idx="60">
                  <c:v>0.53749999999999998</c:v>
                </c:pt>
                <c:pt idx="61">
                  <c:v>0.88749999999999996</c:v>
                </c:pt>
                <c:pt idx="62">
                  <c:v>8.7500000000000022E-2</c:v>
                </c:pt>
                <c:pt idx="63">
                  <c:v>0.46250000000000002</c:v>
                </c:pt>
                <c:pt idx="64">
                  <c:v>0.41249999999999998</c:v>
                </c:pt>
                <c:pt idx="65">
                  <c:v>5.0000000000000044E-2</c:v>
                </c:pt>
                <c:pt idx="66">
                  <c:v>0.375</c:v>
                </c:pt>
                <c:pt idx="67">
                  <c:v>0.41249999999999998</c:v>
                </c:pt>
                <c:pt idx="68">
                  <c:v>0.46250000000000002</c:v>
                </c:pt>
                <c:pt idx="69">
                  <c:v>0.47499999999999998</c:v>
                </c:pt>
                <c:pt idx="70">
                  <c:v>0.41249999999999998</c:v>
                </c:pt>
                <c:pt idx="71">
                  <c:v>0.15000000000000002</c:v>
                </c:pt>
                <c:pt idx="72">
                  <c:v>0.72499999999999998</c:v>
                </c:pt>
                <c:pt idx="73">
                  <c:v>0.97499999999999998</c:v>
                </c:pt>
                <c:pt idx="74">
                  <c:v>0.88749999999999996</c:v>
                </c:pt>
                <c:pt idx="75">
                  <c:v>0</c:v>
                </c:pt>
                <c:pt idx="76">
                  <c:v>8.7500000000000022E-2</c:v>
                </c:pt>
                <c:pt idx="77">
                  <c:v>8.7500000000000022E-2</c:v>
                </c:pt>
                <c:pt idx="78">
                  <c:v>3.7499999999999978E-2</c:v>
                </c:pt>
                <c:pt idx="79">
                  <c:v>0.57499999999999996</c:v>
                </c:pt>
                <c:pt idx="80">
                  <c:v>0.98750000000000004</c:v>
                </c:pt>
                <c:pt idx="81">
                  <c:v>0.71250000000000002</c:v>
                </c:pt>
                <c:pt idx="82">
                  <c:v>0.86250000000000004</c:v>
                </c:pt>
                <c:pt idx="83">
                  <c:v>1</c:v>
                </c:pt>
                <c:pt idx="84">
                  <c:v>0.5625</c:v>
                </c:pt>
                <c:pt idx="85">
                  <c:v>0.32499999999999996</c:v>
                </c:pt>
                <c:pt idx="86">
                  <c:v>0.52500000000000002</c:v>
                </c:pt>
                <c:pt idx="87">
                  <c:v>7.4999999999999956E-2</c:v>
                </c:pt>
                <c:pt idx="88">
                  <c:v>0.57499999999999996</c:v>
                </c:pt>
                <c:pt idx="89">
                  <c:v>0.875</c:v>
                </c:pt>
                <c:pt idx="90">
                  <c:v>0</c:v>
                </c:pt>
                <c:pt idx="91">
                  <c:v>0.51249999999999996</c:v>
                </c:pt>
                <c:pt idx="92">
                  <c:v>0.72499999999999998</c:v>
                </c:pt>
                <c:pt idx="93">
                  <c:v>2.5000000000000022E-2</c:v>
                </c:pt>
                <c:pt idx="94">
                  <c:v>0.28749999999999998</c:v>
                </c:pt>
                <c:pt idx="95">
                  <c:v>2.5000000000000022E-2</c:v>
                </c:pt>
                <c:pt idx="96">
                  <c:v>0.44999999999999996</c:v>
                </c:pt>
                <c:pt idx="97">
                  <c:v>0.71250000000000002</c:v>
                </c:pt>
                <c:pt idx="98">
                  <c:v>1</c:v>
                </c:pt>
                <c:pt idx="99">
                  <c:v>0.52500000000000002</c:v>
                </c:pt>
                <c:pt idx="100">
                  <c:v>0.625</c:v>
                </c:pt>
                <c:pt idx="101">
                  <c:v>9.9999999999999978E-2</c:v>
                </c:pt>
                <c:pt idx="102">
                  <c:v>0</c:v>
                </c:pt>
                <c:pt idx="103">
                  <c:v>2.5000000000000022E-2</c:v>
                </c:pt>
                <c:pt idx="104">
                  <c:v>0.46250000000000002</c:v>
                </c:pt>
                <c:pt idx="105">
                  <c:v>0.48750000000000004</c:v>
                </c:pt>
                <c:pt idx="106">
                  <c:v>0.98750000000000004</c:v>
                </c:pt>
                <c:pt idx="107">
                  <c:v>0.57499999999999996</c:v>
                </c:pt>
                <c:pt idx="108">
                  <c:v>1.2499999999999956E-2</c:v>
                </c:pt>
                <c:pt idx="109">
                  <c:v>9.9999999999999978E-2</c:v>
                </c:pt>
                <c:pt idx="110">
                  <c:v>0.4</c:v>
                </c:pt>
                <c:pt idx="111">
                  <c:v>0.27500000000000002</c:v>
                </c:pt>
                <c:pt idx="112">
                  <c:v>0.35</c:v>
                </c:pt>
                <c:pt idx="113">
                  <c:v>5.0000000000000044E-2</c:v>
                </c:pt>
                <c:pt idx="114">
                  <c:v>0.9</c:v>
                </c:pt>
                <c:pt idx="115">
                  <c:v>0.58750000000000002</c:v>
                </c:pt>
                <c:pt idx="116">
                  <c:v>0.33750000000000002</c:v>
                </c:pt>
                <c:pt idx="117">
                  <c:v>0.26249999999999996</c:v>
                </c:pt>
                <c:pt idx="118">
                  <c:v>0.19999999999999996</c:v>
                </c:pt>
                <c:pt idx="119">
                  <c:v>0.13749999999999996</c:v>
                </c:pt>
              </c:numCache>
            </c:numRef>
          </c:xVal>
          <c:yVal>
            <c:numRef>
              <c:f>'Drivers of Choice'!$N$2:$N$121</c:f>
              <c:numCache>
                <c:formatCode>General</c:formatCode>
                <c:ptCount val="120"/>
                <c:pt idx="0">
                  <c:v>-4</c:v>
                </c:pt>
                <c:pt idx="1">
                  <c:v>-1</c:v>
                </c:pt>
                <c:pt idx="2">
                  <c:v>-8</c:v>
                </c:pt>
                <c:pt idx="3">
                  <c:v>-5</c:v>
                </c:pt>
                <c:pt idx="4">
                  <c:v>0</c:v>
                </c:pt>
                <c:pt idx="5">
                  <c:v>-7</c:v>
                </c:pt>
                <c:pt idx="6">
                  <c:v>-5</c:v>
                </c:pt>
                <c:pt idx="7">
                  <c:v>-5</c:v>
                </c:pt>
                <c:pt idx="8">
                  <c:v>-7</c:v>
                </c:pt>
                <c:pt idx="9">
                  <c:v>-7</c:v>
                </c:pt>
                <c:pt idx="10">
                  <c:v>-4</c:v>
                </c:pt>
                <c:pt idx="11">
                  <c:v>2</c:v>
                </c:pt>
                <c:pt idx="12">
                  <c:v>0</c:v>
                </c:pt>
                <c:pt idx="13">
                  <c:v>-2</c:v>
                </c:pt>
                <c:pt idx="14">
                  <c:v>0</c:v>
                </c:pt>
                <c:pt idx="15">
                  <c:v>-4</c:v>
                </c:pt>
                <c:pt idx="16">
                  <c:v>5</c:v>
                </c:pt>
                <c:pt idx="17">
                  <c:v>4</c:v>
                </c:pt>
                <c:pt idx="18">
                  <c:v>-1</c:v>
                </c:pt>
                <c:pt idx="19">
                  <c:v>1</c:v>
                </c:pt>
                <c:pt idx="20">
                  <c:v>-3</c:v>
                </c:pt>
                <c:pt idx="21">
                  <c:v>0</c:v>
                </c:pt>
                <c:pt idx="22">
                  <c:v>0</c:v>
                </c:pt>
                <c:pt idx="23">
                  <c:v>-2</c:v>
                </c:pt>
                <c:pt idx="24">
                  <c:v>5</c:v>
                </c:pt>
                <c:pt idx="25">
                  <c:v>-11</c:v>
                </c:pt>
                <c:pt idx="27">
                  <c:v>-8</c:v>
                </c:pt>
                <c:pt idx="28">
                  <c:v>-8</c:v>
                </c:pt>
                <c:pt idx="29">
                  <c:v>2</c:v>
                </c:pt>
                <c:pt idx="30">
                  <c:v>2</c:v>
                </c:pt>
                <c:pt idx="31">
                  <c:v>-1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-5</c:v>
                </c:pt>
                <c:pt idx="37">
                  <c:v>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</c:v>
                </c:pt>
                <c:pt idx="42">
                  <c:v>0</c:v>
                </c:pt>
                <c:pt idx="43">
                  <c:v>0</c:v>
                </c:pt>
                <c:pt idx="44">
                  <c:v>-2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-4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-3</c:v>
                </c:pt>
                <c:pt idx="54">
                  <c:v>3</c:v>
                </c:pt>
                <c:pt idx="55">
                  <c:v>7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4</c:v>
                </c:pt>
                <c:pt idx="60">
                  <c:v>2</c:v>
                </c:pt>
                <c:pt idx="61">
                  <c:v>0</c:v>
                </c:pt>
                <c:pt idx="62">
                  <c:v>-8</c:v>
                </c:pt>
                <c:pt idx="63">
                  <c:v>-7</c:v>
                </c:pt>
                <c:pt idx="64">
                  <c:v>-8</c:v>
                </c:pt>
                <c:pt idx="65">
                  <c:v>1</c:v>
                </c:pt>
                <c:pt idx="66">
                  <c:v>-2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0</c:v>
                </c:pt>
                <c:pt idx="71">
                  <c:v>-7</c:v>
                </c:pt>
                <c:pt idx="72">
                  <c:v>2</c:v>
                </c:pt>
                <c:pt idx="73">
                  <c:v>5</c:v>
                </c:pt>
                <c:pt idx="74">
                  <c:v>0</c:v>
                </c:pt>
                <c:pt idx="75">
                  <c:v>-6</c:v>
                </c:pt>
                <c:pt idx="76">
                  <c:v>-5</c:v>
                </c:pt>
                <c:pt idx="77">
                  <c:v>0</c:v>
                </c:pt>
                <c:pt idx="78">
                  <c:v>-10</c:v>
                </c:pt>
                <c:pt idx="79">
                  <c:v>-1</c:v>
                </c:pt>
                <c:pt idx="80">
                  <c:v>0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-7</c:v>
                </c:pt>
                <c:pt idx="86">
                  <c:v>-6</c:v>
                </c:pt>
                <c:pt idx="87">
                  <c:v>-6</c:v>
                </c:pt>
                <c:pt idx="88">
                  <c:v>-2</c:v>
                </c:pt>
                <c:pt idx="89">
                  <c:v>3</c:v>
                </c:pt>
                <c:pt idx="90">
                  <c:v>-6</c:v>
                </c:pt>
                <c:pt idx="91">
                  <c:v>-4</c:v>
                </c:pt>
                <c:pt idx="92">
                  <c:v>3</c:v>
                </c:pt>
                <c:pt idx="93">
                  <c:v>-3</c:v>
                </c:pt>
                <c:pt idx="94">
                  <c:v>-2</c:v>
                </c:pt>
                <c:pt idx="95">
                  <c:v>-8</c:v>
                </c:pt>
                <c:pt idx="96">
                  <c:v>-3</c:v>
                </c:pt>
                <c:pt idx="97">
                  <c:v>7</c:v>
                </c:pt>
                <c:pt idx="98">
                  <c:v>8</c:v>
                </c:pt>
                <c:pt idx="99">
                  <c:v>0</c:v>
                </c:pt>
                <c:pt idx="100">
                  <c:v>4</c:v>
                </c:pt>
                <c:pt idx="101">
                  <c:v>-3</c:v>
                </c:pt>
                <c:pt idx="102">
                  <c:v>-3</c:v>
                </c:pt>
                <c:pt idx="103">
                  <c:v>-6</c:v>
                </c:pt>
                <c:pt idx="104">
                  <c:v>-2</c:v>
                </c:pt>
                <c:pt idx="105">
                  <c:v>1</c:v>
                </c:pt>
                <c:pt idx="106">
                  <c:v>1</c:v>
                </c:pt>
                <c:pt idx="107">
                  <c:v>-5</c:v>
                </c:pt>
                <c:pt idx="108">
                  <c:v>-6</c:v>
                </c:pt>
                <c:pt idx="109">
                  <c:v>0</c:v>
                </c:pt>
                <c:pt idx="110">
                  <c:v>-2</c:v>
                </c:pt>
                <c:pt idx="111">
                  <c:v>-8</c:v>
                </c:pt>
                <c:pt idx="112">
                  <c:v>1</c:v>
                </c:pt>
                <c:pt idx="113">
                  <c:v>-8</c:v>
                </c:pt>
                <c:pt idx="114">
                  <c:v>-1</c:v>
                </c:pt>
                <c:pt idx="115">
                  <c:v>4</c:v>
                </c:pt>
                <c:pt idx="116">
                  <c:v>0</c:v>
                </c:pt>
                <c:pt idx="117">
                  <c:v>-6</c:v>
                </c:pt>
                <c:pt idx="118">
                  <c:v>-5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0-AE41-8970-12BA017C7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693296"/>
        <c:axId val="359852784"/>
      </c:scatterChart>
      <c:valAx>
        <c:axId val="880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52784"/>
        <c:crosses val="autoZero"/>
        <c:crossBetween val="midCat"/>
      </c:valAx>
      <c:valAx>
        <c:axId val="3598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Agreement against Difference in Resolution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Choice'!$I$1</c:f>
              <c:strCache>
                <c:ptCount val="1"/>
                <c:pt idx="0">
                  <c:v>blk4ResDiff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'Drivers of Choice'!$F$2:$F$121</c:f>
              <c:numCache>
                <c:formatCode>General</c:formatCode>
                <c:ptCount val="120"/>
                <c:pt idx="0">
                  <c:v>-0.13332999999999995</c:v>
                </c:pt>
                <c:pt idx="1">
                  <c:v>-3.3340000000000036E-2</c:v>
                </c:pt>
                <c:pt idx="2">
                  <c:v>9.9999999999999978E-2</c:v>
                </c:pt>
                <c:pt idx="3">
                  <c:v>-0.13332999999999995</c:v>
                </c:pt>
                <c:pt idx="4">
                  <c:v>3.3329999999999971E-2</c:v>
                </c:pt>
                <c:pt idx="5">
                  <c:v>0.13333</c:v>
                </c:pt>
                <c:pt idx="6">
                  <c:v>-3.3329999999999971E-2</c:v>
                </c:pt>
                <c:pt idx="7">
                  <c:v>-9.9999999999999978E-2</c:v>
                </c:pt>
                <c:pt idx="8">
                  <c:v>9.9999999999999978E-2</c:v>
                </c:pt>
                <c:pt idx="9">
                  <c:v>-0.16665999999999997</c:v>
                </c:pt>
                <c:pt idx="10">
                  <c:v>6.6659999999999997E-2</c:v>
                </c:pt>
                <c:pt idx="11">
                  <c:v>-3.3330000000000082E-2</c:v>
                </c:pt>
                <c:pt idx="12">
                  <c:v>3.3329999999999971E-2</c:v>
                </c:pt>
                <c:pt idx="13">
                  <c:v>0.19999999999999996</c:v>
                </c:pt>
                <c:pt idx="14">
                  <c:v>-6.6659999999999997E-2</c:v>
                </c:pt>
                <c:pt idx="15">
                  <c:v>0.13334000000000001</c:v>
                </c:pt>
                <c:pt idx="16">
                  <c:v>0</c:v>
                </c:pt>
                <c:pt idx="17">
                  <c:v>-0.16666999999999998</c:v>
                </c:pt>
                <c:pt idx="18">
                  <c:v>6.6670000000000007E-2</c:v>
                </c:pt>
                <c:pt idx="19">
                  <c:v>6.6670000000000007E-2</c:v>
                </c:pt>
                <c:pt idx="20">
                  <c:v>6.6670000000000007E-2</c:v>
                </c:pt>
                <c:pt idx="21">
                  <c:v>0</c:v>
                </c:pt>
                <c:pt idx="22">
                  <c:v>0.16666999999999998</c:v>
                </c:pt>
                <c:pt idx="23">
                  <c:v>6.6670000000000007E-2</c:v>
                </c:pt>
                <c:pt idx="24">
                  <c:v>-3.3329999999999971E-2</c:v>
                </c:pt>
                <c:pt idx="25">
                  <c:v>3.3340000000000036E-2</c:v>
                </c:pt>
                <c:pt idx="26">
                  <c:v>0</c:v>
                </c:pt>
                <c:pt idx="27">
                  <c:v>3.3329999999999971E-2</c:v>
                </c:pt>
                <c:pt idx="28">
                  <c:v>3.3329999999999971E-2</c:v>
                </c:pt>
                <c:pt idx="29">
                  <c:v>-6.6670000000000007E-2</c:v>
                </c:pt>
                <c:pt idx="30">
                  <c:v>-3.3340000000000036E-2</c:v>
                </c:pt>
                <c:pt idx="31">
                  <c:v>6.6670000000000007E-2</c:v>
                </c:pt>
                <c:pt idx="32">
                  <c:v>0.16665999999999997</c:v>
                </c:pt>
                <c:pt idx="33">
                  <c:v>-6.6659999999999942E-2</c:v>
                </c:pt>
                <c:pt idx="34">
                  <c:v>-9.9999999999999978E-2</c:v>
                </c:pt>
                <c:pt idx="35">
                  <c:v>0.19999999999999996</c:v>
                </c:pt>
                <c:pt idx="36">
                  <c:v>0</c:v>
                </c:pt>
                <c:pt idx="37">
                  <c:v>6.6670000000000007E-2</c:v>
                </c:pt>
                <c:pt idx="38">
                  <c:v>3.3340000000000036E-2</c:v>
                </c:pt>
                <c:pt idx="39">
                  <c:v>0</c:v>
                </c:pt>
                <c:pt idx="40">
                  <c:v>-3.3329999999999971E-2</c:v>
                </c:pt>
                <c:pt idx="41">
                  <c:v>-6.6670000000000007E-2</c:v>
                </c:pt>
                <c:pt idx="42">
                  <c:v>-6.6670000000000007E-2</c:v>
                </c:pt>
                <c:pt idx="43">
                  <c:v>-3.3340000000000036E-2</c:v>
                </c:pt>
                <c:pt idx="44">
                  <c:v>-3.3340000000000036E-2</c:v>
                </c:pt>
                <c:pt idx="45">
                  <c:v>3.3340000000000036E-2</c:v>
                </c:pt>
                <c:pt idx="46">
                  <c:v>-0.16665999999999997</c:v>
                </c:pt>
                <c:pt idx="47">
                  <c:v>-9.9999999999999978E-2</c:v>
                </c:pt>
                <c:pt idx="48">
                  <c:v>9.9999999999999978E-2</c:v>
                </c:pt>
                <c:pt idx="49">
                  <c:v>0</c:v>
                </c:pt>
                <c:pt idx="50">
                  <c:v>0.16665999999999997</c:v>
                </c:pt>
                <c:pt idx="51">
                  <c:v>6.6670000000000007E-2</c:v>
                </c:pt>
                <c:pt idx="52">
                  <c:v>0</c:v>
                </c:pt>
                <c:pt idx="53">
                  <c:v>0</c:v>
                </c:pt>
                <c:pt idx="54">
                  <c:v>-0.19999999999999996</c:v>
                </c:pt>
                <c:pt idx="55">
                  <c:v>3.3340000000000036E-2</c:v>
                </c:pt>
                <c:pt idx="56">
                  <c:v>-0.20000000000000007</c:v>
                </c:pt>
                <c:pt idx="57">
                  <c:v>3.3340000000000036E-2</c:v>
                </c:pt>
                <c:pt idx="58">
                  <c:v>-0.13332999999999995</c:v>
                </c:pt>
                <c:pt idx="59">
                  <c:v>9.9999999999999978E-2</c:v>
                </c:pt>
                <c:pt idx="60">
                  <c:v>-3.3329999999999971E-2</c:v>
                </c:pt>
                <c:pt idx="61">
                  <c:v>-6.6659999999999942E-2</c:v>
                </c:pt>
                <c:pt idx="62">
                  <c:v>-0.13334000000000001</c:v>
                </c:pt>
                <c:pt idx="63">
                  <c:v>-3.3340000000000036E-2</c:v>
                </c:pt>
                <c:pt idx="64">
                  <c:v>0</c:v>
                </c:pt>
                <c:pt idx="65">
                  <c:v>0.13332999999999995</c:v>
                </c:pt>
                <c:pt idx="66">
                  <c:v>-6.6659999999999942E-2</c:v>
                </c:pt>
                <c:pt idx="67">
                  <c:v>-6.6659999999999997E-2</c:v>
                </c:pt>
                <c:pt idx="68">
                  <c:v>6.6670000000000007E-2</c:v>
                </c:pt>
                <c:pt idx="69">
                  <c:v>9.9999999999999978E-2</c:v>
                </c:pt>
                <c:pt idx="70">
                  <c:v>0.16666999999999998</c:v>
                </c:pt>
                <c:pt idx="71">
                  <c:v>6.6670000000000007E-2</c:v>
                </c:pt>
                <c:pt idx="72">
                  <c:v>0.16665999999999997</c:v>
                </c:pt>
                <c:pt idx="73">
                  <c:v>3.3329999999999971E-2</c:v>
                </c:pt>
                <c:pt idx="74">
                  <c:v>3.3340000000000036E-2</c:v>
                </c:pt>
                <c:pt idx="75">
                  <c:v>6.6670000000000007E-2</c:v>
                </c:pt>
                <c:pt idx="76">
                  <c:v>0.16666999999999998</c:v>
                </c:pt>
                <c:pt idx="77">
                  <c:v>-0.13333000000000006</c:v>
                </c:pt>
                <c:pt idx="78">
                  <c:v>-6.6670000000000007E-2</c:v>
                </c:pt>
                <c:pt idx="79">
                  <c:v>6.6670000000000007E-2</c:v>
                </c:pt>
                <c:pt idx="80">
                  <c:v>-9.9999999999999978E-2</c:v>
                </c:pt>
                <c:pt idx="81">
                  <c:v>0</c:v>
                </c:pt>
                <c:pt idx="82">
                  <c:v>-3.3340000000000036E-2</c:v>
                </c:pt>
                <c:pt idx="83">
                  <c:v>-0.13333</c:v>
                </c:pt>
                <c:pt idx="84">
                  <c:v>0</c:v>
                </c:pt>
                <c:pt idx="85">
                  <c:v>9.9999999999999978E-2</c:v>
                </c:pt>
                <c:pt idx="86">
                  <c:v>0.20000000000000007</c:v>
                </c:pt>
                <c:pt idx="87">
                  <c:v>-0.19999999999999996</c:v>
                </c:pt>
                <c:pt idx="88">
                  <c:v>-0.13333</c:v>
                </c:pt>
                <c:pt idx="89">
                  <c:v>9.9999999999999978E-2</c:v>
                </c:pt>
                <c:pt idx="90">
                  <c:v>-6.6670000000000007E-2</c:v>
                </c:pt>
                <c:pt idx="91">
                  <c:v>3.3340000000000036E-2</c:v>
                </c:pt>
                <c:pt idx="92">
                  <c:v>0.10000000000000009</c:v>
                </c:pt>
                <c:pt idx="93">
                  <c:v>3.3329999999999971E-2</c:v>
                </c:pt>
                <c:pt idx="94">
                  <c:v>6.6670000000000007E-2</c:v>
                </c:pt>
                <c:pt idx="95">
                  <c:v>-3.3340000000000036E-2</c:v>
                </c:pt>
                <c:pt idx="96">
                  <c:v>-3.3329999999999971E-2</c:v>
                </c:pt>
                <c:pt idx="97">
                  <c:v>-0.19999999999999996</c:v>
                </c:pt>
                <c:pt idx="98">
                  <c:v>6.6670000000000007E-2</c:v>
                </c:pt>
                <c:pt idx="99">
                  <c:v>9.9999999999999978E-2</c:v>
                </c:pt>
                <c:pt idx="100">
                  <c:v>9.9999999999999978E-2</c:v>
                </c:pt>
                <c:pt idx="101">
                  <c:v>0</c:v>
                </c:pt>
                <c:pt idx="102">
                  <c:v>-0.13333</c:v>
                </c:pt>
                <c:pt idx="103">
                  <c:v>9.9999999999999978E-2</c:v>
                </c:pt>
                <c:pt idx="104">
                  <c:v>-0.20000000000000007</c:v>
                </c:pt>
                <c:pt idx="105">
                  <c:v>9.9999999999999978E-2</c:v>
                </c:pt>
                <c:pt idx="106">
                  <c:v>3.3329999999999971E-2</c:v>
                </c:pt>
                <c:pt idx="107">
                  <c:v>-3.3330000000000082E-2</c:v>
                </c:pt>
                <c:pt idx="108">
                  <c:v>0</c:v>
                </c:pt>
                <c:pt idx="109">
                  <c:v>6.6670000000000007E-2</c:v>
                </c:pt>
                <c:pt idx="110">
                  <c:v>-3.3329999999999971E-2</c:v>
                </c:pt>
                <c:pt idx="111">
                  <c:v>0.10000000000000009</c:v>
                </c:pt>
                <c:pt idx="112">
                  <c:v>-9.9999999999999978E-2</c:v>
                </c:pt>
                <c:pt idx="113">
                  <c:v>0</c:v>
                </c:pt>
                <c:pt idx="114">
                  <c:v>0</c:v>
                </c:pt>
                <c:pt idx="115">
                  <c:v>0.13334000000000001</c:v>
                </c:pt>
                <c:pt idx="116">
                  <c:v>0</c:v>
                </c:pt>
                <c:pt idx="117">
                  <c:v>-0.13332999999999995</c:v>
                </c:pt>
                <c:pt idx="118">
                  <c:v>0.13332999999999995</c:v>
                </c:pt>
                <c:pt idx="119">
                  <c:v>-6.6670000000000007E-2</c:v>
                </c:pt>
              </c:numCache>
            </c:numRef>
          </c:xVal>
          <c:yVal>
            <c:numRef>
              <c:f>'Drivers of Choice'!$I$2:$I$121</c:f>
              <c:numCache>
                <c:formatCode>General</c:formatCode>
                <c:ptCount val="120"/>
                <c:pt idx="0">
                  <c:v>6.4258199999999999</c:v>
                </c:pt>
                <c:pt idx="1">
                  <c:v>0.31610000000000005</c:v>
                </c:pt>
                <c:pt idx="2">
                  <c:v>-0.45000000000000018</c:v>
                </c:pt>
                <c:pt idx="3">
                  <c:v>-0.98930000000000007</c:v>
                </c:pt>
                <c:pt idx="4">
                  <c:v>-1.6954000000000011</c:v>
                </c:pt>
                <c:pt idx="5">
                  <c:v>6.0318000000000005</c:v>
                </c:pt>
                <c:pt idx="6">
                  <c:v>-6.1572999999999993</c:v>
                </c:pt>
                <c:pt idx="7">
                  <c:v>-11.798400000000001</c:v>
                </c:pt>
                <c:pt idx="8">
                  <c:v>4.6877000000000013</c:v>
                </c:pt>
                <c:pt idx="9">
                  <c:v>3.0225999999999988</c:v>
                </c:pt>
                <c:pt idx="10">
                  <c:v>-0.61899999999999977</c:v>
                </c:pt>
                <c:pt idx="11">
                  <c:v>-1.1410999999999998</c:v>
                </c:pt>
                <c:pt idx="12">
                  <c:v>4.7188999999999997</c:v>
                </c:pt>
                <c:pt idx="13">
                  <c:v>1.8883000000000001</c:v>
                </c:pt>
                <c:pt idx="14">
                  <c:v>0.90588000000000002</c:v>
                </c:pt>
                <c:pt idx="15">
                  <c:v>3.0901999999999994</c:v>
                </c:pt>
                <c:pt idx="16">
                  <c:v>-0.57499999999999996</c:v>
                </c:pt>
                <c:pt idx="17">
                  <c:v>-2.23</c:v>
                </c:pt>
                <c:pt idx="18">
                  <c:v>1.8253999999999999</c:v>
                </c:pt>
                <c:pt idx="19">
                  <c:v>-3.4880999999999998</c:v>
                </c:pt>
                <c:pt idx="20">
                  <c:v>3.4375</c:v>
                </c:pt>
                <c:pt idx="21">
                  <c:v>-1.8597000000000001</c:v>
                </c:pt>
                <c:pt idx="22">
                  <c:v>4.2956999999999983</c:v>
                </c:pt>
                <c:pt idx="23">
                  <c:v>-8.2500000000000462E-2</c:v>
                </c:pt>
                <c:pt idx="24">
                  <c:v>-3.6649999999999991</c:v>
                </c:pt>
                <c:pt idx="25">
                  <c:v>-4.0801999999999996</c:v>
                </c:pt>
                <c:pt idx="27">
                  <c:v>-4.8079999999999998</c:v>
                </c:pt>
                <c:pt idx="28">
                  <c:v>-0.85440000000000094</c:v>
                </c:pt>
                <c:pt idx="29">
                  <c:v>-2.3850999999999996</c:v>
                </c:pt>
                <c:pt idx="30">
                  <c:v>-0.3842000000000001</c:v>
                </c:pt>
                <c:pt idx="31">
                  <c:v>1.25</c:v>
                </c:pt>
                <c:pt idx="32">
                  <c:v>-1.1746000000000008</c:v>
                </c:pt>
                <c:pt idx="33">
                  <c:v>-1.4554</c:v>
                </c:pt>
                <c:pt idx="34">
                  <c:v>-5.1259000000000006</c:v>
                </c:pt>
                <c:pt idx="35">
                  <c:v>1.4308999999999998</c:v>
                </c:pt>
                <c:pt idx="36">
                  <c:v>-5.3667000000000007</c:v>
                </c:pt>
                <c:pt idx="37">
                  <c:v>0.91170000000000062</c:v>
                </c:pt>
                <c:pt idx="38">
                  <c:v>4.1341000000000001</c:v>
                </c:pt>
                <c:pt idx="39">
                  <c:v>-0.95449999999999946</c:v>
                </c:pt>
                <c:pt idx="40">
                  <c:v>-6.4682000000000013</c:v>
                </c:pt>
                <c:pt idx="41">
                  <c:v>-5.2467999999999995</c:v>
                </c:pt>
                <c:pt idx="42">
                  <c:v>-0.95889999999999986</c:v>
                </c:pt>
                <c:pt idx="43">
                  <c:v>-2.3849</c:v>
                </c:pt>
                <c:pt idx="44">
                  <c:v>9.5875399999999988</c:v>
                </c:pt>
                <c:pt idx="45">
                  <c:v>-5.008700000000001</c:v>
                </c:pt>
                <c:pt idx="46">
                  <c:v>0.46267000000000003</c:v>
                </c:pt>
                <c:pt idx="47">
                  <c:v>2.59</c:v>
                </c:pt>
                <c:pt idx="48">
                  <c:v>-3.2130000000000001</c:v>
                </c:pt>
                <c:pt idx="49">
                  <c:v>1.6037999999999997</c:v>
                </c:pt>
                <c:pt idx="50">
                  <c:v>-4.1222999999999992</c:v>
                </c:pt>
                <c:pt idx="51">
                  <c:v>0.44979999999999976</c:v>
                </c:pt>
                <c:pt idx="52">
                  <c:v>4.3480000000000008</c:v>
                </c:pt>
                <c:pt idx="53">
                  <c:v>1.4265999999999999</c:v>
                </c:pt>
                <c:pt idx="54">
                  <c:v>-1.0068000000000001</c:v>
                </c:pt>
                <c:pt idx="55">
                  <c:v>4.4545000000000003</c:v>
                </c:pt>
                <c:pt idx="56">
                  <c:v>-13.253579999999999</c:v>
                </c:pt>
                <c:pt idx="57">
                  <c:v>-5.6012000000000004</c:v>
                </c:pt>
                <c:pt idx="58">
                  <c:v>1.0888</c:v>
                </c:pt>
                <c:pt idx="59">
                  <c:v>4.4472999999999994</c:v>
                </c:pt>
                <c:pt idx="60">
                  <c:v>-3.8492999999999999</c:v>
                </c:pt>
                <c:pt idx="61">
                  <c:v>-4.8294999999999995</c:v>
                </c:pt>
                <c:pt idx="62">
                  <c:v>1.3113299999999999</c:v>
                </c:pt>
                <c:pt idx="63">
                  <c:v>-0.9352999999999998</c:v>
                </c:pt>
                <c:pt idx="64">
                  <c:v>-5.1435000000000004</c:v>
                </c:pt>
                <c:pt idx="65">
                  <c:v>-1.2261000000000002</c:v>
                </c:pt>
                <c:pt idx="66">
                  <c:v>-14.882800000000001</c:v>
                </c:pt>
                <c:pt idx="67">
                  <c:v>0.40300000000000047</c:v>
                </c:pt>
                <c:pt idx="68">
                  <c:v>1.0537999999999998</c:v>
                </c:pt>
                <c:pt idx="69">
                  <c:v>-8.6499999999999986</c:v>
                </c:pt>
                <c:pt idx="70">
                  <c:v>-5.1062000000000012</c:v>
                </c:pt>
                <c:pt idx="71">
                  <c:v>6.9378000000000011</c:v>
                </c:pt>
                <c:pt idx="72">
                  <c:v>9.8500000000000014</c:v>
                </c:pt>
                <c:pt idx="73">
                  <c:v>-5.6783000000000001</c:v>
                </c:pt>
                <c:pt idx="74">
                  <c:v>6.0732999999999997</c:v>
                </c:pt>
                <c:pt idx="75">
                  <c:v>10.875</c:v>
                </c:pt>
                <c:pt idx="76">
                  <c:v>-5.3981999999999992</c:v>
                </c:pt>
                <c:pt idx="77">
                  <c:v>1.6521999999999999</c:v>
                </c:pt>
                <c:pt idx="78">
                  <c:v>-3.1953999999999994</c:v>
                </c:pt>
                <c:pt idx="79">
                  <c:v>1.7771000000000008</c:v>
                </c:pt>
                <c:pt idx="80">
                  <c:v>-0.23019999999999996</c:v>
                </c:pt>
                <c:pt idx="81">
                  <c:v>-1.625</c:v>
                </c:pt>
                <c:pt idx="82">
                  <c:v>1.7537499999999999</c:v>
                </c:pt>
                <c:pt idx="83">
                  <c:v>-0.38027</c:v>
                </c:pt>
                <c:pt idx="84">
                  <c:v>-3.5520770000000002</c:v>
                </c:pt>
                <c:pt idx="85">
                  <c:v>6.5952000000000002</c:v>
                </c:pt>
                <c:pt idx="86">
                  <c:v>2.9</c:v>
                </c:pt>
                <c:pt idx="87">
                  <c:v>3.3924000000000003</c:v>
                </c:pt>
                <c:pt idx="88">
                  <c:v>3.4662999999999986</c:v>
                </c:pt>
                <c:pt idx="89">
                  <c:v>-2.1032100000000002</c:v>
                </c:pt>
                <c:pt idx="90">
                  <c:v>1.3833</c:v>
                </c:pt>
                <c:pt idx="91">
                  <c:v>4.5149099999999995</c:v>
                </c:pt>
                <c:pt idx="92">
                  <c:v>2.4436</c:v>
                </c:pt>
                <c:pt idx="93">
                  <c:v>-8.315100000000001</c:v>
                </c:pt>
                <c:pt idx="94">
                  <c:v>-2.4670000000000001</c:v>
                </c:pt>
                <c:pt idx="95">
                  <c:v>5.1111000000000004</c:v>
                </c:pt>
                <c:pt idx="96">
                  <c:v>5.9155999999999995</c:v>
                </c:pt>
                <c:pt idx="97">
                  <c:v>-4.1063499999999999</c:v>
                </c:pt>
                <c:pt idx="98">
                  <c:v>1.3201999999999998</c:v>
                </c:pt>
                <c:pt idx="99">
                  <c:v>-6.0222999999999995</c:v>
                </c:pt>
                <c:pt idx="100">
                  <c:v>-9.7024000000000008</c:v>
                </c:pt>
                <c:pt idx="101">
                  <c:v>-3.5773700000000002</c:v>
                </c:pt>
                <c:pt idx="102">
                  <c:v>0.51290000000000013</c:v>
                </c:pt>
                <c:pt idx="103">
                  <c:v>3.4781000000000004</c:v>
                </c:pt>
                <c:pt idx="104">
                  <c:v>-0.37569999999999926</c:v>
                </c:pt>
                <c:pt idx="105">
                  <c:v>2.0540799999999999</c:v>
                </c:pt>
                <c:pt idx="106">
                  <c:v>6.8891999999999998</c:v>
                </c:pt>
                <c:pt idx="107">
                  <c:v>11.29</c:v>
                </c:pt>
                <c:pt idx="108">
                  <c:v>-8.3143700000000003</c:v>
                </c:pt>
                <c:pt idx="109">
                  <c:v>-1.8612999999999991</c:v>
                </c:pt>
                <c:pt idx="110">
                  <c:v>3.5168000000000017</c:v>
                </c:pt>
                <c:pt idx="111">
                  <c:v>3.6877999999999993</c:v>
                </c:pt>
                <c:pt idx="112">
                  <c:v>5.9048999999999996</c:v>
                </c:pt>
                <c:pt idx="113">
                  <c:v>-0.125</c:v>
                </c:pt>
                <c:pt idx="114">
                  <c:v>-6.5940999999999992</c:v>
                </c:pt>
                <c:pt idx="115">
                  <c:v>6.3408999999999995</c:v>
                </c:pt>
                <c:pt idx="116">
                  <c:v>0.80129999999999946</c:v>
                </c:pt>
                <c:pt idx="117">
                  <c:v>-3.4702999999999991</c:v>
                </c:pt>
                <c:pt idx="118">
                  <c:v>-8.3231000000000002</c:v>
                </c:pt>
                <c:pt idx="119">
                  <c:v>-1.4752000000000001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D-3E41-B370-558710BCF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07168"/>
        <c:axId val="361184448"/>
      </c:scatterChart>
      <c:valAx>
        <c:axId val="3532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84448"/>
        <c:crosses val="autoZero"/>
        <c:crossBetween val="midCat"/>
      </c:valAx>
      <c:valAx>
        <c:axId val="3611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Resolution against Difference in</a:t>
            </a:r>
            <a:r>
              <a:rPr lang="en-US" baseline="0"/>
              <a:t> Influence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Choice'!$J$1</c:f>
              <c:strCache>
                <c:ptCount val="1"/>
                <c:pt idx="0">
                  <c:v>algor2Influence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'Drivers of Choice'!$I$2:$I$121</c:f>
              <c:numCache>
                <c:formatCode>General</c:formatCode>
                <c:ptCount val="120"/>
                <c:pt idx="0">
                  <c:v>6.4258199999999999</c:v>
                </c:pt>
                <c:pt idx="1">
                  <c:v>0.31610000000000005</c:v>
                </c:pt>
                <c:pt idx="2">
                  <c:v>-0.45000000000000018</c:v>
                </c:pt>
                <c:pt idx="3">
                  <c:v>-0.98930000000000007</c:v>
                </c:pt>
                <c:pt idx="4">
                  <c:v>-1.6954000000000011</c:v>
                </c:pt>
                <c:pt idx="5">
                  <c:v>6.0318000000000005</c:v>
                </c:pt>
                <c:pt idx="6">
                  <c:v>-6.1572999999999993</c:v>
                </c:pt>
                <c:pt idx="7">
                  <c:v>-11.798400000000001</c:v>
                </c:pt>
                <c:pt idx="8">
                  <c:v>4.6877000000000013</c:v>
                </c:pt>
                <c:pt idx="9">
                  <c:v>3.0225999999999988</c:v>
                </c:pt>
                <c:pt idx="10">
                  <c:v>-0.61899999999999977</c:v>
                </c:pt>
                <c:pt idx="11">
                  <c:v>-1.1410999999999998</c:v>
                </c:pt>
                <c:pt idx="12">
                  <c:v>4.7188999999999997</c:v>
                </c:pt>
                <c:pt idx="13">
                  <c:v>1.8883000000000001</c:v>
                </c:pt>
                <c:pt idx="14">
                  <c:v>0.90588000000000002</c:v>
                </c:pt>
                <c:pt idx="15">
                  <c:v>3.0901999999999994</c:v>
                </c:pt>
                <c:pt idx="16">
                  <c:v>-0.57499999999999996</c:v>
                </c:pt>
                <c:pt idx="17">
                  <c:v>-2.23</c:v>
                </c:pt>
                <c:pt idx="18">
                  <c:v>1.8253999999999999</c:v>
                </c:pt>
                <c:pt idx="19">
                  <c:v>-3.4880999999999998</c:v>
                </c:pt>
                <c:pt idx="20">
                  <c:v>3.4375</c:v>
                </c:pt>
                <c:pt idx="21">
                  <c:v>-1.8597000000000001</c:v>
                </c:pt>
                <c:pt idx="22">
                  <c:v>4.2956999999999983</c:v>
                </c:pt>
                <c:pt idx="23">
                  <c:v>-8.2500000000000462E-2</c:v>
                </c:pt>
                <c:pt idx="24">
                  <c:v>-3.6649999999999991</c:v>
                </c:pt>
                <c:pt idx="25">
                  <c:v>-4.0801999999999996</c:v>
                </c:pt>
                <c:pt idx="27">
                  <c:v>-4.8079999999999998</c:v>
                </c:pt>
                <c:pt idx="28">
                  <c:v>-0.85440000000000094</c:v>
                </c:pt>
                <c:pt idx="29">
                  <c:v>-2.3850999999999996</c:v>
                </c:pt>
                <c:pt idx="30">
                  <c:v>-0.3842000000000001</c:v>
                </c:pt>
                <c:pt idx="31">
                  <c:v>1.25</c:v>
                </c:pt>
                <c:pt idx="32">
                  <c:v>-1.1746000000000008</c:v>
                </c:pt>
                <c:pt idx="33">
                  <c:v>-1.4554</c:v>
                </c:pt>
                <c:pt idx="34">
                  <c:v>-5.1259000000000006</c:v>
                </c:pt>
                <c:pt idx="35">
                  <c:v>1.4308999999999998</c:v>
                </c:pt>
                <c:pt idx="36">
                  <c:v>-5.3667000000000007</c:v>
                </c:pt>
                <c:pt idx="37">
                  <c:v>0.91170000000000062</c:v>
                </c:pt>
                <c:pt idx="38">
                  <c:v>4.1341000000000001</c:v>
                </c:pt>
                <c:pt idx="39">
                  <c:v>-0.95449999999999946</c:v>
                </c:pt>
                <c:pt idx="40">
                  <c:v>-6.4682000000000013</c:v>
                </c:pt>
                <c:pt idx="41">
                  <c:v>-5.2467999999999995</c:v>
                </c:pt>
                <c:pt idx="42">
                  <c:v>-0.95889999999999986</c:v>
                </c:pt>
                <c:pt idx="43">
                  <c:v>-2.3849</c:v>
                </c:pt>
                <c:pt idx="44">
                  <c:v>9.5875399999999988</c:v>
                </c:pt>
                <c:pt idx="45">
                  <c:v>-5.008700000000001</c:v>
                </c:pt>
                <c:pt idx="46">
                  <c:v>0.46267000000000003</c:v>
                </c:pt>
                <c:pt idx="47">
                  <c:v>2.59</c:v>
                </c:pt>
                <c:pt idx="48">
                  <c:v>-3.2130000000000001</c:v>
                </c:pt>
                <c:pt idx="49">
                  <c:v>1.6037999999999997</c:v>
                </c:pt>
                <c:pt idx="50">
                  <c:v>-4.1222999999999992</c:v>
                </c:pt>
                <c:pt idx="51">
                  <c:v>0.44979999999999976</c:v>
                </c:pt>
                <c:pt idx="52">
                  <c:v>4.3480000000000008</c:v>
                </c:pt>
                <c:pt idx="53">
                  <c:v>1.4265999999999999</c:v>
                </c:pt>
                <c:pt idx="54">
                  <c:v>-1.0068000000000001</c:v>
                </c:pt>
                <c:pt idx="55">
                  <c:v>4.4545000000000003</c:v>
                </c:pt>
                <c:pt idx="56">
                  <c:v>-13.253579999999999</c:v>
                </c:pt>
                <c:pt idx="57">
                  <c:v>-5.6012000000000004</c:v>
                </c:pt>
                <c:pt idx="58">
                  <c:v>1.0888</c:v>
                </c:pt>
                <c:pt idx="59">
                  <c:v>4.4472999999999994</c:v>
                </c:pt>
                <c:pt idx="60">
                  <c:v>-3.8492999999999999</c:v>
                </c:pt>
                <c:pt idx="61">
                  <c:v>-4.8294999999999995</c:v>
                </c:pt>
                <c:pt idx="62">
                  <c:v>1.3113299999999999</c:v>
                </c:pt>
                <c:pt idx="63">
                  <c:v>-0.9352999999999998</c:v>
                </c:pt>
                <c:pt idx="64">
                  <c:v>-5.1435000000000004</c:v>
                </c:pt>
                <c:pt idx="65">
                  <c:v>-1.2261000000000002</c:v>
                </c:pt>
                <c:pt idx="66">
                  <c:v>-14.882800000000001</c:v>
                </c:pt>
                <c:pt idx="67">
                  <c:v>0.40300000000000047</c:v>
                </c:pt>
                <c:pt idx="68">
                  <c:v>1.0537999999999998</c:v>
                </c:pt>
                <c:pt idx="69">
                  <c:v>-8.6499999999999986</c:v>
                </c:pt>
                <c:pt idx="70">
                  <c:v>-5.1062000000000012</c:v>
                </c:pt>
                <c:pt idx="71">
                  <c:v>6.9378000000000011</c:v>
                </c:pt>
                <c:pt idx="72">
                  <c:v>9.8500000000000014</c:v>
                </c:pt>
                <c:pt idx="73">
                  <c:v>-5.6783000000000001</c:v>
                </c:pt>
                <c:pt idx="74">
                  <c:v>6.0732999999999997</c:v>
                </c:pt>
                <c:pt idx="75">
                  <c:v>10.875</c:v>
                </c:pt>
                <c:pt idx="76">
                  <c:v>-5.3981999999999992</c:v>
                </c:pt>
                <c:pt idx="77">
                  <c:v>1.6521999999999999</c:v>
                </c:pt>
                <c:pt idx="78">
                  <c:v>-3.1953999999999994</c:v>
                </c:pt>
                <c:pt idx="79">
                  <c:v>1.7771000000000008</c:v>
                </c:pt>
                <c:pt idx="80">
                  <c:v>-0.23019999999999996</c:v>
                </c:pt>
                <c:pt idx="81">
                  <c:v>-1.625</c:v>
                </c:pt>
                <c:pt idx="82">
                  <c:v>1.7537499999999999</c:v>
                </c:pt>
                <c:pt idx="83">
                  <c:v>-0.38027</c:v>
                </c:pt>
                <c:pt idx="84">
                  <c:v>-3.5520770000000002</c:v>
                </c:pt>
                <c:pt idx="85">
                  <c:v>6.5952000000000002</c:v>
                </c:pt>
                <c:pt idx="86">
                  <c:v>2.9</c:v>
                </c:pt>
                <c:pt idx="87">
                  <c:v>3.3924000000000003</c:v>
                </c:pt>
                <c:pt idx="88">
                  <c:v>3.4662999999999986</c:v>
                </c:pt>
                <c:pt idx="89">
                  <c:v>-2.1032100000000002</c:v>
                </c:pt>
                <c:pt idx="90">
                  <c:v>1.3833</c:v>
                </c:pt>
                <c:pt idx="91">
                  <c:v>4.5149099999999995</c:v>
                </c:pt>
                <c:pt idx="92">
                  <c:v>2.4436</c:v>
                </c:pt>
                <c:pt idx="93">
                  <c:v>-8.315100000000001</c:v>
                </c:pt>
                <c:pt idx="94">
                  <c:v>-2.4670000000000001</c:v>
                </c:pt>
                <c:pt idx="95">
                  <c:v>5.1111000000000004</c:v>
                </c:pt>
                <c:pt idx="96">
                  <c:v>5.9155999999999995</c:v>
                </c:pt>
                <c:pt idx="97">
                  <c:v>-4.1063499999999999</c:v>
                </c:pt>
                <c:pt idx="98">
                  <c:v>1.3201999999999998</c:v>
                </c:pt>
                <c:pt idx="99">
                  <c:v>-6.0222999999999995</c:v>
                </c:pt>
                <c:pt idx="100">
                  <c:v>-9.7024000000000008</c:v>
                </c:pt>
                <c:pt idx="101">
                  <c:v>-3.5773700000000002</c:v>
                </c:pt>
                <c:pt idx="102">
                  <c:v>0.51290000000000013</c:v>
                </c:pt>
                <c:pt idx="103">
                  <c:v>3.4781000000000004</c:v>
                </c:pt>
                <c:pt idx="104">
                  <c:v>-0.37569999999999926</c:v>
                </c:pt>
                <c:pt idx="105">
                  <c:v>2.0540799999999999</c:v>
                </c:pt>
                <c:pt idx="106">
                  <c:v>6.8891999999999998</c:v>
                </c:pt>
                <c:pt idx="107">
                  <c:v>11.29</c:v>
                </c:pt>
                <c:pt idx="108">
                  <c:v>-8.3143700000000003</c:v>
                </c:pt>
                <c:pt idx="109">
                  <c:v>-1.8612999999999991</c:v>
                </c:pt>
                <c:pt idx="110">
                  <c:v>3.5168000000000017</c:v>
                </c:pt>
                <c:pt idx="111">
                  <c:v>3.6877999999999993</c:v>
                </c:pt>
                <c:pt idx="112">
                  <c:v>5.9048999999999996</c:v>
                </c:pt>
                <c:pt idx="113">
                  <c:v>-0.125</c:v>
                </c:pt>
                <c:pt idx="114">
                  <c:v>-6.5940999999999992</c:v>
                </c:pt>
                <c:pt idx="115">
                  <c:v>6.3408999999999995</c:v>
                </c:pt>
                <c:pt idx="116">
                  <c:v>0.80129999999999946</c:v>
                </c:pt>
                <c:pt idx="117">
                  <c:v>-3.4702999999999991</c:v>
                </c:pt>
                <c:pt idx="118">
                  <c:v>-8.3231000000000002</c:v>
                </c:pt>
                <c:pt idx="119">
                  <c:v>-1.4752000000000001</c:v>
                </c:pt>
              </c:numCache>
            </c:numRef>
          </c:xVal>
          <c:yVal>
            <c:numRef>
              <c:f>'Drivers of Choice'!$J$2:$J$121</c:f>
              <c:numCache>
                <c:formatCode>General</c:formatCode>
                <c:ptCount val="120"/>
                <c:pt idx="0">
                  <c:v>-1.869</c:v>
                </c:pt>
                <c:pt idx="1">
                  <c:v>-4.6868999999999996</c:v>
                </c:pt>
                <c:pt idx="2">
                  <c:v>-20.811499999999999</c:v>
                </c:pt>
                <c:pt idx="3">
                  <c:v>-1.6904999999999999</c:v>
                </c:pt>
                <c:pt idx="4">
                  <c:v>6.5984999999999996</c:v>
                </c:pt>
                <c:pt idx="5">
                  <c:v>-21.269300000000001</c:v>
                </c:pt>
                <c:pt idx="6">
                  <c:v>28.686199999999999</c:v>
                </c:pt>
                <c:pt idx="7">
                  <c:v>11.6488</c:v>
                </c:pt>
                <c:pt idx="8">
                  <c:v>-11.4964</c:v>
                </c:pt>
                <c:pt idx="9">
                  <c:v>-10.5625</c:v>
                </c:pt>
                <c:pt idx="10">
                  <c:v>-5.5970000000000004</c:v>
                </c:pt>
                <c:pt idx="11">
                  <c:v>6.2222</c:v>
                </c:pt>
                <c:pt idx="12">
                  <c:v>-1.901</c:v>
                </c:pt>
                <c:pt idx="13">
                  <c:v>-5.1172000000000004</c:v>
                </c:pt>
                <c:pt idx="14">
                  <c:v>2.262</c:v>
                </c:pt>
                <c:pt idx="15">
                  <c:v>-7.7813999999999997</c:v>
                </c:pt>
                <c:pt idx="16">
                  <c:v>4.9166999999999996</c:v>
                </c:pt>
                <c:pt idx="17">
                  <c:v>-14.1167</c:v>
                </c:pt>
                <c:pt idx="18">
                  <c:v>1.3736E-2</c:v>
                </c:pt>
                <c:pt idx="19">
                  <c:v>2.9380999999999999</c:v>
                </c:pt>
                <c:pt idx="20">
                  <c:v>5.5</c:v>
                </c:pt>
                <c:pt idx="21">
                  <c:v>1.5988</c:v>
                </c:pt>
                <c:pt idx="22">
                  <c:v>0.88187000000000004</c:v>
                </c:pt>
                <c:pt idx="23">
                  <c:v>0.94245999999999996</c:v>
                </c:pt>
                <c:pt idx="24">
                  <c:v>23.405799999999999</c:v>
                </c:pt>
                <c:pt idx="25">
                  <c:v>-4.2226999999999997</c:v>
                </c:pt>
                <c:pt idx="27">
                  <c:v>10.662800000000001</c:v>
                </c:pt>
                <c:pt idx="28">
                  <c:v>-2.4750000000000001</c:v>
                </c:pt>
                <c:pt idx="29">
                  <c:v>-0.65824000000000005</c:v>
                </c:pt>
                <c:pt idx="30">
                  <c:v>3.9788000000000001</c:v>
                </c:pt>
                <c:pt idx="31">
                  <c:v>4.4659000000000004</c:v>
                </c:pt>
                <c:pt idx="32">
                  <c:v>5.8182</c:v>
                </c:pt>
                <c:pt idx="33">
                  <c:v>2.7904</c:v>
                </c:pt>
                <c:pt idx="34">
                  <c:v>-0.15476000000000001</c:v>
                </c:pt>
                <c:pt idx="35">
                  <c:v>7.6406999999999998</c:v>
                </c:pt>
                <c:pt idx="36">
                  <c:v>1.5437000000000001</c:v>
                </c:pt>
                <c:pt idx="37">
                  <c:v>3.7664</c:v>
                </c:pt>
                <c:pt idx="38">
                  <c:v>-7.8967999999999998</c:v>
                </c:pt>
                <c:pt idx="39">
                  <c:v>-5.8014000000000001</c:v>
                </c:pt>
                <c:pt idx="40">
                  <c:v>0.70159000000000005</c:v>
                </c:pt>
                <c:pt idx="41">
                  <c:v>-5.0179</c:v>
                </c:pt>
                <c:pt idx="42">
                  <c:v>-17.3826</c:v>
                </c:pt>
                <c:pt idx="43">
                  <c:v>7.8205</c:v>
                </c:pt>
                <c:pt idx="44">
                  <c:v>8.9747000000000003</c:v>
                </c:pt>
                <c:pt idx="45">
                  <c:v>8.5167000000000002</c:v>
                </c:pt>
                <c:pt idx="46">
                  <c:v>4.8105000000000002</c:v>
                </c:pt>
                <c:pt idx="47">
                  <c:v>19.774999999999999</c:v>
                </c:pt>
                <c:pt idx="48">
                  <c:v>-7.8571</c:v>
                </c:pt>
                <c:pt idx="49">
                  <c:v>-2.0308000000000002</c:v>
                </c:pt>
                <c:pt idx="50">
                  <c:v>4.5603999999999996</c:v>
                </c:pt>
                <c:pt idx="51">
                  <c:v>-8.1130999999999993</c:v>
                </c:pt>
                <c:pt idx="52">
                  <c:v>-5.4881000000000002</c:v>
                </c:pt>
                <c:pt idx="53">
                  <c:v>4.7934000000000001</c:v>
                </c:pt>
                <c:pt idx="54">
                  <c:v>-8.7576000000000001</c:v>
                </c:pt>
                <c:pt idx="55">
                  <c:v>-0.15539</c:v>
                </c:pt>
                <c:pt idx="56">
                  <c:v>-3.2077</c:v>
                </c:pt>
                <c:pt idx="57">
                  <c:v>5.0820999999999996</c:v>
                </c:pt>
                <c:pt idx="58">
                  <c:v>1.9619</c:v>
                </c:pt>
                <c:pt idx="59">
                  <c:v>-2.9750000000000001</c:v>
                </c:pt>
                <c:pt idx="60">
                  <c:v>32.770800000000001</c:v>
                </c:pt>
                <c:pt idx="61">
                  <c:v>3.2101000000000002</c:v>
                </c:pt>
                <c:pt idx="62">
                  <c:v>3.2902</c:v>
                </c:pt>
                <c:pt idx="63">
                  <c:v>-10.9869</c:v>
                </c:pt>
                <c:pt idx="64">
                  <c:v>-11.382899999999999</c:v>
                </c:pt>
                <c:pt idx="65">
                  <c:v>4.7638999999999996</c:v>
                </c:pt>
                <c:pt idx="66">
                  <c:v>13.7143</c:v>
                </c:pt>
                <c:pt idx="67">
                  <c:v>5.7587000000000002</c:v>
                </c:pt>
                <c:pt idx="68">
                  <c:v>3.4887000000000001</c:v>
                </c:pt>
                <c:pt idx="69">
                  <c:v>-1.0625</c:v>
                </c:pt>
                <c:pt idx="70">
                  <c:v>2.1192000000000002</c:v>
                </c:pt>
                <c:pt idx="71">
                  <c:v>-9.6484000000000005</c:v>
                </c:pt>
                <c:pt idx="72">
                  <c:v>-1.5242</c:v>
                </c:pt>
                <c:pt idx="73">
                  <c:v>10.928599999999999</c:v>
                </c:pt>
                <c:pt idx="74">
                  <c:v>7.0416999999999996</c:v>
                </c:pt>
                <c:pt idx="75">
                  <c:v>-35.832099999999997</c:v>
                </c:pt>
                <c:pt idx="76">
                  <c:v>-6.2729999999999997</c:v>
                </c:pt>
                <c:pt idx="77">
                  <c:v>7.4657999999999998</c:v>
                </c:pt>
                <c:pt idx="78">
                  <c:v>-2.6309999999999998</c:v>
                </c:pt>
                <c:pt idx="79">
                  <c:v>4.2298999999999998</c:v>
                </c:pt>
                <c:pt idx="80">
                  <c:v>4.2827999999999999</c:v>
                </c:pt>
                <c:pt idx="81">
                  <c:v>9.0440000000000005</c:v>
                </c:pt>
                <c:pt idx="82">
                  <c:v>8.0625</c:v>
                </c:pt>
                <c:pt idx="83">
                  <c:v>4.1124000000000001</c:v>
                </c:pt>
                <c:pt idx="84">
                  <c:v>3.6917</c:v>
                </c:pt>
                <c:pt idx="85">
                  <c:v>0.58333000000000002</c:v>
                </c:pt>
                <c:pt idx="86">
                  <c:v>5.8333000000000004</c:v>
                </c:pt>
                <c:pt idx="87">
                  <c:v>5.6</c:v>
                </c:pt>
                <c:pt idx="88">
                  <c:v>4.3719000000000001</c:v>
                </c:pt>
                <c:pt idx="89">
                  <c:v>3.0364</c:v>
                </c:pt>
                <c:pt idx="90">
                  <c:v>-15.6755</c:v>
                </c:pt>
                <c:pt idx="91">
                  <c:v>-5.3110999999999997</c:v>
                </c:pt>
                <c:pt idx="92">
                  <c:v>4.2055999999999996</c:v>
                </c:pt>
                <c:pt idx="93">
                  <c:v>-11.7637</c:v>
                </c:pt>
                <c:pt idx="94">
                  <c:v>-2.1797</c:v>
                </c:pt>
                <c:pt idx="95">
                  <c:v>-14.418200000000001</c:v>
                </c:pt>
                <c:pt idx="96">
                  <c:v>-0.95</c:v>
                </c:pt>
                <c:pt idx="97">
                  <c:v>-16.710999999999999</c:v>
                </c:pt>
                <c:pt idx="98">
                  <c:v>-19.419</c:v>
                </c:pt>
                <c:pt idx="99">
                  <c:v>-2.2063000000000001</c:v>
                </c:pt>
                <c:pt idx="100">
                  <c:v>-7.0823999999999998</c:v>
                </c:pt>
                <c:pt idx="101">
                  <c:v>-13.0069</c:v>
                </c:pt>
                <c:pt idx="102">
                  <c:v>8.4422999999999995</c:v>
                </c:pt>
                <c:pt idx="103">
                  <c:v>-1.3095000000000001</c:v>
                </c:pt>
                <c:pt idx="104">
                  <c:v>5.3666999999999998</c:v>
                </c:pt>
                <c:pt idx="105">
                  <c:v>17.7</c:v>
                </c:pt>
                <c:pt idx="106">
                  <c:v>4.1966000000000001</c:v>
                </c:pt>
                <c:pt idx="107">
                  <c:v>-1.4881</c:v>
                </c:pt>
                <c:pt idx="108">
                  <c:v>11.8186</c:v>
                </c:pt>
                <c:pt idx="109">
                  <c:v>-5.4015000000000004</c:v>
                </c:pt>
                <c:pt idx="110">
                  <c:v>-4.3821000000000003</c:v>
                </c:pt>
                <c:pt idx="111">
                  <c:v>-7.5091000000000001</c:v>
                </c:pt>
                <c:pt idx="112">
                  <c:v>-9.8198000000000008</c:v>
                </c:pt>
                <c:pt idx="113">
                  <c:v>0.96836999999999995</c:v>
                </c:pt>
                <c:pt idx="114">
                  <c:v>12.3139</c:v>
                </c:pt>
                <c:pt idx="115">
                  <c:v>-3.5769000000000002</c:v>
                </c:pt>
                <c:pt idx="116">
                  <c:v>4.6896000000000004</c:v>
                </c:pt>
                <c:pt idx="117">
                  <c:v>-11.5932</c:v>
                </c:pt>
                <c:pt idx="118">
                  <c:v>2.5737000000000001</c:v>
                </c:pt>
                <c:pt idx="119">
                  <c:v>-1.6739999999999999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0-A44F-A2EE-340AFC3A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37088"/>
        <c:axId val="787910512"/>
      </c:scatterChart>
      <c:valAx>
        <c:axId val="35113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10512"/>
        <c:crosses val="autoZero"/>
        <c:crossBetween val="midCat"/>
      </c:valAx>
      <c:valAx>
        <c:axId val="7879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Advice Effect/Sway in Block 4 Against Algor 2 Choice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Choice'!$S$1</c:f>
              <c:strCache>
                <c:ptCount val="1"/>
                <c:pt idx="0">
                  <c:v>algor2Choice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'Drivers of Choice'!$Q$2:$Q$128</c:f>
              <c:numCache>
                <c:formatCode>General</c:formatCode>
                <c:ptCount val="127"/>
                <c:pt idx="0">
                  <c:v>1.2999999999999998</c:v>
                </c:pt>
                <c:pt idx="1">
                  <c:v>0.13339999999999996</c:v>
                </c:pt>
                <c:pt idx="2">
                  <c:v>-0.1333000000000002</c:v>
                </c:pt>
                <c:pt idx="3">
                  <c:v>-3.2666000000000004</c:v>
                </c:pt>
                <c:pt idx="4">
                  <c:v>1.5999999999999996</c:v>
                </c:pt>
                <c:pt idx="5">
                  <c:v>-2.1333000000000002</c:v>
                </c:pt>
                <c:pt idx="6">
                  <c:v>1.6999999999999993</c:v>
                </c:pt>
                <c:pt idx="7">
                  <c:v>5.7332999999999998</c:v>
                </c:pt>
                <c:pt idx="8">
                  <c:v>1.0333000000000006</c:v>
                </c:pt>
                <c:pt idx="9">
                  <c:v>-12.066700000000001</c:v>
                </c:pt>
                <c:pt idx="10">
                  <c:v>-0.13340000000000174</c:v>
                </c:pt>
                <c:pt idx="11">
                  <c:v>-0.4333999999999989</c:v>
                </c:pt>
                <c:pt idx="12">
                  <c:v>-3.1667000000000005</c:v>
                </c:pt>
                <c:pt idx="13">
                  <c:v>3.2</c:v>
                </c:pt>
                <c:pt idx="14">
                  <c:v>-0.63339999999999996</c:v>
                </c:pt>
                <c:pt idx="15">
                  <c:v>1.4333</c:v>
                </c:pt>
                <c:pt idx="16">
                  <c:v>2.1000000000000005</c:v>
                </c:pt>
                <c:pt idx="17">
                  <c:v>1.0666000000000002</c:v>
                </c:pt>
                <c:pt idx="18">
                  <c:v>-3.8999999999999995</c:v>
                </c:pt>
                <c:pt idx="19">
                  <c:v>-1.9333</c:v>
                </c:pt>
                <c:pt idx="20">
                  <c:v>4.4667000000000003</c:v>
                </c:pt>
                <c:pt idx="21">
                  <c:v>1.7999999999999989</c:v>
                </c:pt>
                <c:pt idx="22">
                  <c:v>-0.79999999999999982</c:v>
                </c:pt>
                <c:pt idx="23">
                  <c:v>0.23340000000000138</c:v>
                </c:pt>
                <c:pt idx="24">
                  <c:v>6.4667000000000012</c:v>
                </c:pt>
                <c:pt idx="25">
                  <c:v>-4.2332999999999998</c:v>
                </c:pt>
                <c:pt idx="26">
                  <c:v>2.7332999999999998</c:v>
                </c:pt>
                <c:pt idx="27">
                  <c:v>0.93330000000000002</c:v>
                </c:pt>
                <c:pt idx="28">
                  <c:v>-1.2666999999999993</c:v>
                </c:pt>
                <c:pt idx="29">
                  <c:v>-0.30000000000000071</c:v>
                </c:pt>
                <c:pt idx="30">
                  <c:v>1.5334000000000001</c:v>
                </c:pt>
                <c:pt idx="31">
                  <c:v>-0.40000000000000036</c:v>
                </c:pt>
                <c:pt idx="32">
                  <c:v>0.5</c:v>
                </c:pt>
                <c:pt idx="33">
                  <c:v>0.63339999999999996</c:v>
                </c:pt>
                <c:pt idx="34">
                  <c:v>-0.40000000000000036</c:v>
                </c:pt>
                <c:pt idx="35">
                  <c:v>-1.5</c:v>
                </c:pt>
                <c:pt idx="36">
                  <c:v>-3.3300000000000107E-2</c:v>
                </c:pt>
                <c:pt idx="37">
                  <c:v>0.19999999999999996</c:v>
                </c:pt>
                <c:pt idx="38">
                  <c:v>0.60000000000000009</c:v>
                </c:pt>
                <c:pt idx="39">
                  <c:v>-3.2333000000000003</c:v>
                </c:pt>
                <c:pt idx="40">
                  <c:v>-1.1000000000000005</c:v>
                </c:pt>
                <c:pt idx="41">
                  <c:v>1.4000000000000004</c:v>
                </c:pt>
                <c:pt idx="42">
                  <c:v>-2.5999999999999996</c:v>
                </c:pt>
                <c:pt idx="43">
                  <c:v>-1.0332999999999997</c:v>
                </c:pt>
                <c:pt idx="44">
                  <c:v>0.56669999999999998</c:v>
                </c:pt>
                <c:pt idx="45">
                  <c:v>0.23330000000000073</c:v>
                </c:pt>
                <c:pt idx="46">
                  <c:v>1.2665999999999995</c:v>
                </c:pt>
                <c:pt idx="47">
                  <c:v>4.8</c:v>
                </c:pt>
                <c:pt idx="48">
                  <c:v>-6</c:v>
                </c:pt>
                <c:pt idx="49">
                  <c:v>-0.40000000000000036</c:v>
                </c:pt>
                <c:pt idx="50">
                  <c:v>-1.5</c:v>
                </c:pt>
                <c:pt idx="51">
                  <c:v>-4.5333000000000006</c:v>
                </c:pt>
                <c:pt idx="52">
                  <c:v>3.8666</c:v>
                </c:pt>
                <c:pt idx="53">
                  <c:v>-1.1665999999999999</c:v>
                </c:pt>
                <c:pt idx="54">
                  <c:v>2.9000000000000004</c:v>
                </c:pt>
                <c:pt idx="55">
                  <c:v>-0.19999999999999973</c:v>
                </c:pt>
                <c:pt idx="56">
                  <c:v>6.0333000000000006</c:v>
                </c:pt>
                <c:pt idx="57">
                  <c:v>1.5333000000000001</c:v>
                </c:pt>
                <c:pt idx="58">
                  <c:v>-2</c:v>
                </c:pt>
                <c:pt idx="59">
                  <c:v>-3.3334000000000001</c:v>
                </c:pt>
                <c:pt idx="60">
                  <c:v>-0.6333000000000002</c:v>
                </c:pt>
                <c:pt idx="61">
                  <c:v>-0.86660000000000181</c:v>
                </c:pt>
                <c:pt idx="62">
                  <c:v>-2.2999700000000001</c:v>
                </c:pt>
                <c:pt idx="63">
                  <c:v>0.26669999999999972</c:v>
                </c:pt>
                <c:pt idx="64">
                  <c:v>0.19999999999999929</c:v>
                </c:pt>
                <c:pt idx="65">
                  <c:v>-0.8666999999999998</c:v>
                </c:pt>
                <c:pt idx="66">
                  <c:v>-4.1999999999999993</c:v>
                </c:pt>
                <c:pt idx="67">
                  <c:v>-4.4667000000000003</c:v>
                </c:pt>
                <c:pt idx="68">
                  <c:v>-3.4333</c:v>
                </c:pt>
                <c:pt idx="69">
                  <c:v>-0.83329999999999993</c:v>
                </c:pt>
                <c:pt idx="70">
                  <c:v>-2.0333000000000001</c:v>
                </c:pt>
                <c:pt idx="71">
                  <c:v>-2.7667000000000002</c:v>
                </c:pt>
                <c:pt idx="72">
                  <c:v>1.3999999999999986</c:v>
                </c:pt>
                <c:pt idx="73">
                  <c:v>-4.4666699999999997</c:v>
                </c:pt>
                <c:pt idx="74">
                  <c:v>3.1333000000000002</c:v>
                </c:pt>
                <c:pt idx="75">
                  <c:v>-1.1665999999999999</c:v>
                </c:pt>
                <c:pt idx="76">
                  <c:v>-1.3332999999999995</c:v>
                </c:pt>
                <c:pt idx="77">
                  <c:v>-4.3666999999999998</c:v>
                </c:pt>
                <c:pt idx="78">
                  <c:v>2.4667000000000003</c:v>
                </c:pt>
                <c:pt idx="79">
                  <c:v>-0.13339999999999996</c:v>
                </c:pt>
                <c:pt idx="80">
                  <c:v>1.2333000000000001</c:v>
                </c:pt>
                <c:pt idx="81">
                  <c:v>0.20000000000000018</c:v>
                </c:pt>
                <c:pt idx="82">
                  <c:v>7.1000000000000005</c:v>
                </c:pt>
                <c:pt idx="83">
                  <c:v>0.1333000000000002</c:v>
                </c:pt>
                <c:pt idx="84">
                  <c:v>-2.1666700000000003</c:v>
                </c:pt>
                <c:pt idx="85">
                  <c:v>6.7333999999999996</c:v>
                </c:pt>
                <c:pt idx="86">
                  <c:v>2.8333000000000004</c:v>
                </c:pt>
                <c:pt idx="87">
                  <c:v>-0.66670000000000051</c:v>
                </c:pt>
                <c:pt idx="88">
                  <c:v>1.4665999999999997</c:v>
                </c:pt>
                <c:pt idx="89">
                  <c:v>1.8999999999999995</c:v>
                </c:pt>
                <c:pt idx="90">
                  <c:v>-4.9999999999999991</c:v>
                </c:pt>
                <c:pt idx="91">
                  <c:v>6.5334000000000003</c:v>
                </c:pt>
                <c:pt idx="92">
                  <c:v>-4.2666000000000004</c:v>
                </c:pt>
                <c:pt idx="93">
                  <c:v>0.66660000000000075</c:v>
                </c:pt>
                <c:pt idx="94">
                  <c:v>-2.3999999999999995</c:v>
                </c:pt>
                <c:pt idx="95">
                  <c:v>3.1999999999999993</c:v>
                </c:pt>
                <c:pt idx="96">
                  <c:v>-0.46670000000000122</c:v>
                </c:pt>
                <c:pt idx="97">
                  <c:v>2.0333000000000006</c:v>
                </c:pt>
                <c:pt idx="98">
                  <c:v>-0.29999999999999982</c:v>
                </c:pt>
                <c:pt idx="99">
                  <c:v>-3</c:v>
                </c:pt>
                <c:pt idx="100">
                  <c:v>3.8000000000000007</c:v>
                </c:pt>
                <c:pt idx="101">
                  <c:v>-3.5667000000000004</c:v>
                </c:pt>
                <c:pt idx="102">
                  <c:v>-1.7999999999999989</c:v>
                </c:pt>
                <c:pt idx="103">
                  <c:v>1.0333999999999999</c:v>
                </c:pt>
                <c:pt idx="104">
                  <c:v>-2.1332999999999998</c:v>
                </c:pt>
                <c:pt idx="105">
                  <c:v>-2.5334000000000003</c:v>
                </c:pt>
                <c:pt idx="106">
                  <c:v>0.36660000000000004</c:v>
                </c:pt>
                <c:pt idx="107">
                  <c:v>-8.3333000000000013</c:v>
                </c:pt>
                <c:pt idx="108">
                  <c:v>-3.9666000000000001</c:v>
                </c:pt>
                <c:pt idx="109">
                  <c:v>-0.76660000000000039</c:v>
                </c:pt>
                <c:pt idx="110">
                  <c:v>3.3300000000000551E-2</c:v>
                </c:pt>
                <c:pt idx="111">
                  <c:v>0.33330000000000037</c:v>
                </c:pt>
                <c:pt idx="112">
                  <c:v>-3.4000000000000004</c:v>
                </c:pt>
                <c:pt idx="113">
                  <c:v>9.7667000000000002</c:v>
                </c:pt>
                <c:pt idx="114">
                  <c:v>1.3000000000000007</c:v>
                </c:pt>
                <c:pt idx="115">
                  <c:v>-4.5</c:v>
                </c:pt>
                <c:pt idx="116">
                  <c:v>0.1333000000000002</c:v>
                </c:pt>
                <c:pt idx="117">
                  <c:v>5.1666000000000007</c:v>
                </c:pt>
                <c:pt idx="118">
                  <c:v>-1.7000000000000002</c:v>
                </c:pt>
                <c:pt idx="119">
                  <c:v>0.79999999999999982</c:v>
                </c:pt>
              </c:numCache>
            </c:numRef>
          </c:xVal>
          <c:yVal>
            <c:numRef>
              <c:f>'Drivers of Choice'!$S$2:$S$128</c:f>
              <c:numCache>
                <c:formatCode>General</c:formatCode>
                <c:ptCount val="127"/>
                <c:pt idx="0">
                  <c:v>0</c:v>
                </c:pt>
                <c:pt idx="1">
                  <c:v>0.25</c:v>
                </c:pt>
                <c:pt idx="2">
                  <c:v>0.13749999999999996</c:v>
                </c:pt>
                <c:pt idx="3">
                  <c:v>7.4999999999999956E-2</c:v>
                </c:pt>
                <c:pt idx="4">
                  <c:v>0.22499999999999998</c:v>
                </c:pt>
                <c:pt idx="5">
                  <c:v>0.11250000000000004</c:v>
                </c:pt>
                <c:pt idx="6">
                  <c:v>0.78749999999999998</c:v>
                </c:pt>
                <c:pt idx="7">
                  <c:v>6.25E-2</c:v>
                </c:pt>
                <c:pt idx="8">
                  <c:v>0.23750000000000004</c:v>
                </c:pt>
                <c:pt idx="9">
                  <c:v>1.2499999999999956E-2</c:v>
                </c:pt>
                <c:pt idx="10">
                  <c:v>3.7499999999999978E-2</c:v>
                </c:pt>
                <c:pt idx="11">
                  <c:v>0.65</c:v>
                </c:pt>
                <c:pt idx="12">
                  <c:v>0.28749999999999998</c:v>
                </c:pt>
                <c:pt idx="13">
                  <c:v>0.15000000000000002</c:v>
                </c:pt>
                <c:pt idx="14">
                  <c:v>0.55000000000000004</c:v>
                </c:pt>
                <c:pt idx="15">
                  <c:v>8.7500000000000022E-2</c:v>
                </c:pt>
                <c:pt idx="16">
                  <c:v>0.58750000000000002</c:v>
                </c:pt>
                <c:pt idx="17">
                  <c:v>0.11250000000000004</c:v>
                </c:pt>
                <c:pt idx="18">
                  <c:v>0</c:v>
                </c:pt>
                <c:pt idx="19">
                  <c:v>0.61250000000000004</c:v>
                </c:pt>
                <c:pt idx="20">
                  <c:v>0.76249999999999996</c:v>
                </c:pt>
                <c:pt idx="21">
                  <c:v>0.5</c:v>
                </c:pt>
                <c:pt idx="22">
                  <c:v>0.4</c:v>
                </c:pt>
                <c:pt idx="23">
                  <c:v>0.53749999999999998</c:v>
                </c:pt>
                <c:pt idx="24">
                  <c:v>0.77500000000000002</c:v>
                </c:pt>
                <c:pt idx="25">
                  <c:v>2.5000000000000022E-2</c:v>
                </c:pt>
                <c:pt idx="27">
                  <c:v>1.2499999999999956E-2</c:v>
                </c:pt>
                <c:pt idx="28">
                  <c:v>6.25E-2</c:v>
                </c:pt>
                <c:pt idx="29">
                  <c:v>0.57499999999999996</c:v>
                </c:pt>
                <c:pt idx="30">
                  <c:v>0.46250000000000002</c:v>
                </c:pt>
                <c:pt idx="31">
                  <c:v>0.42500000000000004</c:v>
                </c:pt>
                <c:pt idx="32">
                  <c:v>0.35</c:v>
                </c:pt>
                <c:pt idx="33">
                  <c:v>0.42500000000000004</c:v>
                </c:pt>
                <c:pt idx="34">
                  <c:v>2.5000000000000022E-2</c:v>
                </c:pt>
                <c:pt idx="35">
                  <c:v>0.17500000000000004</c:v>
                </c:pt>
                <c:pt idx="36">
                  <c:v>5.0000000000000044E-2</c:v>
                </c:pt>
                <c:pt idx="37">
                  <c:v>0.11250000000000004</c:v>
                </c:pt>
                <c:pt idx="38">
                  <c:v>0.41249999999999998</c:v>
                </c:pt>
                <c:pt idx="39">
                  <c:v>0.38749999999999996</c:v>
                </c:pt>
                <c:pt idx="40">
                  <c:v>0.75</c:v>
                </c:pt>
                <c:pt idx="41">
                  <c:v>0.17500000000000004</c:v>
                </c:pt>
                <c:pt idx="42">
                  <c:v>7.4999999999999956E-2</c:v>
                </c:pt>
                <c:pt idx="43">
                  <c:v>0.88749999999999996</c:v>
                </c:pt>
                <c:pt idx="44">
                  <c:v>0.55000000000000004</c:v>
                </c:pt>
                <c:pt idx="45">
                  <c:v>0.63749999999999996</c:v>
                </c:pt>
                <c:pt idx="46">
                  <c:v>0.42500000000000004</c:v>
                </c:pt>
                <c:pt idx="47">
                  <c:v>0.6875</c:v>
                </c:pt>
                <c:pt idx="48">
                  <c:v>1.2499999999999956E-2</c:v>
                </c:pt>
                <c:pt idx="49">
                  <c:v>0.11250000000000004</c:v>
                </c:pt>
                <c:pt idx="50">
                  <c:v>0.71250000000000002</c:v>
                </c:pt>
                <c:pt idx="51">
                  <c:v>0.23750000000000004</c:v>
                </c:pt>
                <c:pt idx="52">
                  <c:v>0.6</c:v>
                </c:pt>
                <c:pt idx="53">
                  <c:v>0.53749999999999998</c:v>
                </c:pt>
                <c:pt idx="54">
                  <c:v>0.66249999999999998</c:v>
                </c:pt>
                <c:pt idx="55">
                  <c:v>0.57499999999999996</c:v>
                </c:pt>
                <c:pt idx="56">
                  <c:v>1</c:v>
                </c:pt>
                <c:pt idx="57">
                  <c:v>0.52500000000000002</c:v>
                </c:pt>
                <c:pt idx="58">
                  <c:v>0.78749999999999998</c:v>
                </c:pt>
                <c:pt idx="59">
                  <c:v>0.58750000000000002</c:v>
                </c:pt>
                <c:pt idx="60">
                  <c:v>0.53749999999999998</c:v>
                </c:pt>
                <c:pt idx="61">
                  <c:v>0.88749999999999996</c:v>
                </c:pt>
                <c:pt idx="62">
                  <c:v>8.7500000000000022E-2</c:v>
                </c:pt>
                <c:pt idx="63">
                  <c:v>0.46250000000000002</c:v>
                </c:pt>
                <c:pt idx="64">
                  <c:v>0.41249999999999998</c:v>
                </c:pt>
                <c:pt idx="65">
                  <c:v>5.0000000000000044E-2</c:v>
                </c:pt>
                <c:pt idx="66">
                  <c:v>0.375</c:v>
                </c:pt>
                <c:pt idx="67">
                  <c:v>0.41249999999999998</c:v>
                </c:pt>
                <c:pt idx="68">
                  <c:v>0.46250000000000002</c:v>
                </c:pt>
                <c:pt idx="69">
                  <c:v>0.47499999999999998</c:v>
                </c:pt>
                <c:pt idx="70">
                  <c:v>0.41249999999999998</c:v>
                </c:pt>
                <c:pt idx="71">
                  <c:v>0.15000000000000002</c:v>
                </c:pt>
                <c:pt idx="72">
                  <c:v>0.72499999999999998</c:v>
                </c:pt>
                <c:pt idx="73">
                  <c:v>0.97499999999999998</c:v>
                </c:pt>
                <c:pt idx="74">
                  <c:v>0.88749999999999996</c:v>
                </c:pt>
                <c:pt idx="75">
                  <c:v>0</c:v>
                </c:pt>
                <c:pt idx="76">
                  <c:v>8.7500000000000022E-2</c:v>
                </c:pt>
                <c:pt idx="77">
                  <c:v>8.7500000000000022E-2</c:v>
                </c:pt>
                <c:pt idx="78">
                  <c:v>3.7499999999999978E-2</c:v>
                </c:pt>
                <c:pt idx="79">
                  <c:v>0.57499999999999996</c:v>
                </c:pt>
                <c:pt idx="80">
                  <c:v>0.98750000000000004</c:v>
                </c:pt>
                <c:pt idx="81">
                  <c:v>0.71250000000000002</c:v>
                </c:pt>
                <c:pt idx="82">
                  <c:v>0.86250000000000004</c:v>
                </c:pt>
                <c:pt idx="83">
                  <c:v>1</c:v>
                </c:pt>
                <c:pt idx="84">
                  <c:v>0.5625</c:v>
                </c:pt>
                <c:pt idx="85">
                  <c:v>0.32499999999999996</c:v>
                </c:pt>
                <c:pt idx="86">
                  <c:v>0.52500000000000002</c:v>
                </c:pt>
                <c:pt idx="87">
                  <c:v>7.4999999999999956E-2</c:v>
                </c:pt>
                <c:pt idx="88">
                  <c:v>0.57499999999999996</c:v>
                </c:pt>
                <c:pt idx="89">
                  <c:v>0.875</c:v>
                </c:pt>
                <c:pt idx="90">
                  <c:v>0</c:v>
                </c:pt>
                <c:pt idx="91">
                  <c:v>0.51249999999999996</c:v>
                </c:pt>
                <c:pt idx="92">
                  <c:v>0.72499999999999998</c:v>
                </c:pt>
                <c:pt idx="93">
                  <c:v>2.5000000000000022E-2</c:v>
                </c:pt>
                <c:pt idx="94">
                  <c:v>0.28749999999999998</c:v>
                </c:pt>
                <c:pt idx="95">
                  <c:v>2.5000000000000022E-2</c:v>
                </c:pt>
                <c:pt idx="96">
                  <c:v>0.44999999999999996</c:v>
                </c:pt>
                <c:pt idx="97">
                  <c:v>0.71250000000000002</c:v>
                </c:pt>
                <c:pt idx="98">
                  <c:v>1</c:v>
                </c:pt>
                <c:pt idx="99">
                  <c:v>0.52500000000000002</c:v>
                </c:pt>
                <c:pt idx="100">
                  <c:v>0.625</c:v>
                </c:pt>
                <c:pt idx="101">
                  <c:v>9.9999999999999978E-2</c:v>
                </c:pt>
                <c:pt idx="102">
                  <c:v>0</c:v>
                </c:pt>
                <c:pt idx="103">
                  <c:v>2.5000000000000022E-2</c:v>
                </c:pt>
                <c:pt idx="104">
                  <c:v>0.46250000000000002</c:v>
                </c:pt>
                <c:pt idx="105">
                  <c:v>0.48750000000000004</c:v>
                </c:pt>
                <c:pt idx="106">
                  <c:v>0.98750000000000004</c:v>
                </c:pt>
                <c:pt idx="107">
                  <c:v>0.57499999999999996</c:v>
                </c:pt>
                <c:pt idx="108">
                  <c:v>1.2499999999999956E-2</c:v>
                </c:pt>
                <c:pt idx="109">
                  <c:v>9.9999999999999978E-2</c:v>
                </c:pt>
                <c:pt idx="110">
                  <c:v>0.4</c:v>
                </c:pt>
                <c:pt idx="111">
                  <c:v>0.27500000000000002</c:v>
                </c:pt>
                <c:pt idx="112">
                  <c:v>0.35</c:v>
                </c:pt>
                <c:pt idx="113">
                  <c:v>5.0000000000000044E-2</c:v>
                </c:pt>
                <c:pt idx="114">
                  <c:v>0.9</c:v>
                </c:pt>
                <c:pt idx="115">
                  <c:v>0.58750000000000002</c:v>
                </c:pt>
                <c:pt idx="116">
                  <c:v>0.33750000000000002</c:v>
                </c:pt>
                <c:pt idx="117">
                  <c:v>0.26249999999999996</c:v>
                </c:pt>
                <c:pt idx="118">
                  <c:v>0.19999999999999996</c:v>
                </c:pt>
                <c:pt idx="119">
                  <c:v>0.13749999999999996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E-894E-9625-51E51E00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11376"/>
        <c:axId val="375027152"/>
      </c:scatterChart>
      <c:valAx>
        <c:axId val="3668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27152"/>
        <c:crosses val="autoZero"/>
        <c:crossBetween val="midCat"/>
      </c:valAx>
      <c:valAx>
        <c:axId val="3750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Block</a:t>
            </a:r>
            <a:r>
              <a:rPr lang="en-US" baseline="0"/>
              <a:t> 4 Advice Sway against Algor 2 Choice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Choice'!$S$1</c:f>
              <c:strCache>
                <c:ptCount val="1"/>
                <c:pt idx="0">
                  <c:v>algor2Choice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'Drivers of Choice'!$R$2:$R$152</c:f>
              <c:numCache>
                <c:formatCode>General</c:formatCode>
                <c:ptCount val="151"/>
                <c:pt idx="0">
                  <c:v>5.8167</c:v>
                </c:pt>
                <c:pt idx="1">
                  <c:v>4.2</c:v>
                </c:pt>
                <c:pt idx="2">
                  <c:v>6.7</c:v>
                </c:pt>
                <c:pt idx="3">
                  <c:v>7.4667000000000003</c:v>
                </c:pt>
                <c:pt idx="4">
                  <c:v>8.2332999999999998</c:v>
                </c:pt>
                <c:pt idx="5">
                  <c:v>3.7332999999999998</c:v>
                </c:pt>
                <c:pt idx="6">
                  <c:v>11.8833</c:v>
                </c:pt>
                <c:pt idx="7">
                  <c:v>12.3</c:v>
                </c:pt>
                <c:pt idx="8">
                  <c:v>7.2832999999999997</c:v>
                </c:pt>
                <c:pt idx="9">
                  <c:v>11.2667</c:v>
                </c:pt>
                <c:pt idx="10">
                  <c:v>11.966699999999999</c:v>
                </c:pt>
                <c:pt idx="11">
                  <c:v>9.7833000000000006</c:v>
                </c:pt>
                <c:pt idx="12">
                  <c:v>7.75</c:v>
                </c:pt>
                <c:pt idx="13">
                  <c:v>11.3667</c:v>
                </c:pt>
                <c:pt idx="14">
                  <c:v>8.4499999999999993</c:v>
                </c:pt>
                <c:pt idx="15">
                  <c:v>9.3167000000000009</c:v>
                </c:pt>
                <c:pt idx="16">
                  <c:v>6.25</c:v>
                </c:pt>
                <c:pt idx="17">
                  <c:v>5.0667</c:v>
                </c:pt>
                <c:pt idx="18">
                  <c:v>4.8833000000000002</c:v>
                </c:pt>
                <c:pt idx="19">
                  <c:v>7.2</c:v>
                </c:pt>
                <c:pt idx="20">
                  <c:v>10.8667</c:v>
                </c:pt>
                <c:pt idx="21">
                  <c:v>9.5667000000000009</c:v>
                </c:pt>
                <c:pt idx="22">
                  <c:v>7.5667</c:v>
                </c:pt>
                <c:pt idx="23">
                  <c:v>9.2166999999999994</c:v>
                </c:pt>
                <c:pt idx="24">
                  <c:v>17.3</c:v>
                </c:pt>
                <c:pt idx="25">
                  <c:v>14.316700000000001</c:v>
                </c:pt>
                <c:pt idx="26">
                  <c:v>19.600000000000001</c:v>
                </c:pt>
                <c:pt idx="27">
                  <c:v>9.1999999999999993</c:v>
                </c:pt>
                <c:pt idx="28">
                  <c:v>8.9</c:v>
                </c:pt>
                <c:pt idx="29">
                  <c:v>4.55</c:v>
                </c:pt>
                <c:pt idx="30">
                  <c:v>3.0667</c:v>
                </c:pt>
                <c:pt idx="31">
                  <c:v>5.0999999999999996</c:v>
                </c:pt>
                <c:pt idx="32">
                  <c:v>8.4832999999999998</c:v>
                </c:pt>
                <c:pt idx="33">
                  <c:v>5.95</c:v>
                </c:pt>
                <c:pt idx="34">
                  <c:v>12.333299999999999</c:v>
                </c:pt>
                <c:pt idx="35">
                  <c:v>3.7166999999999999</c:v>
                </c:pt>
                <c:pt idx="36">
                  <c:v>4.55</c:v>
                </c:pt>
                <c:pt idx="37">
                  <c:v>1.8</c:v>
                </c:pt>
                <c:pt idx="38">
                  <c:v>2.9666999999999999</c:v>
                </c:pt>
                <c:pt idx="39">
                  <c:v>4.8499999999999996</c:v>
                </c:pt>
                <c:pt idx="40">
                  <c:v>5.7167000000000003</c:v>
                </c:pt>
                <c:pt idx="41">
                  <c:v>8.0667000000000009</c:v>
                </c:pt>
                <c:pt idx="42">
                  <c:v>10.533300000000001</c:v>
                </c:pt>
                <c:pt idx="43">
                  <c:v>5.95</c:v>
                </c:pt>
                <c:pt idx="44">
                  <c:v>7.4166999999999996</c:v>
                </c:pt>
                <c:pt idx="45">
                  <c:v>7.75</c:v>
                </c:pt>
                <c:pt idx="46">
                  <c:v>13.033300000000001</c:v>
                </c:pt>
                <c:pt idx="47">
                  <c:v>3.5667</c:v>
                </c:pt>
                <c:pt idx="48">
                  <c:v>12.833299999999999</c:v>
                </c:pt>
                <c:pt idx="49">
                  <c:v>3.8</c:v>
                </c:pt>
                <c:pt idx="50">
                  <c:v>4.4832999999999998</c:v>
                </c:pt>
                <c:pt idx="51">
                  <c:v>7.0332999999999997</c:v>
                </c:pt>
                <c:pt idx="52">
                  <c:v>14.966699999999999</c:v>
                </c:pt>
                <c:pt idx="53">
                  <c:v>3.9832999999999998</c:v>
                </c:pt>
                <c:pt idx="54">
                  <c:v>17.0167</c:v>
                </c:pt>
                <c:pt idx="55">
                  <c:v>7.0332999999999997</c:v>
                </c:pt>
                <c:pt idx="56">
                  <c:v>7.75</c:v>
                </c:pt>
                <c:pt idx="57">
                  <c:v>4.4000000000000004</c:v>
                </c:pt>
                <c:pt idx="58">
                  <c:v>5.9333</c:v>
                </c:pt>
                <c:pt idx="59">
                  <c:v>5.7667000000000002</c:v>
                </c:pt>
                <c:pt idx="60">
                  <c:v>22.283300000000001</c:v>
                </c:pt>
                <c:pt idx="61">
                  <c:v>19.5</c:v>
                </c:pt>
                <c:pt idx="62">
                  <c:v>9.15</c:v>
                </c:pt>
                <c:pt idx="63">
                  <c:v>4.7</c:v>
                </c:pt>
                <c:pt idx="64">
                  <c:v>13.3</c:v>
                </c:pt>
                <c:pt idx="65">
                  <c:v>4.2</c:v>
                </c:pt>
                <c:pt idx="66">
                  <c:v>8.0333000000000006</c:v>
                </c:pt>
                <c:pt idx="67">
                  <c:v>8.1333000000000002</c:v>
                </c:pt>
                <c:pt idx="68">
                  <c:v>16.55</c:v>
                </c:pt>
                <c:pt idx="69">
                  <c:v>3.6833</c:v>
                </c:pt>
                <c:pt idx="70">
                  <c:v>4.4832999999999998</c:v>
                </c:pt>
                <c:pt idx="71">
                  <c:v>8.1166999999999998</c:v>
                </c:pt>
                <c:pt idx="72">
                  <c:v>19.466699999999999</c:v>
                </c:pt>
                <c:pt idx="73">
                  <c:v>7.7667000000000002</c:v>
                </c:pt>
                <c:pt idx="74">
                  <c:v>8.5667000000000009</c:v>
                </c:pt>
                <c:pt idx="75">
                  <c:v>8.6832999999999991</c:v>
                </c:pt>
                <c:pt idx="76">
                  <c:v>11.3667</c:v>
                </c:pt>
                <c:pt idx="77">
                  <c:v>7.0167000000000002</c:v>
                </c:pt>
                <c:pt idx="78">
                  <c:v>15.3</c:v>
                </c:pt>
                <c:pt idx="79">
                  <c:v>7.4</c:v>
                </c:pt>
                <c:pt idx="80">
                  <c:v>7.7167000000000003</c:v>
                </c:pt>
                <c:pt idx="81">
                  <c:v>8.5333000000000006</c:v>
                </c:pt>
                <c:pt idx="82">
                  <c:v>13.3833</c:v>
                </c:pt>
                <c:pt idx="83">
                  <c:v>5.0667</c:v>
                </c:pt>
                <c:pt idx="84">
                  <c:v>3.15</c:v>
                </c:pt>
                <c:pt idx="85">
                  <c:v>9.6333000000000002</c:v>
                </c:pt>
                <c:pt idx="86">
                  <c:v>6.8167</c:v>
                </c:pt>
                <c:pt idx="87">
                  <c:v>9.7667000000000002</c:v>
                </c:pt>
                <c:pt idx="88">
                  <c:v>11.433299999999999</c:v>
                </c:pt>
                <c:pt idx="89">
                  <c:v>11.4833</c:v>
                </c:pt>
                <c:pt idx="90">
                  <c:v>8.1999999999999993</c:v>
                </c:pt>
                <c:pt idx="91">
                  <c:v>22.466699999999999</c:v>
                </c:pt>
                <c:pt idx="92">
                  <c:v>4.5</c:v>
                </c:pt>
                <c:pt idx="93">
                  <c:v>12</c:v>
                </c:pt>
                <c:pt idx="94">
                  <c:v>3.6</c:v>
                </c:pt>
                <c:pt idx="95">
                  <c:v>12.4</c:v>
                </c:pt>
                <c:pt idx="96">
                  <c:v>12.1</c:v>
                </c:pt>
                <c:pt idx="97">
                  <c:v>39.75</c:v>
                </c:pt>
                <c:pt idx="98">
                  <c:v>24.783300000000001</c:v>
                </c:pt>
                <c:pt idx="99">
                  <c:v>11.933299999999999</c:v>
                </c:pt>
                <c:pt idx="100">
                  <c:v>14.2</c:v>
                </c:pt>
                <c:pt idx="101">
                  <c:v>8.6166999999999998</c:v>
                </c:pt>
                <c:pt idx="102">
                  <c:v>10.7333</c:v>
                </c:pt>
                <c:pt idx="103">
                  <c:v>2.4500000000000002</c:v>
                </c:pt>
                <c:pt idx="104">
                  <c:v>4.9000000000000004</c:v>
                </c:pt>
                <c:pt idx="105">
                  <c:v>3.0333000000000001</c:v>
                </c:pt>
                <c:pt idx="106">
                  <c:v>5.25</c:v>
                </c:pt>
                <c:pt idx="107">
                  <c:v>11.8667</c:v>
                </c:pt>
                <c:pt idx="108">
                  <c:v>10.416700000000001</c:v>
                </c:pt>
                <c:pt idx="109">
                  <c:v>7.0833000000000004</c:v>
                </c:pt>
                <c:pt idx="110">
                  <c:v>6.1833</c:v>
                </c:pt>
                <c:pt idx="111">
                  <c:v>5.7332999999999998</c:v>
                </c:pt>
                <c:pt idx="112">
                  <c:v>10.9</c:v>
                </c:pt>
                <c:pt idx="113">
                  <c:v>23.116700000000002</c:v>
                </c:pt>
                <c:pt idx="114">
                  <c:v>8.1166999999999998</c:v>
                </c:pt>
                <c:pt idx="115">
                  <c:v>11.583299999999999</c:v>
                </c:pt>
                <c:pt idx="116">
                  <c:v>3.2</c:v>
                </c:pt>
                <c:pt idx="117">
                  <c:v>9.5167000000000002</c:v>
                </c:pt>
                <c:pt idx="118">
                  <c:v>6.5167000000000002</c:v>
                </c:pt>
                <c:pt idx="119">
                  <c:v>6.0667</c:v>
                </c:pt>
              </c:numCache>
            </c:numRef>
          </c:xVal>
          <c:yVal>
            <c:numRef>
              <c:f>'Drivers of Choice'!$S$2:$S$152</c:f>
              <c:numCache>
                <c:formatCode>General</c:formatCode>
                <c:ptCount val="151"/>
                <c:pt idx="0">
                  <c:v>0</c:v>
                </c:pt>
                <c:pt idx="1">
                  <c:v>0.25</c:v>
                </c:pt>
                <c:pt idx="2">
                  <c:v>0.13749999999999996</c:v>
                </c:pt>
                <c:pt idx="3">
                  <c:v>7.4999999999999956E-2</c:v>
                </c:pt>
                <c:pt idx="4">
                  <c:v>0.22499999999999998</c:v>
                </c:pt>
                <c:pt idx="5">
                  <c:v>0.11250000000000004</c:v>
                </c:pt>
                <c:pt idx="6">
                  <c:v>0.78749999999999998</c:v>
                </c:pt>
                <c:pt idx="7">
                  <c:v>6.25E-2</c:v>
                </c:pt>
                <c:pt idx="8">
                  <c:v>0.23750000000000004</c:v>
                </c:pt>
                <c:pt idx="9">
                  <c:v>1.2499999999999956E-2</c:v>
                </c:pt>
                <c:pt idx="10">
                  <c:v>3.7499999999999978E-2</c:v>
                </c:pt>
                <c:pt idx="11">
                  <c:v>0.65</c:v>
                </c:pt>
                <c:pt idx="12">
                  <c:v>0.28749999999999998</c:v>
                </c:pt>
                <c:pt idx="13">
                  <c:v>0.15000000000000002</c:v>
                </c:pt>
                <c:pt idx="14">
                  <c:v>0.55000000000000004</c:v>
                </c:pt>
                <c:pt idx="15">
                  <c:v>8.7500000000000022E-2</c:v>
                </c:pt>
                <c:pt idx="16">
                  <c:v>0.58750000000000002</c:v>
                </c:pt>
                <c:pt idx="17">
                  <c:v>0.11250000000000004</c:v>
                </c:pt>
                <c:pt idx="18">
                  <c:v>0</c:v>
                </c:pt>
                <c:pt idx="19">
                  <c:v>0.61250000000000004</c:v>
                </c:pt>
                <c:pt idx="20">
                  <c:v>0.76249999999999996</c:v>
                </c:pt>
                <c:pt idx="21">
                  <c:v>0.5</c:v>
                </c:pt>
                <c:pt idx="22">
                  <c:v>0.4</c:v>
                </c:pt>
                <c:pt idx="23">
                  <c:v>0.53749999999999998</c:v>
                </c:pt>
                <c:pt idx="24">
                  <c:v>0.77500000000000002</c:v>
                </c:pt>
                <c:pt idx="25">
                  <c:v>2.5000000000000022E-2</c:v>
                </c:pt>
                <c:pt idx="27">
                  <c:v>1.2499999999999956E-2</c:v>
                </c:pt>
                <c:pt idx="28">
                  <c:v>6.25E-2</c:v>
                </c:pt>
                <c:pt idx="29">
                  <c:v>0.57499999999999996</c:v>
                </c:pt>
                <c:pt idx="30">
                  <c:v>0.46250000000000002</c:v>
                </c:pt>
                <c:pt idx="31">
                  <c:v>0.42500000000000004</c:v>
                </c:pt>
                <c:pt idx="32">
                  <c:v>0.35</c:v>
                </c:pt>
                <c:pt idx="33">
                  <c:v>0.42500000000000004</c:v>
                </c:pt>
                <c:pt idx="34">
                  <c:v>2.5000000000000022E-2</c:v>
                </c:pt>
                <c:pt idx="35">
                  <c:v>0.17500000000000004</c:v>
                </c:pt>
                <c:pt idx="36">
                  <c:v>5.0000000000000044E-2</c:v>
                </c:pt>
                <c:pt idx="37">
                  <c:v>0.11250000000000004</c:v>
                </c:pt>
                <c:pt idx="38">
                  <c:v>0.41249999999999998</c:v>
                </c:pt>
                <c:pt idx="39">
                  <c:v>0.38749999999999996</c:v>
                </c:pt>
                <c:pt idx="40">
                  <c:v>0.75</c:v>
                </c:pt>
                <c:pt idx="41">
                  <c:v>0.17500000000000004</c:v>
                </c:pt>
                <c:pt idx="42">
                  <c:v>7.4999999999999956E-2</c:v>
                </c:pt>
                <c:pt idx="43">
                  <c:v>0.88749999999999996</c:v>
                </c:pt>
                <c:pt idx="44">
                  <c:v>0.55000000000000004</c:v>
                </c:pt>
                <c:pt idx="45">
                  <c:v>0.63749999999999996</c:v>
                </c:pt>
                <c:pt idx="46">
                  <c:v>0.42500000000000004</c:v>
                </c:pt>
                <c:pt idx="47">
                  <c:v>0.6875</c:v>
                </c:pt>
                <c:pt idx="48">
                  <c:v>1.2499999999999956E-2</c:v>
                </c:pt>
                <c:pt idx="49">
                  <c:v>0.11250000000000004</c:v>
                </c:pt>
                <c:pt idx="50">
                  <c:v>0.71250000000000002</c:v>
                </c:pt>
                <c:pt idx="51">
                  <c:v>0.23750000000000004</c:v>
                </c:pt>
                <c:pt idx="52">
                  <c:v>0.6</c:v>
                </c:pt>
                <c:pt idx="53">
                  <c:v>0.53749999999999998</c:v>
                </c:pt>
                <c:pt idx="54">
                  <c:v>0.66249999999999998</c:v>
                </c:pt>
                <c:pt idx="55">
                  <c:v>0.57499999999999996</c:v>
                </c:pt>
                <c:pt idx="56">
                  <c:v>1</c:v>
                </c:pt>
                <c:pt idx="57">
                  <c:v>0.52500000000000002</c:v>
                </c:pt>
                <c:pt idx="58">
                  <c:v>0.78749999999999998</c:v>
                </c:pt>
                <c:pt idx="59">
                  <c:v>0.58750000000000002</c:v>
                </c:pt>
                <c:pt idx="60">
                  <c:v>0.53749999999999998</c:v>
                </c:pt>
                <c:pt idx="61">
                  <c:v>0.88749999999999996</c:v>
                </c:pt>
                <c:pt idx="62">
                  <c:v>8.7500000000000022E-2</c:v>
                </c:pt>
                <c:pt idx="63">
                  <c:v>0.46250000000000002</c:v>
                </c:pt>
                <c:pt idx="64">
                  <c:v>0.41249999999999998</c:v>
                </c:pt>
                <c:pt idx="65">
                  <c:v>5.0000000000000044E-2</c:v>
                </c:pt>
                <c:pt idx="66">
                  <c:v>0.375</c:v>
                </c:pt>
                <c:pt idx="67">
                  <c:v>0.41249999999999998</c:v>
                </c:pt>
                <c:pt idx="68">
                  <c:v>0.46250000000000002</c:v>
                </c:pt>
                <c:pt idx="69">
                  <c:v>0.47499999999999998</c:v>
                </c:pt>
                <c:pt idx="70">
                  <c:v>0.41249999999999998</c:v>
                </c:pt>
                <c:pt idx="71">
                  <c:v>0.15000000000000002</c:v>
                </c:pt>
                <c:pt idx="72">
                  <c:v>0.72499999999999998</c:v>
                </c:pt>
                <c:pt idx="73">
                  <c:v>0.97499999999999998</c:v>
                </c:pt>
                <c:pt idx="74">
                  <c:v>0.88749999999999996</c:v>
                </c:pt>
                <c:pt idx="75">
                  <c:v>0</c:v>
                </c:pt>
                <c:pt idx="76">
                  <c:v>8.7500000000000022E-2</c:v>
                </c:pt>
                <c:pt idx="77">
                  <c:v>8.7500000000000022E-2</c:v>
                </c:pt>
                <c:pt idx="78">
                  <c:v>3.7499999999999978E-2</c:v>
                </c:pt>
                <c:pt idx="79">
                  <c:v>0.57499999999999996</c:v>
                </c:pt>
                <c:pt idx="80">
                  <c:v>0.98750000000000004</c:v>
                </c:pt>
                <c:pt idx="81">
                  <c:v>0.71250000000000002</c:v>
                </c:pt>
                <c:pt idx="82">
                  <c:v>0.86250000000000004</c:v>
                </c:pt>
                <c:pt idx="83">
                  <c:v>1</c:v>
                </c:pt>
                <c:pt idx="84">
                  <c:v>0.5625</c:v>
                </c:pt>
                <c:pt idx="85">
                  <c:v>0.32499999999999996</c:v>
                </c:pt>
                <c:pt idx="86">
                  <c:v>0.52500000000000002</c:v>
                </c:pt>
                <c:pt idx="87">
                  <c:v>7.4999999999999956E-2</c:v>
                </c:pt>
                <c:pt idx="88">
                  <c:v>0.57499999999999996</c:v>
                </c:pt>
                <c:pt idx="89">
                  <c:v>0.875</c:v>
                </c:pt>
                <c:pt idx="90">
                  <c:v>0</c:v>
                </c:pt>
                <c:pt idx="91">
                  <c:v>0.51249999999999996</c:v>
                </c:pt>
                <c:pt idx="92">
                  <c:v>0.72499999999999998</c:v>
                </c:pt>
                <c:pt idx="93">
                  <c:v>2.5000000000000022E-2</c:v>
                </c:pt>
                <c:pt idx="94">
                  <c:v>0.28749999999999998</c:v>
                </c:pt>
                <c:pt idx="95">
                  <c:v>2.5000000000000022E-2</c:v>
                </c:pt>
                <c:pt idx="96">
                  <c:v>0.44999999999999996</c:v>
                </c:pt>
                <c:pt idx="97">
                  <c:v>0.71250000000000002</c:v>
                </c:pt>
                <c:pt idx="98">
                  <c:v>1</c:v>
                </c:pt>
                <c:pt idx="99">
                  <c:v>0.52500000000000002</c:v>
                </c:pt>
                <c:pt idx="100">
                  <c:v>0.625</c:v>
                </c:pt>
                <c:pt idx="101">
                  <c:v>9.9999999999999978E-2</c:v>
                </c:pt>
                <c:pt idx="102">
                  <c:v>0</c:v>
                </c:pt>
                <c:pt idx="103">
                  <c:v>2.5000000000000022E-2</c:v>
                </c:pt>
                <c:pt idx="104">
                  <c:v>0.46250000000000002</c:v>
                </c:pt>
                <c:pt idx="105">
                  <c:v>0.48750000000000004</c:v>
                </c:pt>
                <c:pt idx="106">
                  <c:v>0.98750000000000004</c:v>
                </c:pt>
                <c:pt idx="107">
                  <c:v>0.57499999999999996</c:v>
                </c:pt>
                <c:pt idx="108">
                  <c:v>1.2499999999999956E-2</c:v>
                </c:pt>
                <c:pt idx="109">
                  <c:v>9.9999999999999978E-2</c:v>
                </c:pt>
                <c:pt idx="110">
                  <c:v>0.4</c:v>
                </c:pt>
                <c:pt idx="111">
                  <c:v>0.27500000000000002</c:v>
                </c:pt>
                <c:pt idx="112">
                  <c:v>0.35</c:v>
                </c:pt>
                <c:pt idx="113">
                  <c:v>5.0000000000000044E-2</c:v>
                </c:pt>
                <c:pt idx="114">
                  <c:v>0.9</c:v>
                </c:pt>
                <c:pt idx="115">
                  <c:v>0.58750000000000002</c:v>
                </c:pt>
                <c:pt idx="116">
                  <c:v>0.33750000000000002</c:v>
                </c:pt>
                <c:pt idx="117">
                  <c:v>0.26249999999999996</c:v>
                </c:pt>
                <c:pt idx="118">
                  <c:v>0.19999999999999996</c:v>
                </c:pt>
                <c:pt idx="119">
                  <c:v>0.13749999999999996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A-4F4B-863E-38D5A74C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2624"/>
        <c:axId val="380993024"/>
      </c:scatterChart>
      <c:valAx>
        <c:axId val="3607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93024"/>
        <c:crosses val="autoZero"/>
        <c:crossBetween val="midCat"/>
      </c:valAx>
      <c:valAx>
        <c:axId val="3809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Cj1</a:t>
            </a:r>
            <a:r>
              <a:rPr lang="en-GB" baseline="0"/>
              <a:t> Accuracy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Breakdown'!$L$4:$L$5</c:f>
                <c:numCache>
                  <c:formatCode>General</c:formatCode>
                  <c:ptCount val="2"/>
                  <c:pt idx="0">
                    <c:v>7.6951132476846696E-3</c:v>
                  </c:pt>
                  <c:pt idx="1">
                    <c:v>1.0595938893656672E-2</c:v>
                  </c:pt>
                </c:numCache>
              </c:numRef>
            </c:plus>
            <c:minus>
              <c:numRef>
                <c:f>'Advisor Preference Breakdown'!$L$4:$L$5</c:f>
                <c:numCache>
                  <c:formatCode>General</c:formatCode>
                  <c:ptCount val="2"/>
                  <c:pt idx="0">
                    <c:v>7.6951132476846696E-3</c:v>
                  </c:pt>
                  <c:pt idx="1">
                    <c:v>1.0595938893656672E-2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Breakdown'!$J$4:$J$5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Breakdown'!$K$4:$K$5</c:f>
              <c:numCache>
                <c:formatCode>General</c:formatCode>
                <c:ptCount val="2"/>
                <c:pt idx="0">
                  <c:v>0.7221828169014084</c:v>
                </c:pt>
                <c:pt idx="1">
                  <c:v>0.72312938775510205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4-6F4E-81F2-C9B26E19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540608"/>
        <c:axId val="780924336"/>
      </c:barChart>
      <c:catAx>
        <c:axId val="7845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24336"/>
        <c:crosses val="autoZero"/>
        <c:auto val="1"/>
        <c:lblAlgn val="ctr"/>
        <c:lblOffset val="100"/>
        <c:noMultiLvlLbl val="0"/>
      </c:catAx>
      <c:valAx>
        <c:axId val="7809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4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Accuracy</a:t>
            </a:r>
            <a:r>
              <a:rPr lang="en-US" baseline="0"/>
              <a:t> Before and After Advice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'Accuracy Against Resolution'!$I$3:$I$4</c:f>
                <c:numCache>
                  <c:formatCode>General</c:formatCode>
                  <c:ptCount val="2"/>
                  <c:pt idx="0">
                    <c:v>6.2532436129211924E-3</c:v>
                  </c:pt>
                  <c:pt idx="1">
                    <c:v>5.7626412756591411E-3</c:v>
                  </c:pt>
                </c:numCache>
              </c:numRef>
            </c:plus>
            <c:minus>
              <c:numRef>
                <c:f>'Accuracy Against Resolution'!$I$3:$I$4</c:f>
                <c:numCache>
                  <c:formatCode>General</c:formatCode>
                  <c:ptCount val="2"/>
                  <c:pt idx="0">
                    <c:v>6.2532436129211924E-3</c:v>
                  </c:pt>
                  <c:pt idx="1">
                    <c:v>5.7626412756591411E-3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'Accuracy Against Resolution'!$G$3:$G$4</c:f>
              <c:strCache>
                <c:ptCount val="2"/>
                <c:pt idx="0">
                  <c:v>Cj1 Accuracy</c:v>
                </c:pt>
                <c:pt idx="1">
                  <c:v>Cj2 Accuracy</c:v>
                </c:pt>
              </c:strCache>
            </c:strRef>
          </c:cat>
          <c:val>
            <c:numRef>
              <c:f>'Accuracy Against Resolution'!$H$3:$H$4</c:f>
              <c:numCache>
                <c:formatCode>General</c:formatCode>
                <c:ptCount val="2"/>
                <c:pt idx="0">
                  <c:v>0.72256933333333295</c:v>
                </c:pt>
                <c:pt idx="1">
                  <c:v>0.74861058333333308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A-DA45-8AE8-2D34870B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164960"/>
        <c:axId val="1938780800"/>
      </c:barChart>
      <c:catAx>
        <c:axId val="21071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80800"/>
        <c:crosses val="autoZero"/>
        <c:auto val="1"/>
        <c:lblAlgn val="ctr"/>
        <c:lblOffset val="100"/>
        <c:noMultiLvlLbl val="0"/>
      </c:catAx>
      <c:valAx>
        <c:axId val="19387808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 Against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'Accuracy Against Resolution'!$E$1</c:f>
              <c:strCache>
                <c:ptCount val="1"/>
                <c:pt idx="0">
                  <c:v>correctInitial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'Accuracy Against Resolution'!$B$2:$B$121</c:f>
              <c:numCache>
                <c:formatCode>General</c:formatCode>
                <c:ptCount val="120"/>
                <c:pt idx="0">
                  <c:v>6.5451999999999996E-2</c:v>
                </c:pt>
                <c:pt idx="1">
                  <c:v>0.64102999999999999</c:v>
                </c:pt>
                <c:pt idx="2">
                  <c:v>2.4910000000000001</c:v>
                </c:pt>
                <c:pt idx="3">
                  <c:v>3.4862000000000002</c:v>
                </c:pt>
                <c:pt idx="4">
                  <c:v>0.72916999999999998</c:v>
                </c:pt>
                <c:pt idx="5">
                  <c:v>3.0758000000000001</c:v>
                </c:pt>
                <c:pt idx="6">
                  <c:v>0.95089000000000001</c:v>
                </c:pt>
                <c:pt idx="7">
                  <c:v>1.0780000000000001</c:v>
                </c:pt>
                <c:pt idx="8">
                  <c:v>9.0056999999999992</c:v>
                </c:pt>
                <c:pt idx="9">
                  <c:v>11.744300000000001</c:v>
                </c:pt>
                <c:pt idx="10">
                  <c:v>5.8429000000000002</c:v>
                </c:pt>
                <c:pt idx="11">
                  <c:v>7.4104999999999999</c:v>
                </c:pt>
                <c:pt idx="12">
                  <c:v>1.2903</c:v>
                </c:pt>
                <c:pt idx="13">
                  <c:v>2.5548999999999999</c:v>
                </c:pt>
                <c:pt idx="14">
                  <c:v>4.2164999999999999</c:v>
                </c:pt>
                <c:pt idx="15">
                  <c:v>5.9351000000000003</c:v>
                </c:pt>
                <c:pt idx="16">
                  <c:v>1.3649</c:v>
                </c:pt>
                <c:pt idx="17">
                  <c:v>0.73392999999999997</c:v>
                </c:pt>
                <c:pt idx="18">
                  <c:v>2.3613</c:v>
                </c:pt>
                <c:pt idx="19">
                  <c:v>1.5310999999999999</c:v>
                </c:pt>
                <c:pt idx="20">
                  <c:v>5.5073999999999996</c:v>
                </c:pt>
                <c:pt idx="21">
                  <c:v>3.7801999999999998</c:v>
                </c:pt>
                <c:pt idx="22">
                  <c:v>0.42221999999999998</c:v>
                </c:pt>
                <c:pt idx="23">
                  <c:v>0.68650999999999995</c:v>
                </c:pt>
                <c:pt idx="24">
                  <c:v>6.0336999999999996</c:v>
                </c:pt>
                <c:pt idx="25">
                  <c:v>5.6063000000000001</c:v>
                </c:pt>
                <c:pt idx="26">
                  <c:v>1.6709000000000001</c:v>
                </c:pt>
                <c:pt idx="27">
                  <c:v>3.4824000000000002</c:v>
                </c:pt>
                <c:pt idx="28">
                  <c:v>4.3635999999999999</c:v>
                </c:pt>
                <c:pt idx="29">
                  <c:v>3.6433</c:v>
                </c:pt>
                <c:pt idx="30">
                  <c:v>3.6124999999999998</c:v>
                </c:pt>
                <c:pt idx="31">
                  <c:v>2.6200999999999999</c:v>
                </c:pt>
                <c:pt idx="32">
                  <c:v>2.0630000000000002</c:v>
                </c:pt>
                <c:pt idx="33">
                  <c:v>1.5378000000000001</c:v>
                </c:pt>
                <c:pt idx="34">
                  <c:v>0.29127999999999998</c:v>
                </c:pt>
                <c:pt idx="35">
                  <c:v>1.2182999999999999</c:v>
                </c:pt>
                <c:pt idx="36">
                  <c:v>6.5301</c:v>
                </c:pt>
                <c:pt idx="37">
                  <c:v>1.8403</c:v>
                </c:pt>
                <c:pt idx="38">
                  <c:v>4.4630999999999998</c:v>
                </c:pt>
                <c:pt idx="39">
                  <c:v>3.9590000000000001</c:v>
                </c:pt>
                <c:pt idx="40">
                  <c:v>3.2679</c:v>
                </c:pt>
                <c:pt idx="41">
                  <c:v>0.94133999999999995</c:v>
                </c:pt>
                <c:pt idx="42">
                  <c:v>0.48015999999999998</c:v>
                </c:pt>
                <c:pt idx="43">
                  <c:v>1.7875000000000001</c:v>
                </c:pt>
                <c:pt idx="44">
                  <c:v>6.5316000000000001</c:v>
                </c:pt>
                <c:pt idx="45">
                  <c:v>7.9705000000000004</c:v>
                </c:pt>
                <c:pt idx="46">
                  <c:v>2.0028999999999999</c:v>
                </c:pt>
                <c:pt idx="47">
                  <c:v>3.0952000000000002</c:v>
                </c:pt>
                <c:pt idx="48">
                  <c:v>3.0556000000000001</c:v>
                </c:pt>
                <c:pt idx="49">
                  <c:v>8.4700000000000006</c:v>
                </c:pt>
                <c:pt idx="50">
                  <c:v>0.26386999999999999</c:v>
                </c:pt>
                <c:pt idx="51">
                  <c:v>5.6</c:v>
                </c:pt>
                <c:pt idx="52">
                  <c:v>2.5547</c:v>
                </c:pt>
                <c:pt idx="53">
                  <c:v>12.704800000000001</c:v>
                </c:pt>
                <c:pt idx="54">
                  <c:v>6.8125</c:v>
                </c:pt>
                <c:pt idx="55">
                  <c:v>1.6792</c:v>
                </c:pt>
                <c:pt idx="56">
                  <c:v>7.8186999999999998</c:v>
                </c:pt>
                <c:pt idx="57">
                  <c:v>2.6667000000000001</c:v>
                </c:pt>
                <c:pt idx="58">
                  <c:v>5.6542000000000003</c:v>
                </c:pt>
                <c:pt idx="59">
                  <c:v>1.3035000000000001</c:v>
                </c:pt>
                <c:pt idx="60">
                  <c:v>1.8935</c:v>
                </c:pt>
                <c:pt idx="61">
                  <c:v>0.83714</c:v>
                </c:pt>
                <c:pt idx="62">
                  <c:v>0.47159000000000001</c:v>
                </c:pt>
                <c:pt idx="63">
                  <c:v>1.284</c:v>
                </c:pt>
                <c:pt idx="64">
                  <c:v>0.90666999999999998</c:v>
                </c:pt>
                <c:pt idx="65">
                  <c:v>4.0356000000000003E-2</c:v>
                </c:pt>
                <c:pt idx="66">
                  <c:v>2.1621000000000001</c:v>
                </c:pt>
                <c:pt idx="67">
                  <c:v>1.4984</c:v>
                </c:pt>
                <c:pt idx="68">
                  <c:v>0.87463000000000002</c:v>
                </c:pt>
                <c:pt idx="69">
                  <c:v>0.47731000000000001</c:v>
                </c:pt>
                <c:pt idx="70">
                  <c:v>7.3940000000000001</c:v>
                </c:pt>
                <c:pt idx="71">
                  <c:v>0.44683</c:v>
                </c:pt>
                <c:pt idx="72">
                  <c:v>2.1446999999999998</c:v>
                </c:pt>
                <c:pt idx="73">
                  <c:v>13.222200000000001</c:v>
                </c:pt>
                <c:pt idx="74">
                  <c:v>3.6533000000000002</c:v>
                </c:pt>
                <c:pt idx="75">
                  <c:v>3.4889000000000001</c:v>
                </c:pt>
                <c:pt idx="76">
                  <c:v>6.5888999999999998</c:v>
                </c:pt>
                <c:pt idx="77">
                  <c:v>5.1388999999999996</c:v>
                </c:pt>
                <c:pt idx="78">
                  <c:v>4.0355999999999996</c:v>
                </c:pt>
                <c:pt idx="79">
                  <c:v>3.8624999999999998</c:v>
                </c:pt>
                <c:pt idx="80">
                  <c:v>6.6444000000000001</c:v>
                </c:pt>
                <c:pt idx="81">
                  <c:v>4.8221999999999996</c:v>
                </c:pt>
                <c:pt idx="82">
                  <c:v>1.948</c:v>
                </c:pt>
                <c:pt idx="83">
                  <c:v>3.0911</c:v>
                </c:pt>
                <c:pt idx="84">
                  <c:v>0.13333</c:v>
                </c:pt>
                <c:pt idx="85">
                  <c:v>3.76</c:v>
                </c:pt>
                <c:pt idx="86">
                  <c:v>4.5601000000000003</c:v>
                </c:pt>
                <c:pt idx="87">
                  <c:v>0.94967000000000001</c:v>
                </c:pt>
                <c:pt idx="88">
                  <c:v>1.8062</c:v>
                </c:pt>
                <c:pt idx="89">
                  <c:v>1.2677</c:v>
                </c:pt>
                <c:pt idx="90">
                  <c:v>1.1110999999999999E-2</c:v>
                </c:pt>
                <c:pt idx="91">
                  <c:v>6.875</c:v>
                </c:pt>
                <c:pt idx="92">
                  <c:v>4.6790000000000003</c:v>
                </c:pt>
                <c:pt idx="93">
                  <c:v>4.93</c:v>
                </c:pt>
                <c:pt idx="94">
                  <c:v>2.9798</c:v>
                </c:pt>
                <c:pt idx="95">
                  <c:v>6.81</c:v>
                </c:pt>
                <c:pt idx="96">
                  <c:v>6.585</c:v>
                </c:pt>
                <c:pt idx="97">
                  <c:v>6.0042</c:v>
                </c:pt>
                <c:pt idx="98">
                  <c:v>2.1505999999999998</c:v>
                </c:pt>
                <c:pt idx="99">
                  <c:v>1.51</c:v>
                </c:pt>
                <c:pt idx="100">
                  <c:v>3.9253999999999998</c:v>
                </c:pt>
                <c:pt idx="101">
                  <c:v>1.5207999999999999</c:v>
                </c:pt>
                <c:pt idx="102">
                  <c:v>4.3986999999999998</c:v>
                </c:pt>
                <c:pt idx="103">
                  <c:v>3.5059</c:v>
                </c:pt>
                <c:pt idx="104">
                  <c:v>2.8856999999999999</c:v>
                </c:pt>
                <c:pt idx="105">
                  <c:v>0.25</c:v>
                </c:pt>
                <c:pt idx="106">
                  <c:v>14.5876</c:v>
                </c:pt>
                <c:pt idx="107">
                  <c:v>14.3201</c:v>
                </c:pt>
                <c:pt idx="108">
                  <c:v>2.5175999999999998</c:v>
                </c:pt>
                <c:pt idx="109">
                  <c:v>3.2844000000000002</c:v>
                </c:pt>
                <c:pt idx="110">
                  <c:v>9.6890999999999998</c:v>
                </c:pt>
                <c:pt idx="111">
                  <c:v>4.7986000000000004</c:v>
                </c:pt>
                <c:pt idx="112">
                  <c:v>8.5510999999999999</c:v>
                </c:pt>
                <c:pt idx="113">
                  <c:v>5.4573999999999998</c:v>
                </c:pt>
                <c:pt idx="114">
                  <c:v>2.6749999999999998</c:v>
                </c:pt>
                <c:pt idx="115">
                  <c:v>0.44139</c:v>
                </c:pt>
                <c:pt idx="116">
                  <c:v>4.2407000000000004</c:v>
                </c:pt>
                <c:pt idx="117">
                  <c:v>4.4516999999999998</c:v>
                </c:pt>
                <c:pt idx="118">
                  <c:v>5.3</c:v>
                </c:pt>
                <c:pt idx="119">
                  <c:v>0.82540000000000002</c:v>
                </c:pt>
              </c:numCache>
            </c:numRef>
          </c:xVal>
          <c:yVal>
            <c:numRef>
              <c:f>'Accuracy Against Resolution'!$E$2:$E$121</c:f>
              <c:numCache>
                <c:formatCode>General</c:formatCode>
                <c:ptCount val="120"/>
                <c:pt idx="0">
                  <c:v>0.65832999999999997</c:v>
                </c:pt>
                <c:pt idx="1">
                  <c:v>0.65</c:v>
                </c:pt>
                <c:pt idx="2">
                  <c:v>0.68332999999999999</c:v>
                </c:pt>
                <c:pt idx="3">
                  <c:v>0.69167000000000001</c:v>
                </c:pt>
                <c:pt idx="4">
                  <c:v>0.6</c:v>
                </c:pt>
                <c:pt idx="5">
                  <c:v>0.75832999999999995</c:v>
                </c:pt>
                <c:pt idx="6">
                  <c:v>0.72499999999999998</c:v>
                </c:pt>
                <c:pt idx="7">
                  <c:v>0.80832999999999999</c:v>
                </c:pt>
                <c:pt idx="8">
                  <c:v>0.85833000000000004</c:v>
                </c:pt>
                <c:pt idx="9">
                  <c:v>0.77500000000000002</c:v>
                </c:pt>
                <c:pt idx="10">
                  <c:v>0.65832999999999997</c:v>
                </c:pt>
                <c:pt idx="11">
                  <c:v>0.79166999999999998</c:v>
                </c:pt>
                <c:pt idx="12">
                  <c:v>0.60833000000000004</c:v>
                </c:pt>
                <c:pt idx="13">
                  <c:v>0.65</c:v>
                </c:pt>
                <c:pt idx="14">
                  <c:v>0.63332999999999995</c:v>
                </c:pt>
                <c:pt idx="15">
                  <c:v>0.81667000000000001</c:v>
                </c:pt>
                <c:pt idx="16">
                  <c:v>0.65832999999999997</c:v>
                </c:pt>
                <c:pt idx="17">
                  <c:v>0.71667000000000003</c:v>
                </c:pt>
                <c:pt idx="18">
                  <c:v>0.80832999999999999</c:v>
                </c:pt>
                <c:pt idx="19">
                  <c:v>0.70833000000000002</c:v>
                </c:pt>
                <c:pt idx="20">
                  <c:v>0.74167000000000005</c:v>
                </c:pt>
                <c:pt idx="21">
                  <c:v>0.77500000000000002</c:v>
                </c:pt>
                <c:pt idx="22">
                  <c:v>0.75</c:v>
                </c:pt>
                <c:pt idx="23">
                  <c:v>0.7</c:v>
                </c:pt>
                <c:pt idx="24">
                  <c:v>0.79166999999999998</c:v>
                </c:pt>
                <c:pt idx="25">
                  <c:v>0.69167000000000001</c:v>
                </c:pt>
                <c:pt idx="26">
                  <c:v>0.74167000000000005</c:v>
                </c:pt>
                <c:pt idx="27">
                  <c:v>0.70833000000000002</c:v>
                </c:pt>
                <c:pt idx="28">
                  <c:v>0.73333000000000004</c:v>
                </c:pt>
                <c:pt idx="29">
                  <c:v>0.74167000000000005</c:v>
                </c:pt>
                <c:pt idx="30">
                  <c:v>0.66666999999999998</c:v>
                </c:pt>
                <c:pt idx="31">
                  <c:v>0.67500000000000004</c:v>
                </c:pt>
                <c:pt idx="32">
                  <c:v>0.78332999999999997</c:v>
                </c:pt>
                <c:pt idx="33">
                  <c:v>0.70833000000000002</c:v>
                </c:pt>
                <c:pt idx="34">
                  <c:v>0.81667000000000001</c:v>
                </c:pt>
                <c:pt idx="35">
                  <c:v>0.7</c:v>
                </c:pt>
                <c:pt idx="36">
                  <c:v>0.71667000000000003</c:v>
                </c:pt>
                <c:pt idx="37">
                  <c:v>0.70833000000000002</c:v>
                </c:pt>
                <c:pt idx="38">
                  <c:v>0.73333000000000004</c:v>
                </c:pt>
                <c:pt idx="39">
                  <c:v>0.74167000000000005</c:v>
                </c:pt>
                <c:pt idx="40">
                  <c:v>0.63332999999999995</c:v>
                </c:pt>
                <c:pt idx="41">
                  <c:v>0.65832999999999997</c:v>
                </c:pt>
                <c:pt idx="42">
                  <c:v>0.7</c:v>
                </c:pt>
                <c:pt idx="43">
                  <c:v>0.66666999999999998</c:v>
                </c:pt>
                <c:pt idx="44">
                  <c:v>0.64166999999999996</c:v>
                </c:pt>
                <c:pt idx="45">
                  <c:v>0.76666999999999996</c:v>
                </c:pt>
                <c:pt idx="46">
                  <c:v>0.74167000000000005</c:v>
                </c:pt>
                <c:pt idx="47">
                  <c:v>0.7</c:v>
                </c:pt>
                <c:pt idx="48">
                  <c:v>0.85</c:v>
                </c:pt>
                <c:pt idx="49">
                  <c:v>0.83333000000000002</c:v>
                </c:pt>
                <c:pt idx="50">
                  <c:v>0.70833000000000002</c:v>
                </c:pt>
                <c:pt idx="51">
                  <c:v>0.75</c:v>
                </c:pt>
                <c:pt idx="52">
                  <c:v>0.71667000000000003</c:v>
                </c:pt>
                <c:pt idx="53">
                  <c:v>0.875</c:v>
                </c:pt>
                <c:pt idx="54">
                  <c:v>0.8</c:v>
                </c:pt>
                <c:pt idx="55">
                  <c:v>0.78332999999999997</c:v>
                </c:pt>
                <c:pt idx="56">
                  <c:v>0.84167000000000003</c:v>
                </c:pt>
                <c:pt idx="57">
                  <c:v>0.75</c:v>
                </c:pt>
                <c:pt idx="58">
                  <c:v>0.74167000000000005</c:v>
                </c:pt>
                <c:pt idx="59">
                  <c:v>0.80832999999999999</c:v>
                </c:pt>
                <c:pt idx="60">
                  <c:v>0.65832999999999997</c:v>
                </c:pt>
                <c:pt idx="61">
                  <c:v>0.58333000000000002</c:v>
                </c:pt>
                <c:pt idx="62">
                  <c:v>0.73333000000000004</c:v>
                </c:pt>
                <c:pt idx="63">
                  <c:v>0.70833000000000002</c:v>
                </c:pt>
                <c:pt idx="64">
                  <c:v>0.625</c:v>
                </c:pt>
                <c:pt idx="65">
                  <c:v>0.71667000000000003</c:v>
                </c:pt>
                <c:pt idx="66">
                  <c:v>0.79166999999999998</c:v>
                </c:pt>
                <c:pt idx="67">
                  <c:v>0.72499999999999998</c:v>
                </c:pt>
                <c:pt idx="68">
                  <c:v>0.69167000000000001</c:v>
                </c:pt>
                <c:pt idx="69">
                  <c:v>0.70833000000000002</c:v>
                </c:pt>
                <c:pt idx="70">
                  <c:v>0.69167000000000001</c:v>
                </c:pt>
                <c:pt idx="71">
                  <c:v>0.77500000000000002</c:v>
                </c:pt>
                <c:pt idx="72">
                  <c:v>0.65</c:v>
                </c:pt>
                <c:pt idx="73">
                  <c:v>0.82499999999999996</c:v>
                </c:pt>
                <c:pt idx="74">
                  <c:v>0.625</c:v>
                </c:pt>
                <c:pt idx="75">
                  <c:v>0.75</c:v>
                </c:pt>
                <c:pt idx="76">
                  <c:v>0.75</c:v>
                </c:pt>
                <c:pt idx="77">
                  <c:v>0.79166999999999998</c:v>
                </c:pt>
                <c:pt idx="78">
                  <c:v>0.75832999999999995</c:v>
                </c:pt>
                <c:pt idx="79">
                  <c:v>0.66666999999999998</c:v>
                </c:pt>
                <c:pt idx="80">
                  <c:v>0.75</c:v>
                </c:pt>
                <c:pt idx="81">
                  <c:v>0.75</c:v>
                </c:pt>
                <c:pt idx="82">
                  <c:v>0.71667000000000003</c:v>
                </c:pt>
                <c:pt idx="83">
                  <c:v>0.68332999999999999</c:v>
                </c:pt>
                <c:pt idx="84">
                  <c:v>0.75</c:v>
                </c:pt>
                <c:pt idx="85">
                  <c:v>0.625</c:v>
                </c:pt>
                <c:pt idx="86">
                  <c:v>0.75832999999999995</c:v>
                </c:pt>
                <c:pt idx="87">
                  <c:v>0.67500000000000004</c:v>
                </c:pt>
                <c:pt idx="88">
                  <c:v>0.60833000000000004</c:v>
                </c:pt>
                <c:pt idx="89">
                  <c:v>0.55000000000000004</c:v>
                </c:pt>
                <c:pt idx="90">
                  <c:v>0.75</c:v>
                </c:pt>
                <c:pt idx="91">
                  <c:v>0.73333000000000004</c:v>
                </c:pt>
                <c:pt idx="92">
                  <c:v>0.84167000000000003</c:v>
                </c:pt>
                <c:pt idx="93">
                  <c:v>0.68332999999999999</c:v>
                </c:pt>
                <c:pt idx="94">
                  <c:v>0.76666999999999996</c:v>
                </c:pt>
                <c:pt idx="95">
                  <c:v>0.77500000000000002</c:v>
                </c:pt>
                <c:pt idx="96">
                  <c:v>0.67500000000000004</c:v>
                </c:pt>
                <c:pt idx="97">
                  <c:v>0.79166999999999998</c:v>
                </c:pt>
                <c:pt idx="98">
                  <c:v>0.78332999999999997</c:v>
                </c:pt>
                <c:pt idx="99">
                  <c:v>0.65832999999999997</c:v>
                </c:pt>
                <c:pt idx="100">
                  <c:v>0.71667000000000003</c:v>
                </c:pt>
                <c:pt idx="101">
                  <c:v>0.74167000000000005</c:v>
                </c:pt>
                <c:pt idx="102">
                  <c:v>0.59167000000000003</c:v>
                </c:pt>
                <c:pt idx="103">
                  <c:v>0.59167000000000003</c:v>
                </c:pt>
                <c:pt idx="104">
                  <c:v>0.875</c:v>
                </c:pt>
                <c:pt idx="105">
                  <c:v>0.73333000000000004</c:v>
                </c:pt>
                <c:pt idx="106">
                  <c:v>0.88332999999999995</c:v>
                </c:pt>
                <c:pt idx="107">
                  <c:v>0.69167000000000001</c:v>
                </c:pt>
                <c:pt idx="108">
                  <c:v>0.81667000000000001</c:v>
                </c:pt>
                <c:pt idx="109">
                  <c:v>0.625</c:v>
                </c:pt>
                <c:pt idx="110">
                  <c:v>0.70833000000000002</c:v>
                </c:pt>
                <c:pt idx="111">
                  <c:v>0.6</c:v>
                </c:pt>
                <c:pt idx="112">
                  <c:v>0.73333000000000004</c:v>
                </c:pt>
                <c:pt idx="113">
                  <c:v>0.73333000000000004</c:v>
                </c:pt>
                <c:pt idx="114">
                  <c:v>0.66666999999999998</c:v>
                </c:pt>
                <c:pt idx="115">
                  <c:v>0.65</c:v>
                </c:pt>
                <c:pt idx="116">
                  <c:v>0.76666999999999996</c:v>
                </c:pt>
                <c:pt idx="117">
                  <c:v>0.73333000000000004</c:v>
                </c:pt>
                <c:pt idx="118">
                  <c:v>0.75</c:v>
                </c:pt>
                <c:pt idx="1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C-9940-AC72-3683AC22A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52432"/>
        <c:axId val="1909204464"/>
      </c:scatterChart>
      <c:valAx>
        <c:axId val="21091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04464"/>
        <c:crosses val="autoZero"/>
        <c:crossBetween val="midCat"/>
      </c:valAx>
      <c:valAx>
        <c:axId val="19092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  <a:r>
              <a:rPr lang="en-US" baseline="0"/>
              <a:t> against Meta D Prime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206937095825984E-2"/>
          <c:y val="5.4262995995279457E-2"/>
          <c:w val="0.94761904761904758"/>
          <c:h val="0.881854940122656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'Meta D Prime'!$G$1</c:f>
              <c:strCache>
                <c:ptCount val="1"/>
                <c:pt idx="0">
                  <c:v>metaDPrime1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'Meta D Prime'!$A$2:$A$121</c:f>
              <c:numCache>
                <c:formatCode>General</c:formatCode>
                <c:ptCount val="120"/>
                <c:pt idx="0">
                  <c:v>6.5451999999999996E-2</c:v>
                </c:pt>
                <c:pt idx="1">
                  <c:v>0.64102999999999999</c:v>
                </c:pt>
                <c:pt idx="2">
                  <c:v>2.4910000000000001</c:v>
                </c:pt>
                <c:pt idx="3">
                  <c:v>3.4862000000000002</c:v>
                </c:pt>
                <c:pt idx="4">
                  <c:v>0.72916999999999998</c:v>
                </c:pt>
                <c:pt idx="5">
                  <c:v>3.0758000000000001</c:v>
                </c:pt>
                <c:pt idx="6">
                  <c:v>0.95089000000000001</c:v>
                </c:pt>
                <c:pt idx="7">
                  <c:v>1.0780000000000001</c:v>
                </c:pt>
                <c:pt idx="8">
                  <c:v>9.0056999999999992</c:v>
                </c:pt>
                <c:pt idx="9">
                  <c:v>11.744300000000001</c:v>
                </c:pt>
                <c:pt idx="10">
                  <c:v>5.8429000000000002</c:v>
                </c:pt>
                <c:pt idx="11">
                  <c:v>7.4104999999999999</c:v>
                </c:pt>
                <c:pt idx="12">
                  <c:v>1.2903</c:v>
                </c:pt>
                <c:pt idx="13">
                  <c:v>2.5548999999999999</c:v>
                </c:pt>
                <c:pt idx="14">
                  <c:v>4.2164999999999999</c:v>
                </c:pt>
                <c:pt idx="15">
                  <c:v>5.9351000000000003</c:v>
                </c:pt>
                <c:pt idx="16">
                  <c:v>1.3649</c:v>
                </c:pt>
                <c:pt idx="17">
                  <c:v>0.73392999999999997</c:v>
                </c:pt>
                <c:pt idx="18">
                  <c:v>2.3613</c:v>
                </c:pt>
                <c:pt idx="19">
                  <c:v>1.5310999999999999</c:v>
                </c:pt>
                <c:pt idx="20">
                  <c:v>5.5073999999999996</c:v>
                </c:pt>
                <c:pt idx="21">
                  <c:v>3.7801999999999998</c:v>
                </c:pt>
                <c:pt idx="22">
                  <c:v>0.42221999999999998</c:v>
                </c:pt>
                <c:pt idx="23">
                  <c:v>0.68650999999999995</c:v>
                </c:pt>
                <c:pt idx="24">
                  <c:v>6.0336999999999996</c:v>
                </c:pt>
                <c:pt idx="25">
                  <c:v>5.6063000000000001</c:v>
                </c:pt>
                <c:pt idx="26">
                  <c:v>1.6709000000000001</c:v>
                </c:pt>
                <c:pt idx="27">
                  <c:v>3.4824000000000002</c:v>
                </c:pt>
                <c:pt idx="28">
                  <c:v>4.3635999999999999</c:v>
                </c:pt>
                <c:pt idx="29">
                  <c:v>3.6433</c:v>
                </c:pt>
                <c:pt idx="30">
                  <c:v>3.6124999999999998</c:v>
                </c:pt>
                <c:pt idx="31">
                  <c:v>2.6200999999999999</c:v>
                </c:pt>
                <c:pt idx="32">
                  <c:v>2.0630000000000002</c:v>
                </c:pt>
                <c:pt idx="33">
                  <c:v>1.5378000000000001</c:v>
                </c:pt>
                <c:pt idx="34">
                  <c:v>0.29127999999999998</c:v>
                </c:pt>
                <c:pt idx="35">
                  <c:v>1.2182999999999999</c:v>
                </c:pt>
                <c:pt idx="36">
                  <c:v>6.5301</c:v>
                </c:pt>
                <c:pt idx="37">
                  <c:v>1.8403</c:v>
                </c:pt>
                <c:pt idx="38">
                  <c:v>4.4630999999999998</c:v>
                </c:pt>
                <c:pt idx="39">
                  <c:v>3.9590000000000001</c:v>
                </c:pt>
                <c:pt idx="40">
                  <c:v>3.2679</c:v>
                </c:pt>
                <c:pt idx="41">
                  <c:v>0.94133999999999995</c:v>
                </c:pt>
                <c:pt idx="42">
                  <c:v>0.48015999999999998</c:v>
                </c:pt>
                <c:pt idx="43">
                  <c:v>1.7875000000000001</c:v>
                </c:pt>
                <c:pt idx="44">
                  <c:v>6.5316000000000001</c:v>
                </c:pt>
                <c:pt idx="45">
                  <c:v>7.9705000000000004</c:v>
                </c:pt>
                <c:pt idx="46">
                  <c:v>2.0028999999999999</c:v>
                </c:pt>
                <c:pt idx="47">
                  <c:v>3.0952000000000002</c:v>
                </c:pt>
                <c:pt idx="48">
                  <c:v>3.0556000000000001</c:v>
                </c:pt>
                <c:pt idx="49">
                  <c:v>8.4700000000000006</c:v>
                </c:pt>
                <c:pt idx="50">
                  <c:v>0.26386999999999999</c:v>
                </c:pt>
                <c:pt idx="51">
                  <c:v>5.6</c:v>
                </c:pt>
                <c:pt idx="52">
                  <c:v>2.5547</c:v>
                </c:pt>
                <c:pt idx="53">
                  <c:v>12.704800000000001</c:v>
                </c:pt>
                <c:pt idx="54">
                  <c:v>6.8125</c:v>
                </c:pt>
                <c:pt idx="55">
                  <c:v>1.6792</c:v>
                </c:pt>
                <c:pt idx="56">
                  <c:v>7.8186999999999998</c:v>
                </c:pt>
                <c:pt idx="57">
                  <c:v>2.6667000000000001</c:v>
                </c:pt>
                <c:pt idx="58">
                  <c:v>5.6542000000000003</c:v>
                </c:pt>
                <c:pt idx="59">
                  <c:v>1.3035000000000001</c:v>
                </c:pt>
                <c:pt idx="60">
                  <c:v>1.8935</c:v>
                </c:pt>
                <c:pt idx="61">
                  <c:v>0.83714</c:v>
                </c:pt>
                <c:pt idx="62">
                  <c:v>0.47159000000000001</c:v>
                </c:pt>
                <c:pt idx="63">
                  <c:v>1.284</c:v>
                </c:pt>
                <c:pt idx="64">
                  <c:v>0.90666999999999998</c:v>
                </c:pt>
                <c:pt idx="65">
                  <c:v>4.0356000000000003E-2</c:v>
                </c:pt>
                <c:pt idx="66">
                  <c:v>2.1621000000000001</c:v>
                </c:pt>
                <c:pt idx="67">
                  <c:v>1.4984</c:v>
                </c:pt>
                <c:pt idx="68">
                  <c:v>0.87463000000000002</c:v>
                </c:pt>
                <c:pt idx="69">
                  <c:v>0.47731000000000001</c:v>
                </c:pt>
                <c:pt idx="70">
                  <c:v>7.3940000000000001</c:v>
                </c:pt>
                <c:pt idx="71">
                  <c:v>0.44683</c:v>
                </c:pt>
                <c:pt idx="72">
                  <c:v>2.1446999999999998</c:v>
                </c:pt>
                <c:pt idx="73">
                  <c:v>13.222200000000001</c:v>
                </c:pt>
                <c:pt idx="74">
                  <c:v>3.6533000000000002</c:v>
                </c:pt>
                <c:pt idx="75">
                  <c:v>3.4889000000000001</c:v>
                </c:pt>
                <c:pt idx="76">
                  <c:v>6.5888999999999998</c:v>
                </c:pt>
                <c:pt idx="77">
                  <c:v>5.1388999999999996</c:v>
                </c:pt>
                <c:pt idx="78">
                  <c:v>4.0355999999999996</c:v>
                </c:pt>
                <c:pt idx="79">
                  <c:v>3.8624999999999998</c:v>
                </c:pt>
                <c:pt idx="80">
                  <c:v>6.6444000000000001</c:v>
                </c:pt>
                <c:pt idx="81">
                  <c:v>4.8221999999999996</c:v>
                </c:pt>
                <c:pt idx="82">
                  <c:v>1.948</c:v>
                </c:pt>
                <c:pt idx="83">
                  <c:v>3.0911</c:v>
                </c:pt>
                <c:pt idx="84">
                  <c:v>0.13333</c:v>
                </c:pt>
                <c:pt idx="85">
                  <c:v>3.76</c:v>
                </c:pt>
                <c:pt idx="86">
                  <c:v>4.5601000000000003</c:v>
                </c:pt>
                <c:pt idx="87">
                  <c:v>0.94967000000000001</c:v>
                </c:pt>
                <c:pt idx="88">
                  <c:v>1.8062</c:v>
                </c:pt>
                <c:pt idx="89">
                  <c:v>1.2677</c:v>
                </c:pt>
                <c:pt idx="90">
                  <c:v>1.1110999999999999E-2</c:v>
                </c:pt>
                <c:pt idx="91">
                  <c:v>6.875</c:v>
                </c:pt>
                <c:pt idx="92">
                  <c:v>4.6790000000000003</c:v>
                </c:pt>
                <c:pt idx="93">
                  <c:v>4.93</c:v>
                </c:pt>
                <c:pt idx="94">
                  <c:v>2.9798</c:v>
                </c:pt>
                <c:pt idx="95">
                  <c:v>6.81</c:v>
                </c:pt>
                <c:pt idx="96">
                  <c:v>6.585</c:v>
                </c:pt>
                <c:pt idx="97">
                  <c:v>6.0042</c:v>
                </c:pt>
                <c:pt idx="98">
                  <c:v>2.1505999999999998</c:v>
                </c:pt>
                <c:pt idx="99">
                  <c:v>1.51</c:v>
                </c:pt>
                <c:pt idx="100">
                  <c:v>3.9253999999999998</c:v>
                </c:pt>
                <c:pt idx="101">
                  <c:v>1.5207999999999999</c:v>
                </c:pt>
                <c:pt idx="102">
                  <c:v>4.3986999999999998</c:v>
                </c:pt>
                <c:pt idx="103">
                  <c:v>3.5059</c:v>
                </c:pt>
                <c:pt idx="104">
                  <c:v>2.8856999999999999</c:v>
                </c:pt>
                <c:pt idx="105">
                  <c:v>0.25</c:v>
                </c:pt>
                <c:pt idx="106">
                  <c:v>14.5876</c:v>
                </c:pt>
                <c:pt idx="107">
                  <c:v>14.3201</c:v>
                </c:pt>
                <c:pt idx="108">
                  <c:v>2.5175999999999998</c:v>
                </c:pt>
                <c:pt idx="109">
                  <c:v>3.2844000000000002</c:v>
                </c:pt>
                <c:pt idx="110">
                  <c:v>9.6890999999999998</c:v>
                </c:pt>
                <c:pt idx="111">
                  <c:v>4.7986000000000004</c:v>
                </c:pt>
                <c:pt idx="112">
                  <c:v>8.5510999999999999</c:v>
                </c:pt>
                <c:pt idx="113">
                  <c:v>5.4573999999999998</c:v>
                </c:pt>
                <c:pt idx="114">
                  <c:v>2.6749999999999998</c:v>
                </c:pt>
                <c:pt idx="115">
                  <c:v>0.44139</c:v>
                </c:pt>
                <c:pt idx="116">
                  <c:v>4.2407000000000004</c:v>
                </c:pt>
                <c:pt idx="117">
                  <c:v>4.4516999999999998</c:v>
                </c:pt>
                <c:pt idx="118">
                  <c:v>5.3</c:v>
                </c:pt>
                <c:pt idx="119">
                  <c:v>0.82540000000000002</c:v>
                </c:pt>
              </c:numCache>
            </c:numRef>
          </c:xVal>
          <c:yVal>
            <c:numRef>
              <c:f>'Meta D Prime'!$G$2:$G$121</c:f>
              <c:numCache>
                <c:formatCode>General</c:formatCode>
                <c:ptCount val="120"/>
                <c:pt idx="0">
                  <c:v>-9.6611000000000002E-2</c:v>
                </c:pt>
                <c:pt idx="1">
                  <c:v>-0.15273999999999999</c:v>
                </c:pt>
                <c:pt idx="2">
                  <c:v>0.45710000000000001</c:v>
                </c:pt>
                <c:pt idx="3">
                  <c:v>0.60007999999999995</c:v>
                </c:pt>
                <c:pt idx="4">
                  <c:v>0.52971000000000001</c:v>
                </c:pt>
                <c:pt idx="5">
                  <c:v>1.0903</c:v>
                </c:pt>
                <c:pt idx="6">
                  <c:v>0.17613000000000001</c:v>
                </c:pt>
                <c:pt idx="7">
                  <c:v>2.7012999999999999E-4</c:v>
                </c:pt>
                <c:pt idx="8">
                  <c:v>1.2462</c:v>
                </c:pt>
                <c:pt idx="9">
                  <c:v>1.8991</c:v>
                </c:pt>
                <c:pt idx="10">
                  <c:v>0.69160999999999995</c:v>
                </c:pt>
                <c:pt idx="11">
                  <c:v>1.0653999999999999</c:v>
                </c:pt>
                <c:pt idx="12">
                  <c:v>1.1346000000000001</c:v>
                </c:pt>
                <c:pt idx="13">
                  <c:v>0.55611999999999995</c:v>
                </c:pt>
                <c:pt idx="14">
                  <c:v>0.81018999999999997</c:v>
                </c:pt>
                <c:pt idx="15">
                  <c:v>0.94355999999999995</c:v>
                </c:pt>
                <c:pt idx="16">
                  <c:v>0.18614</c:v>
                </c:pt>
                <c:pt idx="17">
                  <c:v>-0.12683</c:v>
                </c:pt>
                <c:pt idx="18">
                  <c:v>0.85146999999999995</c:v>
                </c:pt>
                <c:pt idx="19">
                  <c:v>0.76107000000000002</c:v>
                </c:pt>
                <c:pt idx="20">
                  <c:v>1.0979000000000001</c:v>
                </c:pt>
                <c:pt idx="21">
                  <c:v>0.94769999999999999</c:v>
                </c:pt>
                <c:pt idx="22">
                  <c:v>9.1532000000000002E-2</c:v>
                </c:pt>
                <c:pt idx="23">
                  <c:v>-0.39911000000000002</c:v>
                </c:pt>
                <c:pt idx="24">
                  <c:v>1.6742999999999999</c:v>
                </c:pt>
                <c:pt idx="25">
                  <c:v>1.0774999999999999</c:v>
                </c:pt>
                <c:pt idx="26">
                  <c:v>0.54037999999999997</c:v>
                </c:pt>
                <c:pt idx="27">
                  <c:v>0.31985000000000002</c:v>
                </c:pt>
                <c:pt idx="28">
                  <c:v>0.79583999999999999</c:v>
                </c:pt>
                <c:pt idx="29">
                  <c:v>1.0190999999999999</c:v>
                </c:pt>
                <c:pt idx="30">
                  <c:v>0.69547000000000003</c:v>
                </c:pt>
                <c:pt idx="31">
                  <c:v>0.67088000000000003</c:v>
                </c:pt>
                <c:pt idx="32">
                  <c:v>0.55730999999999997</c:v>
                </c:pt>
                <c:pt idx="33">
                  <c:v>0.74063999999999997</c:v>
                </c:pt>
                <c:pt idx="34">
                  <c:v>0.16400999999999999</c:v>
                </c:pt>
                <c:pt idx="35">
                  <c:v>2.8736999999999999E-3</c:v>
                </c:pt>
                <c:pt idx="36">
                  <c:v>1.8559000000000001</c:v>
                </c:pt>
                <c:pt idx="37">
                  <c:v>0.53656000000000004</c:v>
                </c:pt>
                <c:pt idx="38">
                  <c:v>0.85968999999999995</c:v>
                </c:pt>
                <c:pt idx="39">
                  <c:v>0.96287999999999996</c:v>
                </c:pt>
                <c:pt idx="40">
                  <c:v>0.98133999999999999</c:v>
                </c:pt>
                <c:pt idx="41">
                  <c:v>0.39633000000000002</c:v>
                </c:pt>
                <c:pt idx="42">
                  <c:v>0.18792</c:v>
                </c:pt>
                <c:pt idx="43">
                  <c:v>0.27209</c:v>
                </c:pt>
                <c:pt idx="44">
                  <c:v>1.246</c:v>
                </c:pt>
                <c:pt idx="45">
                  <c:v>1.7706</c:v>
                </c:pt>
                <c:pt idx="46">
                  <c:v>0.16574</c:v>
                </c:pt>
                <c:pt idx="47">
                  <c:v>0.69188000000000005</c:v>
                </c:pt>
                <c:pt idx="48">
                  <c:v>1.7084999999999999</c:v>
                </c:pt>
                <c:pt idx="49">
                  <c:v>1.0922000000000001</c:v>
                </c:pt>
                <c:pt idx="50">
                  <c:v>-6.1005999999999998E-2</c:v>
                </c:pt>
                <c:pt idx="51">
                  <c:v>1.5165</c:v>
                </c:pt>
                <c:pt idx="52">
                  <c:v>0.76985000000000003</c:v>
                </c:pt>
                <c:pt idx="53">
                  <c:v>1.5553999999999999</c:v>
                </c:pt>
                <c:pt idx="54">
                  <c:v>1.6183000000000001</c:v>
                </c:pt>
                <c:pt idx="55">
                  <c:v>-0.45507999999999998</c:v>
                </c:pt>
                <c:pt idx="56">
                  <c:v>1.4109</c:v>
                </c:pt>
                <c:pt idx="57">
                  <c:v>0.80322000000000005</c:v>
                </c:pt>
                <c:pt idx="58">
                  <c:v>1.1615</c:v>
                </c:pt>
                <c:pt idx="59">
                  <c:v>1.0216000000000001</c:v>
                </c:pt>
                <c:pt idx="60">
                  <c:v>-7.2535999999999998E-3</c:v>
                </c:pt>
                <c:pt idx="61">
                  <c:v>0.1038</c:v>
                </c:pt>
                <c:pt idx="62">
                  <c:v>0.23519000000000001</c:v>
                </c:pt>
                <c:pt idx="63">
                  <c:v>0.78456999999999999</c:v>
                </c:pt>
                <c:pt idx="64">
                  <c:v>0.14366999999999999</c:v>
                </c:pt>
                <c:pt idx="65">
                  <c:v>-0.16830999999999999</c:v>
                </c:pt>
                <c:pt idx="66">
                  <c:v>0.40856999999999999</c:v>
                </c:pt>
                <c:pt idx="67">
                  <c:v>0.66961999999999999</c:v>
                </c:pt>
                <c:pt idx="68">
                  <c:v>0.24471999999999999</c:v>
                </c:pt>
                <c:pt idx="69">
                  <c:v>0.45194000000000001</c:v>
                </c:pt>
                <c:pt idx="70">
                  <c:v>1.1349</c:v>
                </c:pt>
                <c:pt idx="71">
                  <c:v>0.36027999999999999</c:v>
                </c:pt>
                <c:pt idx="72">
                  <c:v>0.37285000000000001</c:v>
                </c:pt>
                <c:pt idx="73">
                  <c:v>1.5707</c:v>
                </c:pt>
                <c:pt idx="74">
                  <c:v>0.83816999999999997</c:v>
                </c:pt>
                <c:pt idx="75">
                  <c:v>0.86553000000000002</c:v>
                </c:pt>
                <c:pt idx="76">
                  <c:v>0.81250999999999995</c:v>
                </c:pt>
                <c:pt idx="77">
                  <c:v>1.2493000000000001</c:v>
                </c:pt>
                <c:pt idx="78">
                  <c:v>0.52168999999999999</c:v>
                </c:pt>
                <c:pt idx="79">
                  <c:v>1.0467</c:v>
                </c:pt>
                <c:pt idx="80">
                  <c:v>1.0078</c:v>
                </c:pt>
                <c:pt idx="81">
                  <c:v>1.0229999999999999</c:v>
                </c:pt>
                <c:pt idx="82">
                  <c:v>1.3701000000000001</c:v>
                </c:pt>
                <c:pt idx="83">
                  <c:v>0.64610999999999996</c:v>
                </c:pt>
                <c:pt idx="84">
                  <c:v>0.30842000000000003</c:v>
                </c:pt>
                <c:pt idx="85">
                  <c:v>1.3255999999999999</c:v>
                </c:pt>
                <c:pt idx="86">
                  <c:v>1.0006999999999999</c:v>
                </c:pt>
                <c:pt idx="87">
                  <c:v>5.2368999999999999E-2</c:v>
                </c:pt>
                <c:pt idx="88">
                  <c:v>0.55132000000000003</c:v>
                </c:pt>
                <c:pt idx="89">
                  <c:v>0.24531</c:v>
                </c:pt>
                <c:pt idx="90">
                  <c:v>-0.15756999999999999</c:v>
                </c:pt>
                <c:pt idx="91">
                  <c:v>0.81415000000000004</c:v>
                </c:pt>
                <c:pt idx="92">
                  <c:v>0.70328000000000002</c:v>
                </c:pt>
                <c:pt idx="93">
                  <c:v>1.4787999999999999</c:v>
                </c:pt>
                <c:pt idx="94">
                  <c:v>0.91851000000000005</c:v>
                </c:pt>
                <c:pt idx="95">
                  <c:v>1.1145</c:v>
                </c:pt>
                <c:pt idx="96">
                  <c:v>1.1987000000000001</c:v>
                </c:pt>
                <c:pt idx="97">
                  <c:v>1.3358000000000001</c:v>
                </c:pt>
                <c:pt idx="98">
                  <c:v>0.78388000000000002</c:v>
                </c:pt>
                <c:pt idx="99">
                  <c:v>0.64722999999999997</c:v>
                </c:pt>
                <c:pt idx="100">
                  <c:v>0.73533999999999999</c:v>
                </c:pt>
                <c:pt idx="101">
                  <c:v>0.60487999999999997</c:v>
                </c:pt>
                <c:pt idx="102">
                  <c:v>0.95942000000000005</c:v>
                </c:pt>
                <c:pt idx="103">
                  <c:v>0.54064999999999996</c:v>
                </c:pt>
                <c:pt idx="104">
                  <c:v>0.53861999999999999</c:v>
                </c:pt>
                <c:pt idx="105">
                  <c:v>0.10766000000000001</c:v>
                </c:pt>
                <c:pt idx="106">
                  <c:v>1.7669999999999999</c:v>
                </c:pt>
                <c:pt idx="107">
                  <c:v>1.7833000000000001</c:v>
                </c:pt>
                <c:pt idx="108">
                  <c:v>0.67496999999999996</c:v>
                </c:pt>
                <c:pt idx="109">
                  <c:v>1.0900000000000001</c:v>
                </c:pt>
                <c:pt idx="110">
                  <c:v>1.2053</c:v>
                </c:pt>
                <c:pt idx="111">
                  <c:v>0.64390999999999998</c:v>
                </c:pt>
                <c:pt idx="112">
                  <c:v>0.99816000000000005</c:v>
                </c:pt>
                <c:pt idx="113">
                  <c:v>1.2199</c:v>
                </c:pt>
                <c:pt idx="114">
                  <c:v>0.84540000000000004</c:v>
                </c:pt>
                <c:pt idx="115">
                  <c:v>0.20119999999999999</c:v>
                </c:pt>
                <c:pt idx="116">
                  <c:v>1.8827</c:v>
                </c:pt>
                <c:pt idx="117">
                  <c:v>1.2573000000000001</c:v>
                </c:pt>
                <c:pt idx="118">
                  <c:v>1.1128</c:v>
                </c:pt>
                <c:pt idx="119">
                  <c:v>0.41554000000000002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3-3D45-913C-7DD2D530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01935"/>
        <c:axId val="441325055"/>
      </c:scatterChart>
      <c:valAx>
        <c:axId val="4405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5055"/>
        <c:crosses val="autoZero"/>
        <c:crossBetween val="midCat"/>
      </c:valAx>
      <c:valAx>
        <c:axId val="44132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CTC</a:t>
            </a:r>
            <a:r>
              <a:rPr lang="en-US" baseline="0"/>
              <a:t> Time against Meta D Prime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 D Prime'!$G$1</c:f>
              <c:strCache>
                <c:ptCount val="1"/>
                <c:pt idx="0">
                  <c:v>metaDPrime1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'Meta D Prime'!$C$2:$C$121</c:f>
              <c:numCache>
                <c:formatCode>General</c:formatCode>
                <c:ptCount val="120"/>
                <c:pt idx="0">
                  <c:v>2.7107999999999999</c:v>
                </c:pt>
                <c:pt idx="1">
                  <c:v>4.1680000000000001</c:v>
                </c:pt>
                <c:pt idx="2">
                  <c:v>2.6486000000000001</c:v>
                </c:pt>
                <c:pt idx="3">
                  <c:v>2.7818999999999998</c:v>
                </c:pt>
                <c:pt idx="4">
                  <c:v>3.2269999999999999</c:v>
                </c:pt>
                <c:pt idx="5">
                  <c:v>2.8111000000000002</c:v>
                </c:pt>
                <c:pt idx="6">
                  <c:v>2.7869999999999999</c:v>
                </c:pt>
                <c:pt idx="7">
                  <c:v>2.5312000000000001</c:v>
                </c:pt>
                <c:pt idx="8">
                  <c:v>3.4525999999999999</c:v>
                </c:pt>
                <c:pt idx="9">
                  <c:v>3.8243999999999998</c:v>
                </c:pt>
                <c:pt idx="10">
                  <c:v>3.1696</c:v>
                </c:pt>
                <c:pt idx="11">
                  <c:v>2.6703999999999999</c:v>
                </c:pt>
                <c:pt idx="12">
                  <c:v>2.3220000000000001</c:v>
                </c:pt>
                <c:pt idx="13">
                  <c:v>3.4279999999999999</c:v>
                </c:pt>
                <c:pt idx="14">
                  <c:v>4.3525</c:v>
                </c:pt>
                <c:pt idx="15">
                  <c:v>3.2761999999999998</c:v>
                </c:pt>
                <c:pt idx="16">
                  <c:v>3.1408999999999998</c:v>
                </c:pt>
                <c:pt idx="17">
                  <c:v>2.9064000000000001</c:v>
                </c:pt>
                <c:pt idx="18">
                  <c:v>3.2425999999999999</c:v>
                </c:pt>
                <c:pt idx="19">
                  <c:v>3.0365000000000002</c:v>
                </c:pt>
                <c:pt idx="20">
                  <c:v>4.1261000000000001</c:v>
                </c:pt>
                <c:pt idx="21">
                  <c:v>2.2324000000000002</c:v>
                </c:pt>
                <c:pt idx="22">
                  <c:v>3.2277999999999998</c:v>
                </c:pt>
                <c:pt idx="23">
                  <c:v>2.7229000000000001</c:v>
                </c:pt>
                <c:pt idx="24">
                  <c:v>2.4420999999999999</c:v>
                </c:pt>
                <c:pt idx="25">
                  <c:v>3.3765000000000001</c:v>
                </c:pt>
                <c:pt idx="26">
                  <c:v>2.2044999999999999</c:v>
                </c:pt>
                <c:pt idx="27">
                  <c:v>4.0174000000000003</c:v>
                </c:pt>
                <c:pt idx="28">
                  <c:v>3.1958000000000002</c:v>
                </c:pt>
                <c:pt idx="29">
                  <c:v>2.9708000000000001</c:v>
                </c:pt>
                <c:pt idx="30">
                  <c:v>3.2677999999999998</c:v>
                </c:pt>
                <c:pt idx="31">
                  <c:v>2.1957</c:v>
                </c:pt>
                <c:pt idx="32">
                  <c:v>3.8969999999999998</c:v>
                </c:pt>
                <c:pt idx="33">
                  <c:v>3.6621000000000001</c:v>
                </c:pt>
                <c:pt idx="34">
                  <c:v>3.2704</c:v>
                </c:pt>
                <c:pt idx="35">
                  <c:v>2.2980999999999998</c:v>
                </c:pt>
                <c:pt idx="36">
                  <c:v>3.411</c:v>
                </c:pt>
                <c:pt idx="37">
                  <c:v>2.2616999999999998</c:v>
                </c:pt>
                <c:pt idx="38">
                  <c:v>2.4769999999999999</c:v>
                </c:pt>
                <c:pt idx="39">
                  <c:v>2.7604000000000002</c:v>
                </c:pt>
                <c:pt idx="40">
                  <c:v>2.5703999999999998</c:v>
                </c:pt>
                <c:pt idx="41">
                  <c:v>7.5674000000000001</c:v>
                </c:pt>
                <c:pt idx="42">
                  <c:v>2.7275999999999998</c:v>
                </c:pt>
                <c:pt idx="43">
                  <c:v>2.3359000000000001</c:v>
                </c:pt>
                <c:pt idx="44">
                  <c:v>2.7113999999999998</c:v>
                </c:pt>
                <c:pt idx="45">
                  <c:v>2.3107000000000002</c:v>
                </c:pt>
                <c:pt idx="46">
                  <c:v>2.3155000000000001</c:v>
                </c:pt>
                <c:pt idx="47">
                  <c:v>4.4314</c:v>
                </c:pt>
                <c:pt idx="48">
                  <c:v>3.3721000000000001</c:v>
                </c:pt>
                <c:pt idx="49">
                  <c:v>2.4891000000000001</c:v>
                </c:pt>
                <c:pt idx="50">
                  <c:v>1.8613999999999999</c:v>
                </c:pt>
                <c:pt idx="51">
                  <c:v>2.0175000000000001</c:v>
                </c:pt>
                <c:pt idx="52">
                  <c:v>2.5394999999999999</c:v>
                </c:pt>
                <c:pt idx="53">
                  <c:v>2.2812999999999999</c:v>
                </c:pt>
                <c:pt idx="54">
                  <c:v>3.5952000000000002</c:v>
                </c:pt>
                <c:pt idx="55">
                  <c:v>2.9906999999999999</c:v>
                </c:pt>
                <c:pt idx="56">
                  <c:v>3.9367000000000001</c:v>
                </c:pt>
                <c:pt idx="57">
                  <c:v>2.7155</c:v>
                </c:pt>
                <c:pt idx="58">
                  <c:v>2.0733000000000001</c:v>
                </c:pt>
                <c:pt idx="59">
                  <c:v>2.2422</c:v>
                </c:pt>
                <c:pt idx="60">
                  <c:v>2.1970999999999998</c:v>
                </c:pt>
                <c:pt idx="61">
                  <c:v>4.4607000000000001</c:v>
                </c:pt>
                <c:pt idx="62">
                  <c:v>3.4358</c:v>
                </c:pt>
                <c:pt idx="63">
                  <c:v>3.0093999999999999</c:v>
                </c:pt>
                <c:pt idx="64">
                  <c:v>3.7543000000000002</c:v>
                </c:pt>
                <c:pt idx="65">
                  <c:v>3.3948</c:v>
                </c:pt>
                <c:pt idx="66">
                  <c:v>3.0543</c:v>
                </c:pt>
                <c:pt idx="67">
                  <c:v>1.7034</c:v>
                </c:pt>
                <c:pt idx="68">
                  <c:v>2.2921999999999998</c:v>
                </c:pt>
                <c:pt idx="69">
                  <c:v>3.4144999999999999</c:v>
                </c:pt>
                <c:pt idx="70">
                  <c:v>3.3902999999999999</c:v>
                </c:pt>
                <c:pt idx="71">
                  <c:v>3.0531000000000001</c:v>
                </c:pt>
                <c:pt idx="72">
                  <c:v>2.5505</c:v>
                </c:pt>
                <c:pt idx="73">
                  <c:v>2.5112999999999999</c:v>
                </c:pt>
                <c:pt idx="74">
                  <c:v>2.9016999999999999</c:v>
                </c:pt>
                <c:pt idx="75">
                  <c:v>3.7566999999999999</c:v>
                </c:pt>
                <c:pt idx="76">
                  <c:v>3.2227000000000001</c:v>
                </c:pt>
                <c:pt idx="77">
                  <c:v>1.9202999999999999</c:v>
                </c:pt>
                <c:pt idx="78">
                  <c:v>2.4632000000000001</c:v>
                </c:pt>
                <c:pt idx="79">
                  <c:v>3.1486999999999998</c:v>
                </c:pt>
                <c:pt idx="80">
                  <c:v>2.5573999999999999</c:v>
                </c:pt>
                <c:pt idx="81">
                  <c:v>2.2890999999999999</c:v>
                </c:pt>
                <c:pt idx="82">
                  <c:v>2.3934000000000002</c:v>
                </c:pt>
                <c:pt idx="83">
                  <c:v>2.3757000000000001</c:v>
                </c:pt>
                <c:pt idx="84">
                  <c:v>4.1399999999999997</c:v>
                </c:pt>
                <c:pt idx="85">
                  <c:v>4.0385</c:v>
                </c:pt>
                <c:pt idx="86">
                  <c:v>4.7710999999999997</c:v>
                </c:pt>
                <c:pt idx="87">
                  <c:v>3.7311999999999999</c:v>
                </c:pt>
                <c:pt idx="88">
                  <c:v>6.8773999999999997</c:v>
                </c:pt>
                <c:pt idx="89">
                  <c:v>4.53</c:v>
                </c:pt>
                <c:pt idx="90">
                  <c:v>5.3144</c:v>
                </c:pt>
                <c:pt idx="91">
                  <c:v>2.3826999999999998</c:v>
                </c:pt>
                <c:pt idx="92">
                  <c:v>3.0421999999999998</c:v>
                </c:pt>
                <c:pt idx="93">
                  <c:v>5.3757999999999999</c:v>
                </c:pt>
                <c:pt idx="94">
                  <c:v>3.8557999999999999</c:v>
                </c:pt>
                <c:pt idx="95">
                  <c:v>2.4592000000000001</c:v>
                </c:pt>
                <c:pt idx="96">
                  <c:v>2.0815999999999999</c:v>
                </c:pt>
                <c:pt idx="97">
                  <c:v>3.0741999999999998</c:v>
                </c:pt>
                <c:pt idx="98">
                  <c:v>2.2955999999999999</c:v>
                </c:pt>
                <c:pt idx="99">
                  <c:v>4.9869000000000003</c:v>
                </c:pt>
                <c:pt idx="100">
                  <c:v>2.7625999999999999</c:v>
                </c:pt>
                <c:pt idx="101">
                  <c:v>3.4506000000000001</c:v>
                </c:pt>
                <c:pt idx="102">
                  <c:v>2.7105000000000001</c:v>
                </c:pt>
                <c:pt idx="103">
                  <c:v>2.7641</c:v>
                </c:pt>
                <c:pt idx="104">
                  <c:v>1.6852</c:v>
                </c:pt>
                <c:pt idx="105">
                  <c:v>6.0105000000000004</c:v>
                </c:pt>
                <c:pt idx="106">
                  <c:v>4.0719000000000003</c:v>
                </c:pt>
                <c:pt idx="107">
                  <c:v>2.4464999999999999</c:v>
                </c:pt>
                <c:pt idx="108">
                  <c:v>6.3490000000000002</c:v>
                </c:pt>
                <c:pt idx="109">
                  <c:v>3.7479</c:v>
                </c:pt>
                <c:pt idx="110">
                  <c:v>3.702</c:v>
                </c:pt>
                <c:pt idx="111">
                  <c:v>3.0356000000000001</c:v>
                </c:pt>
                <c:pt idx="112">
                  <c:v>4.7278000000000002</c:v>
                </c:pt>
                <c:pt idx="113">
                  <c:v>2.5093999999999999</c:v>
                </c:pt>
                <c:pt idx="114">
                  <c:v>3.3435999999999999</c:v>
                </c:pt>
                <c:pt idx="115">
                  <c:v>2.3877999999999999</c:v>
                </c:pt>
                <c:pt idx="116">
                  <c:v>3.2107000000000001</c:v>
                </c:pt>
                <c:pt idx="117">
                  <c:v>3.8329</c:v>
                </c:pt>
                <c:pt idx="118">
                  <c:v>3.3206000000000002</c:v>
                </c:pt>
                <c:pt idx="119">
                  <c:v>4.0472000000000001</c:v>
                </c:pt>
              </c:numCache>
            </c:numRef>
          </c:xVal>
          <c:yVal>
            <c:numRef>
              <c:f>'Meta D Prime'!$G$2:$G$121</c:f>
              <c:numCache>
                <c:formatCode>General</c:formatCode>
                <c:ptCount val="120"/>
                <c:pt idx="0">
                  <c:v>-9.6611000000000002E-2</c:v>
                </c:pt>
                <c:pt idx="1">
                  <c:v>-0.15273999999999999</c:v>
                </c:pt>
                <c:pt idx="2">
                  <c:v>0.45710000000000001</c:v>
                </c:pt>
                <c:pt idx="3">
                  <c:v>0.60007999999999995</c:v>
                </c:pt>
                <c:pt idx="4">
                  <c:v>0.52971000000000001</c:v>
                </c:pt>
                <c:pt idx="5">
                  <c:v>1.0903</c:v>
                </c:pt>
                <c:pt idx="6">
                  <c:v>0.17613000000000001</c:v>
                </c:pt>
                <c:pt idx="7">
                  <c:v>2.7012999999999999E-4</c:v>
                </c:pt>
                <c:pt idx="8">
                  <c:v>1.2462</c:v>
                </c:pt>
                <c:pt idx="9">
                  <c:v>1.8991</c:v>
                </c:pt>
                <c:pt idx="10">
                  <c:v>0.69160999999999995</c:v>
                </c:pt>
                <c:pt idx="11">
                  <c:v>1.0653999999999999</c:v>
                </c:pt>
                <c:pt idx="12">
                  <c:v>1.1346000000000001</c:v>
                </c:pt>
                <c:pt idx="13">
                  <c:v>0.55611999999999995</c:v>
                </c:pt>
                <c:pt idx="14">
                  <c:v>0.81018999999999997</c:v>
                </c:pt>
                <c:pt idx="15">
                  <c:v>0.94355999999999995</c:v>
                </c:pt>
                <c:pt idx="16">
                  <c:v>0.18614</c:v>
                </c:pt>
                <c:pt idx="17">
                  <c:v>-0.12683</c:v>
                </c:pt>
                <c:pt idx="18">
                  <c:v>0.85146999999999995</c:v>
                </c:pt>
                <c:pt idx="19">
                  <c:v>0.76107000000000002</c:v>
                </c:pt>
                <c:pt idx="20">
                  <c:v>1.0979000000000001</c:v>
                </c:pt>
                <c:pt idx="21">
                  <c:v>0.94769999999999999</c:v>
                </c:pt>
                <c:pt idx="22">
                  <c:v>9.1532000000000002E-2</c:v>
                </c:pt>
                <c:pt idx="23">
                  <c:v>-0.39911000000000002</c:v>
                </c:pt>
                <c:pt idx="24">
                  <c:v>1.6742999999999999</c:v>
                </c:pt>
                <c:pt idx="25">
                  <c:v>1.0774999999999999</c:v>
                </c:pt>
                <c:pt idx="26">
                  <c:v>0.54037999999999997</c:v>
                </c:pt>
                <c:pt idx="27">
                  <c:v>0.31985000000000002</c:v>
                </c:pt>
                <c:pt idx="28">
                  <c:v>0.79583999999999999</c:v>
                </c:pt>
                <c:pt idx="29">
                  <c:v>1.0190999999999999</c:v>
                </c:pt>
                <c:pt idx="30">
                  <c:v>0.69547000000000003</c:v>
                </c:pt>
                <c:pt idx="31">
                  <c:v>0.67088000000000003</c:v>
                </c:pt>
                <c:pt idx="32">
                  <c:v>0.55730999999999997</c:v>
                </c:pt>
                <c:pt idx="33">
                  <c:v>0.74063999999999997</c:v>
                </c:pt>
                <c:pt idx="34">
                  <c:v>0.16400999999999999</c:v>
                </c:pt>
                <c:pt idx="35">
                  <c:v>2.8736999999999999E-3</c:v>
                </c:pt>
                <c:pt idx="36">
                  <c:v>1.8559000000000001</c:v>
                </c:pt>
                <c:pt idx="37">
                  <c:v>0.53656000000000004</c:v>
                </c:pt>
                <c:pt idx="38">
                  <c:v>0.85968999999999995</c:v>
                </c:pt>
                <c:pt idx="39">
                  <c:v>0.96287999999999996</c:v>
                </c:pt>
                <c:pt idx="40">
                  <c:v>0.98133999999999999</c:v>
                </c:pt>
                <c:pt idx="41">
                  <c:v>0.39633000000000002</c:v>
                </c:pt>
                <c:pt idx="42">
                  <c:v>0.18792</c:v>
                </c:pt>
                <c:pt idx="43">
                  <c:v>0.27209</c:v>
                </c:pt>
                <c:pt idx="44">
                  <c:v>1.246</c:v>
                </c:pt>
                <c:pt idx="45">
                  <c:v>1.7706</c:v>
                </c:pt>
                <c:pt idx="46">
                  <c:v>0.16574</c:v>
                </c:pt>
                <c:pt idx="47">
                  <c:v>0.69188000000000005</c:v>
                </c:pt>
                <c:pt idx="48">
                  <c:v>1.7084999999999999</c:v>
                </c:pt>
                <c:pt idx="49">
                  <c:v>1.0922000000000001</c:v>
                </c:pt>
                <c:pt idx="50">
                  <c:v>-6.1005999999999998E-2</c:v>
                </c:pt>
                <c:pt idx="51">
                  <c:v>1.5165</c:v>
                </c:pt>
                <c:pt idx="52">
                  <c:v>0.76985000000000003</c:v>
                </c:pt>
                <c:pt idx="53">
                  <c:v>1.5553999999999999</c:v>
                </c:pt>
                <c:pt idx="54">
                  <c:v>1.6183000000000001</c:v>
                </c:pt>
                <c:pt idx="55">
                  <c:v>-0.45507999999999998</c:v>
                </c:pt>
                <c:pt idx="56">
                  <c:v>1.4109</c:v>
                </c:pt>
                <c:pt idx="57">
                  <c:v>0.80322000000000005</c:v>
                </c:pt>
                <c:pt idx="58">
                  <c:v>1.1615</c:v>
                </c:pt>
                <c:pt idx="59">
                  <c:v>1.0216000000000001</c:v>
                </c:pt>
                <c:pt idx="60">
                  <c:v>-7.2535999999999998E-3</c:v>
                </c:pt>
                <c:pt idx="61">
                  <c:v>0.1038</c:v>
                </c:pt>
                <c:pt idx="62">
                  <c:v>0.23519000000000001</c:v>
                </c:pt>
                <c:pt idx="63">
                  <c:v>0.78456999999999999</c:v>
                </c:pt>
                <c:pt idx="64">
                  <c:v>0.14366999999999999</c:v>
                </c:pt>
                <c:pt idx="65">
                  <c:v>-0.16830999999999999</c:v>
                </c:pt>
                <c:pt idx="66">
                  <c:v>0.40856999999999999</c:v>
                </c:pt>
                <c:pt idx="67">
                  <c:v>0.66961999999999999</c:v>
                </c:pt>
                <c:pt idx="68">
                  <c:v>0.24471999999999999</c:v>
                </c:pt>
                <c:pt idx="69">
                  <c:v>0.45194000000000001</c:v>
                </c:pt>
                <c:pt idx="70">
                  <c:v>1.1349</c:v>
                </c:pt>
                <c:pt idx="71">
                  <c:v>0.36027999999999999</c:v>
                </c:pt>
                <c:pt idx="72">
                  <c:v>0.37285000000000001</c:v>
                </c:pt>
                <c:pt idx="73">
                  <c:v>1.5707</c:v>
                </c:pt>
                <c:pt idx="74">
                  <c:v>0.83816999999999997</c:v>
                </c:pt>
                <c:pt idx="75">
                  <c:v>0.86553000000000002</c:v>
                </c:pt>
                <c:pt idx="76">
                  <c:v>0.81250999999999995</c:v>
                </c:pt>
                <c:pt idx="77">
                  <c:v>1.2493000000000001</c:v>
                </c:pt>
                <c:pt idx="78">
                  <c:v>0.52168999999999999</c:v>
                </c:pt>
                <c:pt idx="79">
                  <c:v>1.0467</c:v>
                </c:pt>
                <c:pt idx="80">
                  <c:v>1.0078</c:v>
                </c:pt>
                <c:pt idx="81">
                  <c:v>1.0229999999999999</c:v>
                </c:pt>
                <c:pt idx="82">
                  <c:v>1.3701000000000001</c:v>
                </c:pt>
                <c:pt idx="83">
                  <c:v>0.64610999999999996</c:v>
                </c:pt>
                <c:pt idx="84">
                  <c:v>0.30842000000000003</c:v>
                </c:pt>
                <c:pt idx="85">
                  <c:v>1.3255999999999999</c:v>
                </c:pt>
                <c:pt idx="86">
                  <c:v>1.0006999999999999</c:v>
                </c:pt>
                <c:pt idx="87">
                  <c:v>5.2368999999999999E-2</c:v>
                </c:pt>
                <c:pt idx="88">
                  <c:v>0.55132000000000003</c:v>
                </c:pt>
                <c:pt idx="89">
                  <c:v>0.24531</c:v>
                </c:pt>
                <c:pt idx="90">
                  <c:v>-0.15756999999999999</c:v>
                </c:pt>
                <c:pt idx="91">
                  <c:v>0.81415000000000004</c:v>
                </c:pt>
                <c:pt idx="92">
                  <c:v>0.70328000000000002</c:v>
                </c:pt>
                <c:pt idx="93">
                  <c:v>1.4787999999999999</c:v>
                </c:pt>
                <c:pt idx="94">
                  <c:v>0.91851000000000005</c:v>
                </c:pt>
                <c:pt idx="95">
                  <c:v>1.1145</c:v>
                </c:pt>
                <c:pt idx="96">
                  <c:v>1.1987000000000001</c:v>
                </c:pt>
                <c:pt idx="97">
                  <c:v>1.3358000000000001</c:v>
                </c:pt>
                <c:pt idx="98">
                  <c:v>0.78388000000000002</c:v>
                </c:pt>
                <c:pt idx="99">
                  <c:v>0.64722999999999997</c:v>
                </c:pt>
                <c:pt idx="100">
                  <c:v>0.73533999999999999</c:v>
                </c:pt>
                <c:pt idx="101">
                  <c:v>0.60487999999999997</c:v>
                </c:pt>
                <c:pt idx="102">
                  <c:v>0.95942000000000005</c:v>
                </c:pt>
                <c:pt idx="103">
                  <c:v>0.54064999999999996</c:v>
                </c:pt>
                <c:pt idx="104">
                  <c:v>0.53861999999999999</c:v>
                </c:pt>
                <c:pt idx="105">
                  <c:v>0.10766000000000001</c:v>
                </c:pt>
                <c:pt idx="106">
                  <c:v>1.7669999999999999</c:v>
                </c:pt>
                <c:pt idx="107">
                  <c:v>1.7833000000000001</c:v>
                </c:pt>
                <c:pt idx="108">
                  <c:v>0.67496999999999996</c:v>
                </c:pt>
                <c:pt idx="109">
                  <c:v>1.0900000000000001</c:v>
                </c:pt>
                <c:pt idx="110">
                  <c:v>1.2053</c:v>
                </c:pt>
                <c:pt idx="111">
                  <c:v>0.64390999999999998</c:v>
                </c:pt>
                <c:pt idx="112">
                  <c:v>0.99816000000000005</c:v>
                </c:pt>
                <c:pt idx="113">
                  <c:v>1.2199</c:v>
                </c:pt>
                <c:pt idx="114">
                  <c:v>0.84540000000000004</c:v>
                </c:pt>
                <c:pt idx="115">
                  <c:v>0.20119999999999999</c:v>
                </c:pt>
                <c:pt idx="116">
                  <c:v>1.8827</c:v>
                </c:pt>
                <c:pt idx="117">
                  <c:v>1.2573000000000001</c:v>
                </c:pt>
                <c:pt idx="118">
                  <c:v>1.1128</c:v>
                </c:pt>
                <c:pt idx="119">
                  <c:v>0.41554000000000002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F-904D-A97A-4837B652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14368"/>
        <c:axId val="2126398864"/>
      </c:scatterChart>
      <c:valAx>
        <c:axId val="21259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98864"/>
        <c:crosses val="autoZero"/>
        <c:crossBetween val="midCat"/>
      </c:valAx>
      <c:valAx>
        <c:axId val="21263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CJ2: Meta D Prime Against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 D Prime'!$I$1</c:f>
              <c:strCache>
                <c:ptCount val="1"/>
                <c:pt idx="0">
                  <c:v>correctFinal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'Meta D Prime'!$H$2:$H$121</c:f>
              <c:numCache>
                <c:formatCode>General</c:formatCode>
                <c:ptCount val="120"/>
                <c:pt idx="0">
                  <c:v>0.75741000000000003</c:v>
                </c:pt>
                <c:pt idx="1">
                  <c:v>0.36735000000000001</c:v>
                </c:pt>
                <c:pt idx="2">
                  <c:v>0.78571999999999997</c:v>
                </c:pt>
                <c:pt idx="3">
                  <c:v>1.8090999999999999</c:v>
                </c:pt>
                <c:pt idx="4">
                  <c:v>1.0782</c:v>
                </c:pt>
                <c:pt idx="5">
                  <c:v>1.2261</c:v>
                </c:pt>
                <c:pt idx="6">
                  <c:v>1.7611000000000001</c:v>
                </c:pt>
                <c:pt idx="7">
                  <c:v>0.91951000000000005</c:v>
                </c:pt>
                <c:pt idx="8">
                  <c:v>1.0971</c:v>
                </c:pt>
                <c:pt idx="9">
                  <c:v>2.1505000000000001</c:v>
                </c:pt>
                <c:pt idx="10">
                  <c:v>0.93813999999999997</c:v>
                </c:pt>
                <c:pt idx="11">
                  <c:v>1.1769000000000001</c:v>
                </c:pt>
                <c:pt idx="12">
                  <c:v>1.3857999999999999</c:v>
                </c:pt>
                <c:pt idx="13">
                  <c:v>0.78251999999999999</c:v>
                </c:pt>
                <c:pt idx="14">
                  <c:v>1.0468</c:v>
                </c:pt>
                <c:pt idx="15">
                  <c:v>1.7159</c:v>
                </c:pt>
                <c:pt idx="16">
                  <c:v>0.88178000000000001</c:v>
                </c:pt>
                <c:pt idx="17">
                  <c:v>0.73370999999999997</c:v>
                </c:pt>
                <c:pt idx="18">
                  <c:v>1.2204999999999999</c:v>
                </c:pt>
                <c:pt idx="19">
                  <c:v>1.1738999999999999</c:v>
                </c:pt>
                <c:pt idx="20">
                  <c:v>1.8735999999999999</c:v>
                </c:pt>
                <c:pt idx="21">
                  <c:v>2.1646000000000001</c:v>
                </c:pt>
                <c:pt idx="22">
                  <c:v>0.75539000000000001</c:v>
                </c:pt>
                <c:pt idx="23">
                  <c:v>0.67029000000000005</c:v>
                </c:pt>
                <c:pt idx="24">
                  <c:v>1.5878000000000001</c:v>
                </c:pt>
                <c:pt idx="25">
                  <c:v>0.91159000000000001</c:v>
                </c:pt>
                <c:pt idx="26">
                  <c:v>-0.47693000000000002</c:v>
                </c:pt>
                <c:pt idx="27">
                  <c:v>0.10285</c:v>
                </c:pt>
                <c:pt idx="28">
                  <c:v>1.4761</c:v>
                </c:pt>
                <c:pt idx="29">
                  <c:v>1.1889000000000001</c:v>
                </c:pt>
                <c:pt idx="30">
                  <c:v>1.0699000000000001</c:v>
                </c:pt>
                <c:pt idx="31">
                  <c:v>0.76154999999999995</c:v>
                </c:pt>
                <c:pt idx="32">
                  <c:v>1.073</c:v>
                </c:pt>
                <c:pt idx="33">
                  <c:v>0.93810000000000004</c:v>
                </c:pt>
                <c:pt idx="34">
                  <c:v>0.25436999999999999</c:v>
                </c:pt>
                <c:pt idx="35">
                  <c:v>0.35966999999999999</c:v>
                </c:pt>
                <c:pt idx="36">
                  <c:v>1.9964999999999999</c:v>
                </c:pt>
                <c:pt idx="37">
                  <c:v>0.43378</c:v>
                </c:pt>
                <c:pt idx="38">
                  <c:v>0.93159000000000003</c:v>
                </c:pt>
                <c:pt idx="39">
                  <c:v>1.3701000000000001</c:v>
                </c:pt>
                <c:pt idx="40">
                  <c:v>0.97165999999999997</c:v>
                </c:pt>
                <c:pt idx="41">
                  <c:v>0.88341999999999998</c:v>
                </c:pt>
                <c:pt idx="42">
                  <c:v>1.3946000000000001</c:v>
                </c:pt>
                <c:pt idx="43">
                  <c:v>0.42296</c:v>
                </c:pt>
                <c:pt idx="44">
                  <c:v>1.5027999999999999</c:v>
                </c:pt>
                <c:pt idx="45">
                  <c:v>2.294</c:v>
                </c:pt>
                <c:pt idx="46">
                  <c:v>0.59867000000000004</c:v>
                </c:pt>
                <c:pt idx="47">
                  <c:v>0.76326000000000005</c:v>
                </c:pt>
                <c:pt idx="48">
                  <c:v>1.3943000000000001</c:v>
                </c:pt>
                <c:pt idx="49">
                  <c:v>1.1779999999999999</c:v>
                </c:pt>
                <c:pt idx="50">
                  <c:v>1.512</c:v>
                </c:pt>
                <c:pt idx="51">
                  <c:v>1.2433000000000001</c:v>
                </c:pt>
                <c:pt idx="52">
                  <c:v>1.4825999999999999</c:v>
                </c:pt>
                <c:pt idx="53">
                  <c:v>2.3599000000000001</c:v>
                </c:pt>
                <c:pt idx="54">
                  <c:v>2.0034000000000001</c:v>
                </c:pt>
                <c:pt idx="55">
                  <c:v>0.70557000000000003</c:v>
                </c:pt>
                <c:pt idx="56">
                  <c:v>1.1858</c:v>
                </c:pt>
                <c:pt idx="57">
                  <c:v>0.79866999999999999</c:v>
                </c:pt>
                <c:pt idx="58">
                  <c:v>1.5086999999999999</c:v>
                </c:pt>
                <c:pt idx="59">
                  <c:v>0.84802</c:v>
                </c:pt>
                <c:pt idx="60">
                  <c:v>-0.20091999999999999</c:v>
                </c:pt>
                <c:pt idx="61">
                  <c:v>0.73982000000000003</c:v>
                </c:pt>
                <c:pt idx="62">
                  <c:v>-0.21631</c:v>
                </c:pt>
                <c:pt idx="63">
                  <c:v>0.69147999999999998</c:v>
                </c:pt>
                <c:pt idx="64">
                  <c:v>1.3295999999999999</c:v>
                </c:pt>
                <c:pt idx="65">
                  <c:v>0.21151</c:v>
                </c:pt>
                <c:pt idx="66">
                  <c:v>0.96592</c:v>
                </c:pt>
                <c:pt idx="67">
                  <c:v>1.1637</c:v>
                </c:pt>
                <c:pt idx="68">
                  <c:v>0.37658999999999998</c:v>
                </c:pt>
                <c:pt idx="69">
                  <c:v>1.0798000000000001</c:v>
                </c:pt>
                <c:pt idx="70">
                  <c:v>1.6177999999999999</c:v>
                </c:pt>
                <c:pt idx="71">
                  <c:v>1.5737000000000001</c:v>
                </c:pt>
                <c:pt idx="72">
                  <c:v>0.85924</c:v>
                </c:pt>
                <c:pt idx="73">
                  <c:v>1.4588000000000001</c:v>
                </c:pt>
                <c:pt idx="74">
                  <c:v>1.2359</c:v>
                </c:pt>
                <c:pt idx="75">
                  <c:v>1.4316</c:v>
                </c:pt>
                <c:pt idx="76">
                  <c:v>1.1024</c:v>
                </c:pt>
                <c:pt idx="77">
                  <c:v>0.77273000000000003</c:v>
                </c:pt>
                <c:pt idx="78">
                  <c:v>1.8075000000000001</c:v>
                </c:pt>
                <c:pt idx="79">
                  <c:v>0.86024999999999996</c:v>
                </c:pt>
                <c:pt idx="80">
                  <c:v>1.3264</c:v>
                </c:pt>
                <c:pt idx="81">
                  <c:v>1.3998999999999999</c:v>
                </c:pt>
                <c:pt idx="82">
                  <c:v>0.97260000000000002</c:v>
                </c:pt>
                <c:pt idx="83">
                  <c:v>0.57959000000000005</c:v>
                </c:pt>
                <c:pt idx="84">
                  <c:v>0.53417999999999999</c:v>
                </c:pt>
                <c:pt idx="85">
                  <c:v>1.9739</c:v>
                </c:pt>
                <c:pt idx="86">
                  <c:v>1.4333</c:v>
                </c:pt>
                <c:pt idx="87">
                  <c:v>1.3128</c:v>
                </c:pt>
                <c:pt idx="88">
                  <c:v>1.1319999999999999</c:v>
                </c:pt>
                <c:pt idx="89">
                  <c:v>0.40024999999999999</c:v>
                </c:pt>
                <c:pt idx="90">
                  <c:v>1.5238</c:v>
                </c:pt>
                <c:pt idx="91">
                  <c:v>1.0935999999999999</c:v>
                </c:pt>
                <c:pt idx="92">
                  <c:v>1.7121999999999999</c:v>
                </c:pt>
                <c:pt idx="93">
                  <c:v>1.3893</c:v>
                </c:pt>
                <c:pt idx="94">
                  <c:v>1.2250000000000001</c:v>
                </c:pt>
                <c:pt idx="95">
                  <c:v>1.4972000000000001</c:v>
                </c:pt>
                <c:pt idx="96">
                  <c:v>1.2153</c:v>
                </c:pt>
                <c:pt idx="97">
                  <c:v>1.5965</c:v>
                </c:pt>
                <c:pt idx="98">
                  <c:v>0.34897</c:v>
                </c:pt>
                <c:pt idx="99">
                  <c:v>0.98946000000000001</c:v>
                </c:pt>
                <c:pt idx="100">
                  <c:v>1.3628</c:v>
                </c:pt>
                <c:pt idx="101">
                  <c:v>1.0866</c:v>
                </c:pt>
                <c:pt idx="102">
                  <c:v>0.92866000000000004</c:v>
                </c:pt>
                <c:pt idx="103">
                  <c:v>0.61968000000000001</c:v>
                </c:pt>
                <c:pt idx="104">
                  <c:v>1.4888999999999999</c:v>
                </c:pt>
                <c:pt idx="105">
                  <c:v>0.76270000000000004</c:v>
                </c:pt>
                <c:pt idx="106">
                  <c:v>1.7621</c:v>
                </c:pt>
                <c:pt idx="107">
                  <c:v>1.6767000000000001</c:v>
                </c:pt>
                <c:pt idx="108">
                  <c:v>0.49740000000000001</c:v>
                </c:pt>
                <c:pt idx="109">
                  <c:v>1.6555</c:v>
                </c:pt>
                <c:pt idx="110">
                  <c:v>1.1930000000000001</c:v>
                </c:pt>
                <c:pt idx="111">
                  <c:v>0.82623999999999997</c:v>
                </c:pt>
                <c:pt idx="112">
                  <c:v>1.4303999999999999</c:v>
                </c:pt>
                <c:pt idx="113">
                  <c:v>0.96757000000000004</c:v>
                </c:pt>
                <c:pt idx="114">
                  <c:v>0.90817000000000003</c:v>
                </c:pt>
                <c:pt idx="115">
                  <c:v>1.6313</c:v>
                </c:pt>
                <c:pt idx="116">
                  <c:v>1.7821</c:v>
                </c:pt>
                <c:pt idx="117">
                  <c:v>1.1357999999999999</c:v>
                </c:pt>
                <c:pt idx="118">
                  <c:v>1.4623999999999999</c:v>
                </c:pt>
                <c:pt idx="119">
                  <c:v>0.70225000000000004</c:v>
                </c:pt>
              </c:numCache>
            </c:numRef>
          </c:xVal>
          <c:yVal>
            <c:numRef>
              <c:f>'Meta D Prime'!$I$2:$I$121</c:f>
              <c:numCache>
                <c:formatCode>General</c:formatCode>
                <c:ptCount val="120"/>
                <c:pt idx="0">
                  <c:v>0.7</c:v>
                </c:pt>
                <c:pt idx="1">
                  <c:v>0.68332999999999999</c:v>
                </c:pt>
                <c:pt idx="2">
                  <c:v>0.69167000000000001</c:v>
                </c:pt>
                <c:pt idx="3">
                  <c:v>0.73333000000000004</c:v>
                </c:pt>
                <c:pt idx="4">
                  <c:v>0.59167000000000003</c:v>
                </c:pt>
                <c:pt idx="5">
                  <c:v>0.76666999999999996</c:v>
                </c:pt>
                <c:pt idx="6">
                  <c:v>0.73333000000000004</c:v>
                </c:pt>
                <c:pt idx="7">
                  <c:v>0.80832999999999999</c:v>
                </c:pt>
                <c:pt idx="8">
                  <c:v>0.92500000000000004</c:v>
                </c:pt>
                <c:pt idx="9">
                  <c:v>0.8</c:v>
                </c:pt>
                <c:pt idx="10">
                  <c:v>0.75832999999999995</c:v>
                </c:pt>
                <c:pt idx="11">
                  <c:v>0.85</c:v>
                </c:pt>
                <c:pt idx="12">
                  <c:v>0.67500000000000004</c:v>
                </c:pt>
                <c:pt idx="13">
                  <c:v>0.71667000000000003</c:v>
                </c:pt>
                <c:pt idx="14">
                  <c:v>0.66666999999999998</c:v>
                </c:pt>
                <c:pt idx="15">
                  <c:v>0.83333000000000002</c:v>
                </c:pt>
                <c:pt idx="16">
                  <c:v>0.67500000000000004</c:v>
                </c:pt>
                <c:pt idx="17">
                  <c:v>0.73333000000000004</c:v>
                </c:pt>
                <c:pt idx="18">
                  <c:v>0.77500000000000002</c:v>
                </c:pt>
                <c:pt idx="19">
                  <c:v>0.76666999999999996</c:v>
                </c:pt>
                <c:pt idx="20">
                  <c:v>0.73333000000000004</c:v>
                </c:pt>
                <c:pt idx="21">
                  <c:v>0.83333000000000002</c:v>
                </c:pt>
                <c:pt idx="22">
                  <c:v>0.78332999999999997</c:v>
                </c:pt>
                <c:pt idx="23">
                  <c:v>0.70833000000000002</c:v>
                </c:pt>
                <c:pt idx="24">
                  <c:v>0.77500000000000002</c:v>
                </c:pt>
                <c:pt idx="25">
                  <c:v>0.65</c:v>
                </c:pt>
                <c:pt idx="26">
                  <c:v>0.75832999999999995</c:v>
                </c:pt>
                <c:pt idx="27">
                  <c:v>0.80832999999999999</c:v>
                </c:pt>
                <c:pt idx="28">
                  <c:v>0.75</c:v>
                </c:pt>
                <c:pt idx="29">
                  <c:v>0.75</c:v>
                </c:pt>
                <c:pt idx="30">
                  <c:v>0.67500000000000004</c:v>
                </c:pt>
                <c:pt idx="31">
                  <c:v>0.68332999999999999</c:v>
                </c:pt>
                <c:pt idx="32">
                  <c:v>0.83333000000000002</c:v>
                </c:pt>
                <c:pt idx="33">
                  <c:v>0.70833000000000002</c:v>
                </c:pt>
                <c:pt idx="34">
                  <c:v>0.72499999999999998</c:v>
                </c:pt>
                <c:pt idx="35">
                  <c:v>0.70833000000000002</c:v>
                </c:pt>
                <c:pt idx="36">
                  <c:v>0.71667000000000003</c:v>
                </c:pt>
                <c:pt idx="37">
                  <c:v>0.69167000000000001</c:v>
                </c:pt>
                <c:pt idx="38">
                  <c:v>0.73333000000000004</c:v>
                </c:pt>
                <c:pt idx="39">
                  <c:v>0.79166999999999998</c:v>
                </c:pt>
                <c:pt idx="40">
                  <c:v>0.72499999999999998</c:v>
                </c:pt>
                <c:pt idx="41">
                  <c:v>0.74167000000000005</c:v>
                </c:pt>
                <c:pt idx="42">
                  <c:v>0.73333000000000004</c:v>
                </c:pt>
                <c:pt idx="43">
                  <c:v>0.70833000000000002</c:v>
                </c:pt>
                <c:pt idx="44">
                  <c:v>0.72499999999999998</c:v>
                </c:pt>
                <c:pt idx="45">
                  <c:v>0.84167000000000003</c:v>
                </c:pt>
                <c:pt idx="46">
                  <c:v>0.73333000000000004</c:v>
                </c:pt>
                <c:pt idx="47">
                  <c:v>0.71667000000000003</c:v>
                </c:pt>
                <c:pt idx="48">
                  <c:v>0.84167000000000003</c:v>
                </c:pt>
                <c:pt idx="49">
                  <c:v>0.80832999999999999</c:v>
                </c:pt>
                <c:pt idx="50">
                  <c:v>0.72499999999999998</c:v>
                </c:pt>
                <c:pt idx="51">
                  <c:v>0.78332999999999997</c:v>
                </c:pt>
                <c:pt idx="52">
                  <c:v>0.73333000000000004</c:v>
                </c:pt>
                <c:pt idx="53">
                  <c:v>0.88332999999999995</c:v>
                </c:pt>
                <c:pt idx="54">
                  <c:v>0.80832999999999999</c:v>
                </c:pt>
                <c:pt idx="55">
                  <c:v>0.75</c:v>
                </c:pt>
                <c:pt idx="56">
                  <c:v>0.9</c:v>
                </c:pt>
                <c:pt idx="57">
                  <c:v>0.75</c:v>
                </c:pt>
                <c:pt idx="58">
                  <c:v>0.75</c:v>
                </c:pt>
                <c:pt idx="59">
                  <c:v>0.83333000000000002</c:v>
                </c:pt>
                <c:pt idx="60">
                  <c:v>0.625</c:v>
                </c:pt>
                <c:pt idx="61">
                  <c:v>0.6</c:v>
                </c:pt>
                <c:pt idx="62">
                  <c:v>0.69167000000000001</c:v>
                </c:pt>
                <c:pt idx="63">
                  <c:v>0.75</c:v>
                </c:pt>
                <c:pt idx="64">
                  <c:v>0.69167000000000001</c:v>
                </c:pt>
                <c:pt idx="65">
                  <c:v>0.70833000000000002</c:v>
                </c:pt>
                <c:pt idx="66">
                  <c:v>0.74167000000000005</c:v>
                </c:pt>
                <c:pt idx="67">
                  <c:v>0.73333000000000004</c:v>
                </c:pt>
                <c:pt idx="68">
                  <c:v>0.71667000000000003</c:v>
                </c:pt>
                <c:pt idx="69">
                  <c:v>0.7</c:v>
                </c:pt>
                <c:pt idx="70">
                  <c:v>0.7</c:v>
                </c:pt>
                <c:pt idx="71">
                  <c:v>0.78332999999999997</c:v>
                </c:pt>
                <c:pt idx="72">
                  <c:v>0.65</c:v>
                </c:pt>
                <c:pt idx="73">
                  <c:v>0.82499999999999996</c:v>
                </c:pt>
                <c:pt idx="74">
                  <c:v>0.67500000000000004</c:v>
                </c:pt>
                <c:pt idx="75">
                  <c:v>0.75832999999999995</c:v>
                </c:pt>
                <c:pt idx="76">
                  <c:v>0.79166999999999998</c:v>
                </c:pt>
                <c:pt idx="77">
                  <c:v>0.80832999999999999</c:v>
                </c:pt>
                <c:pt idx="78">
                  <c:v>0.74167000000000005</c:v>
                </c:pt>
                <c:pt idx="79">
                  <c:v>0.75832999999999995</c:v>
                </c:pt>
                <c:pt idx="80">
                  <c:v>0.76666999999999996</c:v>
                </c:pt>
                <c:pt idx="81">
                  <c:v>0.78332999999999997</c:v>
                </c:pt>
                <c:pt idx="82">
                  <c:v>0.72499999999999998</c:v>
                </c:pt>
                <c:pt idx="83">
                  <c:v>0.75</c:v>
                </c:pt>
                <c:pt idx="84">
                  <c:v>0.75</c:v>
                </c:pt>
                <c:pt idx="85">
                  <c:v>0.68332999999999999</c:v>
                </c:pt>
                <c:pt idx="86">
                  <c:v>0.75</c:v>
                </c:pt>
                <c:pt idx="87">
                  <c:v>0.68332999999999999</c:v>
                </c:pt>
                <c:pt idx="88">
                  <c:v>0.67500000000000004</c:v>
                </c:pt>
                <c:pt idx="89">
                  <c:v>0.625</c:v>
                </c:pt>
                <c:pt idx="90">
                  <c:v>0.73333000000000004</c:v>
                </c:pt>
                <c:pt idx="91">
                  <c:v>0.74167000000000005</c:v>
                </c:pt>
                <c:pt idx="92">
                  <c:v>0.84167000000000003</c:v>
                </c:pt>
                <c:pt idx="93">
                  <c:v>0.79166999999999998</c:v>
                </c:pt>
                <c:pt idx="94">
                  <c:v>0.8</c:v>
                </c:pt>
                <c:pt idx="95">
                  <c:v>0.77500000000000002</c:v>
                </c:pt>
                <c:pt idx="96">
                  <c:v>0.7</c:v>
                </c:pt>
                <c:pt idx="97">
                  <c:v>0.84167000000000003</c:v>
                </c:pt>
                <c:pt idx="98">
                  <c:v>0.75832999999999995</c:v>
                </c:pt>
                <c:pt idx="99">
                  <c:v>0.72499999999999998</c:v>
                </c:pt>
                <c:pt idx="100">
                  <c:v>0.70833000000000002</c:v>
                </c:pt>
                <c:pt idx="101">
                  <c:v>0.76666999999999996</c:v>
                </c:pt>
                <c:pt idx="102">
                  <c:v>0.72499999999999998</c:v>
                </c:pt>
                <c:pt idx="103">
                  <c:v>0.6</c:v>
                </c:pt>
                <c:pt idx="104">
                  <c:v>0.875</c:v>
                </c:pt>
                <c:pt idx="105">
                  <c:v>0.75832999999999995</c:v>
                </c:pt>
                <c:pt idx="106">
                  <c:v>0.88332999999999995</c:v>
                </c:pt>
                <c:pt idx="107">
                  <c:v>0.75832999999999995</c:v>
                </c:pt>
                <c:pt idx="108">
                  <c:v>0.85</c:v>
                </c:pt>
                <c:pt idx="109">
                  <c:v>0.75</c:v>
                </c:pt>
                <c:pt idx="110">
                  <c:v>0.81667000000000001</c:v>
                </c:pt>
                <c:pt idx="111">
                  <c:v>0.68332999999999999</c:v>
                </c:pt>
                <c:pt idx="112">
                  <c:v>0.73333000000000004</c:v>
                </c:pt>
                <c:pt idx="113">
                  <c:v>0.85</c:v>
                </c:pt>
                <c:pt idx="114">
                  <c:v>0.70833000000000002</c:v>
                </c:pt>
                <c:pt idx="115">
                  <c:v>0.72499999999999998</c:v>
                </c:pt>
                <c:pt idx="116">
                  <c:v>0.75832999999999995</c:v>
                </c:pt>
                <c:pt idx="117">
                  <c:v>0.77500000000000002</c:v>
                </c:pt>
                <c:pt idx="118">
                  <c:v>0.82499999999999996</c:v>
                </c:pt>
                <c:pt idx="119">
                  <c:v>0.74167000000000005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1-EE4C-B5A6-3478D7F7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52256"/>
        <c:axId val="363253888"/>
      </c:scatterChart>
      <c:valAx>
        <c:axId val="3632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3888"/>
        <c:crosses val="autoZero"/>
        <c:crossBetween val="midCat"/>
      </c:valAx>
      <c:valAx>
        <c:axId val="3632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CJ1:</a:t>
            </a:r>
            <a:r>
              <a:rPr lang="en-US" baseline="0"/>
              <a:t> ROC AUC against Meta D Prime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 D Prime'!$G$1</c:f>
              <c:strCache>
                <c:ptCount val="1"/>
                <c:pt idx="0">
                  <c:v>metaDPrime1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'Meta D Prime'!$E$2:$E$121</c:f>
              <c:numCache>
                <c:formatCode>General</c:formatCode>
                <c:ptCount val="120"/>
                <c:pt idx="0">
                  <c:v>0.49120000000000003</c:v>
                </c:pt>
                <c:pt idx="1">
                  <c:v>0.47466000000000003</c:v>
                </c:pt>
                <c:pt idx="2">
                  <c:v>0.55711999999999995</c:v>
                </c:pt>
                <c:pt idx="3">
                  <c:v>0.60241</c:v>
                </c:pt>
                <c:pt idx="4">
                  <c:v>0.54630000000000001</c:v>
                </c:pt>
                <c:pt idx="5">
                  <c:v>0.62221000000000004</c:v>
                </c:pt>
                <c:pt idx="6">
                  <c:v>0.54440999999999995</c:v>
                </c:pt>
                <c:pt idx="7">
                  <c:v>0.50649999999999995</c:v>
                </c:pt>
                <c:pt idx="8">
                  <c:v>0.72529999999999994</c:v>
                </c:pt>
                <c:pt idx="9">
                  <c:v>0.76304000000000005</c:v>
                </c:pt>
                <c:pt idx="10">
                  <c:v>0.66161999999999999</c:v>
                </c:pt>
                <c:pt idx="11">
                  <c:v>0.67115999999999998</c:v>
                </c:pt>
                <c:pt idx="12">
                  <c:v>0.57970999999999995</c:v>
                </c:pt>
                <c:pt idx="13">
                  <c:v>0.57142999999999999</c:v>
                </c:pt>
                <c:pt idx="14">
                  <c:v>0.66925999999999997</c:v>
                </c:pt>
                <c:pt idx="15">
                  <c:v>0.64656999999999998</c:v>
                </c:pt>
                <c:pt idx="16">
                  <c:v>0.44983000000000001</c:v>
                </c:pt>
                <c:pt idx="17">
                  <c:v>0.54412000000000005</c:v>
                </c:pt>
                <c:pt idx="18">
                  <c:v>0.59301000000000004</c:v>
                </c:pt>
                <c:pt idx="19">
                  <c:v>0.55025000000000002</c:v>
                </c:pt>
                <c:pt idx="20">
                  <c:v>0.63827</c:v>
                </c:pt>
                <c:pt idx="21">
                  <c:v>0.70689000000000002</c:v>
                </c:pt>
                <c:pt idx="22">
                  <c:v>0.49443999999999999</c:v>
                </c:pt>
                <c:pt idx="23">
                  <c:v>0.49404999999999999</c:v>
                </c:pt>
                <c:pt idx="24">
                  <c:v>0.74104999999999999</c:v>
                </c:pt>
                <c:pt idx="25">
                  <c:v>0.61282999999999999</c:v>
                </c:pt>
                <c:pt idx="26">
                  <c:v>0.56759999999999999</c:v>
                </c:pt>
                <c:pt idx="27">
                  <c:v>0.60772999999999999</c:v>
                </c:pt>
                <c:pt idx="28">
                  <c:v>0.61151</c:v>
                </c:pt>
                <c:pt idx="29">
                  <c:v>0.58282</c:v>
                </c:pt>
                <c:pt idx="30">
                  <c:v>0.63187000000000004</c:v>
                </c:pt>
                <c:pt idx="31">
                  <c:v>0.55239000000000005</c:v>
                </c:pt>
                <c:pt idx="32">
                  <c:v>0.57447000000000004</c:v>
                </c:pt>
                <c:pt idx="33">
                  <c:v>0.55361000000000005</c:v>
                </c:pt>
                <c:pt idx="34">
                  <c:v>0.49675000000000002</c:v>
                </c:pt>
                <c:pt idx="35">
                  <c:v>0.46428999999999998</c:v>
                </c:pt>
                <c:pt idx="36">
                  <c:v>0.76093999999999995</c:v>
                </c:pt>
                <c:pt idx="37">
                  <c:v>0.55361000000000005</c:v>
                </c:pt>
                <c:pt idx="38">
                  <c:v>0.63458999999999999</c:v>
                </c:pt>
                <c:pt idx="39">
                  <c:v>0.67161999999999999</c:v>
                </c:pt>
                <c:pt idx="40">
                  <c:v>0.67254999999999998</c:v>
                </c:pt>
                <c:pt idx="41">
                  <c:v>0.54152999999999996</c:v>
                </c:pt>
                <c:pt idx="42">
                  <c:v>0.50992000000000004</c:v>
                </c:pt>
                <c:pt idx="43">
                  <c:v>0.55125000000000002</c:v>
                </c:pt>
                <c:pt idx="44">
                  <c:v>0.71338000000000001</c:v>
                </c:pt>
                <c:pt idx="45">
                  <c:v>0.75582000000000005</c:v>
                </c:pt>
                <c:pt idx="46">
                  <c:v>0.60202999999999995</c:v>
                </c:pt>
                <c:pt idx="47">
                  <c:v>0.63061999999999996</c:v>
                </c:pt>
                <c:pt idx="48">
                  <c:v>0.71077999999999997</c:v>
                </c:pt>
                <c:pt idx="49">
                  <c:v>0.68200000000000005</c:v>
                </c:pt>
                <c:pt idx="50">
                  <c:v>0.50688999999999995</c:v>
                </c:pt>
                <c:pt idx="51">
                  <c:v>0.70333000000000001</c:v>
                </c:pt>
                <c:pt idx="52">
                  <c:v>0.60328000000000004</c:v>
                </c:pt>
                <c:pt idx="53">
                  <c:v>0.7873</c:v>
                </c:pt>
                <c:pt idx="54">
                  <c:v>0.71614999999999995</c:v>
                </c:pt>
                <c:pt idx="55">
                  <c:v>0.41653000000000001</c:v>
                </c:pt>
                <c:pt idx="56">
                  <c:v>0.65137999999999996</c:v>
                </c:pt>
                <c:pt idx="57">
                  <c:v>0.61851999999999996</c:v>
                </c:pt>
                <c:pt idx="58">
                  <c:v>0.64154</c:v>
                </c:pt>
                <c:pt idx="59">
                  <c:v>0.64768999999999999</c:v>
                </c:pt>
                <c:pt idx="60">
                  <c:v>0.45136999999999999</c:v>
                </c:pt>
                <c:pt idx="61">
                  <c:v>0.53200000000000003</c:v>
                </c:pt>
                <c:pt idx="62">
                  <c:v>0.45169999999999999</c:v>
                </c:pt>
                <c:pt idx="63">
                  <c:v>0.57579999999999998</c:v>
                </c:pt>
                <c:pt idx="64">
                  <c:v>0.52710999999999997</c:v>
                </c:pt>
                <c:pt idx="65">
                  <c:v>0.47093000000000002</c:v>
                </c:pt>
                <c:pt idx="66">
                  <c:v>0.55705000000000005</c:v>
                </c:pt>
                <c:pt idx="67">
                  <c:v>0.57506000000000002</c:v>
                </c:pt>
                <c:pt idx="68">
                  <c:v>0.49919000000000002</c:v>
                </c:pt>
                <c:pt idx="69">
                  <c:v>0.50756000000000001</c:v>
                </c:pt>
                <c:pt idx="70">
                  <c:v>0.69064999999999999</c:v>
                </c:pt>
                <c:pt idx="71">
                  <c:v>0.51054999999999995</c:v>
                </c:pt>
                <c:pt idx="72">
                  <c:v>0.56074000000000002</c:v>
                </c:pt>
                <c:pt idx="73">
                  <c:v>0.72968</c:v>
                </c:pt>
                <c:pt idx="74">
                  <c:v>0.59436999999999995</c:v>
                </c:pt>
                <c:pt idx="75">
                  <c:v>0.57630000000000003</c:v>
                </c:pt>
                <c:pt idx="76">
                  <c:v>0.63407000000000002</c:v>
                </c:pt>
                <c:pt idx="77">
                  <c:v>0.72084000000000004</c:v>
                </c:pt>
                <c:pt idx="78">
                  <c:v>0.61046</c:v>
                </c:pt>
                <c:pt idx="79">
                  <c:v>0.65719000000000005</c:v>
                </c:pt>
                <c:pt idx="80">
                  <c:v>0.67110999999999998</c:v>
                </c:pt>
                <c:pt idx="81">
                  <c:v>0.68703999999999998</c:v>
                </c:pt>
                <c:pt idx="82">
                  <c:v>0.52941000000000005</c:v>
                </c:pt>
                <c:pt idx="83">
                  <c:v>0.61199999999999999</c:v>
                </c:pt>
                <c:pt idx="84">
                  <c:v>0.52741000000000005</c:v>
                </c:pt>
                <c:pt idx="85">
                  <c:v>0.64919000000000004</c:v>
                </c:pt>
                <c:pt idx="86">
                  <c:v>0.71504000000000001</c:v>
                </c:pt>
                <c:pt idx="87">
                  <c:v>0.58245999999999998</c:v>
                </c:pt>
                <c:pt idx="88">
                  <c:v>0.56106</c:v>
                </c:pt>
                <c:pt idx="89">
                  <c:v>0.53113999999999995</c:v>
                </c:pt>
                <c:pt idx="90">
                  <c:v>0.50370000000000004</c:v>
                </c:pt>
                <c:pt idx="91">
                  <c:v>0.61931999999999998</c:v>
                </c:pt>
                <c:pt idx="92">
                  <c:v>0.61907000000000001</c:v>
                </c:pt>
                <c:pt idx="93">
                  <c:v>0.62067000000000005</c:v>
                </c:pt>
                <c:pt idx="94">
                  <c:v>0.61451999999999996</c:v>
                </c:pt>
                <c:pt idx="95">
                  <c:v>0.66866000000000003</c:v>
                </c:pt>
                <c:pt idx="96">
                  <c:v>0.65368999999999999</c:v>
                </c:pt>
                <c:pt idx="97">
                  <c:v>0.65263000000000004</c:v>
                </c:pt>
                <c:pt idx="98">
                  <c:v>0.64115999999999995</c:v>
                </c:pt>
                <c:pt idx="99">
                  <c:v>0.54059999999999997</c:v>
                </c:pt>
                <c:pt idx="100">
                  <c:v>0.59472999999999998</c:v>
                </c:pt>
                <c:pt idx="101">
                  <c:v>0.57013000000000003</c:v>
                </c:pt>
                <c:pt idx="102">
                  <c:v>0.64588000000000001</c:v>
                </c:pt>
                <c:pt idx="103">
                  <c:v>0.57545000000000002</c:v>
                </c:pt>
                <c:pt idx="104">
                  <c:v>0.59745999999999999</c:v>
                </c:pt>
                <c:pt idx="105">
                  <c:v>0.50746000000000002</c:v>
                </c:pt>
                <c:pt idx="106">
                  <c:v>0.77829999999999999</c:v>
                </c:pt>
                <c:pt idx="107">
                  <c:v>0.78052999999999995</c:v>
                </c:pt>
                <c:pt idx="108">
                  <c:v>0.60297000000000001</c:v>
                </c:pt>
                <c:pt idx="109">
                  <c:v>0.61570000000000003</c:v>
                </c:pt>
                <c:pt idx="110">
                  <c:v>0.69377999999999995</c:v>
                </c:pt>
                <c:pt idx="111">
                  <c:v>0.63773000000000002</c:v>
                </c:pt>
                <c:pt idx="112">
                  <c:v>0.62641999999999998</c:v>
                </c:pt>
                <c:pt idx="113">
                  <c:v>0.66015999999999997</c:v>
                </c:pt>
                <c:pt idx="114">
                  <c:v>0.58655999999999997</c:v>
                </c:pt>
                <c:pt idx="115">
                  <c:v>0.4884</c:v>
                </c:pt>
                <c:pt idx="116">
                  <c:v>0.64829000000000003</c:v>
                </c:pt>
                <c:pt idx="117">
                  <c:v>0.67293999999999998</c:v>
                </c:pt>
                <c:pt idx="118">
                  <c:v>0.62851999999999997</c:v>
                </c:pt>
                <c:pt idx="119">
                  <c:v>0.54861000000000004</c:v>
                </c:pt>
              </c:numCache>
            </c:numRef>
          </c:xVal>
          <c:yVal>
            <c:numRef>
              <c:f>'Meta D Prime'!$G$2:$G$121</c:f>
              <c:numCache>
                <c:formatCode>General</c:formatCode>
                <c:ptCount val="120"/>
                <c:pt idx="0">
                  <c:v>-9.6611000000000002E-2</c:v>
                </c:pt>
                <c:pt idx="1">
                  <c:v>-0.15273999999999999</c:v>
                </c:pt>
                <c:pt idx="2">
                  <c:v>0.45710000000000001</c:v>
                </c:pt>
                <c:pt idx="3">
                  <c:v>0.60007999999999995</c:v>
                </c:pt>
                <c:pt idx="4">
                  <c:v>0.52971000000000001</c:v>
                </c:pt>
                <c:pt idx="5">
                  <c:v>1.0903</c:v>
                </c:pt>
                <c:pt idx="6">
                  <c:v>0.17613000000000001</c:v>
                </c:pt>
                <c:pt idx="7">
                  <c:v>2.7012999999999999E-4</c:v>
                </c:pt>
                <c:pt idx="8">
                  <c:v>1.2462</c:v>
                </c:pt>
                <c:pt idx="9">
                  <c:v>1.8991</c:v>
                </c:pt>
                <c:pt idx="10">
                  <c:v>0.69160999999999995</c:v>
                </c:pt>
                <c:pt idx="11">
                  <c:v>1.0653999999999999</c:v>
                </c:pt>
                <c:pt idx="12">
                  <c:v>1.1346000000000001</c:v>
                </c:pt>
                <c:pt idx="13">
                  <c:v>0.55611999999999995</c:v>
                </c:pt>
                <c:pt idx="14">
                  <c:v>0.81018999999999997</c:v>
                </c:pt>
                <c:pt idx="15">
                  <c:v>0.94355999999999995</c:v>
                </c:pt>
                <c:pt idx="16">
                  <c:v>0.18614</c:v>
                </c:pt>
                <c:pt idx="17">
                  <c:v>-0.12683</c:v>
                </c:pt>
                <c:pt idx="18">
                  <c:v>0.85146999999999995</c:v>
                </c:pt>
                <c:pt idx="19">
                  <c:v>0.76107000000000002</c:v>
                </c:pt>
                <c:pt idx="20">
                  <c:v>1.0979000000000001</c:v>
                </c:pt>
                <c:pt idx="21">
                  <c:v>0.94769999999999999</c:v>
                </c:pt>
                <c:pt idx="22">
                  <c:v>9.1532000000000002E-2</c:v>
                </c:pt>
                <c:pt idx="23">
                  <c:v>-0.39911000000000002</c:v>
                </c:pt>
                <c:pt idx="24">
                  <c:v>1.6742999999999999</c:v>
                </c:pt>
                <c:pt idx="25">
                  <c:v>1.0774999999999999</c:v>
                </c:pt>
                <c:pt idx="26">
                  <c:v>0.54037999999999997</c:v>
                </c:pt>
                <c:pt idx="27">
                  <c:v>0.31985000000000002</c:v>
                </c:pt>
                <c:pt idx="28">
                  <c:v>0.79583999999999999</c:v>
                </c:pt>
                <c:pt idx="29">
                  <c:v>1.0190999999999999</c:v>
                </c:pt>
                <c:pt idx="30">
                  <c:v>0.69547000000000003</c:v>
                </c:pt>
                <c:pt idx="31">
                  <c:v>0.67088000000000003</c:v>
                </c:pt>
                <c:pt idx="32">
                  <c:v>0.55730999999999997</c:v>
                </c:pt>
                <c:pt idx="33">
                  <c:v>0.74063999999999997</c:v>
                </c:pt>
                <c:pt idx="34">
                  <c:v>0.16400999999999999</c:v>
                </c:pt>
                <c:pt idx="35">
                  <c:v>2.8736999999999999E-3</c:v>
                </c:pt>
                <c:pt idx="36">
                  <c:v>1.8559000000000001</c:v>
                </c:pt>
                <c:pt idx="37">
                  <c:v>0.53656000000000004</c:v>
                </c:pt>
                <c:pt idx="38">
                  <c:v>0.85968999999999995</c:v>
                </c:pt>
                <c:pt idx="39">
                  <c:v>0.96287999999999996</c:v>
                </c:pt>
                <c:pt idx="40">
                  <c:v>0.98133999999999999</c:v>
                </c:pt>
                <c:pt idx="41">
                  <c:v>0.39633000000000002</c:v>
                </c:pt>
                <c:pt idx="42">
                  <c:v>0.18792</c:v>
                </c:pt>
                <c:pt idx="43">
                  <c:v>0.27209</c:v>
                </c:pt>
                <c:pt idx="44">
                  <c:v>1.246</c:v>
                </c:pt>
                <c:pt idx="45">
                  <c:v>1.7706</c:v>
                </c:pt>
                <c:pt idx="46">
                  <c:v>0.16574</c:v>
                </c:pt>
                <c:pt idx="47">
                  <c:v>0.69188000000000005</c:v>
                </c:pt>
                <c:pt idx="48">
                  <c:v>1.7084999999999999</c:v>
                </c:pt>
                <c:pt idx="49">
                  <c:v>1.0922000000000001</c:v>
                </c:pt>
                <c:pt idx="50">
                  <c:v>-6.1005999999999998E-2</c:v>
                </c:pt>
                <c:pt idx="51">
                  <c:v>1.5165</c:v>
                </c:pt>
                <c:pt idx="52">
                  <c:v>0.76985000000000003</c:v>
                </c:pt>
                <c:pt idx="53">
                  <c:v>1.5553999999999999</c:v>
                </c:pt>
                <c:pt idx="54">
                  <c:v>1.6183000000000001</c:v>
                </c:pt>
                <c:pt idx="55">
                  <c:v>-0.45507999999999998</c:v>
                </c:pt>
                <c:pt idx="56">
                  <c:v>1.4109</c:v>
                </c:pt>
                <c:pt idx="57">
                  <c:v>0.80322000000000005</c:v>
                </c:pt>
                <c:pt idx="58">
                  <c:v>1.1615</c:v>
                </c:pt>
                <c:pt idx="59">
                  <c:v>1.0216000000000001</c:v>
                </c:pt>
                <c:pt idx="60">
                  <c:v>-7.2535999999999998E-3</c:v>
                </c:pt>
                <c:pt idx="61">
                  <c:v>0.1038</c:v>
                </c:pt>
                <c:pt idx="62">
                  <c:v>0.23519000000000001</c:v>
                </c:pt>
                <c:pt idx="63">
                  <c:v>0.78456999999999999</c:v>
                </c:pt>
                <c:pt idx="64">
                  <c:v>0.14366999999999999</c:v>
                </c:pt>
                <c:pt idx="65">
                  <c:v>-0.16830999999999999</c:v>
                </c:pt>
                <c:pt idx="66">
                  <c:v>0.40856999999999999</c:v>
                </c:pt>
                <c:pt idx="67">
                  <c:v>0.66961999999999999</c:v>
                </c:pt>
                <c:pt idx="68">
                  <c:v>0.24471999999999999</c:v>
                </c:pt>
                <c:pt idx="69">
                  <c:v>0.45194000000000001</c:v>
                </c:pt>
                <c:pt idx="70">
                  <c:v>1.1349</c:v>
                </c:pt>
                <c:pt idx="71">
                  <c:v>0.36027999999999999</c:v>
                </c:pt>
                <c:pt idx="72">
                  <c:v>0.37285000000000001</c:v>
                </c:pt>
                <c:pt idx="73">
                  <c:v>1.5707</c:v>
                </c:pt>
                <c:pt idx="74">
                  <c:v>0.83816999999999997</c:v>
                </c:pt>
                <c:pt idx="75">
                  <c:v>0.86553000000000002</c:v>
                </c:pt>
                <c:pt idx="76">
                  <c:v>0.81250999999999995</c:v>
                </c:pt>
                <c:pt idx="77">
                  <c:v>1.2493000000000001</c:v>
                </c:pt>
                <c:pt idx="78">
                  <c:v>0.52168999999999999</c:v>
                </c:pt>
                <c:pt idx="79">
                  <c:v>1.0467</c:v>
                </c:pt>
                <c:pt idx="80">
                  <c:v>1.0078</c:v>
                </c:pt>
                <c:pt idx="81">
                  <c:v>1.0229999999999999</c:v>
                </c:pt>
                <c:pt idx="82">
                  <c:v>1.3701000000000001</c:v>
                </c:pt>
                <c:pt idx="83">
                  <c:v>0.64610999999999996</c:v>
                </c:pt>
                <c:pt idx="84">
                  <c:v>0.30842000000000003</c:v>
                </c:pt>
                <c:pt idx="85">
                  <c:v>1.3255999999999999</c:v>
                </c:pt>
                <c:pt idx="86">
                  <c:v>1.0006999999999999</c:v>
                </c:pt>
                <c:pt idx="87">
                  <c:v>5.2368999999999999E-2</c:v>
                </c:pt>
                <c:pt idx="88">
                  <c:v>0.55132000000000003</c:v>
                </c:pt>
                <c:pt idx="89">
                  <c:v>0.24531</c:v>
                </c:pt>
                <c:pt idx="90">
                  <c:v>-0.15756999999999999</c:v>
                </c:pt>
                <c:pt idx="91">
                  <c:v>0.81415000000000004</c:v>
                </c:pt>
                <c:pt idx="92">
                  <c:v>0.70328000000000002</c:v>
                </c:pt>
                <c:pt idx="93">
                  <c:v>1.4787999999999999</c:v>
                </c:pt>
                <c:pt idx="94">
                  <c:v>0.91851000000000005</c:v>
                </c:pt>
                <c:pt idx="95">
                  <c:v>1.1145</c:v>
                </c:pt>
                <c:pt idx="96">
                  <c:v>1.1987000000000001</c:v>
                </c:pt>
                <c:pt idx="97">
                  <c:v>1.3358000000000001</c:v>
                </c:pt>
                <c:pt idx="98">
                  <c:v>0.78388000000000002</c:v>
                </c:pt>
                <c:pt idx="99">
                  <c:v>0.64722999999999997</c:v>
                </c:pt>
                <c:pt idx="100">
                  <c:v>0.73533999999999999</c:v>
                </c:pt>
                <c:pt idx="101">
                  <c:v>0.60487999999999997</c:v>
                </c:pt>
                <c:pt idx="102">
                  <c:v>0.95942000000000005</c:v>
                </c:pt>
                <c:pt idx="103">
                  <c:v>0.54064999999999996</c:v>
                </c:pt>
                <c:pt idx="104">
                  <c:v>0.53861999999999999</c:v>
                </c:pt>
                <c:pt idx="105">
                  <c:v>0.10766000000000001</c:v>
                </c:pt>
                <c:pt idx="106">
                  <c:v>1.7669999999999999</c:v>
                </c:pt>
                <c:pt idx="107">
                  <c:v>1.7833000000000001</c:v>
                </c:pt>
                <c:pt idx="108">
                  <c:v>0.67496999999999996</c:v>
                </c:pt>
                <c:pt idx="109">
                  <c:v>1.0900000000000001</c:v>
                </c:pt>
                <c:pt idx="110">
                  <c:v>1.2053</c:v>
                </c:pt>
                <c:pt idx="111">
                  <c:v>0.64390999999999998</c:v>
                </c:pt>
                <c:pt idx="112">
                  <c:v>0.99816000000000005</c:v>
                </c:pt>
                <c:pt idx="113">
                  <c:v>1.2199</c:v>
                </c:pt>
                <c:pt idx="114">
                  <c:v>0.84540000000000004</c:v>
                </c:pt>
                <c:pt idx="115">
                  <c:v>0.20119999999999999</c:v>
                </c:pt>
                <c:pt idx="116">
                  <c:v>1.8827</c:v>
                </c:pt>
                <c:pt idx="117">
                  <c:v>1.2573000000000001</c:v>
                </c:pt>
                <c:pt idx="118">
                  <c:v>1.1128</c:v>
                </c:pt>
                <c:pt idx="119">
                  <c:v>0.41554000000000002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D-0746-856C-6804C5147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79104"/>
        <c:axId val="879239936"/>
      </c:scatterChart>
      <c:valAx>
        <c:axId val="3704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39936"/>
        <c:crosses val="autoZero"/>
        <c:crossBetween val="midCat"/>
      </c:valAx>
      <c:valAx>
        <c:axId val="8792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AUC against Accuracy for Cj1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 D Prime'!$B$1</c:f>
              <c:strCache>
                <c:ptCount val="1"/>
                <c:pt idx="0">
                  <c:v>correctInitial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'Meta D Prime'!$E$2:$E$121</c:f>
              <c:numCache>
                <c:formatCode>General</c:formatCode>
                <c:ptCount val="120"/>
                <c:pt idx="0">
                  <c:v>0.49120000000000003</c:v>
                </c:pt>
                <c:pt idx="1">
                  <c:v>0.47466000000000003</c:v>
                </c:pt>
                <c:pt idx="2">
                  <c:v>0.55711999999999995</c:v>
                </c:pt>
                <c:pt idx="3">
                  <c:v>0.60241</c:v>
                </c:pt>
                <c:pt idx="4">
                  <c:v>0.54630000000000001</c:v>
                </c:pt>
                <c:pt idx="5">
                  <c:v>0.62221000000000004</c:v>
                </c:pt>
                <c:pt idx="6">
                  <c:v>0.54440999999999995</c:v>
                </c:pt>
                <c:pt idx="7">
                  <c:v>0.50649999999999995</c:v>
                </c:pt>
                <c:pt idx="8">
                  <c:v>0.72529999999999994</c:v>
                </c:pt>
                <c:pt idx="9">
                  <c:v>0.76304000000000005</c:v>
                </c:pt>
                <c:pt idx="10">
                  <c:v>0.66161999999999999</c:v>
                </c:pt>
                <c:pt idx="11">
                  <c:v>0.67115999999999998</c:v>
                </c:pt>
                <c:pt idx="12">
                  <c:v>0.57970999999999995</c:v>
                </c:pt>
                <c:pt idx="13">
                  <c:v>0.57142999999999999</c:v>
                </c:pt>
                <c:pt idx="14">
                  <c:v>0.66925999999999997</c:v>
                </c:pt>
                <c:pt idx="15">
                  <c:v>0.64656999999999998</c:v>
                </c:pt>
                <c:pt idx="16">
                  <c:v>0.44983000000000001</c:v>
                </c:pt>
                <c:pt idx="17">
                  <c:v>0.54412000000000005</c:v>
                </c:pt>
                <c:pt idx="18">
                  <c:v>0.59301000000000004</c:v>
                </c:pt>
                <c:pt idx="19">
                  <c:v>0.55025000000000002</c:v>
                </c:pt>
                <c:pt idx="20">
                  <c:v>0.63827</c:v>
                </c:pt>
                <c:pt idx="21">
                  <c:v>0.70689000000000002</c:v>
                </c:pt>
                <c:pt idx="22">
                  <c:v>0.49443999999999999</c:v>
                </c:pt>
                <c:pt idx="23">
                  <c:v>0.49404999999999999</c:v>
                </c:pt>
                <c:pt idx="24">
                  <c:v>0.74104999999999999</c:v>
                </c:pt>
                <c:pt idx="25">
                  <c:v>0.61282999999999999</c:v>
                </c:pt>
                <c:pt idx="26">
                  <c:v>0.56759999999999999</c:v>
                </c:pt>
                <c:pt idx="27">
                  <c:v>0.60772999999999999</c:v>
                </c:pt>
                <c:pt idx="28">
                  <c:v>0.61151</c:v>
                </c:pt>
                <c:pt idx="29">
                  <c:v>0.58282</c:v>
                </c:pt>
                <c:pt idx="30">
                  <c:v>0.63187000000000004</c:v>
                </c:pt>
                <c:pt idx="31">
                  <c:v>0.55239000000000005</c:v>
                </c:pt>
                <c:pt idx="32">
                  <c:v>0.57447000000000004</c:v>
                </c:pt>
                <c:pt idx="33">
                  <c:v>0.55361000000000005</c:v>
                </c:pt>
                <c:pt idx="34">
                  <c:v>0.49675000000000002</c:v>
                </c:pt>
                <c:pt idx="35">
                  <c:v>0.46428999999999998</c:v>
                </c:pt>
                <c:pt idx="36">
                  <c:v>0.76093999999999995</c:v>
                </c:pt>
                <c:pt idx="37">
                  <c:v>0.55361000000000005</c:v>
                </c:pt>
                <c:pt idx="38">
                  <c:v>0.63458999999999999</c:v>
                </c:pt>
                <c:pt idx="39">
                  <c:v>0.67161999999999999</c:v>
                </c:pt>
                <c:pt idx="40">
                  <c:v>0.67254999999999998</c:v>
                </c:pt>
                <c:pt idx="41">
                  <c:v>0.54152999999999996</c:v>
                </c:pt>
                <c:pt idx="42">
                  <c:v>0.50992000000000004</c:v>
                </c:pt>
                <c:pt idx="43">
                  <c:v>0.55125000000000002</c:v>
                </c:pt>
                <c:pt idx="44">
                  <c:v>0.71338000000000001</c:v>
                </c:pt>
                <c:pt idx="45">
                  <c:v>0.75582000000000005</c:v>
                </c:pt>
                <c:pt idx="46">
                  <c:v>0.60202999999999995</c:v>
                </c:pt>
                <c:pt idx="47">
                  <c:v>0.63061999999999996</c:v>
                </c:pt>
                <c:pt idx="48">
                  <c:v>0.71077999999999997</c:v>
                </c:pt>
                <c:pt idx="49">
                  <c:v>0.68200000000000005</c:v>
                </c:pt>
                <c:pt idx="50">
                  <c:v>0.50688999999999995</c:v>
                </c:pt>
                <c:pt idx="51">
                  <c:v>0.70333000000000001</c:v>
                </c:pt>
                <c:pt idx="52">
                  <c:v>0.60328000000000004</c:v>
                </c:pt>
                <c:pt idx="53">
                  <c:v>0.7873</c:v>
                </c:pt>
                <c:pt idx="54">
                  <c:v>0.71614999999999995</c:v>
                </c:pt>
                <c:pt idx="55">
                  <c:v>0.41653000000000001</c:v>
                </c:pt>
                <c:pt idx="56">
                  <c:v>0.65137999999999996</c:v>
                </c:pt>
                <c:pt idx="57">
                  <c:v>0.61851999999999996</c:v>
                </c:pt>
                <c:pt idx="58">
                  <c:v>0.64154</c:v>
                </c:pt>
                <c:pt idx="59">
                  <c:v>0.64768999999999999</c:v>
                </c:pt>
                <c:pt idx="60">
                  <c:v>0.45136999999999999</c:v>
                </c:pt>
                <c:pt idx="61">
                  <c:v>0.53200000000000003</c:v>
                </c:pt>
                <c:pt idx="62">
                  <c:v>0.45169999999999999</c:v>
                </c:pt>
                <c:pt idx="63">
                  <c:v>0.57579999999999998</c:v>
                </c:pt>
                <c:pt idx="64">
                  <c:v>0.52710999999999997</c:v>
                </c:pt>
                <c:pt idx="65">
                  <c:v>0.47093000000000002</c:v>
                </c:pt>
                <c:pt idx="66">
                  <c:v>0.55705000000000005</c:v>
                </c:pt>
                <c:pt idx="67">
                  <c:v>0.57506000000000002</c:v>
                </c:pt>
                <c:pt idx="68">
                  <c:v>0.49919000000000002</c:v>
                </c:pt>
                <c:pt idx="69">
                  <c:v>0.50756000000000001</c:v>
                </c:pt>
                <c:pt idx="70">
                  <c:v>0.69064999999999999</c:v>
                </c:pt>
                <c:pt idx="71">
                  <c:v>0.51054999999999995</c:v>
                </c:pt>
                <c:pt idx="72">
                  <c:v>0.56074000000000002</c:v>
                </c:pt>
                <c:pt idx="73">
                  <c:v>0.72968</c:v>
                </c:pt>
                <c:pt idx="74">
                  <c:v>0.59436999999999995</c:v>
                </c:pt>
                <c:pt idx="75">
                  <c:v>0.57630000000000003</c:v>
                </c:pt>
                <c:pt idx="76">
                  <c:v>0.63407000000000002</c:v>
                </c:pt>
                <c:pt idx="77">
                  <c:v>0.72084000000000004</c:v>
                </c:pt>
                <c:pt idx="78">
                  <c:v>0.61046</c:v>
                </c:pt>
                <c:pt idx="79">
                  <c:v>0.65719000000000005</c:v>
                </c:pt>
                <c:pt idx="80">
                  <c:v>0.67110999999999998</c:v>
                </c:pt>
                <c:pt idx="81">
                  <c:v>0.68703999999999998</c:v>
                </c:pt>
                <c:pt idx="82">
                  <c:v>0.52941000000000005</c:v>
                </c:pt>
                <c:pt idx="83">
                  <c:v>0.61199999999999999</c:v>
                </c:pt>
                <c:pt idx="84">
                  <c:v>0.52741000000000005</c:v>
                </c:pt>
                <c:pt idx="85">
                  <c:v>0.64919000000000004</c:v>
                </c:pt>
                <c:pt idx="86">
                  <c:v>0.71504000000000001</c:v>
                </c:pt>
                <c:pt idx="87">
                  <c:v>0.58245999999999998</c:v>
                </c:pt>
                <c:pt idx="88">
                  <c:v>0.56106</c:v>
                </c:pt>
                <c:pt idx="89">
                  <c:v>0.53113999999999995</c:v>
                </c:pt>
                <c:pt idx="90">
                  <c:v>0.50370000000000004</c:v>
                </c:pt>
                <c:pt idx="91">
                  <c:v>0.61931999999999998</c:v>
                </c:pt>
                <c:pt idx="92">
                  <c:v>0.61907000000000001</c:v>
                </c:pt>
                <c:pt idx="93">
                  <c:v>0.62067000000000005</c:v>
                </c:pt>
                <c:pt idx="94">
                  <c:v>0.61451999999999996</c:v>
                </c:pt>
                <c:pt idx="95">
                  <c:v>0.66866000000000003</c:v>
                </c:pt>
                <c:pt idx="96">
                  <c:v>0.65368999999999999</c:v>
                </c:pt>
                <c:pt idx="97">
                  <c:v>0.65263000000000004</c:v>
                </c:pt>
                <c:pt idx="98">
                  <c:v>0.64115999999999995</c:v>
                </c:pt>
                <c:pt idx="99">
                  <c:v>0.54059999999999997</c:v>
                </c:pt>
                <c:pt idx="100">
                  <c:v>0.59472999999999998</c:v>
                </c:pt>
                <c:pt idx="101">
                  <c:v>0.57013000000000003</c:v>
                </c:pt>
                <c:pt idx="102">
                  <c:v>0.64588000000000001</c:v>
                </c:pt>
                <c:pt idx="103">
                  <c:v>0.57545000000000002</c:v>
                </c:pt>
                <c:pt idx="104">
                  <c:v>0.59745999999999999</c:v>
                </c:pt>
                <c:pt idx="105">
                  <c:v>0.50746000000000002</c:v>
                </c:pt>
                <c:pt idx="106">
                  <c:v>0.77829999999999999</c:v>
                </c:pt>
                <c:pt idx="107">
                  <c:v>0.78052999999999995</c:v>
                </c:pt>
                <c:pt idx="108">
                  <c:v>0.60297000000000001</c:v>
                </c:pt>
                <c:pt idx="109">
                  <c:v>0.61570000000000003</c:v>
                </c:pt>
                <c:pt idx="110">
                  <c:v>0.69377999999999995</c:v>
                </c:pt>
                <c:pt idx="111">
                  <c:v>0.63773000000000002</c:v>
                </c:pt>
                <c:pt idx="112">
                  <c:v>0.62641999999999998</c:v>
                </c:pt>
                <c:pt idx="113">
                  <c:v>0.66015999999999997</c:v>
                </c:pt>
                <c:pt idx="114">
                  <c:v>0.58655999999999997</c:v>
                </c:pt>
                <c:pt idx="115">
                  <c:v>0.4884</c:v>
                </c:pt>
                <c:pt idx="116">
                  <c:v>0.64829000000000003</c:v>
                </c:pt>
                <c:pt idx="117">
                  <c:v>0.67293999999999998</c:v>
                </c:pt>
                <c:pt idx="118">
                  <c:v>0.62851999999999997</c:v>
                </c:pt>
                <c:pt idx="119">
                  <c:v>0.54861000000000004</c:v>
                </c:pt>
              </c:numCache>
            </c:numRef>
          </c:xVal>
          <c:yVal>
            <c:numRef>
              <c:f>'Meta D Prime'!$B$2:$B$121</c:f>
              <c:numCache>
                <c:formatCode>General</c:formatCode>
                <c:ptCount val="120"/>
                <c:pt idx="0">
                  <c:v>0.65832999999999997</c:v>
                </c:pt>
                <c:pt idx="1">
                  <c:v>0.65</c:v>
                </c:pt>
                <c:pt idx="2">
                  <c:v>0.68332999999999999</c:v>
                </c:pt>
                <c:pt idx="3">
                  <c:v>0.69167000000000001</c:v>
                </c:pt>
                <c:pt idx="4">
                  <c:v>0.6</c:v>
                </c:pt>
                <c:pt idx="5">
                  <c:v>0.75832999999999995</c:v>
                </c:pt>
                <c:pt idx="6">
                  <c:v>0.72499999999999998</c:v>
                </c:pt>
                <c:pt idx="7">
                  <c:v>0.80832999999999999</c:v>
                </c:pt>
                <c:pt idx="8">
                  <c:v>0.85833000000000004</c:v>
                </c:pt>
                <c:pt idx="9">
                  <c:v>0.77500000000000002</c:v>
                </c:pt>
                <c:pt idx="10">
                  <c:v>0.65832999999999997</c:v>
                </c:pt>
                <c:pt idx="11">
                  <c:v>0.79166999999999998</c:v>
                </c:pt>
                <c:pt idx="12">
                  <c:v>0.60833000000000004</c:v>
                </c:pt>
                <c:pt idx="13">
                  <c:v>0.65</c:v>
                </c:pt>
                <c:pt idx="14">
                  <c:v>0.63332999999999995</c:v>
                </c:pt>
                <c:pt idx="15">
                  <c:v>0.81667000000000001</c:v>
                </c:pt>
                <c:pt idx="16">
                  <c:v>0.65832999999999997</c:v>
                </c:pt>
                <c:pt idx="17">
                  <c:v>0.71667000000000003</c:v>
                </c:pt>
                <c:pt idx="18">
                  <c:v>0.80832999999999999</c:v>
                </c:pt>
                <c:pt idx="19">
                  <c:v>0.70833000000000002</c:v>
                </c:pt>
                <c:pt idx="20">
                  <c:v>0.74167000000000005</c:v>
                </c:pt>
                <c:pt idx="21">
                  <c:v>0.77500000000000002</c:v>
                </c:pt>
                <c:pt idx="22">
                  <c:v>0.75</c:v>
                </c:pt>
                <c:pt idx="23">
                  <c:v>0.7</c:v>
                </c:pt>
                <c:pt idx="24">
                  <c:v>0.79166999999999998</c:v>
                </c:pt>
                <c:pt idx="25">
                  <c:v>0.69167000000000001</c:v>
                </c:pt>
                <c:pt idx="26">
                  <c:v>0.74167000000000005</c:v>
                </c:pt>
                <c:pt idx="27">
                  <c:v>0.70833000000000002</c:v>
                </c:pt>
                <c:pt idx="28">
                  <c:v>0.73333000000000004</c:v>
                </c:pt>
                <c:pt idx="29">
                  <c:v>0.74167000000000005</c:v>
                </c:pt>
                <c:pt idx="30">
                  <c:v>0.66666999999999998</c:v>
                </c:pt>
                <c:pt idx="31">
                  <c:v>0.67500000000000004</c:v>
                </c:pt>
                <c:pt idx="32">
                  <c:v>0.78332999999999997</c:v>
                </c:pt>
                <c:pt idx="33">
                  <c:v>0.70833000000000002</c:v>
                </c:pt>
                <c:pt idx="34">
                  <c:v>0.81667000000000001</c:v>
                </c:pt>
                <c:pt idx="35">
                  <c:v>0.7</c:v>
                </c:pt>
                <c:pt idx="36">
                  <c:v>0.71667000000000003</c:v>
                </c:pt>
                <c:pt idx="37">
                  <c:v>0.70833000000000002</c:v>
                </c:pt>
                <c:pt idx="38">
                  <c:v>0.73333000000000004</c:v>
                </c:pt>
                <c:pt idx="39">
                  <c:v>0.74167000000000005</c:v>
                </c:pt>
                <c:pt idx="40">
                  <c:v>0.63332999999999995</c:v>
                </c:pt>
                <c:pt idx="41">
                  <c:v>0.65832999999999997</c:v>
                </c:pt>
                <c:pt idx="42">
                  <c:v>0.7</c:v>
                </c:pt>
                <c:pt idx="43">
                  <c:v>0.66666999999999998</c:v>
                </c:pt>
                <c:pt idx="44">
                  <c:v>0.64166999999999996</c:v>
                </c:pt>
                <c:pt idx="45">
                  <c:v>0.76666999999999996</c:v>
                </c:pt>
                <c:pt idx="46">
                  <c:v>0.74167000000000005</c:v>
                </c:pt>
                <c:pt idx="47">
                  <c:v>0.7</c:v>
                </c:pt>
                <c:pt idx="48">
                  <c:v>0.85</c:v>
                </c:pt>
                <c:pt idx="49">
                  <c:v>0.83333000000000002</c:v>
                </c:pt>
                <c:pt idx="50">
                  <c:v>0.70833000000000002</c:v>
                </c:pt>
                <c:pt idx="51">
                  <c:v>0.75</c:v>
                </c:pt>
                <c:pt idx="52">
                  <c:v>0.71667000000000003</c:v>
                </c:pt>
                <c:pt idx="53">
                  <c:v>0.875</c:v>
                </c:pt>
                <c:pt idx="54">
                  <c:v>0.8</c:v>
                </c:pt>
                <c:pt idx="55">
                  <c:v>0.78332999999999997</c:v>
                </c:pt>
                <c:pt idx="56">
                  <c:v>0.84167000000000003</c:v>
                </c:pt>
                <c:pt idx="57">
                  <c:v>0.75</c:v>
                </c:pt>
                <c:pt idx="58">
                  <c:v>0.74167000000000005</c:v>
                </c:pt>
                <c:pt idx="59">
                  <c:v>0.80832999999999999</c:v>
                </c:pt>
                <c:pt idx="60">
                  <c:v>0.65832999999999997</c:v>
                </c:pt>
                <c:pt idx="61">
                  <c:v>0.58333000000000002</c:v>
                </c:pt>
                <c:pt idx="62">
                  <c:v>0.73333000000000004</c:v>
                </c:pt>
                <c:pt idx="63">
                  <c:v>0.70833000000000002</c:v>
                </c:pt>
                <c:pt idx="64">
                  <c:v>0.625</c:v>
                </c:pt>
                <c:pt idx="65">
                  <c:v>0.71667000000000003</c:v>
                </c:pt>
                <c:pt idx="66">
                  <c:v>0.79166999999999998</c:v>
                </c:pt>
                <c:pt idx="67">
                  <c:v>0.72499999999999998</c:v>
                </c:pt>
                <c:pt idx="68">
                  <c:v>0.69167000000000001</c:v>
                </c:pt>
                <c:pt idx="69">
                  <c:v>0.70833000000000002</c:v>
                </c:pt>
                <c:pt idx="70">
                  <c:v>0.69167000000000001</c:v>
                </c:pt>
                <c:pt idx="71">
                  <c:v>0.77500000000000002</c:v>
                </c:pt>
                <c:pt idx="72">
                  <c:v>0.65</c:v>
                </c:pt>
                <c:pt idx="73">
                  <c:v>0.82499999999999996</c:v>
                </c:pt>
                <c:pt idx="74">
                  <c:v>0.625</c:v>
                </c:pt>
                <c:pt idx="75">
                  <c:v>0.75</c:v>
                </c:pt>
                <c:pt idx="76">
                  <c:v>0.75</c:v>
                </c:pt>
                <c:pt idx="77">
                  <c:v>0.79166999999999998</c:v>
                </c:pt>
                <c:pt idx="78">
                  <c:v>0.75832999999999995</c:v>
                </c:pt>
                <c:pt idx="79">
                  <c:v>0.66666999999999998</c:v>
                </c:pt>
                <c:pt idx="80">
                  <c:v>0.75</c:v>
                </c:pt>
                <c:pt idx="81">
                  <c:v>0.75</c:v>
                </c:pt>
                <c:pt idx="82">
                  <c:v>0.71667000000000003</c:v>
                </c:pt>
                <c:pt idx="83">
                  <c:v>0.68332999999999999</c:v>
                </c:pt>
                <c:pt idx="84">
                  <c:v>0.75</c:v>
                </c:pt>
                <c:pt idx="85">
                  <c:v>0.625</c:v>
                </c:pt>
                <c:pt idx="86">
                  <c:v>0.75832999999999995</c:v>
                </c:pt>
                <c:pt idx="87">
                  <c:v>0.67500000000000004</c:v>
                </c:pt>
                <c:pt idx="88">
                  <c:v>0.60833000000000004</c:v>
                </c:pt>
                <c:pt idx="89">
                  <c:v>0.55000000000000004</c:v>
                </c:pt>
                <c:pt idx="90">
                  <c:v>0.75</c:v>
                </c:pt>
                <c:pt idx="91">
                  <c:v>0.73333000000000004</c:v>
                </c:pt>
                <c:pt idx="92">
                  <c:v>0.84167000000000003</c:v>
                </c:pt>
                <c:pt idx="93">
                  <c:v>0.68332999999999999</c:v>
                </c:pt>
                <c:pt idx="94">
                  <c:v>0.76666999999999996</c:v>
                </c:pt>
                <c:pt idx="95">
                  <c:v>0.77500000000000002</c:v>
                </c:pt>
                <c:pt idx="96">
                  <c:v>0.67500000000000004</c:v>
                </c:pt>
                <c:pt idx="97">
                  <c:v>0.79166999999999998</c:v>
                </c:pt>
                <c:pt idx="98">
                  <c:v>0.78332999999999997</c:v>
                </c:pt>
                <c:pt idx="99">
                  <c:v>0.65832999999999997</c:v>
                </c:pt>
                <c:pt idx="100">
                  <c:v>0.71667000000000003</c:v>
                </c:pt>
                <c:pt idx="101">
                  <c:v>0.74167000000000005</c:v>
                </c:pt>
                <c:pt idx="102">
                  <c:v>0.59167000000000003</c:v>
                </c:pt>
                <c:pt idx="103">
                  <c:v>0.59167000000000003</c:v>
                </c:pt>
                <c:pt idx="104">
                  <c:v>0.875</c:v>
                </c:pt>
                <c:pt idx="105">
                  <c:v>0.73333000000000004</c:v>
                </c:pt>
                <c:pt idx="106">
                  <c:v>0.88332999999999995</c:v>
                </c:pt>
                <c:pt idx="107">
                  <c:v>0.69167000000000001</c:v>
                </c:pt>
                <c:pt idx="108">
                  <c:v>0.81667000000000001</c:v>
                </c:pt>
                <c:pt idx="109">
                  <c:v>0.625</c:v>
                </c:pt>
                <c:pt idx="110">
                  <c:v>0.70833000000000002</c:v>
                </c:pt>
                <c:pt idx="111">
                  <c:v>0.6</c:v>
                </c:pt>
                <c:pt idx="112">
                  <c:v>0.73333000000000004</c:v>
                </c:pt>
                <c:pt idx="113">
                  <c:v>0.73333000000000004</c:v>
                </c:pt>
                <c:pt idx="114">
                  <c:v>0.66666999999999998</c:v>
                </c:pt>
                <c:pt idx="115">
                  <c:v>0.65</c:v>
                </c:pt>
                <c:pt idx="116">
                  <c:v>0.76666999999999996</c:v>
                </c:pt>
                <c:pt idx="117">
                  <c:v>0.73333000000000004</c:v>
                </c:pt>
                <c:pt idx="118">
                  <c:v>0.75</c:v>
                </c:pt>
                <c:pt idx="1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D-4C46-8ADB-BFC5E53BC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04944"/>
        <c:axId val="787091984"/>
      </c:scatterChart>
      <c:valAx>
        <c:axId val="41810494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91984"/>
        <c:crosses val="autoZero"/>
        <c:crossBetween val="midCat"/>
      </c:valAx>
      <c:valAx>
        <c:axId val="7870919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 Difference against Initial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Difference'!$B$1</c:f>
              <c:strCache>
                <c:ptCount val="1"/>
                <c:pt idx="0">
                  <c:v>correctInitial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'Dot Difference'!$A$2:$A$121</c:f>
              <c:numCache>
                <c:formatCode>General</c:formatCode>
                <c:ptCount val="120"/>
                <c:pt idx="0">
                  <c:v>4</c:v>
                </c:pt>
                <c:pt idx="1">
                  <c:v>3</c:v>
                </c:pt>
                <c:pt idx="2">
                  <c:v>15</c:v>
                </c:pt>
                <c:pt idx="3">
                  <c:v>10</c:v>
                </c:pt>
                <c:pt idx="4">
                  <c:v>4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4</c:v>
                </c:pt>
                <c:pt idx="14">
                  <c:v>15</c:v>
                </c:pt>
                <c:pt idx="15">
                  <c:v>9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15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4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5</c:v>
                </c:pt>
                <c:pt idx="28">
                  <c:v>9</c:v>
                </c:pt>
                <c:pt idx="29">
                  <c:v>10</c:v>
                </c:pt>
                <c:pt idx="30">
                  <c:v>7</c:v>
                </c:pt>
                <c:pt idx="31">
                  <c:v>9</c:v>
                </c:pt>
                <c:pt idx="32">
                  <c:v>6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14</c:v>
                </c:pt>
                <c:pt idx="37">
                  <c:v>7</c:v>
                </c:pt>
                <c:pt idx="38">
                  <c:v>4</c:v>
                </c:pt>
                <c:pt idx="39">
                  <c:v>8</c:v>
                </c:pt>
                <c:pt idx="40">
                  <c:v>7</c:v>
                </c:pt>
                <c:pt idx="41">
                  <c:v>11</c:v>
                </c:pt>
                <c:pt idx="42">
                  <c:v>9</c:v>
                </c:pt>
                <c:pt idx="43">
                  <c:v>7</c:v>
                </c:pt>
                <c:pt idx="44">
                  <c:v>6</c:v>
                </c:pt>
                <c:pt idx="45">
                  <c:v>15</c:v>
                </c:pt>
                <c:pt idx="46">
                  <c:v>13</c:v>
                </c:pt>
                <c:pt idx="47">
                  <c:v>9</c:v>
                </c:pt>
                <c:pt idx="48">
                  <c:v>15</c:v>
                </c:pt>
                <c:pt idx="49">
                  <c:v>10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15</c:v>
                </c:pt>
                <c:pt idx="54">
                  <c:v>12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9</c:v>
                </c:pt>
                <c:pt idx="62">
                  <c:v>12</c:v>
                </c:pt>
                <c:pt idx="63">
                  <c:v>13</c:v>
                </c:pt>
                <c:pt idx="64">
                  <c:v>10</c:v>
                </c:pt>
                <c:pt idx="65">
                  <c:v>9</c:v>
                </c:pt>
                <c:pt idx="66">
                  <c:v>15</c:v>
                </c:pt>
                <c:pt idx="67">
                  <c:v>11</c:v>
                </c:pt>
                <c:pt idx="68">
                  <c:v>15</c:v>
                </c:pt>
                <c:pt idx="69">
                  <c:v>14</c:v>
                </c:pt>
                <c:pt idx="70">
                  <c:v>12</c:v>
                </c:pt>
                <c:pt idx="71">
                  <c:v>9</c:v>
                </c:pt>
                <c:pt idx="72">
                  <c:v>5</c:v>
                </c:pt>
                <c:pt idx="73">
                  <c:v>15</c:v>
                </c:pt>
                <c:pt idx="74">
                  <c:v>10</c:v>
                </c:pt>
                <c:pt idx="75">
                  <c:v>15</c:v>
                </c:pt>
                <c:pt idx="76">
                  <c:v>12</c:v>
                </c:pt>
                <c:pt idx="77">
                  <c:v>15</c:v>
                </c:pt>
                <c:pt idx="78">
                  <c:v>12</c:v>
                </c:pt>
                <c:pt idx="79">
                  <c:v>8</c:v>
                </c:pt>
                <c:pt idx="80">
                  <c:v>6</c:v>
                </c:pt>
                <c:pt idx="81">
                  <c:v>12</c:v>
                </c:pt>
                <c:pt idx="82">
                  <c:v>15</c:v>
                </c:pt>
                <c:pt idx="83">
                  <c:v>10</c:v>
                </c:pt>
                <c:pt idx="84">
                  <c:v>15</c:v>
                </c:pt>
                <c:pt idx="85">
                  <c:v>5</c:v>
                </c:pt>
                <c:pt idx="86">
                  <c:v>13</c:v>
                </c:pt>
                <c:pt idx="87">
                  <c:v>6</c:v>
                </c:pt>
                <c:pt idx="88">
                  <c:v>12</c:v>
                </c:pt>
                <c:pt idx="89">
                  <c:v>7</c:v>
                </c:pt>
                <c:pt idx="90">
                  <c:v>15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13</c:v>
                </c:pt>
                <c:pt idx="96">
                  <c:v>8</c:v>
                </c:pt>
                <c:pt idx="97">
                  <c:v>15</c:v>
                </c:pt>
                <c:pt idx="98">
                  <c:v>15</c:v>
                </c:pt>
                <c:pt idx="99">
                  <c:v>6</c:v>
                </c:pt>
                <c:pt idx="100">
                  <c:v>8</c:v>
                </c:pt>
                <c:pt idx="101">
                  <c:v>9</c:v>
                </c:pt>
                <c:pt idx="102">
                  <c:v>6</c:v>
                </c:pt>
                <c:pt idx="103">
                  <c:v>6</c:v>
                </c:pt>
                <c:pt idx="104">
                  <c:v>13</c:v>
                </c:pt>
                <c:pt idx="105">
                  <c:v>10</c:v>
                </c:pt>
                <c:pt idx="106">
                  <c:v>15</c:v>
                </c:pt>
                <c:pt idx="107">
                  <c:v>10</c:v>
                </c:pt>
                <c:pt idx="108">
                  <c:v>15</c:v>
                </c:pt>
                <c:pt idx="109">
                  <c:v>10</c:v>
                </c:pt>
                <c:pt idx="110">
                  <c:v>11</c:v>
                </c:pt>
                <c:pt idx="111">
                  <c:v>6</c:v>
                </c:pt>
                <c:pt idx="112">
                  <c:v>15</c:v>
                </c:pt>
                <c:pt idx="113">
                  <c:v>15</c:v>
                </c:pt>
                <c:pt idx="114">
                  <c:v>6</c:v>
                </c:pt>
                <c:pt idx="115">
                  <c:v>11</c:v>
                </c:pt>
                <c:pt idx="116">
                  <c:v>11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</c:numCache>
            </c:numRef>
          </c:xVal>
          <c:yVal>
            <c:numRef>
              <c:f>'Dot Difference'!$B$2:$B$121</c:f>
              <c:numCache>
                <c:formatCode>General</c:formatCode>
                <c:ptCount val="120"/>
                <c:pt idx="0">
                  <c:v>0.65832999999999997</c:v>
                </c:pt>
                <c:pt idx="1">
                  <c:v>0.65</c:v>
                </c:pt>
                <c:pt idx="2">
                  <c:v>0.68332999999999999</c:v>
                </c:pt>
                <c:pt idx="3">
                  <c:v>0.69167000000000001</c:v>
                </c:pt>
                <c:pt idx="4">
                  <c:v>0.6</c:v>
                </c:pt>
                <c:pt idx="5">
                  <c:v>0.75832999999999995</c:v>
                </c:pt>
                <c:pt idx="6">
                  <c:v>0.72499999999999998</c:v>
                </c:pt>
                <c:pt idx="7">
                  <c:v>0.80832999999999999</c:v>
                </c:pt>
                <c:pt idx="8">
                  <c:v>0.85833000000000004</c:v>
                </c:pt>
                <c:pt idx="9">
                  <c:v>0.77500000000000002</c:v>
                </c:pt>
                <c:pt idx="10">
                  <c:v>0.65832999999999997</c:v>
                </c:pt>
                <c:pt idx="11">
                  <c:v>0.79166999999999998</c:v>
                </c:pt>
                <c:pt idx="12">
                  <c:v>0.60833000000000004</c:v>
                </c:pt>
                <c:pt idx="13">
                  <c:v>0.65</c:v>
                </c:pt>
                <c:pt idx="14">
                  <c:v>0.63332999999999995</c:v>
                </c:pt>
                <c:pt idx="15">
                  <c:v>0.81667000000000001</c:v>
                </c:pt>
                <c:pt idx="16">
                  <c:v>0.65832999999999997</c:v>
                </c:pt>
                <c:pt idx="17">
                  <c:v>0.71667000000000003</c:v>
                </c:pt>
                <c:pt idx="18">
                  <c:v>0.80832999999999999</c:v>
                </c:pt>
                <c:pt idx="19">
                  <c:v>0.70833000000000002</c:v>
                </c:pt>
                <c:pt idx="20">
                  <c:v>0.74167000000000005</c:v>
                </c:pt>
                <c:pt idx="21">
                  <c:v>0.77500000000000002</c:v>
                </c:pt>
                <c:pt idx="22">
                  <c:v>0.75</c:v>
                </c:pt>
                <c:pt idx="23">
                  <c:v>0.7</c:v>
                </c:pt>
                <c:pt idx="24">
                  <c:v>0.79166999999999998</c:v>
                </c:pt>
                <c:pt idx="25">
                  <c:v>0.69167000000000001</c:v>
                </c:pt>
                <c:pt idx="26">
                  <c:v>0.74167000000000005</c:v>
                </c:pt>
                <c:pt idx="27">
                  <c:v>0.70833000000000002</c:v>
                </c:pt>
                <c:pt idx="28">
                  <c:v>0.73333000000000004</c:v>
                </c:pt>
                <c:pt idx="29">
                  <c:v>0.74167000000000005</c:v>
                </c:pt>
                <c:pt idx="30">
                  <c:v>0.66666999999999998</c:v>
                </c:pt>
                <c:pt idx="31">
                  <c:v>0.67500000000000004</c:v>
                </c:pt>
                <c:pt idx="32">
                  <c:v>0.78332999999999997</c:v>
                </c:pt>
                <c:pt idx="33">
                  <c:v>0.70833000000000002</c:v>
                </c:pt>
                <c:pt idx="34">
                  <c:v>0.81667000000000001</c:v>
                </c:pt>
                <c:pt idx="35">
                  <c:v>0.7</c:v>
                </c:pt>
                <c:pt idx="36">
                  <c:v>0.71667000000000003</c:v>
                </c:pt>
                <c:pt idx="37">
                  <c:v>0.70833000000000002</c:v>
                </c:pt>
                <c:pt idx="38">
                  <c:v>0.73333000000000004</c:v>
                </c:pt>
                <c:pt idx="39">
                  <c:v>0.74167000000000005</c:v>
                </c:pt>
                <c:pt idx="40">
                  <c:v>0.63332999999999995</c:v>
                </c:pt>
                <c:pt idx="41">
                  <c:v>0.65832999999999997</c:v>
                </c:pt>
                <c:pt idx="42">
                  <c:v>0.7</c:v>
                </c:pt>
                <c:pt idx="43">
                  <c:v>0.66666999999999998</c:v>
                </c:pt>
                <c:pt idx="44">
                  <c:v>0.64166999999999996</c:v>
                </c:pt>
                <c:pt idx="45">
                  <c:v>0.76666999999999996</c:v>
                </c:pt>
                <c:pt idx="46">
                  <c:v>0.74167000000000005</c:v>
                </c:pt>
                <c:pt idx="47">
                  <c:v>0.7</c:v>
                </c:pt>
                <c:pt idx="48">
                  <c:v>0.85</c:v>
                </c:pt>
                <c:pt idx="49">
                  <c:v>0.83333000000000002</c:v>
                </c:pt>
                <c:pt idx="50">
                  <c:v>0.70833000000000002</c:v>
                </c:pt>
                <c:pt idx="51">
                  <c:v>0.75</c:v>
                </c:pt>
                <c:pt idx="52">
                  <c:v>0.71667000000000003</c:v>
                </c:pt>
                <c:pt idx="53">
                  <c:v>0.875</c:v>
                </c:pt>
                <c:pt idx="54">
                  <c:v>0.8</c:v>
                </c:pt>
                <c:pt idx="55">
                  <c:v>0.78332999999999997</c:v>
                </c:pt>
                <c:pt idx="56">
                  <c:v>0.84167000000000003</c:v>
                </c:pt>
                <c:pt idx="57">
                  <c:v>0.75</c:v>
                </c:pt>
                <c:pt idx="58">
                  <c:v>0.74167000000000005</c:v>
                </c:pt>
                <c:pt idx="59">
                  <c:v>0.80832999999999999</c:v>
                </c:pt>
                <c:pt idx="60">
                  <c:v>0.65832999999999997</c:v>
                </c:pt>
                <c:pt idx="61">
                  <c:v>0.58333000000000002</c:v>
                </c:pt>
                <c:pt idx="62">
                  <c:v>0.73333000000000004</c:v>
                </c:pt>
                <c:pt idx="63">
                  <c:v>0.70833000000000002</c:v>
                </c:pt>
                <c:pt idx="64">
                  <c:v>0.625</c:v>
                </c:pt>
                <c:pt idx="65">
                  <c:v>0.71667000000000003</c:v>
                </c:pt>
                <c:pt idx="66">
                  <c:v>0.79166999999999998</c:v>
                </c:pt>
                <c:pt idx="67">
                  <c:v>0.72499999999999998</c:v>
                </c:pt>
                <c:pt idx="68">
                  <c:v>0.69167000000000001</c:v>
                </c:pt>
                <c:pt idx="69">
                  <c:v>0.70833000000000002</c:v>
                </c:pt>
                <c:pt idx="70">
                  <c:v>0.69167000000000001</c:v>
                </c:pt>
                <c:pt idx="71">
                  <c:v>0.77500000000000002</c:v>
                </c:pt>
                <c:pt idx="72">
                  <c:v>0.65</c:v>
                </c:pt>
                <c:pt idx="73">
                  <c:v>0.82499999999999996</c:v>
                </c:pt>
                <c:pt idx="74">
                  <c:v>0.625</c:v>
                </c:pt>
                <c:pt idx="75">
                  <c:v>0.75</c:v>
                </c:pt>
                <c:pt idx="76">
                  <c:v>0.75</c:v>
                </c:pt>
                <c:pt idx="77">
                  <c:v>0.79166999999999998</c:v>
                </c:pt>
                <c:pt idx="78">
                  <c:v>0.75832999999999995</c:v>
                </c:pt>
                <c:pt idx="79">
                  <c:v>0.66666999999999998</c:v>
                </c:pt>
                <c:pt idx="80">
                  <c:v>0.75</c:v>
                </c:pt>
                <c:pt idx="81">
                  <c:v>0.75</c:v>
                </c:pt>
                <c:pt idx="82">
                  <c:v>0.71667000000000003</c:v>
                </c:pt>
                <c:pt idx="83">
                  <c:v>0.68332999999999999</c:v>
                </c:pt>
                <c:pt idx="84">
                  <c:v>0.75</c:v>
                </c:pt>
                <c:pt idx="85">
                  <c:v>0.625</c:v>
                </c:pt>
                <c:pt idx="86">
                  <c:v>0.75832999999999995</c:v>
                </c:pt>
                <c:pt idx="87">
                  <c:v>0.67500000000000004</c:v>
                </c:pt>
                <c:pt idx="88">
                  <c:v>0.60833000000000004</c:v>
                </c:pt>
                <c:pt idx="89">
                  <c:v>0.55000000000000004</c:v>
                </c:pt>
                <c:pt idx="90">
                  <c:v>0.75</c:v>
                </c:pt>
                <c:pt idx="91">
                  <c:v>0.73333000000000004</c:v>
                </c:pt>
                <c:pt idx="92">
                  <c:v>0.84167000000000003</c:v>
                </c:pt>
                <c:pt idx="93">
                  <c:v>0.68332999999999999</c:v>
                </c:pt>
                <c:pt idx="94">
                  <c:v>0.76666999999999996</c:v>
                </c:pt>
                <c:pt idx="95">
                  <c:v>0.77500000000000002</c:v>
                </c:pt>
                <c:pt idx="96">
                  <c:v>0.67500000000000004</c:v>
                </c:pt>
                <c:pt idx="97">
                  <c:v>0.79166999999999998</c:v>
                </c:pt>
                <c:pt idx="98">
                  <c:v>0.78332999999999997</c:v>
                </c:pt>
                <c:pt idx="99">
                  <c:v>0.65832999999999997</c:v>
                </c:pt>
                <c:pt idx="100">
                  <c:v>0.71667000000000003</c:v>
                </c:pt>
                <c:pt idx="101">
                  <c:v>0.74167000000000005</c:v>
                </c:pt>
                <c:pt idx="102">
                  <c:v>0.59167000000000003</c:v>
                </c:pt>
                <c:pt idx="103">
                  <c:v>0.59167000000000003</c:v>
                </c:pt>
                <c:pt idx="104">
                  <c:v>0.875</c:v>
                </c:pt>
                <c:pt idx="105">
                  <c:v>0.73333000000000004</c:v>
                </c:pt>
                <c:pt idx="106">
                  <c:v>0.88332999999999995</c:v>
                </c:pt>
                <c:pt idx="107">
                  <c:v>0.69167000000000001</c:v>
                </c:pt>
                <c:pt idx="108">
                  <c:v>0.81667000000000001</c:v>
                </c:pt>
                <c:pt idx="109">
                  <c:v>0.625</c:v>
                </c:pt>
                <c:pt idx="110">
                  <c:v>0.70833000000000002</c:v>
                </c:pt>
                <c:pt idx="111">
                  <c:v>0.6</c:v>
                </c:pt>
                <c:pt idx="112">
                  <c:v>0.73333000000000004</c:v>
                </c:pt>
                <c:pt idx="113">
                  <c:v>0.73333000000000004</c:v>
                </c:pt>
                <c:pt idx="114">
                  <c:v>0.66666999999999998</c:v>
                </c:pt>
                <c:pt idx="115">
                  <c:v>0.65</c:v>
                </c:pt>
                <c:pt idx="116">
                  <c:v>0.76666999999999996</c:v>
                </c:pt>
                <c:pt idx="117">
                  <c:v>0.73333000000000004</c:v>
                </c:pt>
                <c:pt idx="118">
                  <c:v>0.75</c:v>
                </c:pt>
                <c:pt idx="1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8-574F-B15A-F95C74E4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83568"/>
        <c:axId val="1938746064"/>
      </c:scatterChart>
      <c:valAx>
        <c:axId val="21161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46064"/>
        <c:crosses val="autoZero"/>
        <c:crossBetween val="midCat"/>
      </c:valAx>
      <c:valAx>
        <c:axId val="1938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8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Gender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Demographics!$T$2:$U$2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Demographics!$T$3:$U$3</c:f>
              <c:numCache>
                <c:formatCode>General</c:formatCode>
                <c:ptCount val="2"/>
                <c:pt idx="0">
                  <c:v>40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3-6842-B6AB-4679A86AC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822271"/>
        <c:axId val="482823487"/>
      </c:barChart>
      <c:catAx>
        <c:axId val="4828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23487"/>
        <c:crosses val="autoZero"/>
        <c:auto val="1"/>
        <c:lblAlgn val="ctr"/>
        <c:lblOffset val="100"/>
        <c:noMultiLvlLbl val="0"/>
      </c:catAx>
      <c:valAx>
        <c:axId val="4828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 by Study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Demographics!$T$5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Demographics!$S$6:$S$8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Demographics!$T$6:$T$8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8-0942-B826-400F75002495}"/>
            </c:ext>
          </c:extLst>
        </c:ser>
        <c:ser>
          <c:idx val="1"/>
          <c:order val="1"/>
          <c:tx>
            <c:strRef>
              <c:f>Demographics!$U$5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Demographics!$S$6:$S$8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Demographics!$U$6:$U$8</c:f>
              <c:numCache>
                <c:formatCode>General</c:formatCode>
                <c:ptCount val="3"/>
                <c:pt idx="0">
                  <c:v>30</c:v>
                </c:pt>
                <c:pt idx="1">
                  <c:v>26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8-0942-B826-400F7500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890176"/>
        <c:axId val="2112678448"/>
      </c:barChart>
      <c:catAx>
        <c:axId val="21118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8448"/>
        <c:crosses val="autoZero"/>
        <c:auto val="1"/>
        <c:lblAlgn val="ctr"/>
        <c:lblOffset val="100"/>
        <c:noMultiLvlLbl val="0"/>
      </c:catAx>
      <c:valAx>
        <c:axId val="21126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ctcTime</a:t>
            </a:r>
            <a:r>
              <a:rPr lang="en-GB" baseline="0"/>
              <a:t>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Breakdown'!$L$12:$L$13</c:f>
                <c:numCache>
                  <c:formatCode>General</c:formatCode>
                  <c:ptCount val="2"/>
                  <c:pt idx="0">
                    <c:v>0.1216053754996556</c:v>
                  </c:pt>
                  <c:pt idx="1">
                    <c:v>0.13998255060729711</c:v>
                  </c:pt>
                </c:numCache>
              </c:numRef>
            </c:plus>
            <c:minus>
              <c:numRef>
                <c:f>'Advisor Preference Breakdown'!$L$12:$L$13</c:f>
                <c:numCache>
                  <c:formatCode>General</c:formatCode>
                  <c:ptCount val="2"/>
                  <c:pt idx="0">
                    <c:v>0.1216053754996556</c:v>
                  </c:pt>
                  <c:pt idx="1">
                    <c:v>0.13998255060729711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Breakdown'!$J$12:$J$13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Breakdown'!$K$12:$K$13</c:f>
              <c:numCache>
                <c:formatCode>General</c:formatCode>
                <c:ptCount val="2"/>
                <c:pt idx="0">
                  <c:v>3.297659154929578</c:v>
                </c:pt>
                <c:pt idx="1">
                  <c:v>3.0567306122448978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B-FD46-94CF-9D7C2DE0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486496"/>
        <c:axId val="861438976"/>
      </c:barChart>
      <c:catAx>
        <c:axId val="7174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38976"/>
        <c:crosses val="autoZero"/>
        <c:auto val="1"/>
        <c:lblAlgn val="ctr"/>
        <c:lblOffset val="100"/>
        <c:noMultiLvlLbl val="0"/>
      </c:catAx>
      <c:valAx>
        <c:axId val="8614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Age for Each Study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Demographics!$T$10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Demographics!$S$11:$S$13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Demographics!$T$11:$T$13</c:f>
              <c:numCache>
                <c:formatCode>General</c:formatCode>
                <c:ptCount val="3"/>
                <c:pt idx="0">
                  <c:v>21.6</c:v>
                </c:pt>
                <c:pt idx="1">
                  <c:v>23.55</c:v>
                </c:pt>
                <c:pt idx="2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F-4F47-AAB6-1E5F816C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693183"/>
        <c:axId val="442088431"/>
      </c:barChart>
      <c:catAx>
        <c:axId val="48269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88431"/>
        <c:crosses val="autoZero"/>
        <c:auto val="1"/>
        <c:lblAlgn val="ctr"/>
        <c:lblOffset val="100"/>
        <c:noMultiLvlLbl val="0"/>
      </c:catAx>
      <c:valAx>
        <c:axId val="4420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9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Device Usage for Each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Demographics!$T$15</c:f>
              <c:strCache>
                <c:ptCount val="1"/>
                <c:pt idx="0">
                  <c:v>Device Usage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Demographics!$S$16:$S$18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Demographics!$T$16:$T$18</c:f>
              <c:numCache>
                <c:formatCode>General</c:formatCode>
                <c:ptCount val="3"/>
                <c:pt idx="0">
                  <c:v>7.25</c:v>
                </c:pt>
                <c:pt idx="1">
                  <c:v>6.7249999999999996</c:v>
                </c:pt>
                <c:pt idx="2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0-B749-A4D4-17A4875C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575168"/>
        <c:axId val="2123590784"/>
      </c:barChart>
      <c:catAx>
        <c:axId val="21235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90784"/>
        <c:crosses val="autoZero"/>
        <c:auto val="1"/>
        <c:lblAlgn val="ctr"/>
        <c:lblOffset val="100"/>
        <c:noMultiLvlLbl val="0"/>
      </c:catAx>
      <c:valAx>
        <c:axId val="21235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7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Education Level for Each Study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Demographics!$S$21:$S$23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Demographics!$T$21:$T$23</c:f>
              <c:numCache>
                <c:formatCode>General</c:formatCode>
                <c:ptCount val="3"/>
                <c:pt idx="0">
                  <c:v>3.5750000000000002</c:v>
                </c:pt>
                <c:pt idx="1">
                  <c:v>4.6500000000000004</c:v>
                </c:pt>
                <c:pt idx="2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C-B544-BC4C-4A88E5E46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743696"/>
        <c:axId val="2113048608"/>
      </c:barChart>
      <c:catAx>
        <c:axId val="21137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48608"/>
        <c:crosses val="autoZero"/>
        <c:auto val="1"/>
        <c:lblAlgn val="ctr"/>
        <c:lblOffset val="100"/>
        <c:noMultiLvlLbl val="0"/>
      </c:catAx>
      <c:valAx>
        <c:axId val="21130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4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  <a:r>
              <a:rPr lang="en-US" baseline="0"/>
              <a:t> Before and After Advice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Resolution!$O$3:$O$4</c:f>
                <c:numCache>
                  <c:formatCode>General</c:formatCode>
                  <c:ptCount val="2"/>
                  <c:pt idx="0">
                    <c:v>0.2803416867590886</c:v>
                  </c:pt>
                  <c:pt idx="1">
                    <c:v>0.36856462690791164</c:v>
                  </c:pt>
                </c:numCache>
              </c:numRef>
            </c:plus>
            <c:minus>
              <c:numRef>
                <c:f>Resolution!$O$3:$O$4</c:f>
                <c:numCache>
                  <c:formatCode>General</c:formatCode>
                  <c:ptCount val="2"/>
                  <c:pt idx="0">
                    <c:v>0.2803416867590886</c:v>
                  </c:pt>
                  <c:pt idx="1">
                    <c:v>0.36856462690791164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Resolution!$M$3:$M$4</c:f>
              <c:strCache>
                <c:ptCount val="2"/>
                <c:pt idx="0">
                  <c:v>Cj1 Resolution</c:v>
                </c:pt>
                <c:pt idx="1">
                  <c:v>Cj2 Resolution</c:v>
                </c:pt>
              </c:strCache>
            </c:strRef>
          </c:cat>
          <c:val>
            <c:numRef>
              <c:f>Resolution!$N$3:$N$4</c:f>
              <c:numCache>
                <c:formatCode>General</c:formatCode>
                <c:ptCount val="2"/>
                <c:pt idx="0">
                  <c:v>3.7005614916666678</c:v>
                </c:pt>
                <c:pt idx="1">
                  <c:v>7.1927969999999952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F-1A4C-ADF6-741F1BCE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725887"/>
        <c:axId val="482483007"/>
      </c:barChart>
      <c:catAx>
        <c:axId val="23072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83007"/>
        <c:crosses val="autoZero"/>
        <c:auto val="1"/>
        <c:lblAlgn val="ctr"/>
        <c:lblOffset val="100"/>
        <c:noMultiLvlLbl val="0"/>
      </c:catAx>
      <c:valAx>
        <c:axId val="4824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2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Meta</a:t>
            </a:r>
            <a:r>
              <a:rPr lang="en-GB" baseline="0"/>
              <a:t> D Prime Before and After Advice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Resolution!$O$33:$O$34</c:f>
                <c:numCache>
                  <c:formatCode>General</c:formatCode>
                  <c:ptCount val="2"/>
                  <c:pt idx="0">
                    <c:v>4.8172503360711827E-2</c:v>
                  </c:pt>
                  <c:pt idx="1">
                    <c:v>4.7261910223604646E-2</c:v>
                  </c:pt>
                </c:numCache>
              </c:numRef>
            </c:plus>
            <c:minus>
              <c:numRef>
                <c:f>Resolution!$O$33:$O$34</c:f>
                <c:numCache>
                  <c:formatCode>General</c:formatCode>
                  <c:ptCount val="2"/>
                  <c:pt idx="0">
                    <c:v>4.8172503360711827E-2</c:v>
                  </c:pt>
                  <c:pt idx="1">
                    <c:v>4.7261910223604646E-2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Resolution!$M$33:$M$34</c:f>
              <c:strCache>
                <c:ptCount val="2"/>
                <c:pt idx="0">
                  <c:v>Cj1 Meta D Prime</c:v>
                </c:pt>
                <c:pt idx="1">
                  <c:v>Cj2 Meta D Prime</c:v>
                </c:pt>
              </c:strCache>
            </c:strRef>
          </c:cat>
          <c:val>
            <c:numRef>
              <c:f>Resolution!$N$33:$N$34</c:f>
              <c:numCache>
                <c:formatCode>General</c:formatCode>
                <c:ptCount val="2"/>
                <c:pt idx="0">
                  <c:v>0.7606588685833332</c:v>
                </c:pt>
                <c:pt idx="1">
                  <c:v>1.11583375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0-6A42-9CD7-E5236781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15424"/>
        <c:axId val="367473808"/>
      </c:barChart>
      <c:catAx>
        <c:axId val="372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73808"/>
        <c:crosses val="autoZero"/>
        <c:auto val="1"/>
        <c:lblAlgn val="ctr"/>
        <c:lblOffset val="100"/>
        <c:noMultiLvlLbl val="0"/>
      </c:catAx>
      <c:valAx>
        <c:axId val="3674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</a:t>
            </a:r>
            <a:r>
              <a:rPr lang="en-GB" baseline="0"/>
              <a:t> AUC Before and After Advice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Resolution!$O$62:$O$63</c:f>
                <c:numCache>
                  <c:formatCode>General</c:formatCode>
                  <c:ptCount val="2"/>
                  <c:pt idx="0">
                    <c:v>7.3660505158206595E-3</c:v>
                  </c:pt>
                  <c:pt idx="1">
                    <c:v>7.1043354141633163E-3</c:v>
                  </c:pt>
                </c:numCache>
              </c:numRef>
            </c:plus>
            <c:minus>
              <c:numRef>
                <c:f>Resolution!$O$62:$O$63</c:f>
                <c:numCache>
                  <c:formatCode>General</c:formatCode>
                  <c:ptCount val="2"/>
                  <c:pt idx="0">
                    <c:v>7.3660505158206595E-3</c:v>
                  </c:pt>
                  <c:pt idx="1">
                    <c:v>7.1043354141633163E-3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Resolution!$M$62:$M$63</c:f>
              <c:strCache>
                <c:ptCount val="2"/>
                <c:pt idx="0">
                  <c:v>Cj1 ROC AUC</c:v>
                </c:pt>
                <c:pt idx="1">
                  <c:v>Cj2 ROC AUC</c:v>
                </c:pt>
              </c:strCache>
            </c:strRef>
          </c:cat>
          <c:val>
            <c:numRef>
              <c:f>Resolution!$N$62:$N$63</c:f>
              <c:numCache>
                <c:formatCode>General</c:formatCode>
                <c:ptCount val="2"/>
                <c:pt idx="0">
                  <c:v>0.60397041666666673</c:v>
                </c:pt>
                <c:pt idx="1">
                  <c:v>0.66128433333333336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4-844D-A37F-4057C16F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923296"/>
        <c:axId val="755205088"/>
      </c:barChart>
      <c:catAx>
        <c:axId val="3699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05088"/>
        <c:crosses val="autoZero"/>
        <c:auto val="1"/>
        <c:lblAlgn val="ctr"/>
        <c:lblOffset val="100"/>
        <c:noMultiLvlLbl val="0"/>
      </c:catAx>
      <c:valAx>
        <c:axId val="755205088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2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Sway</a:t>
            </a:r>
            <a:r>
              <a:rPr lang="en-US" baseline="0"/>
              <a:t> of Advisors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Sway'!$I$3:$I$4</c:f>
                <c:numCache>
                  <c:formatCode>General</c:formatCode>
                  <c:ptCount val="2"/>
                  <c:pt idx="0">
                    <c:v>0.20151818843400127</c:v>
                  </c:pt>
                  <c:pt idx="1">
                    <c:v>0.23617875041062084</c:v>
                  </c:pt>
                </c:numCache>
              </c:numRef>
            </c:plus>
            <c:minus>
              <c:numRef>
                <c:f>'Advisor Sway'!$I$3:$I$4</c:f>
                <c:numCache>
                  <c:formatCode>General</c:formatCode>
                  <c:ptCount val="2"/>
                  <c:pt idx="0">
                    <c:v>0.20151818843400127</c:v>
                  </c:pt>
                  <c:pt idx="1">
                    <c:v>0.23617875041062084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Sway'!$G$3:$G$4</c:f>
              <c:strCache>
                <c:ptCount val="2"/>
                <c:pt idx="0">
                  <c:v>Advisor 1 Sway</c:v>
                </c:pt>
                <c:pt idx="1">
                  <c:v>Advisor 2 Sway</c:v>
                </c:pt>
              </c:strCache>
            </c:strRef>
          </c:cat>
          <c:val>
            <c:numRef>
              <c:f>'Advisor Sway'!$H$3:$H$4</c:f>
              <c:numCache>
                <c:formatCode>General</c:formatCode>
                <c:ptCount val="2"/>
                <c:pt idx="0">
                  <c:v>2.2851404083333331</c:v>
                </c:pt>
                <c:pt idx="1">
                  <c:v>2.5733082166666663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4-2F40-AFB4-F13F1E57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102623"/>
        <c:axId val="2110003760"/>
      </c:barChart>
      <c:catAx>
        <c:axId val="47610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03760"/>
        <c:crosses val="autoZero"/>
        <c:auto val="1"/>
        <c:lblAlgn val="ctr"/>
        <c:lblOffset val="100"/>
        <c:noMultiLvlLbl val="0"/>
      </c:catAx>
      <c:valAx>
        <c:axId val="21100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Advisor Choice of Quantiles</a:t>
            </a:r>
            <a:r>
              <a:rPr lang="en-US" baseline="0"/>
              <a:t> of Cj1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'Cj1 Quantiles Advisor Choice'!$I$3:$I$6</c:f>
                <c:numCache>
                  <c:formatCode>General</c:formatCode>
                  <c:ptCount val="4"/>
                  <c:pt idx="0">
                    <c:v>2.7497184438753403E-2</c:v>
                  </c:pt>
                  <c:pt idx="1">
                    <c:v>2.7386637971943215E-2</c:v>
                  </c:pt>
                  <c:pt idx="2">
                    <c:v>2.9034523722471353E-2</c:v>
                  </c:pt>
                  <c:pt idx="3">
                    <c:v>3.1549126312067008E-2</c:v>
                  </c:pt>
                </c:numCache>
              </c:numRef>
            </c:plus>
            <c:minus>
              <c:numRef>
                <c:f>'Cj1 Quantiles Advisor Choice'!$I$3:$I$6</c:f>
                <c:numCache>
                  <c:formatCode>General</c:formatCode>
                  <c:ptCount val="4"/>
                  <c:pt idx="0">
                    <c:v>2.7497184438753403E-2</c:v>
                  </c:pt>
                  <c:pt idx="1">
                    <c:v>2.7386637971943215E-2</c:v>
                  </c:pt>
                  <c:pt idx="2">
                    <c:v>2.9034523722471353E-2</c:v>
                  </c:pt>
                  <c:pt idx="3">
                    <c:v>3.1549126312067008E-2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'Cj1 Quantiles Advisor Choice'!$G$3:$G$6</c:f>
              <c:strCache>
                <c:ptCount val="4"/>
                <c:pt idx="0">
                  <c:v>Quant1</c:v>
                </c:pt>
                <c:pt idx="1">
                  <c:v>Quant2</c:v>
                </c:pt>
                <c:pt idx="2">
                  <c:v>Quant3</c:v>
                </c:pt>
                <c:pt idx="3">
                  <c:v>Quant4</c:v>
                </c:pt>
              </c:strCache>
            </c:strRef>
          </c:cat>
          <c:val>
            <c:numRef>
              <c:f>'Cj1 Quantiles Advisor Choice'!$H$3:$H$6</c:f>
              <c:numCache>
                <c:formatCode>General</c:formatCode>
                <c:ptCount val="4"/>
                <c:pt idx="0">
                  <c:v>0.60338009166666662</c:v>
                </c:pt>
                <c:pt idx="1">
                  <c:v>0.59602099159663868</c:v>
                </c:pt>
                <c:pt idx="2">
                  <c:v>0.58988881666666693</c:v>
                </c:pt>
                <c:pt idx="3">
                  <c:v>0.59768191452991426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6-6941-8EEA-60B291F21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972799"/>
        <c:axId val="2112499008"/>
      </c:barChart>
      <c:catAx>
        <c:axId val="4699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99008"/>
        <c:crosses val="autoZero"/>
        <c:auto val="1"/>
        <c:lblAlgn val="ctr"/>
        <c:lblOffset val="100"/>
        <c:noMultiLvlLbl val="0"/>
      </c:catAx>
      <c:valAx>
        <c:axId val="211249900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7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Cj1 Quantiles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'Cj1 Quantiles Accuracy'!$I$3:$I$6</c:f>
                <c:numCache>
                  <c:formatCode>General</c:formatCode>
                  <c:ptCount val="4"/>
                  <c:pt idx="0">
                    <c:v>8.6517561973058054E-3</c:v>
                  </c:pt>
                  <c:pt idx="1">
                    <c:v>1.0011784644822639E-2</c:v>
                  </c:pt>
                  <c:pt idx="2">
                    <c:v>9.6377350711908515E-3</c:v>
                  </c:pt>
                  <c:pt idx="3">
                    <c:v>1.0078129502872655E-2</c:v>
                  </c:pt>
                </c:numCache>
              </c:numRef>
            </c:plus>
            <c:minus>
              <c:numRef>
                <c:f>'Cj1 Quantiles Accuracy'!$I$3:$I$6</c:f>
                <c:numCache>
                  <c:formatCode>General</c:formatCode>
                  <c:ptCount val="4"/>
                  <c:pt idx="0">
                    <c:v>8.6517561973058054E-3</c:v>
                  </c:pt>
                  <c:pt idx="1">
                    <c:v>1.0011784644822639E-2</c:v>
                  </c:pt>
                  <c:pt idx="2">
                    <c:v>9.6377350711908515E-3</c:v>
                  </c:pt>
                  <c:pt idx="3">
                    <c:v>1.0078129502872655E-2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'Cj1 Quantiles Accuracy'!$G$3:$G$6</c:f>
              <c:strCache>
                <c:ptCount val="4"/>
                <c:pt idx="0">
                  <c:v>Quant1</c:v>
                </c:pt>
                <c:pt idx="1">
                  <c:v>Quant2</c:v>
                </c:pt>
                <c:pt idx="2">
                  <c:v>Quant3</c:v>
                </c:pt>
                <c:pt idx="3">
                  <c:v>Quant4</c:v>
                </c:pt>
              </c:strCache>
            </c:strRef>
          </c:cat>
          <c:val>
            <c:numRef>
              <c:f>'Cj1 Quantiles Accuracy'!$H$3:$H$6</c:f>
              <c:numCache>
                <c:formatCode>General</c:formatCode>
                <c:ptCount val="4"/>
                <c:pt idx="0">
                  <c:v>0.63385250000000004</c:v>
                </c:pt>
                <c:pt idx="1">
                  <c:v>0.70871789915966388</c:v>
                </c:pt>
                <c:pt idx="2">
                  <c:v>0.74720291666666683</c:v>
                </c:pt>
                <c:pt idx="3">
                  <c:v>0.81786179487179533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A-5D42-8FAA-4088F63E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836639"/>
        <c:axId val="477010047"/>
      </c:barChart>
      <c:catAx>
        <c:axId val="28083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0047"/>
        <c:crosses val="autoZero"/>
        <c:auto val="1"/>
        <c:lblAlgn val="ctr"/>
        <c:lblOffset val="100"/>
        <c:noMultiLvlLbl val="0"/>
      </c:catAx>
      <c:valAx>
        <c:axId val="4770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3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metaDPrime</a:t>
            </a:r>
            <a:r>
              <a:rPr lang="en-GB" baseline="0"/>
              <a:t>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Breakdown'!$L$16:$L$17</c:f>
                <c:numCache>
                  <c:formatCode>General</c:formatCode>
                  <c:ptCount val="2"/>
                  <c:pt idx="0">
                    <c:v>5.5987800562354785E-2</c:v>
                  </c:pt>
                  <c:pt idx="1">
                    <c:v>8.272173851221741E-2</c:v>
                  </c:pt>
                </c:numCache>
              </c:numRef>
            </c:plus>
            <c:minus>
              <c:numRef>
                <c:f>'Advisor Preference Breakdown'!$L$16:$L$17</c:f>
                <c:numCache>
                  <c:formatCode>General</c:formatCode>
                  <c:ptCount val="2"/>
                  <c:pt idx="0">
                    <c:v>5.5987800562354785E-2</c:v>
                  </c:pt>
                  <c:pt idx="1">
                    <c:v>8.272173851221741E-2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Breakdown'!$J$16:$J$17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Breakdown'!$K$16:$K$17</c:f>
              <c:numCache>
                <c:formatCode>General</c:formatCode>
                <c:ptCount val="2"/>
                <c:pt idx="0">
                  <c:v>1.0799839436619718</c:v>
                </c:pt>
                <c:pt idx="1">
                  <c:v>1.1677793877551024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8-0E4F-8697-779D4D08A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017824"/>
        <c:axId val="823433440"/>
      </c:barChart>
      <c:catAx>
        <c:axId val="8110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33440"/>
        <c:crosses val="autoZero"/>
        <c:auto val="1"/>
        <c:lblAlgn val="ctr"/>
        <c:lblOffset val="100"/>
        <c:noMultiLvlLbl val="0"/>
      </c:catAx>
      <c:valAx>
        <c:axId val="8234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1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Cj2</a:t>
            </a:r>
            <a:r>
              <a:rPr lang="en-GB" baseline="0"/>
              <a:t> Resolution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Breakdown'!$L$20:$L$21</c:f>
                <c:numCache>
                  <c:formatCode>General</c:formatCode>
                  <c:ptCount val="2"/>
                  <c:pt idx="0">
                    <c:v>0.44815443762898766</c:v>
                  </c:pt>
                  <c:pt idx="1">
                    <c:v>0.62715218547447293</c:v>
                  </c:pt>
                </c:numCache>
              </c:numRef>
            </c:plus>
            <c:minus>
              <c:numRef>
                <c:f>'Advisor Preference Breakdown'!$L$20:$L$21</c:f>
                <c:numCache>
                  <c:formatCode>General</c:formatCode>
                  <c:ptCount val="2"/>
                  <c:pt idx="0">
                    <c:v>0.44815443762898766</c:v>
                  </c:pt>
                  <c:pt idx="1">
                    <c:v>0.62715218547447293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Breakdown'!$J$20:$J$21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Breakdown'!$K$20:$K$21</c:f>
              <c:numCache>
                <c:formatCode>General</c:formatCode>
                <c:ptCount val="2"/>
                <c:pt idx="0">
                  <c:v>6.8845750704225344</c:v>
                </c:pt>
                <c:pt idx="1">
                  <c:v>7.6394042857142868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7-384E-AB23-66EBB521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229792"/>
        <c:axId val="823332496"/>
      </c:barChart>
      <c:catAx>
        <c:axId val="8232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32496"/>
        <c:crosses val="autoZero"/>
        <c:auto val="1"/>
        <c:lblAlgn val="ctr"/>
        <c:lblOffset val="100"/>
        <c:noMultiLvlLbl val="0"/>
      </c:catAx>
      <c:valAx>
        <c:axId val="8233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2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Cj2</a:t>
            </a:r>
            <a:r>
              <a:rPr lang="en-GB" baseline="0"/>
              <a:t> Accuracy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Breakdown'!$L$8:$L$9</c:f>
                <c:numCache>
                  <c:formatCode>General</c:formatCode>
                  <c:ptCount val="2"/>
                  <c:pt idx="0">
                    <c:v>7.1632905332818207E-3</c:v>
                  </c:pt>
                  <c:pt idx="1">
                    <c:v>9.650057331295642E-3</c:v>
                  </c:pt>
                </c:numCache>
              </c:numRef>
            </c:plus>
            <c:minus>
              <c:numRef>
                <c:f>'Advisor Preference Breakdown'!$L$8:$L$9</c:f>
                <c:numCache>
                  <c:formatCode>General</c:formatCode>
                  <c:ptCount val="2"/>
                  <c:pt idx="0">
                    <c:v>7.1632905332818207E-3</c:v>
                  </c:pt>
                  <c:pt idx="1">
                    <c:v>9.650057331295642E-3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Breakdown'!$J$8:$J$9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Breakdown'!$K$8:$K$9</c:f>
              <c:numCache>
                <c:formatCode>General</c:formatCode>
                <c:ptCount val="2"/>
                <c:pt idx="0">
                  <c:v>0.74765211267605636</c:v>
                </c:pt>
                <c:pt idx="1">
                  <c:v>0.74999938775510211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7-A947-882C-CE354787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295744"/>
        <c:axId val="823230976"/>
      </c:barChart>
      <c:catAx>
        <c:axId val="8742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30976"/>
        <c:crosses val="autoZero"/>
        <c:auto val="1"/>
        <c:lblAlgn val="ctr"/>
        <c:lblOffset val="100"/>
        <c:noMultiLvlLbl val="0"/>
      </c:catAx>
      <c:valAx>
        <c:axId val="8232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</a:t>
            </a:r>
            <a:r>
              <a:rPr lang="en-GB" baseline="0"/>
              <a:t> AUC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Breakdown'!$L$24:$L$25</c:f>
                <c:numCache>
                  <c:formatCode>General</c:formatCode>
                  <c:ptCount val="2"/>
                  <c:pt idx="0">
                    <c:v>9.0595312013311002E-3</c:v>
                  </c:pt>
                  <c:pt idx="1">
                    <c:v>1.1493333357215193E-2</c:v>
                  </c:pt>
                </c:numCache>
              </c:numRef>
            </c:plus>
            <c:minus>
              <c:numRef>
                <c:f>'Advisor Preference Breakdown'!$L$24:$L$25</c:f>
                <c:numCache>
                  <c:formatCode>General</c:formatCode>
                  <c:ptCount val="2"/>
                  <c:pt idx="0">
                    <c:v>9.0595312013311002E-3</c:v>
                  </c:pt>
                  <c:pt idx="1">
                    <c:v>1.1493333357215193E-2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Breakdown'!$J$24:$J$25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Breakdown'!$K$24:$K$25</c:f>
              <c:numCache>
                <c:formatCode>General</c:formatCode>
                <c:ptCount val="2"/>
                <c:pt idx="0">
                  <c:v>0.65778478873239443</c:v>
                </c:pt>
                <c:pt idx="1">
                  <c:v>0.66635510204081627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7-5F44-9C7B-6DE47AA45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737120"/>
        <c:axId val="349289840"/>
      </c:barChart>
      <c:catAx>
        <c:axId val="3497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89840"/>
        <c:crosses val="autoZero"/>
        <c:auto val="1"/>
        <c:lblAlgn val="ctr"/>
        <c:lblOffset val="100"/>
        <c:noMultiLvlLbl val="0"/>
      </c:catAx>
      <c:valAx>
        <c:axId val="3492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3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Advisor</a:t>
            </a:r>
            <a:r>
              <a:rPr lang="en-US" baseline="0"/>
              <a:t> Choice Across Studies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Choice'!$J$3:$J$4</c:f>
                <c:numCache>
                  <c:formatCode>General</c:formatCode>
                  <c:ptCount val="2"/>
                  <c:pt idx="0">
                    <c:v>2.7019795918892565E-2</c:v>
                  </c:pt>
                  <c:pt idx="1">
                    <c:v>2.701979591889251E-2</c:v>
                  </c:pt>
                </c:numCache>
              </c:numRef>
            </c:plus>
            <c:minus>
              <c:numRef>
                <c:f>'Advisor Choice'!$J$3:$J$4</c:f>
                <c:numCache>
                  <c:formatCode>General</c:formatCode>
                  <c:ptCount val="2"/>
                  <c:pt idx="0">
                    <c:v>2.7019795918892565E-2</c:v>
                  </c:pt>
                  <c:pt idx="1">
                    <c:v>2.701979591889251E-2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Choice'!$H$3:$H$4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Choice'!$I$3:$I$4</c:f>
              <c:numCache>
                <c:formatCode>General</c:formatCode>
                <c:ptCount val="2"/>
                <c:pt idx="0">
                  <c:v>0.5968749999999996</c:v>
                </c:pt>
                <c:pt idx="1">
                  <c:v>0.40312499999999996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6-5E4C-99F1-2CFAED01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101408"/>
        <c:axId val="2146759792"/>
      </c:barChart>
      <c:catAx>
        <c:axId val="21431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59792"/>
        <c:crosses val="autoZero"/>
        <c:auto val="1"/>
        <c:lblAlgn val="ctr"/>
        <c:lblOffset val="100"/>
        <c:noMultiLvlLbl val="0"/>
      </c:catAx>
      <c:valAx>
        <c:axId val="21467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0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Preference</a:t>
            </a:r>
            <a:r>
              <a:rPr lang="en-US" baseline="0"/>
              <a:t> Strength under Advisor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Choice'!$J$38:$J$39</c:f>
                <c:numCache>
                  <c:formatCode>General</c:formatCode>
                  <c:ptCount val="2"/>
                  <c:pt idx="0">
                    <c:v>1.9545878540650585</c:v>
                  </c:pt>
                  <c:pt idx="1">
                    <c:v>2.2611094261780407</c:v>
                  </c:pt>
                </c:numCache>
              </c:numRef>
            </c:plus>
            <c:minus>
              <c:numRef>
                <c:f>'Advisor Choice'!$J$38:$J$39</c:f>
                <c:numCache>
                  <c:formatCode>General</c:formatCode>
                  <c:ptCount val="2"/>
                  <c:pt idx="0">
                    <c:v>1.9545878540650585</c:v>
                  </c:pt>
                  <c:pt idx="1">
                    <c:v>2.2611094261780407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Choice'!$H$38:$H$39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Choice'!$I$38:$I$39</c:f>
              <c:numCache>
                <c:formatCode>General</c:formatCode>
                <c:ptCount val="2"/>
                <c:pt idx="0">
                  <c:v>30.211267605633804</c:v>
                </c:pt>
                <c:pt idx="1">
                  <c:v>20.051020408163264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2-B34E-A2AE-86E1B7B9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76272"/>
        <c:axId val="1642547088"/>
      </c:barChart>
      <c:catAx>
        <c:axId val="20260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47088"/>
        <c:crosses val="autoZero"/>
        <c:auto val="1"/>
        <c:lblAlgn val="ctr"/>
        <c:lblOffset val="100"/>
        <c:noMultiLvlLbl val="0"/>
      </c:catAx>
      <c:valAx>
        <c:axId val="16425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algor1Choice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algor1Choice Histogram</a:t>
          </a:r>
        </a:p>
      </cx:txPr>
    </cx:title>
    <cx:plotArea>
      <cx:plotAreaRegion>
        <cx:series layoutId="clusteredColumn" uniqueId="{B18042D1-488D-7947-8D8F-ACDC0EDD8EF0}">
          <cx:tx>
            <cx:txData>
              <cx:f>_xlchart.v1.0</cx:f>
              <cx:v>algor1Choice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Cj1 Accuracy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Cj1 Accuracy Distribution</a:t>
          </a:r>
        </a:p>
      </cx:txPr>
    </cx:title>
    <cx:plotArea>
      <cx:plotAreaRegion>
        <cx:series layoutId="clusteredColumn" uniqueId="{511A9148-EB17-E340-8944-440747779A2F}">
          <cx:tx>
            <cx:txData>
              <cx:f>_xlchart.v1.2</cx:f>
              <cx:v>correctInitial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Meta D Prime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Meta D Prime Distribution</a:t>
          </a:r>
        </a:p>
      </cx:txPr>
    </cx:title>
    <cx:plotArea>
      <cx:plotAreaRegion>
        <cx:series layoutId="clusteredColumn" uniqueId="{81E21A85-2E76-4643-8E88-EC138D34557D}">
          <cx:tx>
            <cx:txData>
              <cx:f>_xlchart.v1.4</cx:f>
              <cx:v>metaDPrime1</cx:v>
            </cx:txData>
          </cx:tx>
          <cx:spPr>
            <a:solidFill>
              <a:schemeClr val="accent2">
                <a:lumMod val="75000"/>
              </a:schemeClr>
            </a:solidFill>
          </cx:spPr>
          <cx:dataId val="0"/>
          <cx:layoutPr>
            <cx:binning intervalClosed="r">
              <cx:binSize val="0.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Dot Difference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Dot Difference</a:t>
          </a:r>
        </a:p>
      </cx:txPr>
    </cx:title>
    <cx:plotArea>
      <cx:plotAreaRegion>
        <cx:series layoutId="clusteredColumn" uniqueId="{AB01EA47-3F68-A84B-ADAA-CAD1E92857B6}">
          <cx:tx>
            <cx:txData>
              <cx:f>_xlchart.v1.6</cx:f>
              <cx:v>finalDD</cx:v>
            </cx:txData>
          </cx:tx>
          <cx:dataPt idx="0"/>
          <cx:dataPt idx="1"/>
          <cx:dataPt idx="2"/>
          <cx:dataPt idx="6"/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Distribution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Age</a:t>
          </a:r>
        </a:p>
      </cx:txPr>
    </cx:title>
    <cx:plotArea>
      <cx:plotAreaRegion>
        <cx:series layoutId="clusteredColumn" uniqueId="{13779E83-FAC7-7845-9D55-38F0DB916FE9}">
          <cx:tx>
            <cx:txData>
              <cx:f>_xlchart.v1.8</cx:f>
              <cx:v>age</cx:v>
            </cx:txData>
          </cx:tx>
          <cx:spPr>
            <a:solidFill>
              <a:srgbClr val="00B050"/>
            </a:solidFill>
          </cx:spPr>
          <cx:dataId val="0"/>
          <cx:layoutPr>
            <cx:binning intervalClosed="r">
              <cx:binSize val="0.90000000000000002"/>
            </cx:binning>
          </cx:layoutPr>
        </cx:series>
      </cx:plotAreaRegion>
      <cx:axis id="0">
        <cx:catScaling gapWidth="0.970000029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microsoft.com/office/2014/relationships/chartEx" Target="../charts/chartEx5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10</xdr:row>
      <xdr:rowOff>0</xdr:rowOff>
    </xdr:from>
    <xdr:to>
      <xdr:col>17</xdr:col>
      <xdr:colOff>723900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DFC89-97F1-6E49-9086-A7C25FDE8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8</xdr:row>
      <xdr:rowOff>88900</xdr:rowOff>
    </xdr:from>
    <xdr:to>
      <xdr:col>13</xdr:col>
      <xdr:colOff>190500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4B807-AC39-044C-B5BD-1B5261FB8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7</xdr:row>
      <xdr:rowOff>114300</xdr:rowOff>
    </xdr:from>
    <xdr:to>
      <xdr:col>14</xdr:col>
      <xdr:colOff>520700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9FE32-213D-4A41-A68A-223DBDC88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7</xdr:row>
      <xdr:rowOff>177800</xdr:rowOff>
    </xdr:from>
    <xdr:to>
      <xdr:col>16</xdr:col>
      <xdr:colOff>254000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99EE4-B09C-2B42-BA8E-5F3855CD9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1</xdr:row>
      <xdr:rowOff>107950</xdr:rowOff>
    </xdr:from>
    <xdr:to>
      <xdr:col>19</xdr:col>
      <xdr:colOff>387350</xdr:colOff>
      <xdr:row>15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405A57-10ED-774D-B77E-04EDFFBE8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742950</xdr:colOff>
      <xdr:row>28</xdr:row>
      <xdr:rowOff>69850</xdr:rowOff>
    </xdr:from>
    <xdr:to>
      <xdr:col>19</xdr:col>
      <xdr:colOff>361950</xdr:colOff>
      <xdr:row>41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A5DC79-BAF2-2544-BB88-69AA8CE7E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742950</xdr:colOff>
      <xdr:row>41</xdr:row>
      <xdr:rowOff>158750</xdr:rowOff>
    </xdr:from>
    <xdr:to>
      <xdr:col>19</xdr:col>
      <xdr:colOff>361950</xdr:colOff>
      <xdr:row>55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D469C9-8796-2B44-A3CD-95DE3E010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742950</xdr:colOff>
      <xdr:row>55</xdr:row>
      <xdr:rowOff>57150</xdr:rowOff>
    </xdr:from>
    <xdr:to>
      <xdr:col>19</xdr:col>
      <xdr:colOff>361950</xdr:colOff>
      <xdr:row>68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A8821A-0ACB-1548-A3E0-0EBCFA94E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736600</xdr:colOff>
      <xdr:row>14</xdr:row>
      <xdr:rowOff>196850</xdr:rowOff>
    </xdr:from>
    <xdr:to>
      <xdr:col>19</xdr:col>
      <xdr:colOff>355600</xdr:colOff>
      <xdr:row>28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9E9718-93C8-A346-A3CA-EFF89E448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749300</xdr:colOff>
      <xdr:row>68</xdr:row>
      <xdr:rowOff>158750</xdr:rowOff>
    </xdr:from>
    <xdr:to>
      <xdr:col>19</xdr:col>
      <xdr:colOff>368300</xdr:colOff>
      <xdr:row>82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BF0DE1-F750-4D42-9A2A-70F94C7CE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11</xdr:row>
      <xdr:rowOff>107950</xdr:rowOff>
    </xdr:from>
    <xdr:to>
      <xdr:col>14</xdr:col>
      <xdr:colOff>673100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369B0-2C41-F74D-A434-51871B7FC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41</xdr:row>
      <xdr:rowOff>196850</xdr:rowOff>
    </xdr:from>
    <xdr:to>
      <xdr:col>14</xdr:col>
      <xdr:colOff>736600</xdr:colOff>
      <xdr:row>64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18E78B-34ED-EA46-8BE7-05235FBD5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69</xdr:row>
      <xdr:rowOff>184150</xdr:rowOff>
    </xdr:from>
    <xdr:to>
      <xdr:col>14</xdr:col>
      <xdr:colOff>812800</xdr:colOff>
      <xdr:row>94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F16201-0EF3-A54B-9BE3-476C54AFA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685800</xdr:colOff>
      <xdr:row>11</xdr:row>
      <xdr:rowOff>127000</xdr:rowOff>
    </xdr:from>
    <xdr:to>
      <xdr:col>22</xdr:col>
      <xdr:colOff>622300</xdr:colOff>
      <xdr:row>34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8A6B844-7C31-E54A-B90E-AC50FA7BC1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97200" y="2362200"/>
              <a:ext cx="6540500" cy="471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146050</xdr:colOff>
      <xdr:row>0</xdr:row>
      <xdr:rowOff>184150</xdr:rowOff>
    </xdr:from>
    <xdr:to>
      <xdr:col>37</xdr:col>
      <xdr:colOff>774700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448E1-D2B9-0546-9075-1B1FBC92B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730250</xdr:colOff>
      <xdr:row>4</xdr:row>
      <xdr:rowOff>196850</xdr:rowOff>
    </xdr:from>
    <xdr:to>
      <xdr:col>27</xdr:col>
      <xdr:colOff>349250</xdr:colOff>
      <xdr:row>18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87BAEC-8000-D344-9419-375205255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508000</xdr:colOff>
      <xdr:row>19</xdr:row>
      <xdr:rowOff>171450</xdr:rowOff>
    </xdr:from>
    <xdr:to>
      <xdr:col>31</xdr:col>
      <xdr:colOff>812800</xdr:colOff>
      <xdr:row>48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61A4D3-D318-DB4A-BC79-F3723414A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482600</xdr:colOff>
      <xdr:row>48</xdr:row>
      <xdr:rowOff>44450</xdr:rowOff>
    </xdr:from>
    <xdr:to>
      <xdr:col>31</xdr:col>
      <xdr:colOff>800100</xdr:colOff>
      <xdr:row>73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C54ABB-7812-7341-AA30-66BCFDF10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495300</xdr:colOff>
      <xdr:row>73</xdr:row>
      <xdr:rowOff>107950</xdr:rowOff>
    </xdr:from>
    <xdr:to>
      <xdr:col>31</xdr:col>
      <xdr:colOff>812800</xdr:colOff>
      <xdr:row>94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23A0BD-E2EE-4647-9FC0-955EE76BA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508000</xdr:colOff>
      <xdr:row>94</xdr:row>
      <xdr:rowOff>114300</xdr:rowOff>
    </xdr:from>
    <xdr:to>
      <xdr:col>32</xdr:col>
      <xdr:colOff>12700</xdr:colOff>
      <xdr:row>117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C6E80A4-EDDE-564A-BFCD-F0FBDBC4B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514350</xdr:colOff>
      <xdr:row>117</xdr:row>
      <xdr:rowOff>63500</xdr:rowOff>
    </xdr:from>
    <xdr:to>
      <xdr:col>32</xdr:col>
      <xdr:colOff>25400</xdr:colOff>
      <xdr:row>140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788C79-70DB-0E46-B668-A7DD0D80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419100</xdr:colOff>
      <xdr:row>140</xdr:row>
      <xdr:rowOff>50800</xdr:rowOff>
    </xdr:from>
    <xdr:to>
      <xdr:col>31</xdr:col>
      <xdr:colOff>787400</xdr:colOff>
      <xdr:row>166</xdr:row>
      <xdr:rowOff>139700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796859F-6AEA-DA4A-8618-A372078B9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374650</xdr:colOff>
      <xdr:row>167</xdr:row>
      <xdr:rowOff>177800</xdr:rowOff>
    </xdr:from>
    <xdr:to>
      <xdr:col>31</xdr:col>
      <xdr:colOff>800100</xdr:colOff>
      <xdr:row>194</xdr:row>
      <xdr:rowOff>63500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CE13DE9-87A6-F642-9AF6-D68445BB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196850</xdr:rowOff>
    </xdr:from>
    <xdr:to>
      <xdr:col>21</xdr:col>
      <xdr:colOff>317500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3BDC8C-86E0-AC43-A864-34B01EC0F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26</xdr:row>
      <xdr:rowOff>6350</xdr:rowOff>
    </xdr:from>
    <xdr:to>
      <xdr:col>21</xdr:col>
      <xdr:colOff>330200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7D64C1-F843-EB48-805E-8B72E1463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47</xdr:row>
      <xdr:rowOff>158750</xdr:rowOff>
    </xdr:from>
    <xdr:to>
      <xdr:col>21</xdr:col>
      <xdr:colOff>317500</xdr:colOff>
      <xdr:row>68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B39E279-95DD-3243-B174-43680820F4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31250" y="9709150"/>
              <a:ext cx="9391650" cy="424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0</xdr:row>
      <xdr:rowOff>50800</xdr:rowOff>
    </xdr:from>
    <xdr:to>
      <xdr:col>22</xdr:col>
      <xdr:colOff>12700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B316E-C4B5-CB4A-9AB0-596744C6A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50</xdr:row>
      <xdr:rowOff>88900</xdr:rowOff>
    </xdr:from>
    <xdr:to>
      <xdr:col>22</xdr:col>
      <xdr:colOff>0</xdr:colOff>
      <xdr:row>78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732CA6-F3E2-114E-B458-134092573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101600</xdr:colOff>
      <xdr:row>78</xdr:row>
      <xdr:rowOff>158750</xdr:rowOff>
    </xdr:from>
    <xdr:to>
      <xdr:col>22</xdr:col>
      <xdr:colOff>0</xdr:colOff>
      <xdr:row>105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A85F06F-F89A-5A43-8F2D-143A0F46E0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2900" y="16008350"/>
              <a:ext cx="10629900" cy="541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120650</xdr:colOff>
      <xdr:row>25</xdr:row>
      <xdr:rowOff>139700</xdr:rowOff>
    </xdr:from>
    <xdr:to>
      <xdr:col>22</xdr:col>
      <xdr:colOff>0</xdr:colOff>
      <xdr:row>50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55A082E-F8A1-C043-9F1D-64E69C1C3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101600</xdr:colOff>
      <xdr:row>105</xdr:row>
      <xdr:rowOff>88900</xdr:rowOff>
    </xdr:from>
    <xdr:to>
      <xdr:col>22</xdr:col>
      <xdr:colOff>12700</xdr:colOff>
      <xdr:row>130</xdr:row>
      <xdr:rowOff>50800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C1CAEC5-16E7-8E47-85BC-C931F68FE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120650</xdr:colOff>
      <xdr:row>130</xdr:row>
      <xdr:rowOff>63500</xdr:rowOff>
    </xdr:from>
    <xdr:to>
      <xdr:col>22</xdr:col>
      <xdr:colOff>25400</xdr:colOff>
      <xdr:row>154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8064A4-0C6D-C742-9E3A-10D4B6C40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0</xdr:row>
      <xdr:rowOff>127000</xdr:rowOff>
    </xdr:from>
    <xdr:to>
      <xdr:col>16</xdr:col>
      <xdr:colOff>596900</xdr:colOff>
      <xdr:row>28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227C97-00C3-6F4B-ABDF-F0EB7258E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3750" y="127000"/>
              <a:ext cx="9759950" cy="556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742950</xdr:colOff>
      <xdr:row>28</xdr:row>
      <xdr:rowOff>0</xdr:rowOff>
    </xdr:from>
    <xdr:to>
      <xdr:col>16</xdr:col>
      <xdr:colOff>596900</xdr:colOff>
      <xdr:row>57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7B937-AD3B-074F-B084-F0B5C2B40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15587</xdr:colOff>
      <xdr:row>0</xdr:row>
      <xdr:rowOff>197427</xdr:rowOff>
    </xdr:from>
    <xdr:to>
      <xdr:col>17</xdr:col>
      <xdr:colOff>421410</xdr:colOff>
      <xdr:row>24</xdr:row>
      <xdr:rowOff>142009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3A5B7-250E-C341-85CB-3958F12A8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17317</xdr:colOff>
      <xdr:row>24</xdr:row>
      <xdr:rowOff>146626</xdr:rowOff>
    </xdr:from>
    <xdr:to>
      <xdr:col>17</xdr:col>
      <xdr:colOff>415637</xdr:colOff>
      <xdr:row>43</xdr:row>
      <xdr:rowOff>115454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1372D-CE84-BE40-851C-B552BC8AA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11543</xdr:colOff>
      <xdr:row>43</xdr:row>
      <xdr:rowOff>123535</xdr:rowOff>
    </xdr:from>
    <xdr:to>
      <xdr:col>17</xdr:col>
      <xdr:colOff>415636</xdr:colOff>
      <xdr:row>62</xdr:row>
      <xdr:rowOff>92364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ADEC92-2D9B-2D48-BC80-A5BC26BCD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11545</xdr:colOff>
      <xdr:row>62</xdr:row>
      <xdr:rowOff>106219</xdr:rowOff>
    </xdr:from>
    <xdr:to>
      <xdr:col>17</xdr:col>
      <xdr:colOff>381001</xdr:colOff>
      <xdr:row>83</xdr:row>
      <xdr:rowOff>80818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497111-59AD-6B41-9661-BEA8F273D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11546</xdr:colOff>
      <xdr:row>83</xdr:row>
      <xdr:rowOff>83128</xdr:rowOff>
    </xdr:from>
    <xdr:to>
      <xdr:col>17</xdr:col>
      <xdr:colOff>380999</xdr:colOff>
      <xdr:row>105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35BF0-25AE-1841-B6B7-EFCAF2289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11543</xdr:colOff>
      <xdr:row>105</xdr:row>
      <xdr:rowOff>146627</xdr:rowOff>
    </xdr:from>
    <xdr:to>
      <xdr:col>17</xdr:col>
      <xdr:colOff>369454</xdr:colOff>
      <xdr:row>125</xdr:row>
      <xdr:rowOff>103909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6969BC7-C562-5741-A0AF-2108927628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2943" y="21482627"/>
              <a:ext cx="6961911" cy="4021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5</xdr:row>
      <xdr:rowOff>0</xdr:rowOff>
    </xdr:from>
    <xdr:to>
      <xdr:col>17</xdr:col>
      <xdr:colOff>482600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090C-9647-5C49-9B19-F82F9764A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35</xdr:row>
      <xdr:rowOff>63500</xdr:rowOff>
    </xdr:from>
    <xdr:to>
      <xdr:col>18</xdr:col>
      <xdr:colOff>38100</xdr:colOff>
      <xdr:row>59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75095-1F4D-1946-BDD1-68CEAF040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685800</xdr:colOff>
      <xdr:row>64</xdr:row>
      <xdr:rowOff>12700</xdr:rowOff>
    </xdr:from>
    <xdr:to>
      <xdr:col>18</xdr:col>
      <xdr:colOff>25400</xdr:colOff>
      <xdr:row>85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7B2CD3-4988-F94A-94EE-FC72AAAEA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21"/>
  <sheetViews>
    <sheetView tabSelected="1" topLeftCell="X1" workbookViewId="0">
      <selection activeCell="C1" activeCellId="1" sqref="H1:H1048576 C1:C1048576"/>
    </sheetView>
  </sheetViews>
  <sheetFormatPr baseColWidth="10" defaultRowHeight="16" x14ac:dyDescent="0.2"/>
  <cols>
    <col min="1" max="1" width="6" bestFit="1" customWidth="1"/>
    <col min="2" max="2" width="5.6640625" bestFit="1" customWidth="1"/>
    <col min="3" max="3" width="7.6640625" customWidth="1"/>
    <col min="4" max="4" width="9.5" bestFit="1" customWidth="1"/>
    <col min="5" max="5" width="7.1640625" bestFit="1" customWidth="1"/>
    <col min="6" max="6" width="6.83203125" bestFit="1" customWidth="1"/>
    <col min="7" max="7" width="4.1640625" bestFit="1" customWidth="1"/>
    <col min="8" max="8" width="11.6640625" bestFit="1" customWidth="1"/>
    <col min="9" max="9" width="9.33203125" bestFit="1" customWidth="1"/>
    <col min="10" max="10" width="10.33203125" bestFit="1" customWidth="1"/>
    <col min="11" max="11" width="11.5" bestFit="1" customWidth="1"/>
    <col min="14" max="15" width="17.33203125" bestFit="1" customWidth="1"/>
    <col min="16" max="17" width="12.1640625" bestFit="1" customWidth="1"/>
    <col min="18" max="18" width="7.6640625" bestFit="1" customWidth="1"/>
    <col min="19" max="19" width="17.1640625" bestFit="1" customWidth="1"/>
    <col min="20" max="23" width="12.83203125" bestFit="1" customWidth="1"/>
    <col min="24" max="27" width="12.6640625" bestFit="1" customWidth="1"/>
    <col min="28" max="28" width="7.1640625" bestFit="1" customWidth="1"/>
    <col min="29" max="30" width="12.5" bestFit="1" customWidth="1"/>
    <col min="36" max="36" width="13.1640625" bestFit="1" customWidth="1"/>
    <col min="37" max="37" width="14.1640625" bestFit="1" customWidth="1"/>
    <col min="38" max="38" width="13.6640625" bestFit="1" customWidth="1"/>
    <col min="39" max="40" width="14.33203125" bestFit="1" customWidth="1"/>
    <col min="41" max="42" width="18.33203125" bestFit="1" customWidth="1"/>
    <col min="43" max="43" width="13.83203125" bestFit="1" customWidth="1"/>
    <col min="44" max="45" width="11.83203125" bestFit="1" customWidth="1"/>
    <col min="46" max="47" width="14.33203125" bestFit="1" customWidth="1"/>
    <col min="48" max="48" width="15.5" bestFit="1" customWidth="1"/>
    <col min="49" max="49" width="12.33203125" bestFit="1" customWidth="1"/>
    <col min="50" max="50" width="13.6640625" bestFit="1" customWidth="1"/>
    <col min="51" max="52" width="20.6640625" bestFit="1" customWidth="1"/>
    <col min="54" max="54" width="14.1640625" bestFit="1" customWidth="1"/>
    <col min="59" max="59" width="23" bestFit="1" customWidth="1"/>
    <col min="60" max="60" width="25.33203125" bestFit="1" customWidth="1"/>
    <col min="61" max="61" width="23" bestFit="1" customWidth="1"/>
    <col min="62" max="62" width="25.33203125" bestFit="1" customWidth="1"/>
    <col min="63" max="63" width="15.5" bestFit="1" customWidth="1"/>
    <col min="64" max="64" width="22.33203125" bestFit="1" customWidth="1"/>
    <col min="65" max="65" width="22.1640625" bestFit="1" customWidth="1"/>
    <col min="66" max="67" width="19.33203125" bestFit="1" customWidth="1"/>
    <col min="68" max="69" width="26.83203125" customWidth="1"/>
  </cols>
  <sheetData>
    <row r="1" spans="1:6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89</v>
      </c>
      <c r="AD1" t="s">
        <v>90</v>
      </c>
      <c r="AE1" t="s">
        <v>51</v>
      </c>
      <c r="AF1" t="s">
        <v>88</v>
      </c>
      <c r="AG1" t="s">
        <v>87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71</v>
      </c>
      <c r="AP1" t="s">
        <v>72</v>
      </c>
      <c r="AQ1" t="s">
        <v>74</v>
      </c>
      <c r="AR1" t="s">
        <v>82</v>
      </c>
      <c r="AS1" t="s">
        <v>83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101</v>
      </c>
      <c r="BA1" t="s">
        <v>103</v>
      </c>
      <c r="BB1" t="s">
        <v>104</v>
      </c>
      <c r="BC1" t="s">
        <v>108</v>
      </c>
      <c r="BD1" t="s">
        <v>109</v>
      </c>
      <c r="BE1" t="s">
        <v>112</v>
      </c>
      <c r="BF1" t="s">
        <v>111</v>
      </c>
      <c r="BG1" t="s">
        <v>113</v>
      </c>
      <c r="BH1" t="s">
        <v>114</v>
      </c>
      <c r="BI1" t="s">
        <v>115</v>
      </c>
      <c r="BJ1" t="s">
        <v>116</v>
      </c>
      <c r="BK1" t="s">
        <v>128</v>
      </c>
      <c r="BL1" t="s">
        <v>129</v>
      </c>
      <c r="BM1" t="s">
        <v>130</v>
      </c>
      <c r="BN1" t="s">
        <v>131</v>
      </c>
      <c r="BO1" t="s">
        <v>132</v>
      </c>
      <c r="BP1" t="s">
        <v>68</v>
      </c>
      <c r="BQ1" t="s">
        <v>69</v>
      </c>
    </row>
    <row r="2" spans="1:69" x14ac:dyDescent="0.2">
      <c r="A2">
        <v>41</v>
      </c>
      <c r="B2">
        <v>6</v>
      </c>
      <c r="C2">
        <v>35</v>
      </c>
      <c r="D2">
        <v>8</v>
      </c>
      <c r="E2" t="s">
        <v>29</v>
      </c>
      <c r="F2" t="s">
        <v>30</v>
      </c>
      <c r="G2">
        <v>19</v>
      </c>
      <c r="H2">
        <v>1</v>
      </c>
      <c r="I2">
        <v>6.5451999999999996E-2</v>
      </c>
      <c r="J2">
        <v>2.9832999999999998</v>
      </c>
      <c r="K2">
        <v>0.65832999999999997</v>
      </c>
      <c r="L2">
        <v>0.7</v>
      </c>
      <c r="M2">
        <v>1.4466000000000001</v>
      </c>
      <c r="N2">
        <v>2.4039999999999999</v>
      </c>
      <c r="O2">
        <v>0.33333000000000002</v>
      </c>
      <c r="P2">
        <v>0.65656999999999999</v>
      </c>
      <c r="Q2">
        <v>0.66666999999999998</v>
      </c>
      <c r="R2">
        <v>2.7107999999999999</v>
      </c>
      <c r="S2">
        <v>50</v>
      </c>
      <c r="T2">
        <v>1</v>
      </c>
      <c r="U2">
        <v>1</v>
      </c>
      <c r="V2">
        <v>1</v>
      </c>
      <c r="W2">
        <v>1</v>
      </c>
      <c r="X2">
        <v>0.67742000000000002</v>
      </c>
      <c r="Y2">
        <v>0.66666999999999998</v>
      </c>
      <c r="Z2">
        <v>0.56521999999999994</v>
      </c>
      <c r="AA2">
        <v>0.7</v>
      </c>
      <c r="AB2">
        <v>4</v>
      </c>
      <c r="AC2">
        <v>-9.6611000000000002E-2</v>
      </c>
      <c r="AD2">
        <v>0.75741000000000003</v>
      </c>
      <c r="AE2">
        <v>3</v>
      </c>
      <c r="AF2">
        <v>0.56001999999999996</v>
      </c>
      <c r="AG2">
        <v>0.62044999999999995</v>
      </c>
      <c r="AH2">
        <v>0.63332999999999995</v>
      </c>
      <c r="AI2">
        <v>0.65</v>
      </c>
      <c r="AJ2">
        <v>0.83253999999999995</v>
      </c>
      <c r="AK2">
        <v>3.2128999999999999</v>
      </c>
      <c r="AL2">
        <v>19.3</v>
      </c>
      <c r="AM2">
        <v>0.53332999999999997</v>
      </c>
      <c r="AN2">
        <v>0.4</v>
      </c>
      <c r="AO2">
        <v>7.1818</v>
      </c>
      <c r="AP2">
        <v>0.75597999999999999</v>
      </c>
      <c r="AQ2">
        <v>-1.869</v>
      </c>
      <c r="AR2">
        <v>14</v>
      </c>
      <c r="AS2">
        <v>10</v>
      </c>
      <c r="AT2">
        <v>2.5238</v>
      </c>
      <c r="AU2">
        <v>4.7750000000000004</v>
      </c>
      <c r="AV2">
        <v>4.6582999999999997</v>
      </c>
      <c r="AW2">
        <v>0</v>
      </c>
      <c r="AX2">
        <v>20.9375</v>
      </c>
      <c r="AY2">
        <v>2.5333000000000001</v>
      </c>
      <c r="AZ2">
        <v>3.8332999999999999</v>
      </c>
      <c r="BA2">
        <v>1.3</v>
      </c>
      <c r="BB2">
        <v>5.8167</v>
      </c>
      <c r="BC2">
        <v>0.49120000000000003</v>
      </c>
      <c r="BD2">
        <v>0.55928</v>
      </c>
      <c r="BE2">
        <v>0.58828999999999998</v>
      </c>
      <c r="BF2">
        <v>0.59523999999999999</v>
      </c>
      <c r="BG2">
        <v>-8.3333000000000004E-2</v>
      </c>
      <c r="BH2">
        <v>-8.2857000000000003</v>
      </c>
      <c r="BI2">
        <v>0.66666999999999998</v>
      </c>
      <c r="BJ2">
        <v>-5.6666999999999996</v>
      </c>
      <c r="BK2">
        <v>1</v>
      </c>
      <c r="BL2">
        <v>1</v>
      </c>
      <c r="BM2">
        <v>1</v>
      </c>
      <c r="BN2">
        <v>20</v>
      </c>
      <c r="BO2">
        <v>27</v>
      </c>
      <c r="BP2">
        <v>0.53332999999999997</v>
      </c>
      <c r="BQ2">
        <v>0.4</v>
      </c>
    </row>
    <row r="3" spans="1:69" x14ac:dyDescent="0.2">
      <c r="A3">
        <v>35</v>
      </c>
      <c r="B3">
        <v>2</v>
      </c>
      <c r="C3">
        <v>33</v>
      </c>
      <c r="D3">
        <v>9</v>
      </c>
      <c r="E3" t="s">
        <v>29</v>
      </c>
      <c r="F3" t="s">
        <v>31</v>
      </c>
      <c r="G3">
        <v>33</v>
      </c>
      <c r="H3">
        <v>0.75</v>
      </c>
      <c r="I3">
        <v>0.64102999999999999</v>
      </c>
      <c r="J3">
        <v>4.6538000000000004</v>
      </c>
      <c r="K3">
        <v>0.65</v>
      </c>
      <c r="L3">
        <v>0.68332999999999999</v>
      </c>
      <c r="M3">
        <v>2.2616999999999998</v>
      </c>
      <c r="N3">
        <v>3.1</v>
      </c>
      <c r="O3">
        <v>2.9750000000000001</v>
      </c>
      <c r="P3">
        <v>0.77500000000000002</v>
      </c>
      <c r="Q3">
        <v>0.75</v>
      </c>
      <c r="R3">
        <v>4.1680000000000001</v>
      </c>
      <c r="S3">
        <v>25</v>
      </c>
      <c r="T3">
        <v>0.69564999999999999</v>
      </c>
      <c r="U3">
        <v>0.78261000000000003</v>
      </c>
      <c r="V3">
        <v>0.77778000000000003</v>
      </c>
      <c r="W3">
        <v>0.75</v>
      </c>
      <c r="X3">
        <v>0.625</v>
      </c>
      <c r="Y3">
        <v>0.73333000000000004</v>
      </c>
      <c r="Z3">
        <v>0.72726999999999997</v>
      </c>
      <c r="AA3">
        <v>0.48</v>
      </c>
      <c r="AB3">
        <v>3</v>
      </c>
      <c r="AC3">
        <v>-0.15273999999999999</v>
      </c>
      <c r="AD3">
        <v>0.36735000000000001</v>
      </c>
      <c r="AE3">
        <v>5</v>
      </c>
      <c r="AF3">
        <v>0.35748000000000002</v>
      </c>
      <c r="AG3">
        <v>0.67449999999999999</v>
      </c>
      <c r="AH3">
        <v>0.58333000000000002</v>
      </c>
      <c r="AI3">
        <v>0.55000000000000004</v>
      </c>
      <c r="AJ3">
        <v>0.82286000000000004</v>
      </c>
      <c r="AK3">
        <v>2.8571</v>
      </c>
      <c r="AL3">
        <v>16</v>
      </c>
      <c r="AM3">
        <v>0.56667000000000001</v>
      </c>
      <c r="AN3">
        <v>0.53332999999999997</v>
      </c>
      <c r="AO3">
        <v>2.9722</v>
      </c>
      <c r="AP3">
        <v>2.6560999999999999</v>
      </c>
      <c r="AQ3">
        <v>-4.6868999999999996</v>
      </c>
      <c r="AR3">
        <v>16</v>
      </c>
      <c r="AS3">
        <v>15</v>
      </c>
      <c r="AT3">
        <v>5.2159000000000004</v>
      </c>
      <c r="AU3">
        <v>3.4662000000000002</v>
      </c>
      <c r="AV3">
        <v>7.5250000000000004</v>
      </c>
      <c r="AW3">
        <v>27</v>
      </c>
      <c r="AX3">
        <v>15.324999999999999</v>
      </c>
      <c r="AY3">
        <v>3.9333</v>
      </c>
      <c r="AZ3">
        <v>4.0667</v>
      </c>
      <c r="BA3">
        <v>0.13333</v>
      </c>
      <c r="BB3">
        <v>4.2</v>
      </c>
      <c r="BC3">
        <v>0.47466000000000003</v>
      </c>
      <c r="BD3">
        <v>0.54120999999999997</v>
      </c>
      <c r="BE3">
        <v>0.61007999999999996</v>
      </c>
      <c r="BF3">
        <v>0.60429999999999995</v>
      </c>
      <c r="BG3">
        <v>4.0909000000000004</v>
      </c>
      <c r="BH3">
        <v>-13.666700000000001</v>
      </c>
      <c r="BI3">
        <v>2.1818</v>
      </c>
      <c r="BJ3">
        <v>-10.8889</v>
      </c>
      <c r="BK3">
        <v>79</v>
      </c>
      <c r="BL3">
        <v>0.53164999999999996</v>
      </c>
      <c r="BM3">
        <v>0.45569999999999999</v>
      </c>
      <c r="BN3">
        <v>14.8302</v>
      </c>
      <c r="BO3">
        <v>12.566000000000001</v>
      </c>
      <c r="BP3">
        <v>0.56667000000000001</v>
      </c>
      <c r="BQ3">
        <v>0.53332999999999997</v>
      </c>
    </row>
    <row r="4" spans="1:69" x14ac:dyDescent="0.2">
      <c r="A4">
        <v>47</v>
      </c>
      <c r="B4">
        <v>1</v>
      </c>
      <c r="C4">
        <v>46</v>
      </c>
      <c r="D4">
        <v>5</v>
      </c>
      <c r="E4" t="s">
        <v>29</v>
      </c>
      <c r="F4" t="s">
        <v>30</v>
      </c>
      <c r="G4">
        <v>22</v>
      </c>
      <c r="H4">
        <v>0.86250000000000004</v>
      </c>
      <c r="I4">
        <v>2.4910000000000001</v>
      </c>
      <c r="J4">
        <v>8.9236000000000004</v>
      </c>
      <c r="K4">
        <v>0.68332999999999999</v>
      </c>
      <c r="L4">
        <v>0.69167000000000001</v>
      </c>
      <c r="M4">
        <v>1.0297000000000001</v>
      </c>
      <c r="N4">
        <v>2.1839</v>
      </c>
      <c r="O4">
        <v>2.6667000000000001</v>
      </c>
      <c r="P4">
        <v>0.60919999999999996</v>
      </c>
      <c r="Q4">
        <v>0.54544999999999999</v>
      </c>
      <c r="R4">
        <v>2.6486000000000001</v>
      </c>
      <c r="S4">
        <v>36.25</v>
      </c>
      <c r="T4">
        <v>0.78261000000000003</v>
      </c>
      <c r="U4">
        <v>0.75</v>
      </c>
      <c r="V4">
        <v>1</v>
      </c>
      <c r="W4">
        <v>0.89473999999999998</v>
      </c>
      <c r="X4">
        <v>0.65625</v>
      </c>
      <c r="Y4">
        <v>0.60714000000000001</v>
      </c>
      <c r="Z4">
        <v>0.75</v>
      </c>
      <c r="AA4">
        <v>0.71428999999999998</v>
      </c>
      <c r="AB4">
        <v>15</v>
      </c>
      <c r="AC4">
        <v>0.45710000000000001</v>
      </c>
      <c r="AD4">
        <v>0.78571999999999997</v>
      </c>
      <c r="AE4">
        <v>6</v>
      </c>
      <c r="AF4">
        <v>0.57560999999999996</v>
      </c>
      <c r="AG4">
        <v>0.62680999999999998</v>
      </c>
      <c r="AH4">
        <v>0.71667000000000003</v>
      </c>
      <c r="AI4">
        <v>0.71667000000000003</v>
      </c>
      <c r="AJ4">
        <v>0.20246</v>
      </c>
      <c r="AK4">
        <v>3.5787</v>
      </c>
      <c r="AL4">
        <v>19.7333</v>
      </c>
      <c r="AM4">
        <v>0.66666999999999998</v>
      </c>
      <c r="AN4">
        <v>0.76666999999999996</v>
      </c>
      <c r="AO4">
        <v>3</v>
      </c>
      <c r="AP4">
        <v>3.45</v>
      </c>
      <c r="AQ4">
        <v>-20.811499999999999</v>
      </c>
      <c r="AR4">
        <v>16</v>
      </c>
      <c r="AS4">
        <v>8</v>
      </c>
      <c r="AT4">
        <v>14.894399999999999</v>
      </c>
      <c r="AU4">
        <v>6.1364000000000001</v>
      </c>
      <c r="AV4">
        <v>10.6333</v>
      </c>
      <c r="AW4">
        <v>16</v>
      </c>
      <c r="AX4">
        <v>27.175000000000001</v>
      </c>
      <c r="AY4">
        <v>4</v>
      </c>
      <c r="AZ4">
        <v>3.8666999999999998</v>
      </c>
      <c r="BA4">
        <v>-0.13333</v>
      </c>
      <c r="BB4">
        <v>6.7</v>
      </c>
      <c r="BC4">
        <v>0.55711999999999995</v>
      </c>
      <c r="BD4">
        <v>0.57189000000000001</v>
      </c>
      <c r="BE4">
        <v>0.62292000000000003</v>
      </c>
      <c r="BF4">
        <v>0.62455000000000005</v>
      </c>
      <c r="BG4">
        <v>12.777799999999999</v>
      </c>
      <c r="BH4">
        <v>-14.4444</v>
      </c>
      <c r="BI4">
        <v>1.7857000000000001</v>
      </c>
      <c r="BJ4">
        <v>-4.625</v>
      </c>
      <c r="BK4">
        <v>80</v>
      </c>
      <c r="BL4">
        <v>0.5625</v>
      </c>
      <c r="BM4">
        <v>0.48749999999999999</v>
      </c>
      <c r="BN4">
        <v>26.163599999999999</v>
      </c>
      <c r="BO4">
        <v>27.563600000000001</v>
      </c>
      <c r="BP4">
        <v>0.66666999999999998</v>
      </c>
      <c r="BQ4">
        <v>0.76666999999999996</v>
      </c>
    </row>
    <row r="5" spans="1:69" x14ac:dyDescent="0.2">
      <c r="A5">
        <v>43</v>
      </c>
      <c r="B5">
        <v>1</v>
      </c>
      <c r="C5">
        <v>42</v>
      </c>
      <c r="D5">
        <v>10</v>
      </c>
      <c r="E5" t="s">
        <v>29</v>
      </c>
      <c r="F5" t="s">
        <v>30</v>
      </c>
      <c r="G5">
        <v>18</v>
      </c>
      <c r="H5">
        <v>0.92500000000000004</v>
      </c>
      <c r="I5">
        <v>3.4862000000000002</v>
      </c>
      <c r="J5">
        <v>7.7037000000000004</v>
      </c>
      <c r="K5">
        <v>0.69167000000000001</v>
      </c>
      <c r="L5">
        <v>0.73333000000000004</v>
      </c>
      <c r="M5">
        <v>1.5024</v>
      </c>
      <c r="N5">
        <v>0.43332999999999999</v>
      </c>
      <c r="O5">
        <v>3.2332999999999998</v>
      </c>
      <c r="P5">
        <v>0.82221999999999995</v>
      </c>
      <c r="Q5">
        <v>0.83333000000000002</v>
      </c>
      <c r="R5">
        <v>2.7818999999999998</v>
      </c>
      <c r="S5">
        <v>42.5</v>
      </c>
      <c r="T5">
        <v>0.90476000000000001</v>
      </c>
      <c r="U5">
        <v>0.81818000000000002</v>
      </c>
      <c r="V5">
        <v>1</v>
      </c>
      <c r="W5">
        <v>1</v>
      </c>
      <c r="X5">
        <v>0.45161000000000001</v>
      </c>
      <c r="Y5">
        <v>0.86485999999999996</v>
      </c>
      <c r="Z5">
        <v>0.56000000000000005</v>
      </c>
      <c r="AA5">
        <v>0.85185</v>
      </c>
      <c r="AB5">
        <v>10</v>
      </c>
      <c r="AC5">
        <v>0.60007999999999995</v>
      </c>
      <c r="AD5">
        <v>1.8090999999999999</v>
      </c>
      <c r="AE5">
        <v>3</v>
      </c>
      <c r="AF5">
        <v>0.60679000000000005</v>
      </c>
      <c r="AG5">
        <v>0.58189999999999997</v>
      </c>
      <c r="AH5">
        <v>0.73333000000000004</v>
      </c>
      <c r="AI5">
        <v>0.71667000000000003</v>
      </c>
      <c r="AJ5">
        <v>4.7045000000000003</v>
      </c>
      <c r="AK5">
        <v>7.1989000000000001</v>
      </c>
      <c r="AL5">
        <v>9.9499999999999993</v>
      </c>
      <c r="AM5">
        <v>0.7</v>
      </c>
      <c r="AN5">
        <v>0.56667000000000001</v>
      </c>
      <c r="AO5">
        <v>5.2885</v>
      </c>
      <c r="AP5">
        <v>6.2778</v>
      </c>
      <c r="AQ5">
        <v>-1.6904999999999999</v>
      </c>
      <c r="AR5">
        <v>15</v>
      </c>
      <c r="AS5">
        <v>10</v>
      </c>
      <c r="AT5">
        <v>8.1767000000000003</v>
      </c>
      <c r="AU5">
        <v>6.4257999999999997</v>
      </c>
      <c r="AV5">
        <v>9.0832999999999995</v>
      </c>
      <c r="AW5">
        <v>12</v>
      </c>
      <c r="AX5">
        <v>12.6875</v>
      </c>
      <c r="AY5">
        <v>8.6333000000000002</v>
      </c>
      <c r="AZ5">
        <v>5.3666999999999998</v>
      </c>
      <c r="BA5">
        <v>-3.2667000000000002</v>
      </c>
      <c r="BB5">
        <v>7.4667000000000003</v>
      </c>
      <c r="BC5">
        <v>0.60241</v>
      </c>
      <c r="BD5">
        <v>0.64539000000000002</v>
      </c>
      <c r="BE5">
        <v>0.77237</v>
      </c>
      <c r="BF5">
        <v>0.75283999999999995</v>
      </c>
      <c r="BG5">
        <v>2.7143000000000002</v>
      </c>
      <c r="BH5">
        <v>-15.333299999999999</v>
      </c>
      <c r="BI5">
        <v>6.8571</v>
      </c>
      <c r="BJ5">
        <v>-9.5</v>
      </c>
      <c r="BK5">
        <v>80</v>
      </c>
      <c r="BL5">
        <v>0.65</v>
      </c>
      <c r="BM5">
        <v>0.4375</v>
      </c>
      <c r="BN5">
        <v>13.666700000000001</v>
      </c>
      <c r="BO5">
        <v>14.5185</v>
      </c>
      <c r="BP5">
        <v>0.7</v>
      </c>
      <c r="BQ5">
        <v>0.56667000000000001</v>
      </c>
    </row>
    <row r="6" spans="1:69" x14ac:dyDescent="0.2">
      <c r="A6">
        <v>50</v>
      </c>
      <c r="B6">
        <v>3</v>
      </c>
      <c r="C6">
        <v>47</v>
      </c>
      <c r="D6">
        <v>9</v>
      </c>
      <c r="E6" t="s">
        <v>29</v>
      </c>
      <c r="F6" t="s">
        <v>30</v>
      </c>
      <c r="G6">
        <v>19</v>
      </c>
      <c r="H6">
        <v>0.77500000000000002</v>
      </c>
      <c r="I6">
        <v>0.72916999999999998</v>
      </c>
      <c r="J6">
        <v>1.8403</v>
      </c>
      <c r="K6">
        <v>0.6</v>
      </c>
      <c r="L6">
        <v>0.59167000000000003</v>
      </c>
      <c r="M6">
        <v>1.8940999999999999</v>
      </c>
      <c r="N6">
        <v>0.15</v>
      </c>
      <c r="O6">
        <v>2.95</v>
      </c>
      <c r="P6">
        <v>0.7</v>
      </c>
      <c r="Q6">
        <v>0.67500000000000004</v>
      </c>
      <c r="R6">
        <v>3.2269999999999999</v>
      </c>
      <c r="S6">
        <v>27.5</v>
      </c>
      <c r="T6">
        <v>0.76190000000000002</v>
      </c>
      <c r="U6">
        <v>0.86363999999999996</v>
      </c>
      <c r="V6">
        <v>0.70587999999999995</v>
      </c>
      <c r="W6">
        <v>0.75</v>
      </c>
      <c r="X6">
        <v>0.5625</v>
      </c>
      <c r="Y6">
        <v>0.52941000000000005</v>
      </c>
      <c r="Z6">
        <v>0.58333000000000002</v>
      </c>
      <c r="AA6">
        <v>0.73333000000000004</v>
      </c>
      <c r="AB6">
        <v>4</v>
      </c>
      <c r="AC6">
        <v>0.52971000000000001</v>
      </c>
      <c r="AD6">
        <v>1.0782</v>
      </c>
      <c r="AE6">
        <v>3</v>
      </c>
      <c r="AF6">
        <v>0.67047000000000001</v>
      </c>
      <c r="AG6">
        <v>0.61429</v>
      </c>
      <c r="AH6">
        <v>0.61667000000000005</v>
      </c>
      <c r="AI6">
        <v>0.68332999999999999</v>
      </c>
      <c r="AJ6">
        <v>3.7145000000000001</v>
      </c>
      <c r="AK6">
        <v>9.2396999999999991</v>
      </c>
      <c r="AL6">
        <v>26.116700000000002</v>
      </c>
      <c r="AM6">
        <v>0.56667000000000001</v>
      </c>
      <c r="AN6">
        <v>0.6</v>
      </c>
      <c r="AO6">
        <v>8.3332999999999995</v>
      </c>
      <c r="AP6">
        <v>10.028700000000001</v>
      </c>
      <c r="AQ6">
        <v>6.5984999999999996</v>
      </c>
      <c r="AR6">
        <v>9</v>
      </c>
      <c r="AS6">
        <v>9</v>
      </c>
      <c r="AT6">
        <v>2.52</v>
      </c>
      <c r="AU6">
        <v>3.0303E-2</v>
      </c>
      <c r="AV6">
        <v>13.533300000000001</v>
      </c>
      <c r="AW6">
        <v>23</v>
      </c>
      <c r="AX6">
        <v>28.324999999999999</v>
      </c>
      <c r="AY6">
        <v>4.9667000000000003</v>
      </c>
      <c r="AZ6">
        <v>6.5667</v>
      </c>
      <c r="BA6">
        <v>1.6</v>
      </c>
      <c r="BB6">
        <v>8.2332999999999998</v>
      </c>
      <c r="BC6">
        <v>0.54630000000000001</v>
      </c>
      <c r="BD6">
        <v>0.58681000000000005</v>
      </c>
      <c r="BE6">
        <v>0.66857999999999995</v>
      </c>
      <c r="BF6">
        <v>0.65046999999999999</v>
      </c>
      <c r="BG6">
        <v>-5.625</v>
      </c>
      <c r="BH6">
        <v>-17.3</v>
      </c>
      <c r="BI6">
        <v>-0.11111</v>
      </c>
      <c r="BJ6">
        <v>-18.384599999999999</v>
      </c>
      <c r="BK6">
        <v>80</v>
      </c>
      <c r="BL6">
        <v>0.53749999999999998</v>
      </c>
      <c r="BM6">
        <v>0.41249999999999998</v>
      </c>
      <c r="BN6">
        <v>28.473700000000001</v>
      </c>
      <c r="BO6">
        <v>29.193000000000001</v>
      </c>
      <c r="BP6">
        <v>0.56667000000000001</v>
      </c>
      <c r="BQ6">
        <v>0.6</v>
      </c>
    </row>
    <row r="7" spans="1:69" x14ac:dyDescent="0.2">
      <c r="A7">
        <v>40</v>
      </c>
      <c r="B7">
        <v>1</v>
      </c>
      <c r="C7">
        <v>39</v>
      </c>
      <c r="D7">
        <v>15</v>
      </c>
      <c r="E7" t="s">
        <v>29</v>
      </c>
      <c r="F7" t="s">
        <v>30</v>
      </c>
      <c r="G7">
        <v>18</v>
      </c>
      <c r="H7">
        <v>0.88749999999999996</v>
      </c>
      <c r="I7">
        <v>3.0758000000000001</v>
      </c>
      <c r="J7">
        <v>5.3648999999999996</v>
      </c>
      <c r="K7">
        <v>0.75832999999999995</v>
      </c>
      <c r="L7">
        <v>0.76666999999999996</v>
      </c>
      <c r="M7">
        <v>1.5649</v>
      </c>
      <c r="N7">
        <v>1.4719</v>
      </c>
      <c r="O7">
        <v>0.70967999999999998</v>
      </c>
      <c r="P7">
        <v>0.71909999999999996</v>
      </c>
      <c r="Q7">
        <v>0.51612999999999998</v>
      </c>
      <c r="R7">
        <v>2.8111000000000002</v>
      </c>
      <c r="S7">
        <v>38.75</v>
      </c>
      <c r="T7">
        <v>0.84</v>
      </c>
      <c r="U7">
        <v>0.84614999999999996</v>
      </c>
      <c r="V7">
        <v>0.88</v>
      </c>
      <c r="W7">
        <v>1</v>
      </c>
      <c r="X7">
        <v>0.66666999999999998</v>
      </c>
      <c r="Y7">
        <v>0.90908999999999995</v>
      </c>
      <c r="Z7">
        <v>0.67647000000000002</v>
      </c>
      <c r="AA7">
        <v>0.88</v>
      </c>
      <c r="AB7">
        <v>11</v>
      </c>
      <c r="AC7">
        <v>1.0903</v>
      </c>
      <c r="AD7">
        <v>1.2261</v>
      </c>
      <c r="AE7">
        <v>3</v>
      </c>
      <c r="AF7">
        <v>0.65776000000000001</v>
      </c>
      <c r="AG7">
        <v>0.67537999999999998</v>
      </c>
      <c r="AH7">
        <v>0.7</v>
      </c>
      <c r="AI7">
        <v>0.76666999999999996</v>
      </c>
      <c r="AJ7">
        <v>8.2380999999999993</v>
      </c>
      <c r="AK7">
        <v>9.4762000000000004</v>
      </c>
      <c r="AL7">
        <v>16.2667</v>
      </c>
      <c r="AM7">
        <v>0.46666999999999997</v>
      </c>
      <c r="AN7">
        <v>0.6</v>
      </c>
      <c r="AO7">
        <v>12.492100000000001</v>
      </c>
      <c r="AP7">
        <v>6.4603000000000002</v>
      </c>
      <c r="AQ7">
        <v>-21.269300000000001</v>
      </c>
      <c r="AR7">
        <v>16</v>
      </c>
      <c r="AS7">
        <v>9</v>
      </c>
      <c r="AT7">
        <v>5.9362000000000004</v>
      </c>
      <c r="AU7">
        <v>4.0594999999999999</v>
      </c>
      <c r="AV7">
        <v>4.4583000000000004</v>
      </c>
      <c r="AW7">
        <v>16</v>
      </c>
      <c r="AX7">
        <v>14.8375</v>
      </c>
      <c r="AY7">
        <v>3.6</v>
      </c>
      <c r="AZ7">
        <v>1.4666999999999999</v>
      </c>
      <c r="BA7">
        <v>-2.1333000000000002</v>
      </c>
      <c r="BB7">
        <v>3.7332999999999998</v>
      </c>
      <c r="BC7">
        <v>0.62221000000000004</v>
      </c>
      <c r="BD7">
        <v>0.64171999999999996</v>
      </c>
      <c r="BE7">
        <v>0.64829000000000003</v>
      </c>
      <c r="BF7">
        <v>0.63275999999999999</v>
      </c>
      <c r="BG7">
        <v>4.5454999999999997</v>
      </c>
      <c r="BH7">
        <v>-7.5713999999999997</v>
      </c>
      <c r="BI7">
        <v>-5.8666999999999998</v>
      </c>
      <c r="BJ7">
        <v>3.2856999999999998</v>
      </c>
      <c r="BK7">
        <v>80</v>
      </c>
      <c r="BL7">
        <v>0.61250000000000004</v>
      </c>
      <c r="BM7">
        <v>0.5</v>
      </c>
      <c r="BN7">
        <v>16.269200000000001</v>
      </c>
      <c r="BO7">
        <v>17.519200000000001</v>
      </c>
      <c r="BP7">
        <v>0.46666999999999997</v>
      </c>
      <c r="BQ7">
        <v>0.6</v>
      </c>
    </row>
    <row r="8" spans="1:69" x14ac:dyDescent="0.2">
      <c r="A8">
        <v>50</v>
      </c>
      <c r="B8">
        <v>1</v>
      </c>
      <c r="C8">
        <v>49</v>
      </c>
      <c r="D8">
        <v>4</v>
      </c>
      <c r="E8" t="s">
        <v>29</v>
      </c>
      <c r="F8" t="s">
        <v>30</v>
      </c>
      <c r="G8">
        <v>18</v>
      </c>
      <c r="H8">
        <v>0.21249999999999999</v>
      </c>
      <c r="I8">
        <v>0.95089000000000001</v>
      </c>
      <c r="J8">
        <v>9.2268000000000008</v>
      </c>
      <c r="K8">
        <v>0.72499999999999998</v>
      </c>
      <c r="L8">
        <v>0.73333000000000004</v>
      </c>
      <c r="M8">
        <v>1.2614000000000001</v>
      </c>
      <c r="N8">
        <v>1.1818</v>
      </c>
      <c r="O8">
        <v>6.1578999999999997</v>
      </c>
      <c r="P8">
        <v>0.59091000000000005</v>
      </c>
      <c r="Q8">
        <v>0.81579000000000002</v>
      </c>
      <c r="R8">
        <v>2.7869999999999999</v>
      </c>
      <c r="S8">
        <v>28.75</v>
      </c>
      <c r="T8">
        <v>0.23810000000000001</v>
      </c>
      <c r="U8">
        <v>0.16667000000000001</v>
      </c>
      <c r="V8">
        <v>0.17391000000000001</v>
      </c>
      <c r="W8">
        <v>0.27778000000000003</v>
      </c>
      <c r="X8">
        <v>0.64705999999999997</v>
      </c>
      <c r="Y8">
        <v>0.79310000000000003</v>
      </c>
      <c r="Z8">
        <v>0.67742000000000002</v>
      </c>
      <c r="AA8">
        <v>0.80769000000000002</v>
      </c>
      <c r="AB8">
        <v>12</v>
      </c>
      <c r="AC8">
        <v>0.17613000000000001</v>
      </c>
      <c r="AD8">
        <v>1.7611000000000001</v>
      </c>
      <c r="AE8">
        <v>3</v>
      </c>
      <c r="AF8">
        <v>0.61221000000000003</v>
      </c>
      <c r="AG8">
        <v>0.47983999999999999</v>
      </c>
      <c r="AH8">
        <v>0.78332999999999997</v>
      </c>
      <c r="AI8">
        <v>0.71667000000000003</v>
      </c>
      <c r="AJ8">
        <v>10.054</v>
      </c>
      <c r="AK8">
        <v>13.407500000000001</v>
      </c>
      <c r="AL8">
        <v>32.183300000000003</v>
      </c>
      <c r="AM8">
        <v>0.63332999999999995</v>
      </c>
      <c r="AN8">
        <v>0.6</v>
      </c>
      <c r="AO8">
        <v>10.5227</v>
      </c>
      <c r="AP8">
        <v>16.68</v>
      </c>
      <c r="AQ8">
        <v>28.686199999999999</v>
      </c>
      <c r="AR8">
        <v>15</v>
      </c>
      <c r="AS8">
        <v>10</v>
      </c>
      <c r="AT8">
        <v>10.3683</v>
      </c>
      <c r="AU8">
        <v>9.7019000000000002</v>
      </c>
      <c r="AV8">
        <v>19.350000000000001</v>
      </c>
      <c r="AW8">
        <v>24</v>
      </c>
      <c r="AX8">
        <v>33.674999999999997</v>
      </c>
      <c r="AY8">
        <v>5.9</v>
      </c>
      <c r="AZ8">
        <v>7.6</v>
      </c>
      <c r="BA8">
        <v>1.7</v>
      </c>
      <c r="BB8">
        <v>11.8833</v>
      </c>
      <c r="BC8">
        <v>0.54440999999999995</v>
      </c>
      <c r="BD8">
        <v>0.56791999999999998</v>
      </c>
      <c r="BE8">
        <v>0.74148000000000003</v>
      </c>
      <c r="BF8">
        <v>0.72868999999999995</v>
      </c>
      <c r="BG8">
        <v>7.1429</v>
      </c>
      <c r="BH8">
        <v>-8.6153999999999993</v>
      </c>
      <c r="BI8">
        <v>11</v>
      </c>
      <c r="BJ8">
        <v>-33.444400000000002</v>
      </c>
      <c r="BK8">
        <v>76</v>
      </c>
      <c r="BL8">
        <v>0.13158</v>
      </c>
      <c r="BM8">
        <v>0.42104999999999998</v>
      </c>
      <c r="BN8">
        <v>35.744700000000002</v>
      </c>
      <c r="BO8">
        <v>40.085099999999997</v>
      </c>
      <c r="BP8">
        <v>0.63332999999999995</v>
      </c>
      <c r="BQ8">
        <v>0.6</v>
      </c>
    </row>
    <row r="9" spans="1:69" x14ac:dyDescent="0.2">
      <c r="A9">
        <v>41</v>
      </c>
      <c r="B9">
        <v>2</v>
      </c>
      <c r="C9">
        <v>39</v>
      </c>
      <c r="D9">
        <v>8</v>
      </c>
      <c r="E9" t="s">
        <v>29</v>
      </c>
      <c r="F9" t="s">
        <v>30</v>
      </c>
      <c r="G9">
        <v>18</v>
      </c>
      <c r="H9">
        <v>0.9375</v>
      </c>
      <c r="I9">
        <v>1.0780000000000001</v>
      </c>
      <c r="J9">
        <v>8.5481999999999996</v>
      </c>
      <c r="K9">
        <v>0.80832999999999999</v>
      </c>
      <c r="L9">
        <v>0.80832999999999999</v>
      </c>
      <c r="M9">
        <v>1.0736000000000001</v>
      </c>
      <c r="N9">
        <v>3.4409000000000001</v>
      </c>
      <c r="O9">
        <v>0.81481000000000003</v>
      </c>
      <c r="P9">
        <v>0.74194000000000004</v>
      </c>
      <c r="Q9">
        <v>0.66666999999999998</v>
      </c>
      <c r="R9">
        <v>2.5312000000000001</v>
      </c>
      <c r="S9">
        <v>43.75</v>
      </c>
      <c r="T9">
        <v>0.95652000000000004</v>
      </c>
      <c r="U9">
        <v>0.95238</v>
      </c>
      <c r="V9">
        <v>0.84211000000000003</v>
      </c>
      <c r="W9">
        <v>1</v>
      </c>
      <c r="X9">
        <v>0.76666999999999996</v>
      </c>
      <c r="Y9">
        <v>0.89188999999999996</v>
      </c>
      <c r="Z9">
        <v>0.73077000000000003</v>
      </c>
      <c r="AA9">
        <v>0.81481000000000003</v>
      </c>
      <c r="AB9">
        <v>11</v>
      </c>
      <c r="AC9">
        <v>2.7012999999999999E-4</v>
      </c>
      <c r="AD9">
        <v>0.91951000000000005</v>
      </c>
      <c r="AE9">
        <v>3</v>
      </c>
      <c r="AF9">
        <v>0.65664</v>
      </c>
      <c r="AG9">
        <v>0.54456000000000004</v>
      </c>
      <c r="AH9">
        <v>0.68332999999999999</v>
      </c>
      <c r="AI9">
        <v>0.75</v>
      </c>
      <c r="AJ9">
        <v>3.5480999999999998</v>
      </c>
      <c r="AK9">
        <v>12.310700000000001</v>
      </c>
      <c r="AL9">
        <v>16.2667</v>
      </c>
      <c r="AM9">
        <v>0.66666999999999998</v>
      </c>
      <c r="AN9">
        <v>0.56667000000000001</v>
      </c>
      <c r="AO9">
        <v>6.3015999999999996</v>
      </c>
      <c r="AP9">
        <v>18.100000000000001</v>
      </c>
      <c r="AQ9">
        <v>11.6488</v>
      </c>
      <c r="AR9">
        <v>15</v>
      </c>
      <c r="AS9">
        <v>10</v>
      </c>
      <c r="AT9">
        <v>7.5425000000000004</v>
      </c>
      <c r="AU9">
        <v>12.9444</v>
      </c>
      <c r="AV9">
        <v>12.566700000000001</v>
      </c>
      <c r="AW9">
        <v>10</v>
      </c>
      <c r="AX9">
        <v>21.5</v>
      </c>
      <c r="AY9">
        <v>8.9</v>
      </c>
      <c r="AZ9">
        <v>14.6333</v>
      </c>
      <c r="BA9">
        <v>5.7332999999999998</v>
      </c>
      <c r="BB9">
        <v>12.3</v>
      </c>
      <c r="BC9">
        <v>0.50649999999999995</v>
      </c>
      <c r="BD9">
        <v>0.57777000000000001</v>
      </c>
      <c r="BE9">
        <v>0.63693</v>
      </c>
      <c r="BF9">
        <v>0.64097000000000004</v>
      </c>
      <c r="BG9">
        <v>2.1667000000000001</v>
      </c>
      <c r="BH9">
        <v>-20.666699999999999</v>
      </c>
      <c r="BI9">
        <v>14.357100000000001</v>
      </c>
      <c r="BJ9">
        <v>-20.125</v>
      </c>
      <c r="BK9">
        <v>50</v>
      </c>
      <c r="BL9">
        <v>0.57999999999999996</v>
      </c>
      <c r="BM9">
        <v>0.5</v>
      </c>
      <c r="BN9">
        <v>21.2424</v>
      </c>
      <c r="BO9">
        <v>19.151499999999999</v>
      </c>
      <c r="BP9">
        <v>0.66666999999999998</v>
      </c>
      <c r="BQ9">
        <v>0.56667000000000001</v>
      </c>
    </row>
    <row r="10" spans="1:69" x14ac:dyDescent="0.2">
      <c r="A10">
        <v>47</v>
      </c>
      <c r="B10">
        <v>1</v>
      </c>
      <c r="C10">
        <v>46</v>
      </c>
      <c r="D10">
        <v>4</v>
      </c>
      <c r="E10" t="s">
        <v>29</v>
      </c>
      <c r="F10" t="s">
        <v>30</v>
      </c>
      <c r="G10">
        <v>19</v>
      </c>
      <c r="H10">
        <v>0.76249999999999996</v>
      </c>
      <c r="I10">
        <v>9.0056999999999992</v>
      </c>
      <c r="J10">
        <v>14.9886</v>
      </c>
      <c r="K10">
        <v>0.85833000000000004</v>
      </c>
      <c r="L10">
        <v>0.92500000000000004</v>
      </c>
      <c r="M10">
        <v>1.7134</v>
      </c>
      <c r="N10">
        <v>0.28394999999999998</v>
      </c>
      <c r="O10">
        <v>2.1795</v>
      </c>
      <c r="P10">
        <v>0.75309000000000004</v>
      </c>
      <c r="Q10">
        <v>0.71794999999999998</v>
      </c>
      <c r="R10">
        <v>3.4525999999999999</v>
      </c>
      <c r="S10">
        <v>26.25</v>
      </c>
      <c r="T10">
        <v>0.52941000000000005</v>
      </c>
      <c r="U10">
        <v>0.79166999999999998</v>
      </c>
      <c r="V10">
        <v>0.75</v>
      </c>
      <c r="W10">
        <v>0.94737000000000005</v>
      </c>
      <c r="X10">
        <v>0.73333000000000004</v>
      </c>
      <c r="Y10">
        <v>0.80645</v>
      </c>
      <c r="Z10">
        <v>0.96552000000000004</v>
      </c>
      <c r="AA10">
        <v>0.93332999999999999</v>
      </c>
      <c r="AB10">
        <v>12</v>
      </c>
      <c r="AC10">
        <v>1.2462</v>
      </c>
      <c r="AD10">
        <v>1.0971</v>
      </c>
      <c r="AE10">
        <v>3</v>
      </c>
      <c r="AF10">
        <v>0.54446000000000006</v>
      </c>
      <c r="AG10">
        <v>0.55196000000000001</v>
      </c>
      <c r="AH10">
        <v>0.85</v>
      </c>
      <c r="AI10">
        <v>0.88332999999999995</v>
      </c>
      <c r="AJ10">
        <v>4.3594999999999997</v>
      </c>
      <c r="AK10">
        <v>13.1242</v>
      </c>
      <c r="AL10">
        <v>17.4833</v>
      </c>
      <c r="AM10">
        <v>0.56667000000000001</v>
      </c>
      <c r="AN10">
        <v>0.66666999999999998</v>
      </c>
      <c r="AO10">
        <v>15.807700000000001</v>
      </c>
      <c r="AP10">
        <v>11.12</v>
      </c>
      <c r="AQ10">
        <v>-11.4964</v>
      </c>
      <c r="AR10">
        <v>16</v>
      </c>
      <c r="AS10">
        <v>9</v>
      </c>
      <c r="AT10">
        <v>18.199300000000001</v>
      </c>
      <c r="AU10">
        <v>7.8823999999999996</v>
      </c>
      <c r="AV10">
        <v>7.3666999999999998</v>
      </c>
      <c r="AW10">
        <v>13</v>
      </c>
      <c r="AX10">
        <v>24.375</v>
      </c>
      <c r="AY10">
        <v>6.3</v>
      </c>
      <c r="AZ10">
        <v>7.3333000000000004</v>
      </c>
      <c r="BA10">
        <v>1.0333000000000001</v>
      </c>
      <c r="BB10">
        <v>7.2832999999999997</v>
      </c>
      <c r="BC10">
        <v>0.72529999999999994</v>
      </c>
      <c r="BD10">
        <v>0.72729999999999995</v>
      </c>
      <c r="BE10">
        <v>0.68067999999999995</v>
      </c>
      <c r="BF10">
        <v>0.68769000000000002</v>
      </c>
      <c r="BG10">
        <v>6.9090999999999996</v>
      </c>
      <c r="BH10">
        <v>-14.777799999999999</v>
      </c>
      <c r="BI10">
        <v>4.8571</v>
      </c>
      <c r="BJ10">
        <v>-5.3333000000000004</v>
      </c>
      <c r="BK10">
        <v>30</v>
      </c>
      <c r="BL10">
        <v>0.26667000000000002</v>
      </c>
      <c r="BM10">
        <v>0.73333000000000004</v>
      </c>
      <c r="BN10">
        <v>20.913</v>
      </c>
      <c r="BO10">
        <v>21.869599999999998</v>
      </c>
      <c r="BP10">
        <v>0.56667000000000001</v>
      </c>
      <c r="BQ10">
        <v>0.66666999999999998</v>
      </c>
    </row>
    <row r="11" spans="1:69" x14ac:dyDescent="0.2">
      <c r="A11">
        <v>49</v>
      </c>
      <c r="B11">
        <v>1</v>
      </c>
      <c r="C11">
        <v>48</v>
      </c>
      <c r="D11">
        <v>10</v>
      </c>
      <c r="E11" t="s">
        <v>29</v>
      </c>
      <c r="F11" t="s">
        <v>30</v>
      </c>
      <c r="G11">
        <v>19</v>
      </c>
      <c r="H11">
        <v>0.98750000000000004</v>
      </c>
      <c r="I11">
        <v>11.744300000000001</v>
      </c>
      <c r="J11">
        <v>13.418200000000001</v>
      </c>
      <c r="K11">
        <v>0.77500000000000002</v>
      </c>
      <c r="L11">
        <v>0.8</v>
      </c>
      <c r="M11">
        <v>2.8172999999999999</v>
      </c>
      <c r="N11">
        <v>1.8315999999999999</v>
      </c>
      <c r="O11">
        <v>2.2799999999999998</v>
      </c>
      <c r="P11">
        <v>0.86316000000000004</v>
      </c>
      <c r="Q11">
        <v>0.8</v>
      </c>
      <c r="R11">
        <v>3.8243999999999998</v>
      </c>
      <c r="S11">
        <v>48.75</v>
      </c>
      <c r="T11">
        <v>0.94118000000000002</v>
      </c>
      <c r="U11">
        <v>1</v>
      </c>
      <c r="V11">
        <v>1</v>
      </c>
      <c r="W11">
        <v>1</v>
      </c>
      <c r="X11">
        <v>0.5625</v>
      </c>
      <c r="Y11">
        <v>0.72414000000000001</v>
      </c>
      <c r="Z11">
        <v>0.86207</v>
      </c>
      <c r="AA11">
        <v>0.96667000000000003</v>
      </c>
      <c r="AB11">
        <v>9</v>
      </c>
      <c r="AC11">
        <v>1.8991</v>
      </c>
      <c r="AD11">
        <v>2.1505000000000001</v>
      </c>
      <c r="AE11">
        <v>3</v>
      </c>
      <c r="AF11">
        <v>0.68783000000000005</v>
      </c>
      <c r="AG11">
        <v>0.66666999999999998</v>
      </c>
      <c r="AH11">
        <v>0.71667000000000003</v>
      </c>
      <c r="AI11">
        <v>0.78332999999999997</v>
      </c>
      <c r="AJ11">
        <v>10.9275</v>
      </c>
      <c r="AK11">
        <v>12.6785</v>
      </c>
      <c r="AL11">
        <v>18.066700000000001</v>
      </c>
      <c r="AM11">
        <v>0.63332999999999995</v>
      </c>
      <c r="AN11">
        <v>0.46666999999999997</v>
      </c>
      <c r="AO11">
        <v>13.943199999999999</v>
      </c>
      <c r="AP11">
        <v>10.9206</v>
      </c>
      <c r="AQ11">
        <v>-10.5625</v>
      </c>
      <c r="AR11">
        <v>15</v>
      </c>
      <c r="AS11">
        <v>8</v>
      </c>
      <c r="AT11">
        <v>12.843</v>
      </c>
      <c r="AU11">
        <v>15.2719</v>
      </c>
      <c r="AV11">
        <v>8.1917000000000009</v>
      </c>
      <c r="AW11">
        <v>2</v>
      </c>
      <c r="AX11">
        <v>20.675000000000001</v>
      </c>
      <c r="AY11">
        <v>15.7667</v>
      </c>
      <c r="AZ11">
        <v>3.7</v>
      </c>
      <c r="BA11">
        <v>-12.066700000000001</v>
      </c>
      <c r="BB11">
        <v>11.2667</v>
      </c>
      <c r="BC11">
        <v>0.76304000000000005</v>
      </c>
      <c r="BD11">
        <v>0.78673999999999999</v>
      </c>
      <c r="BE11">
        <v>0.76561999999999997</v>
      </c>
      <c r="BF11">
        <v>0.72916999999999998</v>
      </c>
      <c r="BG11">
        <v>3.5</v>
      </c>
      <c r="BH11">
        <v>-16</v>
      </c>
      <c r="BI11">
        <v>6.25E-2</v>
      </c>
      <c r="BJ11">
        <v>-8.875</v>
      </c>
      <c r="BK11">
        <v>30</v>
      </c>
      <c r="BL11">
        <v>0.66666999999999998</v>
      </c>
      <c r="BM11">
        <v>0.5</v>
      </c>
      <c r="BN11">
        <v>20.55</v>
      </c>
      <c r="BO11">
        <v>21</v>
      </c>
      <c r="BP11">
        <v>0.63332999999999995</v>
      </c>
      <c r="BQ11">
        <v>0.46666999999999997</v>
      </c>
    </row>
    <row r="12" spans="1:69" x14ac:dyDescent="0.2">
      <c r="A12">
        <v>50</v>
      </c>
      <c r="B12">
        <v>1</v>
      </c>
      <c r="C12">
        <v>49</v>
      </c>
      <c r="D12">
        <v>4</v>
      </c>
      <c r="E12" t="s">
        <v>29</v>
      </c>
      <c r="F12" t="s">
        <v>30</v>
      </c>
      <c r="G12">
        <v>19</v>
      </c>
      <c r="H12">
        <v>0.96250000000000002</v>
      </c>
      <c r="I12">
        <v>5.8429000000000002</v>
      </c>
      <c r="J12">
        <v>10.3254</v>
      </c>
      <c r="K12">
        <v>0.65832999999999997</v>
      </c>
      <c r="L12">
        <v>0.75832999999999995</v>
      </c>
      <c r="M12">
        <v>2.0954999999999999</v>
      </c>
      <c r="N12">
        <v>4.9694000000000003</v>
      </c>
      <c r="O12">
        <v>1.5455000000000001</v>
      </c>
      <c r="P12">
        <v>0.87755000000000005</v>
      </c>
      <c r="Q12">
        <v>0.81818000000000002</v>
      </c>
      <c r="R12">
        <v>3.1696</v>
      </c>
      <c r="S12">
        <v>46.25</v>
      </c>
      <c r="T12">
        <v>0.88888999999999996</v>
      </c>
      <c r="U12">
        <v>1</v>
      </c>
      <c r="V12">
        <v>1</v>
      </c>
      <c r="W12">
        <v>0.94443999999999995</v>
      </c>
      <c r="X12">
        <v>0.5</v>
      </c>
      <c r="Y12">
        <v>0.64515999999999996</v>
      </c>
      <c r="Z12">
        <v>0.71875</v>
      </c>
      <c r="AA12">
        <v>0.8</v>
      </c>
      <c r="AB12">
        <v>6</v>
      </c>
      <c r="AC12">
        <v>0.69160999999999995</v>
      </c>
      <c r="AD12">
        <v>0.93813999999999997</v>
      </c>
      <c r="AE12">
        <v>3</v>
      </c>
      <c r="AF12">
        <v>0.46644000000000002</v>
      </c>
      <c r="AG12">
        <v>0.41937999999999998</v>
      </c>
      <c r="AH12">
        <v>0.6</v>
      </c>
      <c r="AI12">
        <v>0.7</v>
      </c>
      <c r="AJ12">
        <v>3.7222</v>
      </c>
      <c r="AK12">
        <v>12.9306</v>
      </c>
      <c r="AL12">
        <v>22.9</v>
      </c>
      <c r="AM12">
        <v>0.46666999999999997</v>
      </c>
      <c r="AN12">
        <v>0.53332999999999997</v>
      </c>
      <c r="AO12">
        <v>12.448</v>
      </c>
      <c r="AP12">
        <v>13.067</v>
      </c>
      <c r="AQ12">
        <v>-5.5970000000000004</v>
      </c>
      <c r="AR12">
        <v>15</v>
      </c>
      <c r="AS12">
        <v>11</v>
      </c>
      <c r="AT12">
        <v>9.5484000000000009</v>
      </c>
      <c r="AU12">
        <v>17.058800000000002</v>
      </c>
      <c r="AV12">
        <v>8.1417000000000002</v>
      </c>
      <c r="AW12">
        <v>6</v>
      </c>
      <c r="AX12">
        <v>21.012499999999999</v>
      </c>
      <c r="AY12">
        <v>11.066700000000001</v>
      </c>
      <c r="AZ12">
        <v>10.933299999999999</v>
      </c>
      <c r="BA12">
        <v>-0.13333</v>
      </c>
      <c r="BB12">
        <v>11.966699999999999</v>
      </c>
      <c r="BC12">
        <v>0.66161999999999999</v>
      </c>
      <c r="BD12">
        <v>0.65298</v>
      </c>
      <c r="BE12">
        <v>0.65137999999999996</v>
      </c>
      <c r="BF12">
        <v>0.70745999999999998</v>
      </c>
      <c r="BG12">
        <v>3.3635999999999999</v>
      </c>
      <c r="BH12">
        <v>-15.9</v>
      </c>
      <c r="BI12">
        <v>4.6666999999999996</v>
      </c>
      <c r="BJ12">
        <v>-9</v>
      </c>
      <c r="BK12">
        <v>72</v>
      </c>
      <c r="BL12">
        <v>0.63888999999999996</v>
      </c>
      <c r="BM12">
        <v>0.44444</v>
      </c>
      <c r="BN12">
        <v>22.5</v>
      </c>
      <c r="BO12">
        <v>16.479199999999999</v>
      </c>
      <c r="BP12">
        <v>0.46666999999999997</v>
      </c>
      <c r="BQ12">
        <v>0.53332999999999997</v>
      </c>
    </row>
    <row r="13" spans="1:69" x14ac:dyDescent="0.2">
      <c r="A13">
        <v>49</v>
      </c>
      <c r="B13">
        <v>5</v>
      </c>
      <c r="C13">
        <v>44</v>
      </c>
      <c r="D13">
        <v>8</v>
      </c>
      <c r="E13" t="s">
        <v>29</v>
      </c>
      <c r="F13" t="s">
        <v>31</v>
      </c>
      <c r="G13">
        <v>18</v>
      </c>
      <c r="H13">
        <v>0.35</v>
      </c>
      <c r="I13">
        <v>7.4104999999999999</v>
      </c>
      <c r="J13">
        <v>11.4442</v>
      </c>
      <c r="K13">
        <v>0.79166999999999998</v>
      </c>
      <c r="L13">
        <v>0.85</v>
      </c>
      <c r="M13">
        <v>1.7243999999999999</v>
      </c>
      <c r="N13">
        <v>3.4150999999999998</v>
      </c>
      <c r="O13">
        <v>0.25373000000000001</v>
      </c>
      <c r="P13">
        <v>0.81132000000000004</v>
      </c>
      <c r="Q13">
        <v>0.67164000000000001</v>
      </c>
      <c r="R13">
        <v>2.6703999999999999</v>
      </c>
      <c r="S13">
        <v>15</v>
      </c>
      <c r="T13">
        <v>0.8</v>
      </c>
      <c r="U13">
        <v>0.33333000000000002</v>
      </c>
      <c r="V13">
        <v>0.21739</v>
      </c>
      <c r="W13">
        <v>5.2631999999999998E-2</v>
      </c>
      <c r="X13">
        <v>0.66666999999999998</v>
      </c>
      <c r="Y13">
        <v>0.74194000000000004</v>
      </c>
      <c r="Z13">
        <v>0.82759000000000005</v>
      </c>
      <c r="AA13">
        <v>0.93332999999999999</v>
      </c>
      <c r="AB13">
        <v>10</v>
      </c>
      <c r="AC13">
        <v>1.0653999999999999</v>
      </c>
      <c r="AD13">
        <v>1.1769000000000001</v>
      </c>
      <c r="AE13">
        <v>3</v>
      </c>
      <c r="AF13">
        <v>0.58587</v>
      </c>
      <c r="AG13">
        <v>0.61007</v>
      </c>
      <c r="AH13">
        <v>0.85</v>
      </c>
      <c r="AI13">
        <v>0.81667000000000001</v>
      </c>
      <c r="AJ13">
        <v>12.731999999999999</v>
      </c>
      <c r="AK13">
        <v>12.6471</v>
      </c>
      <c r="AL13">
        <v>29.6</v>
      </c>
      <c r="AM13">
        <v>0.73333000000000004</v>
      </c>
      <c r="AN13">
        <v>0.7</v>
      </c>
      <c r="AO13">
        <v>15.5862</v>
      </c>
      <c r="AP13">
        <v>16.7273</v>
      </c>
      <c r="AQ13">
        <v>6.2222</v>
      </c>
      <c r="AR13">
        <v>11</v>
      </c>
      <c r="AS13">
        <v>13</v>
      </c>
      <c r="AT13">
        <v>6.7771999999999997</v>
      </c>
      <c r="AU13">
        <v>12.3</v>
      </c>
      <c r="AV13">
        <v>9.2667000000000002</v>
      </c>
      <c r="AW13">
        <v>30</v>
      </c>
      <c r="AX13">
        <v>28.462499999999999</v>
      </c>
      <c r="AY13">
        <v>8.4666999999999994</v>
      </c>
      <c r="AZ13">
        <v>8.0333000000000006</v>
      </c>
      <c r="BA13">
        <v>-0.43332999999999999</v>
      </c>
      <c r="BB13">
        <v>9.7833000000000006</v>
      </c>
      <c r="BC13">
        <v>0.67115999999999998</v>
      </c>
      <c r="BD13">
        <v>0.67788999999999999</v>
      </c>
      <c r="BE13">
        <v>0.66939000000000004</v>
      </c>
      <c r="BF13">
        <v>0.69118000000000002</v>
      </c>
      <c r="BG13">
        <v>-2</v>
      </c>
      <c r="BH13">
        <v>-14.8889</v>
      </c>
      <c r="BI13">
        <v>6</v>
      </c>
      <c r="BJ13">
        <v>-13.1111</v>
      </c>
      <c r="BK13">
        <v>66</v>
      </c>
      <c r="BL13">
        <v>0.25757999999999998</v>
      </c>
      <c r="BM13">
        <v>0.53029999999999999</v>
      </c>
      <c r="BN13">
        <v>30.428599999999999</v>
      </c>
      <c r="BO13">
        <v>30.1905</v>
      </c>
      <c r="BP13">
        <v>0.73333000000000004</v>
      </c>
      <c r="BQ13">
        <v>0.7</v>
      </c>
    </row>
    <row r="14" spans="1:69" x14ac:dyDescent="0.2">
      <c r="A14">
        <v>21</v>
      </c>
      <c r="B14">
        <v>2</v>
      </c>
      <c r="C14">
        <v>19</v>
      </c>
      <c r="D14">
        <v>8</v>
      </c>
      <c r="E14" t="s">
        <v>29</v>
      </c>
      <c r="F14" t="s">
        <v>30</v>
      </c>
      <c r="G14">
        <v>29</v>
      </c>
      <c r="H14">
        <v>0.71250000000000002</v>
      </c>
      <c r="I14">
        <v>1.2903</v>
      </c>
      <c r="J14">
        <v>6.5164999999999997</v>
      </c>
      <c r="K14">
        <v>0.60833000000000004</v>
      </c>
      <c r="L14">
        <v>0.67500000000000004</v>
      </c>
      <c r="M14">
        <v>1.1422000000000001</v>
      </c>
      <c r="N14">
        <v>4.7531999999999996</v>
      </c>
      <c r="O14">
        <v>2.0232999999999999</v>
      </c>
      <c r="P14">
        <v>0.75324999999999998</v>
      </c>
      <c r="Q14">
        <v>0.65115999999999996</v>
      </c>
      <c r="R14">
        <v>2.3220000000000001</v>
      </c>
      <c r="S14">
        <v>21.25</v>
      </c>
      <c r="T14">
        <v>0.72726999999999997</v>
      </c>
      <c r="U14">
        <v>0.66666999999999998</v>
      </c>
      <c r="V14">
        <v>0.71428999999999998</v>
      </c>
      <c r="W14">
        <v>0.7</v>
      </c>
      <c r="X14">
        <v>0.54901999999999995</v>
      </c>
      <c r="Y14">
        <v>0.6</v>
      </c>
      <c r="Z14">
        <v>0.53125</v>
      </c>
      <c r="AA14">
        <v>0.81481000000000003</v>
      </c>
      <c r="AB14">
        <v>5</v>
      </c>
      <c r="AC14">
        <v>1.1346000000000001</v>
      </c>
      <c r="AD14">
        <v>1.3857999999999999</v>
      </c>
      <c r="AE14">
        <v>5</v>
      </c>
      <c r="AF14">
        <v>0.63071999999999995</v>
      </c>
      <c r="AG14">
        <v>0.55669000000000002</v>
      </c>
      <c r="AH14">
        <v>0.71667000000000003</v>
      </c>
      <c r="AI14">
        <v>0.73333000000000004</v>
      </c>
      <c r="AJ14">
        <v>0.19561999999999999</v>
      </c>
      <c r="AK14">
        <v>6.7824999999999998</v>
      </c>
      <c r="AL14">
        <v>6.3167</v>
      </c>
      <c r="AM14">
        <v>0.56667000000000001</v>
      </c>
      <c r="AN14">
        <v>0.6</v>
      </c>
      <c r="AO14">
        <v>9.25</v>
      </c>
      <c r="AP14">
        <v>4.5311000000000003</v>
      </c>
      <c r="AQ14">
        <v>-1.901</v>
      </c>
      <c r="AR14">
        <v>8</v>
      </c>
      <c r="AS14">
        <v>8</v>
      </c>
      <c r="AT14">
        <v>6.4351000000000003</v>
      </c>
      <c r="AU14">
        <v>5.7618999999999998</v>
      </c>
      <c r="AV14">
        <v>5.9249999999999998</v>
      </c>
      <c r="AW14">
        <v>15</v>
      </c>
      <c r="AX14">
        <v>7.5125000000000002</v>
      </c>
      <c r="AY14">
        <v>7.7</v>
      </c>
      <c r="AZ14">
        <v>4.5332999999999997</v>
      </c>
      <c r="BA14">
        <v>-3.1667000000000001</v>
      </c>
      <c r="BB14">
        <v>7.75</v>
      </c>
      <c r="BC14">
        <v>0.57970999999999995</v>
      </c>
      <c r="BD14">
        <v>0.61804000000000003</v>
      </c>
      <c r="BE14">
        <v>0.68123</v>
      </c>
      <c r="BF14">
        <v>0.70038</v>
      </c>
      <c r="BG14">
        <v>7.5454999999999997</v>
      </c>
      <c r="BH14">
        <v>-4.5556000000000001</v>
      </c>
      <c r="BI14">
        <v>6</v>
      </c>
      <c r="BJ14">
        <v>-4.2</v>
      </c>
      <c r="BK14">
        <v>79</v>
      </c>
      <c r="BL14">
        <v>0.45569999999999999</v>
      </c>
      <c r="BM14">
        <v>0.41771999999999998</v>
      </c>
      <c r="BN14">
        <v>7.1852</v>
      </c>
      <c r="BO14">
        <v>11.3148</v>
      </c>
      <c r="BP14">
        <v>0.56667000000000001</v>
      </c>
      <c r="BQ14">
        <v>0.6</v>
      </c>
    </row>
    <row r="15" spans="1:69" x14ac:dyDescent="0.2">
      <c r="A15">
        <v>42</v>
      </c>
      <c r="B15">
        <v>3</v>
      </c>
      <c r="C15">
        <v>39</v>
      </c>
      <c r="D15">
        <v>5</v>
      </c>
      <c r="E15" t="s">
        <v>29</v>
      </c>
      <c r="F15" t="s">
        <v>30</v>
      </c>
      <c r="G15">
        <v>18</v>
      </c>
      <c r="H15">
        <v>0.85</v>
      </c>
      <c r="I15">
        <v>2.5548999999999999</v>
      </c>
      <c r="J15">
        <v>8.7929999999999993</v>
      </c>
      <c r="K15">
        <v>0.65</v>
      </c>
      <c r="L15">
        <v>0.71667000000000003</v>
      </c>
      <c r="M15">
        <v>1.5430999999999999</v>
      </c>
      <c r="N15">
        <v>3.0909</v>
      </c>
      <c r="O15">
        <v>3.9375</v>
      </c>
      <c r="P15">
        <v>0.59091000000000005</v>
      </c>
      <c r="Q15">
        <v>0.78125</v>
      </c>
      <c r="R15">
        <v>3.4279999999999999</v>
      </c>
      <c r="S15">
        <v>35</v>
      </c>
      <c r="T15">
        <v>0.88888999999999996</v>
      </c>
      <c r="U15">
        <v>0.89285999999999999</v>
      </c>
      <c r="V15">
        <v>0.75</v>
      </c>
      <c r="W15">
        <v>0.83333000000000002</v>
      </c>
      <c r="X15">
        <v>0.59375</v>
      </c>
      <c r="Y15">
        <v>0.61111000000000004</v>
      </c>
      <c r="Z15">
        <v>0.69564999999999999</v>
      </c>
      <c r="AA15">
        <v>0.72414000000000001</v>
      </c>
      <c r="AB15">
        <v>4</v>
      </c>
      <c r="AC15">
        <v>0.55611999999999995</v>
      </c>
      <c r="AD15">
        <v>0.78251999999999999</v>
      </c>
      <c r="AE15">
        <v>3</v>
      </c>
      <c r="AF15">
        <v>0.52239000000000002</v>
      </c>
      <c r="AG15">
        <v>0.46912999999999999</v>
      </c>
      <c r="AH15">
        <v>0.6</v>
      </c>
      <c r="AI15">
        <v>0.61667000000000005</v>
      </c>
      <c r="AJ15">
        <v>3.1528</v>
      </c>
      <c r="AK15">
        <v>6.4443999999999999</v>
      </c>
      <c r="AL15">
        <v>21.816700000000001</v>
      </c>
      <c r="AM15">
        <v>0.33333000000000002</v>
      </c>
      <c r="AN15">
        <v>0.53332999999999997</v>
      </c>
      <c r="AO15">
        <v>7.5293999999999999</v>
      </c>
      <c r="AP15">
        <v>5.6410999999999998</v>
      </c>
      <c r="AQ15">
        <v>-5.1172000000000004</v>
      </c>
      <c r="AR15">
        <v>14</v>
      </c>
      <c r="AS15">
        <v>12</v>
      </c>
      <c r="AT15">
        <v>8.7767999999999997</v>
      </c>
      <c r="AU15">
        <v>8.8686000000000007</v>
      </c>
      <c r="AV15">
        <v>10.25</v>
      </c>
      <c r="AW15">
        <v>22</v>
      </c>
      <c r="AX15">
        <v>20.512499999999999</v>
      </c>
      <c r="AY15">
        <v>7.0667</v>
      </c>
      <c r="AZ15">
        <v>10.2667</v>
      </c>
      <c r="BA15">
        <v>3.2</v>
      </c>
      <c r="BB15">
        <v>11.3667</v>
      </c>
      <c r="BC15">
        <v>0.57142999999999999</v>
      </c>
      <c r="BD15">
        <v>0.57142999999999999</v>
      </c>
      <c r="BE15">
        <v>0.63610999999999995</v>
      </c>
      <c r="BF15">
        <v>0.64022000000000001</v>
      </c>
      <c r="BG15">
        <v>8.4</v>
      </c>
      <c r="BH15">
        <v>-15</v>
      </c>
      <c r="BI15">
        <v>6.7272999999999996</v>
      </c>
      <c r="BJ15">
        <v>-11.5556</v>
      </c>
      <c r="BK15">
        <v>77</v>
      </c>
      <c r="BL15">
        <v>0.57142999999999999</v>
      </c>
      <c r="BM15">
        <v>0.48052</v>
      </c>
      <c r="BN15">
        <v>19.6111</v>
      </c>
      <c r="BO15">
        <v>24.555599999999998</v>
      </c>
      <c r="BP15">
        <v>0.33333000000000002</v>
      </c>
      <c r="BQ15">
        <v>0.53332999999999997</v>
      </c>
    </row>
    <row r="16" spans="1:69" x14ac:dyDescent="0.2">
      <c r="A16">
        <v>43</v>
      </c>
      <c r="B16">
        <v>1</v>
      </c>
      <c r="C16">
        <v>42</v>
      </c>
      <c r="D16">
        <v>7</v>
      </c>
      <c r="E16" t="s">
        <v>29</v>
      </c>
      <c r="F16" t="s">
        <v>31</v>
      </c>
      <c r="G16">
        <v>32</v>
      </c>
      <c r="H16">
        <v>0.45</v>
      </c>
      <c r="I16">
        <v>4.2164999999999999</v>
      </c>
      <c r="J16">
        <v>2.3384999999999998</v>
      </c>
      <c r="K16">
        <v>0.63332999999999995</v>
      </c>
      <c r="L16">
        <v>0.66666999999999998</v>
      </c>
      <c r="M16">
        <v>4.6734</v>
      </c>
      <c r="N16">
        <v>1.6727000000000001</v>
      </c>
      <c r="O16">
        <v>3.0461999999999998</v>
      </c>
      <c r="P16">
        <v>0.65454999999999997</v>
      </c>
      <c r="Q16">
        <v>0.69230999999999998</v>
      </c>
      <c r="R16">
        <v>4.3525</v>
      </c>
      <c r="S16">
        <v>5</v>
      </c>
      <c r="T16">
        <v>0.42308000000000001</v>
      </c>
      <c r="U16">
        <v>0.5</v>
      </c>
      <c r="V16">
        <v>0.42104999999999998</v>
      </c>
      <c r="W16">
        <v>0.47826000000000002</v>
      </c>
      <c r="X16">
        <v>0.5</v>
      </c>
      <c r="Y16">
        <v>0.45</v>
      </c>
      <c r="Z16">
        <v>0.77419000000000004</v>
      </c>
      <c r="AA16">
        <v>0.79310000000000003</v>
      </c>
      <c r="AB16">
        <v>15</v>
      </c>
      <c r="AC16">
        <v>0.81018999999999997</v>
      </c>
      <c r="AD16">
        <v>1.0468</v>
      </c>
      <c r="AE16">
        <v>2</v>
      </c>
      <c r="AF16">
        <v>0.49443999999999999</v>
      </c>
      <c r="AG16">
        <v>0.52471999999999996</v>
      </c>
      <c r="AH16">
        <v>0.53332999999999997</v>
      </c>
      <c r="AI16">
        <v>0.58333000000000002</v>
      </c>
      <c r="AJ16">
        <v>0.58482000000000001</v>
      </c>
      <c r="AK16">
        <v>0.99107000000000001</v>
      </c>
      <c r="AL16">
        <v>11.8667</v>
      </c>
      <c r="AM16">
        <v>0.53332999999999997</v>
      </c>
      <c r="AN16">
        <v>0.46666999999999997</v>
      </c>
      <c r="AO16">
        <v>1.2</v>
      </c>
      <c r="AP16">
        <v>0.29411999999999999</v>
      </c>
      <c r="AQ16">
        <v>2.262</v>
      </c>
      <c r="AR16">
        <v>12</v>
      </c>
      <c r="AS16">
        <v>12</v>
      </c>
      <c r="AT16">
        <v>0.65064</v>
      </c>
      <c r="AU16">
        <v>3.6080999999999999</v>
      </c>
      <c r="AV16">
        <v>7.4166999999999996</v>
      </c>
      <c r="AW16">
        <v>36</v>
      </c>
      <c r="AX16">
        <v>11.4</v>
      </c>
      <c r="AY16">
        <v>6.3666999999999998</v>
      </c>
      <c r="AZ16">
        <v>5.7332999999999998</v>
      </c>
      <c r="BA16">
        <v>-0.63332999999999995</v>
      </c>
      <c r="BB16">
        <v>8.4499999999999993</v>
      </c>
      <c r="BC16">
        <v>0.66925999999999997</v>
      </c>
      <c r="BD16">
        <v>0.68779999999999997</v>
      </c>
      <c r="BE16">
        <v>0.67</v>
      </c>
      <c r="BF16">
        <v>0.66249999999999998</v>
      </c>
      <c r="BG16">
        <v>2.1111</v>
      </c>
      <c r="BH16">
        <v>-2.2999999999999998</v>
      </c>
      <c r="BI16">
        <v>-6.0769000000000002</v>
      </c>
      <c r="BJ16">
        <v>-12.75</v>
      </c>
      <c r="BK16">
        <v>79</v>
      </c>
      <c r="BL16">
        <v>0.26582</v>
      </c>
      <c r="BM16">
        <v>0.39240999999999998</v>
      </c>
      <c r="BN16">
        <v>11.307700000000001</v>
      </c>
      <c r="BO16">
        <v>13.884600000000001</v>
      </c>
      <c r="BP16">
        <v>0.53332999999999997</v>
      </c>
      <c r="BQ16">
        <v>0.46666999999999997</v>
      </c>
    </row>
    <row r="17" spans="1:69" x14ac:dyDescent="0.2">
      <c r="A17">
        <v>46</v>
      </c>
      <c r="B17">
        <v>1</v>
      </c>
      <c r="C17">
        <v>45</v>
      </c>
      <c r="D17">
        <v>7</v>
      </c>
      <c r="E17" t="s">
        <v>29</v>
      </c>
      <c r="F17" t="s">
        <v>30</v>
      </c>
      <c r="G17">
        <v>29</v>
      </c>
      <c r="H17">
        <v>0.91249999999999998</v>
      </c>
      <c r="I17">
        <v>5.9351000000000003</v>
      </c>
      <c r="J17">
        <v>12.5686</v>
      </c>
      <c r="K17">
        <v>0.81667000000000001</v>
      </c>
      <c r="L17">
        <v>0.83333000000000002</v>
      </c>
      <c r="M17">
        <v>1.4198</v>
      </c>
      <c r="N17">
        <v>2.25</v>
      </c>
      <c r="O17">
        <v>1.4582999999999999</v>
      </c>
      <c r="P17">
        <v>0.79166999999999998</v>
      </c>
      <c r="Q17">
        <v>0.79166999999999998</v>
      </c>
      <c r="R17">
        <v>3.2761999999999998</v>
      </c>
      <c r="S17">
        <v>41.25</v>
      </c>
      <c r="T17">
        <v>0.86956999999999995</v>
      </c>
      <c r="U17">
        <v>0.75</v>
      </c>
      <c r="V17">
        <v>1</v>
      </c>
      <c r="W17">
        <v>1</v>
      </c>
      <c r="X17">
        <v>0.73529</v>
      </c>
      <c r="Y17">
        <v>0.74073999999999995</v>
      </c>
      <c r="Z17">
        <v>0.86667000000000005</v>
      </c>
      <c r="AA17">
        <v>0.93103000000000002</v>
      </c>
      <c r="AB17">
        <v>9</v>
      </c>
      <c r="AC17">
        <v>0.94355999999999995</v>
      </c>
      <c r="AD17">
        <v>1.7159</v>
      </c>
      <c r="AE17">
        <v>7</v>
      </c>
      <c r="AF17">
        <v>0.64629000000000003</v>
      </c>
      <c r="AG17">
        <v>0.61804000000000003</v>
      </c>
      <c r="AH17">
        <v>0.76666999999999996</v>
      </c>
      <c r="AI17">
        <v>0.76666999999999996</v>
      </c>
      <c r="AJ17">
        <v>8.3415999999999997</v>
      </c>
      <c r="AK17">
        <v>13.4689</v>
      </c>
      <c r="AL17">
        <v>16.466699999999999</v>
      </c>
      <c r="AM17">
        <v>0.53332999999999997</v>
      </c>
      <c r="AN17">
        <v>0.66666999999999998</v>
      </c>
      <c r="AO17">
        <v>14.7302</v>
      </c>
      <c r="AP17">
        <v>11.64</v>
      </c>
      <c r="AQ17">
        <v>-7.7813999999999997</v>
      </c>
      <c r="AR17">
        <v>15</v>
      </c>
      <c r="AS17">
        <v>11</v>
      </c>
      <c r="AT17">
        <v>12.9605</v>
      </c>
      <c r="AU17">
        <v>9.0251999999999999</v>
      </c>
      <c r="AV17">
        <v>7.5583</v>
      </c>
      <c r="AW17">
        <v>9</v>
      </c>
      <c r="AX17">
        <v>20.9375</v>
      </c>
      <c r="AY17">
        <v>6.8</v>
      </c>
      <c r="AZ17">
        <v>8.2332999999999998</v>
      </c>
      <c r="BA17">
        <v>1.4333</v>
      </c>
      <c r="BB17">
        <v>9.3167000000000009</v>
      </c>
      <c r="BC17">
        <v>0.64656999999999998</v>
      </c>
      <c r="BD17">
        <v>0.65769999999999995</v>
      </c>
      <c r="BE17">
        <v>0.72799999999999998</v>
      </c>
      <c r="BF17">
        <v>0.74</v>
      </c>
      <c r="BG17">
        <v>3.7646999999999999</v>
      </c>
      <c r="BH17">
        <v>-17.666699999999999</v>
      </c>
      <c r="BI17">
        <v>3.25</v>
      </c>
      <c r="BJ17">
        <v>-10.4</v>
      </c>
      <c r="BK17">
        <v>24</v>
      </c>
      <c r="BL17">
        <v>0.5</v>
      </c>
      <c r="BM17">
        <v>0.625</v>
      </c>
      <c r="BN17">
        <v>17.647099999999998</v>
      </c>
      <c r="BO17">
        <v>20.588200000000001</v>
      </c>
      <c r="BP17">
        <v>0.53332999999999997</v>
      </c>
      <c r="BQ17">
        <v>0.66666999999999998</v>
      </c>
    </row>
    <row r="18" spans="1:69" x14ac:dyDescent="0.2">
      <c r="A18">
        <v>40</v>
      </c>
      <c r="B18">
        <v>1</v>
      </c>
      <c r="C18">
        <v>39</v>
      </c>
      <c r="D18">
        <v>12</v>
      </c>
      <c r="E18" t="s">
        <v>29</v>
      </c>
      <c r="F18" t="s">
        <v>30</v>
      </c>
      <c r="G18">
        <v>19</v>
      </c>
      <c r="H18">
        <v>0.41249999999999998</v>
      </c>
      <c r="I18">
        <v>1.3649</v>
      </c>
      <c r="J18">
        <v>4.3701999999999996</v>
      </c>
      <c r="K18">
        <v>0.65832999999999997</v>
      </c>
      <c r="L18">
        <v>0.67500000000000004</v>
      </c>
      <c r="M18">
        <v>1.7228000000000001</v>
      </c>
      <c r="N18">
        <v>3.8491</v>
      </c>
      <c r="O18">
        <v>4.4775999999999998</v>
      </c>
      <c r="P18">
        <v>0.69811000000000001</v>
      </c>
      <c r="Q18">
        <v>0.77612000000000003</v>
      </c>
      <c r="R18">
        <v>3.1408999999999998</v>
      </c>
      <c r="S18">
        <v>8.75</v>
      </c>
      <c r="T18">
        <v>0.36364000000000002</v>
      </c>
      <c r="U18">
        <v>0.46666999999999997</v>
      </c>
      <c r="V18">
        <v>0.29630000000000001</v>
      </c>
      <c r="W18">
        <v>0.625</v>
      </c>
      <c r="X18">
        <v>0.78125</v>
      </c>
      <c r="Y18">
        <v>0.5</v>
      </c>
      <c r="Z18">
        <v>0.69443999999999995</v>
      </c>
      <c r="AA18">
        <v>0.625</v>
      </c>
      <c r="AB18">
        <v>5</v>
      </c>
      <c r="AC18">
        <v>0.18614</v>
      </c>
      <c r="AD18">
        <v>0.88178000000000001</v>
      </c>
      <c r="AE18">
        <v>3</v>
      </c>
      <c r="AF18">
        <v>0.61807000000000001</v>
      </c>
      <c r="AG18">
        <v>0.67808000000000002</v>
      </c>
      <c r="AH18">
        <v>0.7</v>
      </c>
      <c r="AI18">
        <v>0.7</v>
      </c>
      <c r="AJ18">
        <v>1.4443999999999999</v>
      </c>
      <c r="AK18">
        <v>1.1825000000000001</v>
      </c>
      <c r="AL18">
        <v>20.6</v>
      </c>
      <c r="AM18">
        <v>0.63332999999999995</v>
      </c>
      <c r="AN18">
        <v>0.63332999999999995</v>
      </c>
      <c r="AO18">
        <v>0.8</v>
      </c>
      <c r="AP18">
        <v>1.375</v>
      </c>
      <c r="AQ18">
        <v>4.9166999999999996</v>
      </c>
      <c r="AR18">
        <v>10</v>
      </c>
      <c r="AS18">
        <v>15</v>
      </c>
      <c r="AT18">
        <v>4.4782999999999999</v>
      </c>
      <c r="AU18">
        <v>4.2778</v>
      </c>
      <c r="AV18">
        <v>7.4832999999999998</v>
      </c>
      <c r="AW18">
        <v>36</v>
      </c>
      <c r="AX18">
        <v>18.600000000000001</v>
      </c>
      <c r="AY18">
        <v>2.2999999999999998</v>
      </c>
      <c r="AZ18">
        <v>4.4000000000000004</v>
      </c>
      <c r="BA18">
        <v>2.1</v>
      </c>
      <c r="BB18">
        <v>6.25</v>
      </c>
      <c r="BC18">
        <v>0.44983000000000001</v>
      </c>
      <c r="BD18">
        <v>0.53364999999999996</v>
      </c>
      <c r="BE18">
        <v>0.62202999999999997</v>
      </c>
      <c r="BF18">
        <v>0.65622000000000003</v>
      </c>
      <c r="BG18">
        <v>-0.6</v>
      </c>
      <c r="BH18">
        <v>-11.6</v>
      </c>
      <c r="BI18">
        <v>1.5</v>
      </c>
      <c r="BJ18">
        <v>-14.416700000000001</v>
      </c>
      <c r="BK18">
        <v>75</v>
      </c>
      <c r="BL18">
        <v>0.30667</v>
      </c>
      <c r="BM18">
        <v>0.41332999999999998</v>
      </c>
      <c r="BN18">
        <v>20.489799999999999</v>
      </c>
      <c r="BO18">
        <v>15.673500000000001</v>
      </c>
      <c r="BP18">
        <v>0.63332999999999995</v>
      </c>
      <c r="BQ18">
        <v>0.63332999999999995</v>
      </c>
    </row>
    <row r="19" spans="1:69" x14ac:dyDescent="0.2">
      <c r="A19">
        <v>33</v>
      </c>
      <c r="B19">
        <v>6</v>
      </c>
      <c r="C19">
        <v>27</v>
      </c>
      <c r="D19">
        <v>6</v>
      </c>
      <c r="E19" t="s">
        <v>29</v>
      </c>
      <c r="F19" t="s">
        <v>31</v>
      </c>
      <c r="G19">
        <v>19</v>
      </c>
      <c r="H19">
        <v>0.88749999999999996</v>
      </c>
      <c r="I19">
        <v>0.73392999999999997</v>
      </c>
      <c r="J19">
        <v>3.2667999999999999</v>
      </c>
      <c r="K19">
        <v>0.71667000000000003</v>
      </c>
      <c r="L19">
        <v>0.73333000000000004</v>
      </c>
      <c r="M19">
        <v>1.468</v>
      </c>
      <c r="N19">
        <v>0.16854</v>
      </c>
      <c r="O19">
        <v>0.45161000000000001</v>
      </c>
      <c r="P19">
        <v>0.71909999999999996</v>
      </c>
      <c r="Q19">
        <v>0.77419000000000004</v>
      </c>
      <c r="R19">
        <v>2.9064000000000001</v>
      </c>
      <c r="S19">
        <v>38.75</v>
      </c>
      <c r="T19">
        <v>0.94737000000000005</v>
      </c>
      <c r="U19">
        <v>0.88888999999999996</v>
      </c>
      <c r="V19">
        <v>0.91303999999999996</v>
      </c>
      <c r="W19">
        <v>0.8</v>
      </c>
      <c r="X19">
        <v>0.64515999999999996</v>
      </c>
      <c r="Y19">
        <v>0.77419000000000004</v>
      </c>
      <c r="Z19">
        <v>0.74194000000000004</v>
      </c>
      <c r="AA19">
        <v>0.70369999999999999</v>
      </c>
      <c r="AB19">
        <v>8</v>
      </c>
      <c r="AC19">
        <v>-0.12683</v>
      </c>
      <c r="AD19">
        <v>0.73370999999999997</v>
      </c>
      <c r="AE19">
        <v>3</v>
      </c>
      <c r="AF19">
        <v>0.57782999999999995</v>
      </c>
      <c r="AG19">
        <v>0.53968000000000005</v>
      </c>
      <c r="AH19">
        <v>0.81667000000000001</v>
      </c>
      <c r="AI19">
        <v>0.85</v>
      </c>
      <c r="AJ19">
        <v>0.59740000000000004</v>
      </c>
      <c r="AK19">
        <v>4.7977999999999996</v>
      </c>
      <c r="AL19">
        <v>17.966699999999999</v>
      </c>
      <c r="AM19">
        <v>0.66666999999999998</v>
      </c>
      <c r="AN19">
        <v>0.5</v>
      </c>
      <c r="AO19">
        <v>3.52</v>
      </c>
      <c r="AP19">
        <v>5.75</v>
      </c>
      <c r="AQ19">
        <v>-14.1167</v>
      </c>
      <c r="AR19">
        <v>9</v>
      </c>
      <c r="AS19">
        <v>13</v>
      </c>
      <c r="AT19">
        <v>4.0937999999999999</v>
      </c>
      <c r="AU19">
        <v>1</v>
      </c>
      <c r="AV19">
        <v>7.3250000000000002</v>
      </c>
      <c r="AW19">
        <v>16</v>
      </c>
      <c r="AX19">
        <v>18.7</v>
      </c>
      <c r="AY19">
        <v>2.3666999999999998</v>
      </c>
      <c r="AZ19">
        <v>3.4333</v>
      </c>
      <c r="BA19">
        <v>1.0667</v>
      </c>
      <c r="BB19">
        <v>5.0667</v>
      </c>
      <c r="BC19">
        <v>0.54412000000000005</v>
      </c>
      <c r="BD19">
        <v>0.58618000000000003</v>
      </c>
      <c r="BE19">
        <v>0.64595000000000002</v>
      </c>
      <c r="BF19">
        <v>0.66335</v>
      </c>
      <c r="BG19">
        <v>5.25</v>
      </c>
      <c r="BH19">
        <v>-22.7</v>
      </c>
      <c r="BI19">
        <v>2</v>
      </c>
      <c r="BJ19">
        <v>-11.833299999999999</v>
      </c>
      <c r="BK19">
        <v>71</v>
      </c>
      <c r="BL19">
        <v>0.56337999999999999</v>
      </c>
      <c r="BM19">
        <v>0.53520999999999996</v>
      </c>
      <c r="BN19">
        <v>18.914899999999999</v>
      </c>
      <c r="BO19">
        <v>18.744700000000002</v>
      </c>
      <c r="BP19">
        <v>0.66666999999999998</v>
      </c>
      <c r="BQ19">
        <v>0.5</v>
      </c>
    </row>
    <row r="20" spans="1:69" x14ac:dyDescent="0.2">
      <c r="A20">
        <v>41</v>
      </c>
      <c r="B20">
        <v>1</v>
      </c>
      <c r="C20">
        <v>40</v>
      </c>
      <c r="D20">
        <v>7</v>
      </c>
      <c r="E20" t="s">
        <v>29</v>
      </c>
      <c r="F20" t="s">
        <v>30</v>
      </c>
      <c r="G20">
        <v>21</v>
      </c>
      <c r="H20">
        <v>1</v>
      </c>
      <c r="I20">
        <v>2.3613</v>
      </c>
      <c r="J20">
        <v>2.9036</v>
      </c>
      <c r="K20">
        <v>0.80832999999999999</v>
      </c>
      <c r="L20">
        <v>0.77500000000000002</v>
      </c>
      <c r="M20">
        <v>2.5167000000000002</v>
      </c>
      <c r="N20">
        <v>0.12371</v>
      </c>
      <c r="O20">
        <v>8.6957000000000007E-2</v>
      </c>
      <c r="P20">
        <v>0.83504999999999996</v>
      </c>
      <c r="Q20">
        <v>0.73912999999999995</v>
      </c>
      <c r="R20">
        <v>3.2425999999999999</v>
      </c>
      <c r="S20">
        <v>50</v>
      </c>
      <c r="T20">
        <v>1</v>
      </c>
      <c r="U20" t="s">
        <v>32</v>
      </c>
      <c r="V20">
        <v>1</v>
      </c>
      <c r="W20">
        <v>1</v>
      </c>
      <c r="X20">
        <v>0.77419000000000004</v>
      </c>
      <c r="Y20" t="s">
        <v>32</v>
      </c>
      <c r="Z20">
        <v>0.8</v>
      </c>
      <c r="AA20">
        <v>0.89285999999999999</v>
      </c>
      <c r="AB20">
        <v>7</v>
      </c>
      <c r="AC20">
        <v>0.85146999999999995</v>
      </c>
      <c r="AD20">
        <v>1.2204999999999999</v>
      </c>
      <c r="AE20">
        <v>3</v>
      </c>
      <c r="AF20">
        <v>0.68164000000000002</v>
      </c>
      <c r="AG20">
        <v>0.67479999999999996</v>
      </c>
      <c r="AH20">
        <v>0.7</v>
      </c>
      <c r="AI20">
        <v>0.68332999999999999</v>
      </c>
      <c r="AJ20">
        <v>2.6349</v>
      </c>
      <c r="AK20">
        <v>2.1032000000000002</v>
      </c>
      <c r="AL20">
        <v>12.2333</v>
      </c>
      <c r="AM20">
        <v>0.6</v>
      </c>
      <c r="AN20">
        <v>0.66666999999999998</v>
      </c>
      <c r="AO20">
        <v>3.0158999999999998</v>
      </c>
      <c r="AP20">
        <v>1.1904999999999999</v>
      </c>
      <c r="AQ20">
        <v>1.3736E-2</v>
      </c>
      <c r="AR20">
        <v>12</v>
      </c>
      <c r="AS20">
        <v>11</v>
      </c>
      <c r="AT20">
        <v>3.7694000000000001</v>
      </c>
      <c r="AU20">
        <v>0.64285999999999999</v>
      </c>
      <c r="AV20">
        <v>1.85</v>
      </c>
      <c r="AW20">
        <v>0</v>
      </c>
      <c r="AX20">
        <v>11.35</v>
      </c>
      <c r="AY20">
        <v>5.0332999999999997</v>
      </c>
      <c r="AZ20">
        <v>1.1333</v>
      </c>
      <c r="BA20">
        <v>-3.9</v>
      </c>
      <c r="BB20">
        <v>4.8833000000000002</v>
      </c>
      <c r="BC20">
        <v>0.59301000000000004</v>
      </c>
      <c r="BD20">
        <v>0.59121000000000001</v>
      </c>
      <c r="BE20">
        <v>0.65193000000000001</v>
      </c>
      <c r="BF20">
        <v>0.64397000000000004</v>
      </c>
      <c r="BG20">
        <v>0.30769000000000002</v>
      </c>
      <c r="BH20">
        <v>-2.75</v>
      </c>
      <c r="BI20">
        <v>7.1429000000000006E-2</v>
      </c>
      <c r="BJ20">
        <v>-3</v>
      </c>
      <c r="BK20">
        <v>1</v>
      </c>
      <c r="BL20">
        <v>0</v>
      </c>
      <c r="BM20">
        <v>0</v>
      </c>
      <c r="BN20" t="s">
        <v>32</v>
      </c>
      <c r="BO20" t="s">
        <v>32</v>
      </c>
      <c r="BP20">
        <v>0.6</v>
      </c>
      <c r="BQ20">
        <v>0.66666999999999998</v>
      </c>
    </row>
    <row r="21" spans="1:69" x14ac:dyDescent="0.2">
      <c r="A21">
        <v>29</v>
      </c>
      <c r="B21">
        <v>1</v>
      </c>
      <c r="C21">
        <v>28</v>
      </c>
      <c r="D21">
        <v>10</v>
      </c>
      <c r="E21" t="s">
        <v>29</v>
      </c>
      <c r="F21" t="s">
        <v>30</v>
      </c>
      <c r="G21">
        <v>19</v>
      </c>
      <c r="H21">
        <v>0.38750000000000001</v>
      </c>
      <c r="I21">
        <v>1.5310999999999999</v>
      </c>
      <c r="J21">
        <v>4.8335999999999997</v>
      </c>
      <c r="K21">
        <v>0.70833000000000002</v>
      </c>
      <c r="L21">
        <v>0.76666999999999996</v>
      </c>
      <c r="M21">
        <v>1.7853000000000001</v>
      </c>
      <c r="N21">
        <v>3.16</v>
      </c>
      <c r="O21">
        <v>5.6714000000000002</v>
      </c>
      <c r="P21">
        <v>0.82</v>
      </c>
      <c r="Q21">
        <v>0.91429000000000005</v>
      </c>
      <c r="R21">
        <v>3.0365000000000002</v>
      </c>
      <c r="S21">
        <v>11.25</v>
      </c>
      <c r="T21">
        <v>0.45</v>
      </c>
      <c r="U21">
        <v>0.52941000000000005</v>
      </c>
      <c r="V21">
        <v>0.29411999999999999</v>
      </c>
      <c r="W21">
        <v>0.30769000000000002</v>
      </c>
      <c r="X21">
        <v>0.68420999999999998</v>
      </c>
      <c r="Y21">
        <v>0.70833000000000002</v>
      </c>
      <c r="Z21">
        <v>0.65517000000000003</v>
      </c>
      <c r="AA21">
        <v>0.79310000000000003</v>
      </c>
      <c r="AB21">
        <v>15</v>
      </c>
      <c r="AC21">
        <v>0.76107000000000002</v>
      </c>
      <c r="AD21">
        <v>1.1738999999999999</v>
      </c>
      <c r="AE21">
        <v>3</v>
      </c>
      <c r="AF21">
        <v>0.68428999999999995</v>
      </c>
      <c r="AG21">
        <v>0.63512000000000002</v>
      </c>
      <c r="AH21">
        <v>0.63332999999999995</v>
      </c>
      <c r="AI21">
        <v>0.68332999999999999</v>
      </c>
      <c r="AJ21">
        <v>2.9163000000000001</v>
      </c>
      <c r="AK21">
        <v>5.0502000000000002</v>
      </c>
      <c r="AL21">
        <v>9.4832999999999998</v>
      </c>
      <c r="AM21">
        <v>0.53332999999999997</v>
      </c>
      <c r="AN21">
        <v>0.6</v>
      </c>
      <c r="AO21">
        <v>3.3062</v>
      </c>
      <c r="AP21">
        <v>6.7942999999999998</v>
      </c>
      <c r="AQ21">
        <v>2.9380999999999999</v>
      </c>
      <c r="AR21">
        <v>15</v>
      </c>
      <c r="AS21">
        <v>16</v>
      </c>
      <c r="AT21">
        <v>4.6029</v>
      </c>
      <c r="AU21">
        <v>4.6378000000000004</v>
      </c>
      <c r="AV21">
        <v>9.5083000000000002</v>
      </c>
      <c r="AW21">
        <v>37</v>
      </c>
      <c r="AX21">
        <v>9.7874999999999996</v>
      </c>
      <c r="AY21">
        <v>6.4</v>
      </c>
      <c r="AZ21">
        <v>4.4667000000000003</v>
      </c>
      <c r="BA21">
        <v>-1.9333</v>
      </c>
      <c r="BB21">
        <v>7.2</v>
      </c>
      <c r="BC21">
        <v>0.55025000000000002</v>
      </c>
      <c r="BD21">
        <v>0.57730999999999999</v>
      </c>
      <c r="BE21">
        <v>0.67081000000000002</v>
      </c>
      <c r="BF21">
        <v>0.65761000000000003</v>
      </c>
      <c r="BG21">
        <v>7.9090999999999996</v>
      </c>
      <c r="BH21">
        <v>-7.125</v>
      </c>
      <c r="BI21">
        <v>10.222200000000001</v>
      </c>
      <c r="BJ21">
        <v>-7.75</v>
      </c>
      <c r="BK21">
        <v>78</v>
      </c>
      <c r="BL21">
        <v>0.28205000000000002</v>
      </c>
      <c r="BM21">
        <v>0.51282000000000005</v>
      </c>
      <c r="BN21">
        <v>9.3396000000000008</v>
      </c>
      <c r="BO21">
        <v>14.5472</v>
      </c>
      <c r="BP21">
        <v>0.53332999999999997</v>
      </c>
      <c r="BQ21">
        <v>0.6</v>
      </c>
    </row>
    <row r="22" spans="1:69" x14ac:dyDescent="0.2">
      <c r="A22">
        <v>47</v>
      </c>
      <c r="B22">
        <v>1</v>
      </c>
      <c r="C22">
        <v>46</v>
      </c>
      <c r="D22">
        <v>6</v>
      </c>
      <c r="E22" t="s">
        <v>29</v>
      </c>
      <c r="F22" t="s">
        <v>31</v>
      </c>
      <c r="G22">
        <v>33</v>
      </c>
      <c r="H22">
        <v>0.23749999999999999</v>
      </c>
      <c r="I22">
        <v>5.5073999999999996</v>
      </c>
      <c r="J22">
        <v>12.247199999999999</v>
      </c>
      <c r="K22">
        <v>0.74167000000000005</v>
      </c>
      <c r="L22">
        <v>0.73333000000000004</v>
      </c>
      <c r="M22">
        <v>2.8092999999999999</v>
      </c>
      <c r="N22">
        <v>0.12820999999999999</v>
      </c>
      <c r="O22">
        <v>0.49382999999999999</v>
      </c>
      <c r="P22">
        <v>0.74358999999999997</v>
      </c>
      <c r="Q22">
        <v>0.76543000000000005</v>
      </c>
      <c r="R22">
        <v>4.1261000000000001</v>
      </c>
      <c r="S22">
        <v>26.25</v>
      </c>
      <c r="T22">
        <v>0.2</v>
      </c>
      <c r="U22">
        <v>0.34782999999999997</v>
      </c>
      <c r="V22">
        <v>0.21429000000000001</v>
      </c>
      <c r="W22">
        <v>0.17391000000000001</v>
      </c>
      <c r="X22">
        <v>0.67742000000000002</v>
      </c>
      <c r="Y22">
        <v>0.67500000000000004</v>
      </c>
      <c r="Z22">
        <v>0.75</v>
      </c>
      <c r="AA22">
        <v>0.89654999999999996</v>
      </c>
      <c r="AB22">
        <v>7</v>
      </c>
      <c r="AC22">
        <v>1.0979000000000001</v>
      </c>
      <c r="AD22">
        <v>1.8735999999999999</v>
      </c>
      <c r="AE22">
        <v>3</v>
      </c>
      <c r="AF22">
        <v>0.73982000000000003</v>
      </c>
      <c r="AG22">
        <v>0.71108000000000005</v>
      </c>
      <c r="AH22">
        <v>0.56667000000000001</v>
      </c>
      <c r="AI22">
        <v>0.71667000000000003</v>
      </c>
      <c r="AJ22">
        <v>6.2896000000000001</v>
      </c>
      <c r="AK22">
        <v>10.4072</v>
      </c>
      <c r="AL22">
        <v>19.833300000000001</v>
      </c>
      <c r="AM22">
        <v>0.5</v>
      </c>
      <c r="AN22">
        <v>0.56667000000000001</v>
      </c>
      <c r="AO22">
        <v>12.1875</v>
      </c>
      <c r="AP22">
        <v>8.75</v>
      </c>
      <c r="AQ22">
        <v>5.5</v>
      </c>
      <c r="AR22">
        <v>12</v>
      </c>
      <c r="AS22">
        <v>9</v>
      </c>
      <c r="AT22">
        <v>12.379</v>
      </c>
      <c r="AU22">
        <v>12.41</v>
      </c>
      <c r="AV22">
        <v>7.9417</v>
      </c>
      <c r="AW22">
        <v>18</v>
      </c>
      <c r="AX22">
        <v>18.262499999999999</v>
      </c>
      <c r="AY22">
        <v>5.8333000000000004</v>
      </c>
      <c r="AZ22">
        <v>10.3</v>
      </c>
      <c r="BA22">
        <v>4.4667000000000003</v>
      </c>
      <c r="BB22">
        <v>10.8667</v>
      </c>
      <c r="BC22">
        <v>0.63827</v>
      </c>
      <c r="BD22">
        <v>0.64261999999999997</v>
      </c>
      <c r="BE22">
        <v>0.77166000000000001</v>
      </c>
      <c r="BF22">
        <v>0.75</v>
      </c>
      <c r="BG22">
        <v>4.1666999999999996</v>
      </c>
      <c r="BH22">
        <v>-9</v>
      </c>
      <c r="BI22">
        <v>5.4166999999999996</v>
      </c>
      <c r="BJ22">
        <v>-13.25</v>
      </c>
      <c r="BK22">
        <v>77</v>
      </c>
      <c r="BL22">
        <v>0.19481000000000001</v>
      </c>
      <c r="BM22">
        <v>0.53247</v>
      </c>
      <c r="BN22">
        <v>18.078399999999998</v>
      </c>
      <c r="BO22">
        <v>18.764700000000001</v>
      </c>
      <c r="BP22">
        <v>0.5</v>
      </c>
      <c r="BQ22">
        <v>0.56667000000000001</v>
      </c>
    </row>
    <row r="23" spans="1:69" x14ac:dyDescent="0.2">
      <c r="A23">
        <v>33</v>
      </c>
      <c r="B23">
        <v>1</v>
      </c>
      <c r="C23">
        <v>32</v>
      </c>
      <c r="D23">
        <v>6</v>
      </c>
      <c r="E23" t="s">
        <v>29</v>
      </c>
      <c r="F23" t="s">
        <v>30</v>
      </c>
      <c r="G23">
        <v>20</v>
      </c>
      <c r="H23">
        <v>0.5</v>
      </c>
      <c r="I23">
        <v>3.7801999999999998</v>
      </c>
      <c r="J23">
        <v>11.1386</v>
      </c>
      <c r="K23">
        <v>0.77500000000000002</v>
      </c>
      <c r="L23">
        <v>0.83333000000000002</v>
      </c>
      <c r="M23">
        <v>1.5489999999999999</v>
      </c>
      <c r="N23">
        <v>4.4211</v>
      </c>
      <c r="O23">
        <v>5.3810000000000002</v>
      </c>
      <c r="P23">
        <v>0.85965000000000003</v>
      </c>
      <c r="Q23">
        <v>0.80952000000000002</v>
      </c>
      <c r="R23">
        <v>2.2324000000000002</v>
      </c>
      <c r="S23">
        <v>0</v>
      </c>
      <c r="T23">
        <v>0.47826000000000002</v>
      </c>
      <c r="U23">
        <v>0.42857000000000001</v>
      </c>
      <c r="V23">
        <v>0.55000000000000004</v>
      </c>
      <c r="W23">
        <v>0.5625</v>
      </c>
      <c r="X23">
        <v>0.54286000000000001</v>
      </c>
      <c r="Y23">
        <v>0.82759000000000005</v>
      </c>
      <c r="Z23">
        <v>0.9</v>
      </c>
      <c r="AA23">
        <v>0.88461999999999996</v>
      </c>
      <c r="AB23">
        <v>7</v>
      </c>
      <c r="AC23">
        <v>0.94769999999999999</v>
      </c>
      <c r="AD23">
        <v>2.1646000000000001</v>
      </c>
      <c r="AE23">
        <v>3</v>
      </c>
      <c r="AF23">
        <v>0.61414999999999997</v>
      </c>
      <c r="AG23">
        <v>0.55352999999999997</v>
      </c>
      <c r="AH23">
        <v>0.7</v>
      </c>
      <c r="AI23">
        <v>0.75</v>
      </c>
      <c r="AJ23">
        <v>5.4683000000000002</v>
      </c>
      <c r="AK23">
        <v>7.1984000000000004</v>
      </c>
      <c r="AL23">
        <v>6.7167000000000003</v>
      </c>
      <c r="AM23">
        <v>0.6</v>
      </c>
      <c r="AN23">
        <v>0.6</v>
      </c>
      <c r="AO23">
        <v>6.5900999999999996</v>
      </c>
      <c r="AP23">
        <v>8.4497999999999998</v>
      </c>
      <c r="AQ23">
        <v>1.5988</v>
      </c>
      <c r="AR23">
        <v>15</v>
      </c>
      <c r="AS23">
        <v>15</v>
      </c>
      <c r="AT23">
        <v>12.127800000000001</v>
      </c>
      <c r="AU23">
        <v>10.35</v>
      </c>
      <c r="AV23">
        <v>9.8082999999999991</v>
      </c>
      <c r="AW23">
        <v>39</v>
      </c>
      <c r="AX23">
        <v>8.0625</v>
      </c>
      <c r="AY23">
        <v>8.1333000000000002</v>
      </c>
      <c r="AZ23">
        <v>9.9332999999999991</v>
      </c>
      <c r="BA23">
        <v>1.8</v>
      </c>
      <c r="BB23">
        <v>9.5667000000000009</v>
      </c>
      <c r="BC23">
        <v>0.70689000000000002</v>
      </c>
      <c r="BD23">
        <v>0.69952000000000003</v>
      </c>
      <c r="BE23">
        <v>0.8135</v>
      </c>
      <c r="BF23">
        <v>0.79500000000000004</v>
      </c>
      <c r="BG23">
        <v>8.9091000000000005</v>
      </c>
      <c r="BH23">
        <v>-8.5</v>
      </c>
      <c r="BI23">
        <v>12.7857</v>
      </c>
      <c r="BJ23">
        <v>-6.2222</v>
      </c>
      <c r="BK23">
        <v>80</v>
      </c>
      <c r="BL23">
        <v>0.32500000000000001</v>
      </c>
      <c r="BM23">
        <v>0.53749999999999998</v>
      </c>
      <c r="BN23">
        <v>7.0185000000000004</v>
      </c>
      <c r="BO23">
        <v>12.222200000000001</v>
      </c>
      <c r="BP23">
        <v>0.6</v>
      </c>
      <c r="BQ23">
        <v>0.6</v>
      </c>
    </row>
    <row r="24" spans="1:69" x14ac:dyDescent="0.2">
      <c r="A24">
        <v>45</v>
      </c>
      <c r="B24">
        <v>5</v>
      </c>
      <c r="C24">
        <v>40</v>
      </c>
      <c r="D24">
        <v>6</v>
      </c>
      <c r="E24" t="s">
        <v>29</v>
      </c>
      <c r="F24" t="s">
        <v>30</v>
      </c>
      <c r="G24">
        <v>19</v>
      </c>
      <c r="H24">
        <v>0.6</v>
      </c>
      <c r="I24">
        <v>0.42221999999999998</v>
      </c>
      <c r="J24">
        <v>6.7111000000000001</v>
      </c>
      <c r="K24">
        <v>0.75</v>
      </c>
      <c r="L24">
        <v>0.78332999999999997</v>
      </c>
      <c r="M24">
        <v>1.6325000000000001</v>
      </c>
      <c r="N24">
        <v>2.3485</v>
      </c>
      <c r="O24">
        <v>1.8332999999999999</v>
      </c>
      <c r="P24">
        <v>0.80303000000000002</v>
      </c>
      <c r="Q24">
        <v>0.64815</v>
      </c>
      <c r="R24">
        <v>3.2277999999999998</v>
      </c>
      <c r="S24">
        <v>10</v>
      </c>
      <c r="T24">
        <v>0.6</v>
      </c>
      <c r="U24">
        <v>0.57142999999999999</v>
      </c>
      <c r="V24">
        <v>0.64285999999999999</v>
      </c>
      <c r="W24">
        <v>0.61111000000000004</v>
      </c>
      <c r="X24">
        <v>0.75758000000000003</v>
      </c>
      <c r="Y24">
        <v>0.72726999999999997</v>
      </c>
      <c r="Z24">
        <v>0.76922999999999997</v>
      </c>
      <c r="AA24">
        <v>0.75</v>
      </c>
      <c r="AB24">
        <v>10</v>
      </c>
      <c r="AC24">
        <v>9.1532000000000002E-2</v>
      </c>
      <c r="AD24">
        <v>0.75539000000000001</v>
      </c>
      <c r="AE24">
        <v>3</v>
      </c>
      <c r="AF24">
        <v>0.55630999999999997</v>
      </c>
      <c r="AG24">
        <v>0.62138000000000004</v>
      </c>
      <c r="AH24">
        <v>0.75</v>
      </c>
      <c r="AI24">
        <v>0.8</v>
      </c>
      <c r="AJ24">
        <v>5.6666999999999996</v>
      </c>
      <c r="AK24">
        <v>11.2667</v>
      </c>
      <c r="AL24">
        <v>18.9833</v>
      </c>
      <c r="AM24">
        <v>0.53332999999999997</v>
      </c>
      <c r="AN24">
        <v>0.7</v>
      </c>
      <c r="AO24">
        <v>13.602499999999999</v>
      </c>
      <c r="AP24">
        <v>9.3068000000000008</v>
      </c>
      <c r="AQ24">
        <v>0.88187000000000004</v>
      </c>
      <c r="AR24">
        <v>8</v>
      </c>
      <c r="AS24">
        <v>8</v>
      </c>
      <c r="AT24">
        <v>5.1044999999999998</v>
      </c>
      <c r="AU24">
        <v>8.0810999999999993</v>
      </c>
      <c r="AV24">
        <v>10.466699999999999</v>
      </c>
      <c r="AW24">
        <v>40</v>
      </c>
      <c r="AX24">
        <v>24.212499999999999</v>
      </c>
      <c r="AY24">
        <v>7.5</v>
      </c>
      <c r="AZ24">
        <v>6.7</v>
      </c>
      <c r="BA24">
        <v>-0.8</v>
      </c>
      <c r="BB24">
        <v>7.5667</v>
      </c>
      <c r="BC24">
        <v>0.49443999999999999</v>
      </c>
      <c r="BD24">
        <v>0.55000000000000004</v>
      </c>
      <c r="BE24">
        <v>0.58592</v>
      </c>
      <c r="BF24">
        <v>0.59370000000000001</v>
      </c>
      <c r="BG24">
        <v>6.1538000000000004</v>
      </c>
      <c r="BH24">
        <v>-16</v>
      </c>
      <c r="BI24">
        <v>6.2857000000000003</v>
      </c>
      <c r="BJ24">
        <v>-16.75</v>
      </c>
      <c r="BK24">
        <v>78</v>
      </c>
      <c r="BL24">
        <v>0.39744000000000002</v>
      </c>
      <c r="BM24">
        <v>0.47436</v>
      </c>
      <c r="BN24">
        <v>26.04</v>
      </c>
      <c r="BO24">
        <v>21.58</v>
      </c>
      <c r="BP24">
        <v>0.53332999999999997</v>
      </c>
      <c r="BQ24">
        <v>0.7</v>
      </c>
    </row>
    <row r="25" spans="1:69" x14ac:dyDescent="0.2">
      <c r="A25">
        <v>40</v>
      </c>
      <c r="B25">
        <v>5</v>
      </c>
      <c r="C25">
        <v>35</v>
      </c>
      <c r="D25">
        <v>5</v>
      </c>
      <c r="E25" t="s">
        <v>29</v>
      </c>
      <c r="F25" t="s">
        <v>31</v>
      </c>
      <c r="G25">
        <v>20</v>
      </c>
      <c r="H25">
        <v>0.46250000000000002</v>
      </c>
      <c r="I25">
        <v>0.68650999999999995</v>
      </c>
      <c r="J25">
        <v>3.4563000000000001</v>
      </c>
      <c r="K25">
        <v>0.7</v>
      </c>
      <c r="L25">
        <v>0.70833000000000002</v>
      </c>
      <c r="M25">
        <v>1.4368000000000001</v>
      </c>
      <c r="N25">
        <v>2.1132</v>
      </c>
      <c r="O25">
        <v>2.3283999999999998</v>
      </c>
      <c r="P25">
        <v>0.71697999999999995</v>
      </c>
      <c r="Q25">
        <v>0.86567000000000005</v>
      </c>
      <c r="R25">
        <v>2.7229000000000001</v>
      </c>
      <c r="S25">
        <v>3.75</v>
      </c>
      <c r="T25">
        <v>0.51724000000000003</v>
      </c>
      <c r="U25">
        <v>0.45161000000000001</v>
      </c>
      <c r="V25">
        <v>0.625</v>
      </c>
      <c r="W25">
        <v>0.25</v>
      </c>
      <c r="X25">
        <v>0.6</v>
      </c>
      <c r="Y25">
        <v>0.77273000000000003</v>
      </c>
      <c r="Z25">
        <v>0.93332999999999999</v>
      </c>
      <c r="AA25">
        <v>0.57691999999999999</v>
      </c>
      <c r="AB25">
        <v>4</v>
      </c>
      <c r="AC25">
        <v>-0.39911000000000002</v>
      </c>
      <c r="AD25">
        <v>0.67029000000000005</v>
      </c>
      <c r="AE25">
        <v>3</v>
      </c>
      <c r="AF25">
        <v>0.54469999999999996</v>
      </c>
      <c r="AG25">
        <v>0.59872000000000003</v>
      </c>
      <c r="AH25">
        <v>0.6</v>
      </c>
      <c r="AI25">
        <v>0.66666999999999998</v>
      </c>
      <c r="AJ25">
        <v>2.5278</v>
      </c>
      <c r="AK25">
        <v>7.0693999999999999</v>
      </c>
      <c r="AL25">
        <v>16.5167</v>
      </c>
      <c r="AM25">
        <v>0.6</v>
      </c>
      <c r="AN25">
        <v>0.66666999999999998</v>
      </c>
      <c r="AO25">
        <v>6.6</v>
      </c>
      <c r="AP25">
        <v>6.6825000000000001</v>
      </c>
      <c r="AQ25">
        <v>0.94245999999999996</v>
      </c>
      <c r="AR25">
        <v>13</v>
      </c>
      <c r="AS25">
        <v>11</v>
      </c>
      <c r="AT25">
        <v>4.6154000000000002</v>
      </c>
      <c r="AU25">
        <v>2.7332999999999998</v>
      </c>
      <c r="AV25">
        <v>8.6166999999999998</v>
      </c>
      <c r="AW25">
        <v>38</v>
      </c>
      <c r="AX25">
        <v>10.2125</v>
      </c>
      <c r="AY25">
        <v>8.4332999999999991</v>
      </c>
      <c r="AZ25">
        <v>8.6667000000000005</v>
      </c>
      <c r="BA25">
        <v>0.23333000000000001</v>
      </c>
      <c r="BB25">
        <v>9.2166999999999994</v>
      </c>
      <c r="BC25">
        <v>0.49404999999999999</v>
      </c>
      <c r="BD25">
        <v>0.56943999999999995</v>
      </c>
      <c r="BE25">
        <v>0.59528999999999999</v>
      </c>
      <c r="BF25">
        <v>0.59663999999999995</v>
      </c>
      <c r="BG25">
        <v>3.1111</v>
      </c>
      <c r="BH25">
        <v>-9.5714000000000006</v>
      </c>
      <c r="BI25">
        <v>3.25</v>
      </c>
      <c r="BJ25">
        <v>-10.375</v>
      </c>
      <c r="BK25">
        <v>80</v>
      </c>
      <c r="BL25">
        <v>0.26250000000000001</v>
      </c>
      <c r="BM25">
        <v>0.46250000000000002</v>
      </c>
      <c r="BN25">
        <v>10.411799999999999</v>
      </c>
      <c r="BO25">
        <v>14.5098</v>
      </c>
      <c r="BP25">
        <v>0.6</v>
      </c>
      <c r="BQ25">
        <v>0.66666999999999998</v>
      </c>
    </row>
    <row r="26" spans="1:69" x14ac:dyDescent="0.2">
      <c r="A26">
        <v>34</v>
      </c>
      <c r="B26">
        <v>1</v>
      </c>
      <c r="C26">
        <v>33</v>
      </c>
      <c r="D26">
        <v>7</v>
      </c>
      <c r="E26" t="s">
        <v>29</v>
      </c>
      <c r="F26" t="s">
        <v>30</v>
      </c>
      <c r="G26">
        <v>19</v>
      </c>
      <c r="H26">
        <v>0.22500000000000001</v>
      </c>
      <c r="I26">
        <v>6.0336999999999996</v>
      </c>
      <c r="J26">
        <v>10.703200000000001</v>
      </c>
      <c r="K26">
        <v>0.79166999999999998</v>
      </c>
      <c r="L26">
        <v>0.77500000000000002</v>
      </c>
      <c r="M26">
        <v>1.0968</v>
      </c>
      <c r="N26">
        <v>1.175</v>
      </c>
      <c r="O26">
        <v>7.8375000000000004</v>
      </c>
      <c r="P26">
        <v>0.625</v>
      </c>
      <c r="Q26">
        <v>0.67500000000000004</v>
      </c>
      <c r="R26">
        <v>2.4420999999999999</v>
      </c>
      <c r="S26">
        <v>27.5</v>
      </c>
      <c r="T26">
        <v>0.2</v>
      </c>
      <c r="U26">
        <v>0.26316000000000001</v>
      </c>
      <c r="V26">
        <v>0.16667000000000001</v>
      </c>
      <c r="W26">
        <v>0.27778000000000003</v>
      </c>
      <c r="X26">
        <v>0.62161999999999995</v>
      </c>
      <c r="Y26">
        <v>0.79166999999999998</v>
      </c>
      <c r="Z26">
        <v>0.82759000000000005</v>
      </c>
      <c r="AA26">
        <v>0.96667000000000003</v>
      </c>
      <c r="AB26">
        <v>15</v>
      </c>
      <c r="AC26">
        <v>1.6742999999999999</v>
      </c>
      <c r="AD26">
        <v>1.5878000000000001</v>
      </c>
      <c r="AE26">
        <v>1</v>
      </c>
      <c r="AF26">
        <v>0.67854000000000003</v>
      </c>
      <c r="AG26">
        <v>0.66939000000000004</v>
      </c>
      <c r="AH26">
        <v>0.81667000000000001</v>
      </c>
      <c r="AI26">
        <v>0.78332999999999997</v>
      </c>
      <c r="AJ26">
        <v>2.423</v>
      </c>
      <c r="AK26">
        <v>10.5121</v>
      </c>
      <c r="AL26">
        <v>13.433299999999999</v>
      </c>
      <c r="AM26">
        <v>0.63332999999999995</v>
      </c>
      <c r="AN26">
        <v>0.6</v>
      </c>
      <c r="AO26">
        <v>8.375</v>
      </c>
      <c r="AP26">
        <v>12.04</v>
      </c>
      <c r="AQ26">
        <v>23.405799999999999</v>
      </c>
      <c r="AR26">
        <v>8</v>
      </c>
      <c r="AS26">
        <v>13</v>
      </c>
      <c r="AT26">
        <v>5.8404999999999996</v>
      </c>
      <c r="AU26">
        <v>12.460800000000001</v>
      </c>
      <c r="AV26">
        <v>10.1</v>
      </c>
      <c r="AW26">
        <v>29</v>
      </c>
      <c r="AX26">
        <v>10.737500000000001</v>
      </c>
      <c r="AY26">
        <v>10.833299999999999</v>
      </c>
      <c r="AZ26">
        <v>17.3</v>
      </c>
      <c r="BA26">
        <v>6.4667000000000003</v>
      </c>
      <c r="BB26">
        <v>17.3</v>
      </c>
      <c r="BC26">
        <v>0.74104999999999999</v>
      </c>
      <c r="BD26">
        <v>0.71157999999999999</v>
      </c>
      <c r="BE26">
        <v>0.73675999999999997</v>
      </c>
      <c r="BF26">
        <v>0.75329000000000002</v>
      </c>
      <c r="BG26">
        <v>0.69230999999999998</v>
      </c>
      <c r="BH26">
        <v>3.1111</v>
      </c>
      <c r="BI26">
        <v>15.2727</v>
      </c>
      <c r="BJ26">
        <v>-5.7142999999999997</v>
      </c>
      <c r="BK26">
        <v>71</v>
      </c>
      <c r="BL26">
        <v>0.12676000000000001</v>
      </c>
      <c r="BM26">
        <v>0.52112999999999998</v>
      </c>
      <c r="BN26">
        <v>11.7021</v>
      </c>
      <c r="BO26">
        <v>16.255299999999998</v>
      </c>
      <c r="BP26">
        <v>0.63332999999999995</v>
      </c>
      <c r="BQ26">
        <v>0.6</v>
      </c>
    </row>
    <row r="27" spans="1:69" x14ac:dyDescent="0.2">
      <c r="A27">
        <v>49</v>
      </c>
      <c r="B27">
        <v>1</v>
      </c>
      <c r="C27">
        <v>48</v>
      </c>
      <c r="D27">
        <v>8</v>
      </c>
      <c r="E27" t="s">
        <v>29</v>
      </c>
      <c r="F27" t="s">
        <v>31</v>
      </c>
      <c r="G27">
        <v>19</v>
      </c>
      <c r="H27">
        <v>0.97499999999999998</v>
      </c>
      <c r="I27">
        <v>5.6063000000000001</v>
      </c>
      <c r="J27">
        <v>5.5522999999999998</v>
      </c>
      <c r="K27">
        <v>0.69167000000000001</v>
      </c>
      <c r="L27">
        <v>0.65</v>
      </c>
      <c r="M27">
        <v>1.7992999999999999</v>
      </c>
      <c r="N27">
        <v>1.6392</v>
      </c>
      <c r="O27">
        <v>1.6087</v>
      </c>
      <c r="P27">
        <v>0.91752999999999996</v>
      </c>
      <c r="Q27">
        <v>0.65217000000000003</v>
      </c>
      <c r="R27">
        <v>3.3765000000000001</v>
      </c>
      <c r="S27">
        <v>47.5</v>
      </c>
      <c r="T27">
        <v>0.96</v>
      </c>
      <c r="U27">
        <v>1</v>
      </c>
      <c r="V27">
        <v>1</v>
      </c>
      <c r="W27">
        <v>0.95</v>
      </c>
      <c r="X27">
        <v>0.65713999999999995</v>
      </c>
      <c r="Y27">
        <v>0.61538000000000004</v>
      </c>
      <c r="Z27">
        <v>0.6129</v>
      </c>
      <c r="AA27">
        <v>0.89285999999999999</v>
      </c>
      <c r="AB27">
        <v>12</v>
      </c>
      <c r="AC27">
        <v>1.0774999999999999</v>
      </c>
      <c r="AD27">
        <v>0.91159000000000001</v>
      </c>
      <c r="AE27">
        <v>3</v>
      </c>
      <c r="AF27">
        <v>0.71926999999999996</v>
      </c>
      <c r="AG27">
        <v>0.56228999999999996</v>
      </c>
      <c r="AH27">
        <v>0.68332999999999999</v>
      </c>
      <c r="AI27">
        <v>0.7</v>
      </c>
      <c r="AJ27">
        <v>7.1694000000000004</v>
      </c>
      <c r="AK27">
        <v>3.2786</v>
      </c>
      <c r="AL27">
        <v>20.583300000000001</v>
      </c>
      <c r="AM27">
        <v>0.53332999999999997</v>
      </c>
      <c r="AN27">
        <v>0.56667000000000001</v>
      </c>
      <c r="AO27">
        <v>1.2698</v>
      </c>
      <c r="AP27">
        <v>5.35</v>
      </c>
      <c r="AQ27">
        <v>-4.2226999999999997</v>
      </c>
      <c r="AR27">
        <v>16</v>
      </c>
      <c r="AS27">
        <v>5</v>
      </c>
      <c r="AT27">
        <v>5.2519</v>
      </c>
      <c r="AU27">
        <v>7.4</v>
      </c>
      <c r="AV27">
        <v>12</v>
      </c>
      <c r="AW27">
        <v>4</v>
      </c>
      <c r="AX27">
        <v>14.862500000000001</v>
      </c>
      <c r="AY27">
        <v>7.9333</v>
      </c>
      <c r="AZ27">
        <v>3.7</v>
      </c>
      <c r="BA27">
        <v>-4.2332999999999998</v>
      </c>
      <c r="BB27">
        <v>14.316700000000001</v>
      </c>
      <c r="BC27">
        <v>0.61282999999999999</v>
      </c>
      <c r="BD27">
        <v>0.62211000000000005</v>
      </c>
      <c r="BE27">
        <v>0.63919000000000004</v>
      </c>
      <c r="BF27">
        <v>0.67125000000000001</v>
      </c>
      <c r="BG27">
        <v>-0.2</v>
      </c>
      <c r="BH27">
        <v>-21.75</v>
      </c>
      <c r="BI27">
        <v>-0.4</v>
      </c>
      <c r="BJ27">
        <v>-17.7273</v>
      </c>
      <c r="BK27">
        <v>61</v>
      </c>
      <c r="BL27">
        <v>0.67213000000000001</v>
      </c>
      <c r="BM27">
        <v>0.49180000000000001</v>
      </c>
      <c r="BN27">
        <v>15.2683</v>
      </c>
      <c r="BO27">
        <v>16.878</v>
      </c>
      <c r="BP27">
        <v>0.53332999999999997</v>
      </c>
      <c r="BQ27">
        <v>0.56667000000000001</v>
      </c>
    </row>
    <row r="28" spans="1:69" x14ac:dyDescent="0.2">
      <c r="A28">
        <v>45</v>
      </c>
      <c r="B28">
        <v>11</v>
      </c>
      <c r="C28">
        <v>34</v>
      </c>
      <c r="D28">
        <v>5</v>
      </c>
      <c r="E28" t="s">
        <v>29</v>
      </c>
      <c r="F28" t="s">
        <v>30</v>
      </c>
      <c r="G28">
        <v>29</v>
      </c>
      <c r="H28">
        <v>0.35</v>
      </c>
      <c r="I28">
        <v>1.6709000000000001</v>
      </c>
      <c r="J28">
        <v>0.35375000000000001</v>
      </c>
      <c r="K28">
        <v>0.74167000000000005</v>
      </c>
      <c r="L28">
        <v>0.75832999999999995</v>
      </c>
      <c r="M28">
        <v>1.0597000000000001</v>
      </c>
      <c r="N28">
        <v>0.28000000000000003</v>
      </c>
      <c r="O28">
        <v>5.2571000000000003</v>
      </c>
      <c r="P28">
        <v>0.76</v>
      </c>
      <c r="Q28">
        <v>0.94286000000000003</v>
      </c>
      <c r="R28">
        <v>2.2044999999999999</v>
      </c>
      <c r="S28">
        <v>15</v>
      </c>
      <c r="T28">
        <v>0.25</v>
      </c>
      <c r="U28">
        <v>0.28000000000000003</v>
      </c>
      <c r="V28">
        <v>0.46666999999999997</v>
      </c>
      <c r="W28">
        <v>0.45</v>
      </c>
      <c r="X28">
        <v>0.74194000000000004</v>
      </c>
      <c r="Y28">
        <v>0.64705999999999997</v>
      </c>
      <c r="Z28">
        <v>0.70369999999999999</v>
      </c>
      <c r="AA28">
        <v>0.89285999999999999</v>
      </c>
      <c r="AB28">
        <v>9</v>
      </c>
      <c r="AC28">
        <v>0.54037999999999997</v>
      </c>
      <c r="AD28">
        <v>-0.47693000000000002</v>
      </c>
      <c r="AE28">
        <v>7</v>
      </c>
      <c r="AF28">
        <v>0.46211999999999998</v>
      </c>
      <c r="AG28">
        <v>0.60255000000000003</v>
      </c>
      <c r="AH28">
        <v>0.65</v>
      </c>
      <c r="AI28">
        <v>0.76666999999999996</v>
      </c>
      <c r="AJ28">
        <v>2.8864000000000001</v>
      </c>
      <c r="AK28">
        <v>0.98900999999999994</v>
      </c>
      <c r="AL28">
        <v>30.066700000000001</v>
      </c>
      <c r="AM28">
        <v>0.4</v>
      </c>
      <c r="AN28">
        <v>0.7</v>
      </c>
      <c r="AO28">
        <v>0.34921000000000002</v>
      </c>
      <c r="AP28">
        <v>2.4167000000000001</v>
      </c>
      <c r="AQ28">
        <v>62.090400000000002</v>
      </c>
      <c r="AR28">
        <v>15</v>
      </c>
      <c r="AS28">
        <v>12</v>
      </c>
      <c r="AT28">
        <v>0.45945999999999998</v>
      </c>
      <c r="AU28">
        <v>0.96580999999999995</v>
      </c>
      <c r="AV28">
        <v>23.216699999999999</v>
      </c>
      <c r="AW28">
        <v>11</v>
      </c>
      <c r="AX28">
        <v>33.862499999999997</v>
      </c>
      <c r="AY28">
        <v>6.5</v>
      </c>
      <c r="AZ28">
        <v>9.2332999999999998</v>
      </c>
      <c r="BA28">
        <v>2.7332999999999998</v>
      </c>
      <c r="BB28">
        <v>19.600000000000001</v>
      </c>
      <c r="BC28">
        <v>0.56759999999999999</v>
      </c>
      <c r="BD28">
        <v>0.60329999999999995</v>
      </c>
      <c r="BE28">
        <v>0.47100999999999998</v>
      </c>
      <c r="BF28">
        <v>0.53354000000000001</v>
      </c>
      <c r="BG28">
        <v>-1.5263</v>
      </c>
      <c r="BH28">
        <v>-3.6667000000000001</v>
      </c>
      <c r="BI28">
        <v>-1.7692000000000001</v>
      </c>
      <c r="BJ28">
        <v>-66</v>
      </c>
      <c r="BK28">
        <v>63</v>
      </c>
      <c r="BL28">
        <v>0.11111</v>
      </c>
      <c r="BM28">
        <v>0.42857000000000001</v>
      </c>
      <c r="BN28">
        <v>34.488399999999999</v>
      </c>
      <c r="BO28">
        <v>39.232599999999998</v>
      </c>
      <c r="BP28">
        <v>0.4</v>
      </c>
      <c r="BQ28">
        <v>0.7</v>
      </c>
    </row>
    <row r="29" spans="1:69" x14ac:dyDescent="0.2">
      <c r="A29">
        <v>40</v>
      </c>
      <c r="B29">
        <v>1</v>
      </c>
      <c r="C29">
        <v>39</v>
      </c>
      <c r="D29">
        <v>5</v>
      </c>
      <c r="E29" t="s">
        <v>29</v>
      </c>
      <c r="F29" t="s">
        <v>30</v>
      </c>
      <c r="G29">
        <v>19</v>
      </c>
      <c r="H29">
        <v>0.98750000000000004</v>
      </c>
      <c r="I29">
        <v>3.4824000000000002</v>
      </c>
      <c r="J29">
        <v>7.2302999999999997</v>
      </c>
      <c r="K29">
        <v>0.70833000000000002</v>
      </c>
      <c r="L29">
        <v>0.80832999999999999</v>
      </c>
      <c r="M29">
        <v>2.0844</v>
      </c>
      <c r="N29">
        <v>1.19</v>
      </c>
      <c r="O29">
        <v>2.85</v>
      </c>
      <c r="P29">
        <v>0.8</v>
      </c>
      <c r="Q29">
        <v>0.7</v>
      </c>
      <c r="R29">
        <v>4.0174000000000003</v>
      </c>
      <c r="S29">
        <v>48.75</v>
      </c>
      <c r="T29">
        <v>1</v>
      </c>
      <c r="U29">
        <v>1</v>
      </c>
      <c r="V29">
        <v>0.95238</v>
      </c>
      <c r="W29">
        <v>1</v>
      </c>
      <c r="X29">
        <v>0.6</v>
      </c>
      <c r="Y29">
        <v>0.71875</v>
      </c>
      <c r="Z29">
        <v>0.72726999999999997</v>
      </c>
      <c r="AA29">
        <v>0.8</v>
      </c>
      <c r="AB29">
        <v>5</v>
      </c>
      <c r="AC29">
        <v>0.31985000000000002</v>
      </c>
      <c r="AD29">
        <v>0.10285</v>
      </c>
      <c r="AE29">
        <v>3</v>
      </c>
      <c r="AF29">
        <v>0.51139000000000001</v>
      </c>
      <c r="AG29">
        <v>0.57794000000000001</v>
      </c>
      <c r="AH29">
        <v>0.78332999999999997</v>
      </c>
      <c r="AI29">
        <v>0.83333000000000002</v>
      </c>
      <c r="AJ29">
        <v>5.1653000000000002</v>
      </c>
      <c r="AK29">
        <v>11.862500000000001</v>
      </c>
      <c r="AL29">
        <v>24.2</v>
      </c>
      <c r="AM29">
        <v>0.56667000000000001</v>
      </c>
      <c r="AN29">
        <v>0.6</v>
      </c>
      <c r="AO29">
        <v>9.5832999999999995</v>
      </c>
      <c r="AP29">
        <v>14.391299999999999</v>
      </c>
      <c r="AQ29">
        <v>10.662800000000001</v>
      </c>
      <c r="AR29">
        <v>16</v>
      </c>
      <c r="AS29">
        <v>8</v>
      </c>
      <c r="AT29">
        <v>7.6531000000000002</v>
      </c>
      <c r="AU29">
        <v>3.2778</v>
      </c>
      <c r="AV29">
        <v>11.083299999999999</v>
      </c>
      <c r="AW29">
        <v>2</v>
      </c>
      <c r="AX29">
        <v>17.55</v>
      </c>
      <c r="AY29">
        <v>7.8</v>
      </c>
      <c r="AZ29">
        <v>8.7332999999999998</v>
      </c>
      <c r="BA29">
        <v>0.93332999999999999</v>
      </c>
      <c r="BB29">
        <v>9.1999999999999993</v>
      </c>
      <c r="BC29">
        <v>0.60772999999999999</v>
      </c>
      <c r="BD29">
        <v>0.62941000000000003</v>
      </c>
      <c r="BE29">
        <v>0.51636000000000004</v>
      </c>
      <c r="BF29">
        <v>0.56498999999999999</v>
      </c>
      <c r="BG29">
        <v>0.4</v>
      </c>
      <c r="BH29">
        <v>-9.8181999999999992</v>
      </c>
      <c r="BI29">
        <v>10.166700000000001</v>
      </c>
      <c r="BJ29">
        <v>-10.7143</v>
      </c>
      <c r="BK29">
        <v>3</v>
      </c>
      <c r="BL29">
        <v>0.33333000000000002</v>
      </c>
      <c r="BM29">
        <v>0.66666999999999998</v>
      </c>
      <c r="BN29">
        <v>21.5</v>
      </c>
      <c r="BO29">
        <v>31.5</v>
      </c>
      <c r="BP29">
        <v>0.56667000000000001</v>
      </c>
      <c r="BQ29">
        <v>0.6</v>
      </c>
    </row>
    <row r="30" spans="1:69" x14ac:dyDescent="0.2">
      <c r="A30">
        <v>48</v>
      </c>
      <c r="B30">
        <v>4</v>
      </c>
      <c r="C30">
        <v>44</v>
      </c>
      <c r="D30">
        <v>6</v>
      </c>
      <c r="E30" t="s">
        <v>29</v>
      </c>
      <c r="F30" t="s">
        <v>30</v>
      </c>
      <c r="G30">
        <v>21</v>
      </c>
      <c r="H30">
        <v>0.9375</v>
      </c>
      <c r="I30">
        <v>4.3635999999999999</v>
      </c>
      <c r="J30">
        <v>9.1533999999999995</v>
      </c>
      <c r="K30">
        <v>0.73333000000000004</v>
      </c>
      <c r="L30">
        <v>0.75</v>
      </c>
      <c r="M30">
        <v>1.4979</v>
      </c>
      <c r="N30">
        <v>6.1414</v>
      </c>
      <c r="O30">
        <v>7.0476000000000001</v>
      </c>
      <c r="P30">
        <v>0.79798000000000002</v>
      </c>
      <c r="Q30">
        <v>0.66666999999999998</v>
      </c>
      <c r="R30">
        <v>3.1958000000000002</v>
      </c>
      <c r="S30">
        <v>43.75</v>
      </c>
      <c r="T30">
        <v>0.86956999999999995</v>
      </c>
      <c r="U30">
        <v>1</v>
      </c>
      <c r="V30">
        <v>0.95833000000000002</v>
      </c>
      <c r="W30">
        <v>0.94118000000000002</v>
      </c>
      <c r="X30">
        <v>0.54544999999999999</v>
      </c>
      <c r="Y30">
        <v>0.86207</v>
      </c>
      <c r="Z30">
        <v>0.84848000000000001</v>
      </c>
      <c r="AA30">
        <v>0.68</v>
      </c>
      <c r="AB30">
        <v>9</v>
      </c>
      <c r="AC30">
        <v>0.79583999999999999</v>
      </c>
      <c r="AD30">
        <v>1.4761</v>
      </c>
      <c r="AE30">
        <v>5</v>
      </c>
      <c r="AF30">
        <v>0.67818000000000001</v>
      </c>
      <c r="AG30">
        <v>0.71748000000000001</v>
      </c>
      <c r="AH30">
        <v>0.58333000000000002</v>
      </c>
      <c r="AI30">
        <v>0.71667000000000003</v>
      </c>
      <c r="AJ30">
        <v>5.5086000000000004</v>
      </c>
      <c r="AK30">
        <v>8.1829000000000001</v>
      </c>
      <c r="AL30">
        <v>18.933299999999999</v>
      </c>
      <c r="AM30">
        <v>0.5</v>
      </c>
      <c r="AN30">
        <v>0.53332999999999997</v>
      </c>
      <c r="AO30">
        <v>7.5713999999999997</v>
      </c>
      <c r="AP30">
        <v>8.4258000000000006</v>
      </c>
      <c r="AQ30">
        <v>-2.4750000000000001</v>
      </c>
      <c r="AR30">
        <v>16</v>
      </c>
      <c r="AS30">
        <v>8</v>
      </c>
      <c r="AT30">
        <v>11.262600000000001</v>
      </c>
      <c r="AU30">
        <v>1.9443999999999999</v>
      </c>
      <c r="AV30">
        <v>11.45</v>
      </c>
      <c r="AW30">
        <v>8</v>
      </c>
      <c r="AX30">
        <v>23.725000000000001</v>
      </c>
      <c r="AY30">
        <v>6.6</v>
      </c>
      <c r="AZ30">
        <v>5.3333000000000004</v>
      </c>
      <c r="BA30">
        <v>-1.2666999999999999</v>
      </c>
      <c r="BB30">
        <v>8.9</v>
      </c>
      <c r="BC30">
        <v>0.61151</v>
      </c>
      <c r="BD30">
        <v>0.64346999999999999</v>
      </c>
      <c r="BE30">
        <v>0.74111000000000005</v>
      </c>
      <c r="BF30">
        <v>0.75556000000000001</v>
      </c>
      <c r="BG30">
        <v>-1.4</v>
      </c>
      <c r="BH30">
        <v>-23</v>
      </c>
      <c r="BI30">
        <v>1.875</v>
      </c>
      <c r="BJ30">
        <v>-17.25</v>
      </c>
      <c r="BK30">
        <v>47</v>
      </c>
      <c r="BL30">
        <v>0.59574000000000005</v>
      </c>
      <c r="BM30">
        <v>0.48936000000000002</v>
      </c>
      <c r="BN30">
        <v>21.031199999999998</v>
      </c>
      <c r="BO30">
        <v>14.2188</v>
      </c>
      <c r="BP30">
        <v>0.5</v>
      </c>
      <c r="BQ30">
        <v>0.53332999999999997</v>
      </c>
    </row>
    <row r="31" spans="1:69" x14ac:dyDescent="0.2">
      <c r="A31">
        <v>49</v>
      </c>
      <c r="B31">
        <v>1</v>
      </c>
      <c r="C31">
        <v>48</v>
      </c>
      <c r="D31">
        <v>5</v>
      </c>
      <c r="E31" t="s">
        <v>29</v>
      </c>
      <c r="F31" t="s">
        <v>30</v>
      </c>
      <c r="G31">
        <v>20</v>
      </c>
      <c r="H31">
        <v>0.42499999999999999</v>
      </c>
      <c r="I31">
        <v>3.6433</v>
      </c>
      <c r="J31">
        <v>7.8194999999999997</v>
      </c>
      <c r="K31">
        <v>0.74167000000000005</v>
      </c>
      <c r="L31">
        <v>0.75</v>
      </c>
      <c r="M31">
        <v>1.3596999999999999</v>
      </c>
      <c r="N31">
        <v>1.4443999999999999</v>
      </c>
      <c r="O31">
        <v>0.30303000000000002</v>
      </c>
      <c r="P31">
        <v>0.64815</v>
      </c>
      <c r="Q31">
        <v>0.65151999999999999</v>
      </c>
      <c r="R31">
        <v>2.9708000000000001</v>
      </c>
      <c r="S31">
        <v>7.5</v>
      </c>
      <c r="T31">
        <v>0.88888999999999996</v>
      </c>
      <c r="U31">
        <v>0.52</v>
      </c>
      <c r="V31">
        <v>0.25</v>
      </c>
      <c r="W31">
        <v>4.7619000000000002E-2</v>
      </c>
      <c r="X31">
        <v>0.70967999999999998</v>
      </c>
      <c r="Y31">
        <v>0.72726999999999997</v>
      </c>
      <c r="Z31">
        <v>0.70369999999999999</v>
      </c>
      <c r="AA31">
        <v>0.82759000000000005</v>
      </c>
      <c r="AB31">
        <v>10</v>
      </c>
      <c r="AC31">
        <v>1.0190999999999999</v>
      </c>
      <c r="AD31">
        <v>1.1889000000000001</v>
      </c>
      <c r="AE31">
        <v>3</v>
      </c>
      <c r="AF31">
        <v>0.71074999999999999</v>
      </c>
      <c r="AG31">
        <v>0.75021000000000004</v>
      </c>
      <c r="AH31">
        <v>0.76666999999999996</v>
      </c>
      <c r="AI31">
        <v>0.73333000000000004</v>
      </c>
      <c r="AJ31">
        <v>2.4937999999999998</v>
      </c>
      <c r="AK31">
        <v>7.1924999999999999</v>
      </c>
      <c r="AL31">
        <v>13.9833</v>
      </c>
      <c r="AM31">
        <v>0.66666999999999998</v>
      </c>
      <c r="AN31">
        <v>0.6</v>
      </c>
      <c r="AO31">
        <v>6</v>
      </c>
      <c r="AP31">
        <v>8.3850999999999996</v>
      </c>
      <c r="AQ31">
        <v>-0.65824000000000005</v>
      </c>
      <c r="AR31">
        <v>9</v>
      </c>
      <c r="AS31">
        <v>11</v>
      </c>
      <c r="AT31">
        <v>2.9929000000000001</v>
      </c>
      <c r="AU31">
        <v>11.733499999999999</v>
      </c>
      <c r="AV31">
        <v>5.6833</v>
      </c>
      <c r="AW31">
        <v>35</v>
      </c>
      <c r="AX31">
        <v>17.362500000000001</v>
      </c>
      <c r="AY31">
        <v>4.4667000000000003</v>
      </c>
      <c r="AZ31">
        <v>4.1666999999999996</v>
      </c>
      <c r="BA31">
        <v>-0.3</v>
      </c>
      <c r="BB31">
        <v>4.55</v>
      </c>
      <c r="BC31">
        <v>0.58282</v>
      </c>
      <c r="BD31">
        <v>0.60492999999999997</v>
      </c>
      <c r="BE31">
        <v>0.64073999999999998</v>
      </c>
      <c r="BF31">
        <v>0.62222</v>
      </c>
      <c r="BG31">
        <v>0</v>
      </c>
      <c r="BH31">
        <v>-8.9</v>
      </c>
      <c r="BI31">
        <v>2.3845999999999998</v>
      </c>
      <c r="BJ31">
        <v>-5.8571</v>
      </c>
      <c r="BK31">
        <v>77</v>
      </c>
      <c r="BL31">
        <v>0.24675</v>
      </c>
      <c r="BM31">
        <v>0.53247</v>
      </c>
      <c r="BN31">
        <v>17</v>
      </c>
      <c r="BO31">
        <v>17.884599999999999</v>
      </c>
      <c r="BP31">
        <v>0.66666999999999998</v>
      </c>
      <c r="BQ31">
        <v>0.6</v>
      </c>
    </row>
    <row r="32" spans="1:69" x14ac:dyDescent="0.2">
      <c r="A32">
        <v>37</v>
      </c>
      <c r="B32">
        <v>2</v>
      </c>
      <c r="C32">
        <v>35</v>
      </c>
      <c r="D32">
        <v>6</v>
      </c>
      <c r="E32" t="s">
        <v>29</v>
      </c>
      <c r="F32" t="s">
        <v>30</v>
      </c>
      <c r="G32">
        <v>23</v>
      </c>
      <c r="H32">
        <v>0.53749999999999998</v>
      </c>
      <c r="I32">
        <v>3.6124999999999998</v>
      </c>
      <c r="J32">
        <v>6.3875000000000002</v>
      </c>
      <c r="K32">
        <v>0.66666999999999998</v>
      </c>
      <c r="L32">
        <v>0.67500000000000004</v>
      </c>
      <c r="M32">
        <v>1.9361999999999999</v>
      </c>
      <c r="N32">
        <v>0.75805999999999996</v>
      </c>
      <c r="O32">
        <v>1.4655</v>
      </c>
      <c r="P32">
        <v>0.58065</v>
      </c>
      <c r="Q32">
        <v>0.51724000000000003</v>
      </c>
      <c r="R32">
        <v>3.2677999999999998</v>
      </c>
      <c r="S32">
        <v>3.75</v>
      </c>
      <c r="T32">
        <v>0.52941000000000005</v>
      </c>
      <c r="U32">
        <v>0.41666999999999998</v>
      </c>
      <c r="V32">
        <v>0.66666999999999998</v>
      </c>
      <c r="W32">
        <v>0.53332999999999997</v>
      </c>
      <c r="X32">
        <v>0.5</v>
      </c>
      <c r="Y32">
        <v>0.64515999999999996</v>
      </c>
      <c r="Z32">
        <v>0.75861999999999996</v>
      </c>
      <c r="AA32">
        <v>0.76666999999999996</v>
      </c>
      <c r="AB32">
        <v>7</v>
      </c>
      <c r="AC32">
        <v>0.69547000000000003</v>
      </c>
      <c r="AD32">
        <v>1.0699000000000001</v>
      </c>
      <c r="AE32">
        <v>3</v>
      </c>
      <c r="AF32">
        <v>0.442</v>
      </c>
      <c r="AG32">
        <v>0.46356999999999998</v>
      </c>
      <c r="AH32">
        <v>0.71667000000000003</v>
      </c>
      <c r="AI32">
        <v>0.68332999999999999</v>
      </c>
      <c r="AJ32">
        <v>0.26539000000000001</v>
      </c>
      <c r="AK32">
        <v>1.3625</v>
      </c>
      <c r="AL32">
        <v>18.633299999999998</v>
      </c>
      <c r="AM32">
        <v>0.56667000000000001</v>
      </c>
      <c r="AN32">
        <v>0.53332999999999997</v>
      </c>
      <c r="AO32">
        <v>1.1499999999999999</v>
      </c>
      <c r="AP32">
        <v>1.5342</v>
      </c>
      <c r="AQ32">
        <v>3.9788000000000001</v>
      </c>
      <c r="AR32">
        <v>8</v>
      </c>
      <c r="AS32">
        <v>10</v>
      </c>
      <c r="AT32">
        <v>5.1529999999999996</v>
      </c>
      <c r="AU32">
        <v>7.3693999999999997</v>
      </c>
      <c r="AV32">
        <v>3.4</v>
      </c>
      <c r="AW32">
        <v>30</v>
      </c>
      <c r="AX32">
        <v>22.574999999999999</v>
      </c>
      <c r="AY32">
        <v>1.7333000000000001</v>
      </c>
      <c r="AZ32">
        <v>3.2667000000000002</v>
      </c>
      <c r="BA32">
        <v>1.5333000000000001</v>
      </c>
      <c r="BB32">
        <v>3.0667</v>
      </c>
      <c r="BC32">
        <v>0.63187000000000004</v>
      </c>
      <c r="BD32">
        <v>0.625</v>
      </c>
      <c r="BE32">
        <v>0.69674000000000003</v>
      </c>
      <c r="BF32">
        <v>0.69516</v>
      </c>
      <c r="BG32">
        <v>1.6667000000000001</v>
      </c>
      <c r="BH32">
        <v>-2.5</v>
      </c>
      <c r="BI32">
        <v>1.5455000000000001</v>
      </c>
      <c r="BJ32">
        <v>-6.6</v>
      </c>
      <c r="BK32">
        <v>79</v>
      </c>
      <c r="BL32">
        <v>0.44303999999999999</v>
      </c>
      <c r="BM32">
        <v>0.48100999999999999</v>
      </c>
      <c r="BN32">
        <v>22.576899999999998</v>
      </c>
      <c r="BO32">
        <v>21.365400000000001</v>
      </c>
      <c r="BP32">
        <v>0.56667000000000001</v>
      </c>
      <c r="BQ32">
        <v>0.53332999999999997</v>
      </c>
    </row>
    <row r="33" spans="1:69" x14ac:dyDescent="0.2">
      <c r="A33">
        <v>50</v>
      </c>
      <c r="B33">
        <v>1</v>
      </c>
      <c r="C33">
        <v>49</v>
      </c>
      <c r="D33">
        <v>8</v>
      </c>
      <c r="E33" t="s">
        <v>29</v>
      </c>
      <c r="F33" t="s">
        <v>30</v>
      </c>
      <c r="G33">
        <v>22</v>
      </c>
      <c r="H33">
        <v>0.57499999999999996</v>
      </c>
      <c r="I33">
        <v>2.6200999999999999</v>
      </c>
      <c r="J33">
        <v>4.3780000000000001</v>
      </c>
      <c r="K33">
        <v>0.67500000000000004</v>
      </c>
      <c r="L33">
        <v>0.68332999999999999</v>
      </c>
      <c r="M33">
        <v>1.3928</v>
      </c>
      <c r="N33">
        <v>2.1343000000000001</v>
      </c>
      <c r="O33">
        <v>1.9622999999999999</v>
      </c>
      <c r="P33">
        <v>0.65671999999999997</v>
      </c>
      <c r="Q33">
        <v>0.66037999999999997</v>
      </c>
      <c r="R33">
        <v>2.1957</v>
      </c>
      <c r="S33">
        <v>7.5</v>
      </c>
      <c r="T33">
        <v>0.25</v>
      </c>
      <c r="U33">
        <v>0.73912999999999995</v>
      </c>
      <c r="V33">
        <v>0.625</v>
      </c>
      <c r="W33">
        <v>0.69230999999999998</v>
      </c>
      <c r="X33">
        <v>0.63332999999999995</v>
      </c>
      <c r="Y33">
        <v>0.625</v>
      </c>
      <c r="Z33">
        <v>0.76315999999999995</v>
      </c>
      <c r="AA33">
        <v>0.65</v>
      </c>
      <c r="AB33">
        <v>9</v>
      </c>
      <c r="AC33">
        <v>0.67088000000000003</v>
      </c>
      <c r="AD33">
        <v>0.76154999999999995</v>
      </c>
      <c r="AE33">
        <v>6</v>
      </c>
      <c r="AF33">
        <v>0.68498999999999999</v>
      </c>
      <c r="AG33">
        <v>0.68122000000000005</v>
      </c>
      <c r="AH33">
        <v>0.6</v>
      </c>
      <c r="AI33">
        <v>0.58333000000000002</v>
      </c>
      <c r="AJ33">
        <v>5.7778</v>
      </c>
      <c r="AK33">
        <v>7.2638999999999996</v>
      </c>
      <c r="AL33">
        <v>24.216699999999999</v>
      </c>
      <c r="AM33">
        <v>0.3</v>
      </c>
      <c r="AN33">
        <v>0.36667</v>
      </c>
      <c r="AO33">
        <v>7.8888999999999996</v>
      </c>
      <c r="AP33">
        <v>6.6388999999999996</v>
      </c>
      <c r="AQ33">
        <v>4.4659000000000004</v>
      </c>
      <c r="AR33">
        <v>13</v>
      </c>
      <c r="AS33">
        <v>12</v>
      </c>
      <c r="AT33">
        <v>5.8033999999999999</v>
      </c>
      <c r="AU33">
        <v>2.9426000000000001</v>
      </c>
      <c r="AV33">
        <v>2.3917000000000002</v>
      </c>
      <c r="AW33">
        <v>35</v>
      </c>
      <c r="AX33">
        <v>23.987500000000001</v>
      </c>
      <c r="AY33">
        <v>4.2667000000000002</v>
      </c>
      <c r="AZ33">
        <v>3.8666999999999998</v>
      </c>
      <c r="BA33">
        <v>-0.4</v>
      </c>
      <c r="BB33">
        <v>5.0999999999999996</v>
      </c>
      <c r="BC33">
        <v>0.55239000000000005</v>
      </c>
      <c r="BD33">
        <v>0.59069000000000005</v>
      </c>
      <c r="BE33">
        <v>0.58633000000000002</v>
      </c>
      <c r="BF33">
        <v>0.63285999999999998</v>
      </c>
      <c r="BG33">
        <v>3.8182</v>
      </c>
      <c r="BH33">
        <v>1</v>
      </c>
      <c r="BI33">
        <v>5.9090999999999996</v>
      </c>
      <c r="BJ33">
        <v>-1.375</v>
      </c>
      <c r="BK33">
        <v>77</v>
      </c>
      <c r="BL33">
        <v>0.41558</v>
      </c>
      <c r="BM33">
        <v>0.41558</v>
      </c>
      <c r="BN33">
        <v>26.44</v>
      </c>
      <c r="BO33">
        <v>28.74</v>
      </c>
      <c r="BP33">
        <v>0.3</v>
      </c>
      <c r="BQ33">
        <v>0.36667</v>
      </c>
    </row>
    <row r="34" spans="1:69" x14ac:dyDescent="0.2">
      <c r="A34">
        <v>26</v>
      </c>
      <c r="B34">
        <v>1</v>
      </c>
      <c r="C34">
        <v>25</v>
      </c>
      <c r="D34">
        <v>5</v>
      </c>
      <c r="E34" t="s">
        <v>29</v>
      </c>
      <c r="F34" t="s">
        <v>30</v>
      </c>
      <c r="G34">
        <v>19</v>
      </c>
      <c r="H34">
        <v>0.65</v>
      </c>
      <c r="I34">
        <v>2.0630000000000002</v>
      </c>
      <c r="J34">
        <v>5.4181999999999997</v>
      </c>
      <c r="K34">
        <v>0.78332999999999997</v>
      </c>
      <c r="L34">
        <v>0.83333000000000002</v>
      </c>
      <c r="M34">
        <v>1.7536</v>
      </c>
      <c r="N34">
        <v>2.72</v>
      </c>
      <c r="O34">
        <v>2.5777999999999999</v>
      </c>
      <c r="P34">
        <v>0.74666999999999994</v>
      </c>
      <c r="Q34">
        <v>0.73333000000000004</v>
      </c>
      <c r="R34">
        <v>3.8969999999999998</v>
      </c>
      <c r="S34">
        <v>15</v>
      </c>
      <c r="T34">
        <v>0.80952000000000002</v>
      </c>
      <c r="U34">
        <v>0.68420999999999998</v>
      </c>
      <c r="V34">
        <v>0.72726999999999997</v>
      </c>
      <c r="W34">
        <v>0.33333000000000002</v>
      </c>
      <c r="X34">
        <v>0.75</v>
      </c>
      <c r="Y34">
        <v>0.75861999999999996</v>
      </c>
      <c r="Z34">
        <v>0.69696999999999998</v>
      </c>
      <c r="AA34">
        <v>0.96153999999999995</v>
      </c>
      <c r="AB34">
        <v>6</v>
      </c>
      <c r="AC34">
        <v>0.55730999999999997</v>
      </c>
      <c r="AD34">
        <v>1.073</v>
      </c>
      <c r="AE34">
        <v>1</v>
      </c>
      <c r="AF34">
        <v>0.65747999999999995</v>
      </c>
      <c r="AG34">
        <v>0.57672000000000001</v>
      </c>
      <c r="AH34">
        <v>0.75</v>
      </c>
      <c r="AI34">
        <v>0.8</v>
      </c>
      <c r="AJ34">
        <v>3.4</v>
      </c>
      <c r="AK34">
        <v>5.7778</v>
      </c>
      <c r="AL34">
        <v>9.8833000000000002</v>
      </c>
      <c r="AM34">
        <v>0.46666999999999997</v>
      </c>
      <c r="AN34">
        <v>0.63332999999999995</v>
      </c>
      <c r="AO34">
        <v>5.1586999999999996</v>
      </c>
      <c r="AP34">
        <v>6.3333000000000004</v>
      </c>
      <c r="AQ34">
        <v>5.8182</v>
      </c>
      <c r="AR34">
        <v>9</v>
      </c>
      <c r="AS34">
        <v>15</v>
      </c>
      <c r="AT34">
        <v>2.9333</v>
      </c>
      <c r="AU34">
        <v>9.5480999999999998</v>
      </c>
      <c r="AV34">
        <v>8.1832999999999991</v>
      </c>
      <c r="AW34">
        <v>32</v>
      </c>
      <c r="AX34">
        <v>10.824999999999999</v>
      </c>
      <c r="AY34">
        <v>5.7</v>
      </c>
      <c r="AZ34">
        <v>6.2</v>
      </c>
      <c r="BA34">
        <v>0.5</v>
      </c>
      <c r="BB34">
        <v>8.4832999999999998</v>
      </c>
      <c r="BC34">
        <v>0.57447000000000004</v>
      </c>
      <c r="BD34">
        <v>0.63583999999999996</v>
      </c>
      <c r="BE34">
        <v>0.70050000000000001</v>
      </c>
      <c r="BF34">
        <v>0.68500000000000005</v>
      </c>
      <c r="BG34">
        <v>3</v>
      </c>
      <c r="BH34">
        <v>-7.5</v>
      </c>
      <c r="BI34">
        <v>8.8181999999999992</v>
      </c>
      <c r="BJ34">
        <v>-7.5</v>
      </c>
      <c r="BK34">
        <v>79</v>
      </c>
      <c r="BL34">
        <v>0.44303999999999999</v>
      </c>
      <c r="BM34">
        <v>0.50632999999999995</v>
      </c>
      <c r="BN34">
        <v>9.875</v>
      </c>
      <c r="BO34">
        <v>13.428599999999999</v>
      </c>
      <c r="BP34">
        <v>0.46666999999999997</v>
      </c>
      <c r="BQ34">
        <v>0.63332999999999995</v>
      </c>
    </row>
    <row r="35" spans="1:69" x14ac:dyDescent="0.2">
      <c r="A35">
        <v>46</v>
      </c>
      <c r="B35">
        <v>1</v>
      </c>
      <c r="C35">
        <v>45</v>
      </c>
      <c r="D35">
        <v>6</v>
      </c>
      <c r="E35" t="s">
        <v>29</v>
      </c>
      <c r="F35" t="s">
        <v>31</v>
      </c>
      <c r="G35">
        <v>21</v>
      </c>
      <c r="H35">
        <v>0.57499999999999996</v>
      </c>
      <c r="I35">
        <v>1.5378000000000001</v>
      </c>
      <c r="J35">
        <v>3.5882000000000001</v>
      </c>
      <c r="K35">
        <v>0.70833000000000002</v>
      </c>
      <c r="L35">
        <v>0.70833000000000002</v>
      </c>
      <c r="M35">
        <v>1.9877</v>
      </c>
      <c r="N35">
        <v>0.59091000000000005</v>
      </c>
      <c r="O35">
        <v>0.79630000000000001</v>
      </c>
      <c r="P35">
        <v>0.68181999999999998</v>
      </c>
      <c r="Q35">
        <v>0.77778000000000003</v>
      </c>
      <c r="R35">
        <v>3.6621000000000001</v>
      </c>
      <c r="S35">
        <v>7.5</v>
      </c>
      <c r="T35">
        <v>0.5</v>
      </c>
      <c r="U35">
        <v>0.72221999999999997</v>
      </c>
      <c r="V35">
        <v>0.52381</v>
      </c>
      <c r="W35">
        <v>0.57894999999999996</v>
      </c>
      <c r="X35">
        <v>0.65625</v>
      </c>
      <c r="Y35">
        <v>0.71428999999999998</v>
      </c>
      <c r="Z35">
        <v>0.75758000000000003</v>
      </c>
      <c r="AA35">
        <v>0.70369999999999999</v>
      </c>
      <c r="AB35">
        <v>10</v>
      </c>
      <c r="AC35">
        <v>0.74063999999999997</v>
      </c>
      <c r="AD35">
        <v>0.93810000000000004</v>
      </c>
      <c r="AE35">
        <v>5</v>
      </c>
      <c r="AF35">
        <v>0.6966</v>
      </c>
      <c r="AG35">
        <v>0.66903000000000001</v>
      </c>
      <c r="AH35">
        <v>0.8</v>
      </c>
      <c r="AI35">
        <v>0.78332999999999997</v>
      </c>
      <c r="AJ35">
        <v>4.0416999999999996</v>
      </c>
      <c r="AK35">
        <v>8.3332999999999995</v>
      </c>
      <c r="AL35">
        <v>21.9</v>
      </c>
      <c r="AM35">
        <v>0.63332999999999995</v>
      </c>
      <c r="AN35">
        <v>0.56667000000000001</v>
      </c>
      <c r="AO35">
        <v>7.6923000000000004</v>
      </c>
      <c r="AP35">
        <v>9.1477000000000004</v>
      </c>
      <c r="AQ35">
        <v>2.7904</v>
      </c>
      <c r="AR35">
        <v>12</v>
      </c>
      <c r="AS35">
        <v>14</v>
      </c>
      <c r="AT35">
        <v>1.5745</v>
      </c>
      <c r="AU35">
        <v>5.9901</v>
      </c>
      <c r="AV35">
        <v>4.3333000000000004</v>
      </c>
      <c r="AW35">
        <v>42</v>
      </c>
      <c r="AX35">
        <v>17.850000000000001</v>
      </c>
      <c r="AY35">
        <v>3.9333</v>
      </c>
      <c r="AZ35">
        <v>4.5667</v>
      </c>
      <c r="BA35">
        <v>0.63332999999999995</v>
      </c>
      <c r="BB35">
        <v>5.95</v>
      </c>
      <c r="BC35">
        <v>0.55361000000000005</v>
      </c>
      <c r="BD35">
        <v>0.59831999999999996</v>
      </c>
      <c r="BE35">
        <v>0.60975000000000001</v>
      </c>
      <c r="BF35">
        <v>0.63024999999999998</v>
      </c>
      <c r="BG35">
        <v>3.5</v>
      </c>
      <c r="BH35">
        <v>-3.75</v>
      </c>
      <c r="BI35">
        <v>2.8182</v>
      </c>
      <c r="BJ35">
        <v>-7.2222</v>
      </c>
      <c r="BK35">
        <v>76</v>
      </c>
      <c r="BL35">
        <v>0.39473999999999998</v>
      </c>
      <c r="BM35">
        <v>0.52632000000000001</v>
      </c>
      <c r="BN35">
        <v>17.5472</v>
      </c>
      <c r="BO35">
        <v>17.2453</v>
      </c>
      <c r="BP35">
        <v>0.63332999999999995</v>
      </c>
      <c r="BQ35">
        <v>0.56667000000000001</v>
      </c>
    </row>
    <row r="36" spans="1:69" x14ac:dyDescent="0.2">
      <c r="A36">
        <v>42</v>
      </c>
      <c r="B36">
        <v>1</v>
      </c>
      <c r="C36">
        <v>41</v>
      </c>
      <c r="D36">
        <v>8</v>
      </c>
      <c r="E36" t="s">
        <v>29</v>
      </c>
      <c r="F36" t="s">
        <v>30</v>
      </c>
      <c r="G36">
        <v>18</v>
      </c>
      <c r="H36">
        <v>0.97499999999999998</v>
      </c>
      <c r="I36">
        <v>0.29127999999999998</v>
      </c>
      <c r="J36">
        <v>4.0547000000000004</v>
      </c>
      <c r="K36">
        <v>0.81667000000000001</v>
      </c>
      <c r="L36">
        <v>0.72499999999999998</v>
      </c>
      <c r="M36">
        <v>1.6061000000000001</v>
      </c>
      <c r="N36">
        <v>1.587</v>
      </c>
      <c r="O36">
        <v>1.1071</v>
      </c>
      <c r="P36">
        <v>0.94564999999999999</v>
      </c>
      <c r="Q36">
        <v>0.92857000000000001</v>
      </c>
      <c r="R36">
        <v>3.2704</v>
      </c>
      <c r="S36">
        <v>47.5</v>
      </c>
      <c r="T36">
        <v>0.95652000000000004</v>
      </c>
      <c r="U36">
        <v>0.95</v>
      </c>
      <c r="V36">
        <v>1</v>
      </c>
      <c r="W36">
        <v>1</v>
      </c>
      <c r="X36">
        <v>0.8125</v>
      </c>
      <c r="Y36">
        <v>0.83333000000000002</v>
      </c>
      <c r="Z36">
        <v>0.78571000000000002</v>
      </c>
      <c r="AA36">
        <v>0.83333000000000002</v>
      </c>
      <c r="AB36">
        <v>13</v>
      </c>
      <c r="AC36">
        <v>0.16400999999999999</v>
      </c>
      <c r="AD36">
        <v>0.25436999999999999</v>
      </c>
      <c r="AE36">
        <v>3</v>
      </c>
      <c r="AF36">
        <v>0.54456000000000004</v>
      </c>
      <c r="AG36">
        <v>0.58994999999999997</v>
      </c>
      <c r="AH36">
        <v>0.78332999999999997</v>
      </c>
      <c r="AI36">
        <v>0.75</v>
      </c>
      <c r="AJ36">
        <v>3.6415999999999999</v>
      </c>
      <c r="AK36">
        <v>4.8068999999999997</v>
      </c>
      <c r="AL36">
        <v>20.083300000000001</v>
      </c>
      <c r="AM36">
        <v>0.66666999999999998</v>
      </c>
      <c r="AN36">
        <v>0.56667000000000001</v>
      </c>
      <c r="AO36">
        <v>2.84</v>
      </c>
      <c r="AP36">
        <v>7.9659000000000004</v>
      </c>
      <c r="AQ36">
        <v>-0.15476000000000001</v>
      </c>
      <c r="AR36">
        <v>15</v>
      </c>
      <c r="AS36">
        <v>18</v>
      </c>
      <c r="AT36">
        <v>3.6221999999999999</v>
      </c>
      <c r="AU36">
        <v>7.4</v>
      </c>
      <c r="AV36">
        <v>16.941700000000001</v>
      </c>
      <c r="AW36">
        <v>4</v>
      </c>
      <c r="AX36">
        <v>20.587499999999999</v>
      </c>
      <c r="AY36">
        <v>4.5667</v>
      </c>
      <c r="AZ36">
        <v>4.1666999999999996</v>
      </c>
      <c r="BA36">
        <v>-0.4</v>
      </c>
      <c r="BB36">
        <v>12.333299999999999</v>
      </c>
      <c r="BC36">
        <v>0.49675000000000002</v>
      </c>
      <c r="BD36">
        <v>0.53849999999999998</v>
      </c>
      <c r="BE36">
        <v>0.51515</v>
      </c>
      <c r="BF36">
        <v>0.58098000000000005</v>
      </c>
      <c r="BG36">
        <v>6</v>
      </c>
      <c r="BH36">
        <v>-29.571400000000001</v>
      </c>
      <c r="BI36">
        <v>0.16667000000000001</v>
      </c>
      <c r="BJ36">
        <v>-35.25</v>
      </c>
      <c r="BK36">
        <v>17</v>
      </c>
      <c r="BL36">
        <v>0.58823999999999999</v>
      </c>
      <c r="BM36">
        <v>0.35293999999999998</v>
      </c>
      <c r="BN36">
        <v>20.181799999999999</v>
      </c>
      <c r="BO36">
        <v>22.818200000000001</v>
      </c>
      <c r="BP36">
        <v>0.66666999999999998</v>
      </c>
      <c r="BQ36">
        <v>0.56667000000000001</v>
      </c>
    </row>
    <row r="37" spans="1:69" x14ac:dyDescent="0.2">
      <c r="A37">
        <v>48</v>
      </c>
      <c r="B37">
        <v>2</v>
      </c>
      <c r="C37">
        <v>46</v>
      </c>
      <c r="D37">
        <v>9</v>
      </c>
      <c r="E37" t="s">
        <v>29</v>
      </c>
      <c r="F37" t="s">
        <v>30</v>
      </c>
      <c r="G37">
        <v>22</v>
      </c>
      <c r="H37">
        <v>0.82499999999999996</v>
      </c>
      <c r="I37">
        <v>1.2182999999999999</v>
      </c>
      <c r="J37">
        <v>0.88095000000000001</v>
      </c>
      <c r="K37">
        <v>0.7</v>
      </c>
      <c r="L37">
        <v>0.70833000000000002</v>
      </c>
      <c r="M37">
        <v>1.3628</v>
      </c>
      <c r="N37">
        <v>1.1647000000000001</v>
      </c>
      <c r="O37">
        <v>2.1143000000000001</v>
      </c>
      <c r="P37">
        <v>0.61175999999999997</v>
      </c>
      <c r="Q37">
        <v>0.71428999999999998</v>
      </c>
      <c r="R37">
        <v>2.2980999999999998</v>
      </c>
      <c r="S37">
        <v>32.5</v>
      </c>
      <c r="T37">
        <v>0.68181999999999998</v>
      </c>
      <c r="U37">
        <v>0.84211000000000003</v>
      </c>
      <c r="V37">
        <v>0.85714000000000001</v>
      </c>
      <c r="W37">
        <v>0.94443999999999995</v>
      </c>
      <c r="X37">
        <v>0.76666999999999996</v>
      </c>
      <c r="Y37">
        <v>0.6875</v>
      </c>
      <c r="Z37">
        <v>0.62068999999999996</v>
      </c>
      <c r="AA37">
        <v>0.72414000000000001</v>
      </c>
      <c r="AB37">
        <v>11</v>
      </c>
      <c r="AC37">
        <v>2.8736999999999999E-3</v>
      </c>
      <c r="AD37">
        <v>0.35966999999999999</v>
      </c>
      <c r="AE37">
        <v>3</v>
      </c>
      <c r="AF37">
        <v>0.62877000000000005</v>
      </c>
      <c r="AG37">
        <v>0.64090000000000003</v>
      </c>
      <c r="AH37">
        <v>0.8</v>
      </c>
      <c r="AI37">
        <v>0.78332999999999997</v>
      </c>
      <c r="AJ37">
        <v>8.1457999999999995</v>
      </c>
      <c r="AK37">
        <v>3.7292000000000001</v>
      </c>
      <c r="AL37">
        <v>21.35</v>
      </c>
      <c r="AM37">
        <v>0.5</v>
      </c>
      <c r="AN37">
        <v>0.7</v>
      </c>
      <c r="AO37">
        <v>4.7385999999999999</v>
      </c>
      <c r="AP37">
        <v>3.3077000000000001</v>
      </c>
      <c r="AQ37">
        <v>7.6406999999999998</v>
      </c>
      <c r="AR37">
        <v>8</v>
      </c>
      <c r="AS37">
        <v>8</v>
      </c>
      <c r="AT37">
        <v>0.10104</v>
      </c>
      <c r="AU37">
        <v>3.46</v>
      </c>
      <c r="AV37">
        <v>3.8416999999999999</v>
      </c>
      <c r="AW37">
        <v>17</v>
      </c>
      <c r="AX37">
        <v>26.375</v>
      </c>
      <c r="AY37">
        <v>3</v>
      </c>
      <c r="AZ37">
        <v>1.5</v>
      </c>
      <c r="BA37">
        <v>-1.5</v>
      </c>
      <c r="BB37">
        <v>3.7166999999999999</v>
      </c>
      <c r="BC37">
        <v>0.46428999999999998</v>
      </c>
      <c r="BD37">
        <v>0.51388999999999996</v>
      </c>
      <c r="BE37">
        <v>0.51361000000000001</v>
      </c>
      <c r="BF37">
        <v>0.56218000000000001</v>
      </c>
      <c r="BG37">
        <v>2.2726999999999999</v>
      </c>
      <c r="BH37">
        <v>1.5</v>
      </c>
      <c r="BI37">
        <v>3.5385</v>
      </c>
      <c r="BJ37">
        <v>-4.875</v>
      </c>
      <c r="BK37">
        <v>75</v>
      </c>
      <c r="BL37">
        <v>0.61333000000000004</v>
      </c>
      <c r="BM37">
        <v>0.48</v>
      </c>
      <c r="BN37">
        <v>25.923100000000002</v>
      </c>
      <c r="BO37">
        <v>26.923100000000002</v>
      </c>
      <c r="BP37">
        <v>0.5</v>
      </c>
      <c r="BQ37">
        <v>0.7</v>
      </c>
    </row>
    <row r="38" spans="1:69" x14ac:dyDescent="0.2">
      <c r="A38">
        <v>31</v>
      </c>
      <c r="B38">
        <v>1</v>
      </c>
      <c r="C38">
        <v>30</v>
      </c>
      <c r="D38">
        <v>3</v>
      </c>
      <c r="E38" t="s">
        <v>29</v>
      </c>
      <c r="F38" t="s">
        <v>30</v>
      </c>
      <c r="G38">
        <v>22</v>
      </c>
      <c r="H38">
        <v>0.95</v>
      </c>
      <c r="I38">
        <v>6.5301</v>
      </c>
      <c r="J38">
        <v>8.5164000000000009</v>
      </c>
      <c r="K38">
        <v>0.71667000000000003</v>
      </c>
      <c r="L38">
        <v>0.71667000000000003</v>
      </c>
      <c r="M38">
        <v>1.6655</v>
      </c>
      <c r="N38">
        <v>0.59375</v>
      </c>
      <c r="O38">
        <v>1.875</v>
      </c>
      <c r="P38">
        <v>0.71875</v>
      </c>
      <c r="Q38">
        <v>0.45833000000000002</v>
      </c>
      <c r="R38">
        <v>3.411</v>
      </c>
      <c r="S38">
        <v>45</v>
      </c>
      <c r="T38">
        <v>0.91666999999999998</v>
      </c>
      <c r="U38">
        <v>0.90476000000000001</v>
      </c>
      <c r="V38">
        <v>1</v>
      </c>
      <c r="W38">
        <v>1</v>
      </c>
      <c r="X38">
        <v>0.46875</v>
      </c>
      <c r="Y38">
        <v>0.64515999999999996</v>
      </c>
      <c r="Z38">
        <v>0.83870999999999996</v>
      </c>
      <c r="AA38">
        <v>0.96153999999999995</v>
      </c>
      <c r="AB38">
        <v>14</v>
      </c>
      <c r="AC38">
        <v>1.8559000000000001</v>
      </c>
      <c r="AD38">
        <v>1.9964999999999999</v>
      </c>
      <c r="AE38">
        <v>5</v>
      </c>
      <c r="AF38">
        <v>0.74951000000000001</v>
      </c>
      <c r="AG38">
        <v>0.71762000000000004</v>
      </c>
      <c r="AH38">
        <v>0.73333000000000004</v>
      </c>
      <c r="AI38">
        <v>0.68332999999999999</v>
      </c>
      <c r="AJ38">
        <v>4.0057</v>
      </c>
      <c r="AK38">
        <v>5.3920000000000003</v>
      </c>
      <c r="AL38">
        <v>13</v>
      </c>
      <c r="AM38">
        <v>0.63332999999999995</v>
      </c>
      <c r="AN38">
        <v>0.63332999999999995</v>
      </c>
      <c r="AO38">
        <v>2.8</v>
      </c>
      <c r="AP38">
        <v>8.1667000000000005</v>
      </c>
      <c r="AQ38">
        <v>1.5437000000000001</v>
      </c>
      <c r="AR38">
        <v>14</v>
      </c>
      <c r="AS38">
        <v>9</v>
      </c>
      <c r="AT38">
        <v>7.7605000000000004</v>
      </c>
      <c r="AU38">
        <v>11.833299999999999</v>
      </c>
      <c r="AV38">
        <v>5</v>
      </c>
      <c r="AW38">
        <v>8</v>
      </c>
      <c r="AX38">
        <v>14.025</v>
      </c>
      <c r="AY38">
        <v>4</v>
      </c>
      <c r="AZ38">
        <v>3.9666999999999999</v>
      </c>
      <c r="BA38">
        <v>-3.3333000000000002E-2</v>
      </c>
      <c r="BB38">
        <v>4.55</v>
      </c>
      <c r="BC38">
        <v>0.76093999999999995</v>
      </c>
      <c r="BD38">
        <v>0.73973999999999995</v>
      </c>
      <c r="BE38">
        <v>0.79207000000000005</v>
      </c>
      <c r="BF38">
        <v>0.74795</v>
      </c>
      <c r="BG38">
        <v>2.9411999999999998</v>
      </c>
      <c r="BH38">
        <v>-6.6666999999999996</v>
      </c>
      <c r="BI38">
        <v>3.8182</v>
      </c>
      <c r="BJ38">
        <v>-7.3333000000000004</v>
      </c>
      <c r="BK38">
        <v>69</v>
      </c>
      <c r="BL38">
        <v>0.66666999999999998</v>
      </c>
      <c r="BM38">
        <v>0.56521999999999994</v>
      </c>
      <c r="BN38">
        <v>14.1915</v>
      </c>
      <c r="BO38">
        <v>13.7872</v>
      </c>
      <c r="BP38">
        <v>0.63332999999999995</v>
      </c>
      <c r="BQ38">
        <v>0.63332999999999995</v>
      </c>
    </row>
    <row r="39" spans="1:69" x14ac:dyDescent="0.2">
      <c r="A39">
        <v>39</v>
      </c>
      <c r="B39">
        <v>1</v>
      </c>
      <c r="C39">
        <v>38</v>
      </c>
      <c r="D39">
        <v>18</v>
      </c>
      <c r="E39" t="s">
        <v>29</v>
      </c>
      <c r="F39" t="s">
        <v>31</v>
      </c>
      <c r="G39">
        <v>35</v>
      </c>
      <c r="H39">
        <v>0.88749999999999996</v>
      </c>
      <c r="I39">
        <v>1.8403</v>
      </c>
      <c r="J39">
        <v>0.12605</v>
      </c>
      <c r="K39">
        <v>0.70833000000000002</v>
      </c>
      <c r="L39">
        <v>0.69167000000000001</v>
      </c>
      <c r="M39">
        <v>1.3551</v>
      </c>
      <c r="N39">
        <v>2.1347999999999998</v>
      </c>
      <c r="O39">
        <v>0.45161000000000001</v>
      </c>
      <c r="P39">
        <v>0.66291999999999995</v>
      </c>
      <c r="Q39">
        <v>0.58065</v>
      </c>
      <c r="R39">
        <v>2.2616999999999998</v>
      </c>
      <c r="S39">
        <v>38.75</v>
      </c>
      <c r="T39">
        <v>0.77778000000000003</v>
      </c>
      <c r="U39">
        <v>1</v>
      </c>
      <c r="V39">
        <v>0.84614999999999996</v>
      </c>
      <c r="W39">
        <v>0.94443999999999995</v>
      </c>
      <c r="X39">
        <v>0.65625</v>
      </c>
      <c r="Y39">
        <v>0.71428999999999998</v>
      </c>
      <c r="Z39">
        <v>0.72221999999999997</v>
      </c>
      <c r="AA39">
        <v>0.75</v>
      </c>
      <c r="AB39">
        <v>7</v>
      </c>
      <c r="AC39">
        <v>0.53656000000000004</v>
      </c>
      <c r="AD39">
        <v>0.43378</v>
      </c>
      <c r="AE39">
        <v>7</v>
      </c>
      <c r="AF39">
        <v>0.55379</v>
      </c>
      <c r="AG39">
        <v>0.52351000000000003</v>
      </c>
      <c r="AH39">
        <v>0.56667000000000001</v>
      </c>
      <c r="AI39">
        <v>0.58333000000000002</v>
      </c>
      <c r="AJ39">
        <v>3.2669999999999999</v>
      </c>
      <c r="AK39">
        <v>4.5928000000000004</v>
      </c>
      <c r="AL39">
        <v>23.533300000000001</v>
      </c>
      <c r="AM39">
        <v>0.6</v>
      </c>
      <c r="AN39">
        <v>0.66666999999999998</v>
      </c>
      <c r="AO39">
        <v>5.4667000000000003</v>
      </c>
      <c r="AP39">
        <v>4.5549999999999997</v>
      </c>
      <c r="AQ39">
        <v>3.7664</v>
      </c>
      <c r="AR39">
        <v>20</v>
      </c>
      <c r="AS39">
        <v>16</v>
      </c>
      <c r="AT39">
        <v>1.6206</v>
      </c>
      <c r="AU39">
        <v>3.2938999999999998</v>
      </c>
      <c r="AV39">
        <v>4.05</v>
      </c>
      <c r="AW39">
        <v>17</v>
      </c>
      <c r="AX39">
        <v>19.262499999999999</v>
      </c>
      <c r="AY39">
        <v>1.5667</v>
      </c>
      <c r="AZ39">
        <v>1.7666999999999999</v>
      </c>
      <c r="BA39">
        <v>0.2</v>
      </c>
      <c r="BB39">
        <v>1.8</v>
      </c>
      <c r="BC39">
        <v>0.55361000000000005</v>
      </c>
      <c r="BD39">
        <v>0.58992</v>
      </c>
      <c r="BE39">
        <v>0.54510000000000003</v>
      </c>
      <c r="BF39">
        <v>0.57864000000000004</v>
      </c>
      <c r="BG39">
        <v>-2.3845999999999998</v>
      </c>
      <c r="BH39">
        <v>-9.8000000000000007</v>
      </c>
      <c r="BI39">
        <v>0</v>
      </c>
      <c r="BJ39">
        <v>-11.181800000000001</v>
      </c>
      <c r="BK39">
        <v>64</v>
      </c>
      <c r="BL39">
        <v>0.57811999999999997</v>
      </c>
      <c r="BM39">
        <v>0.46875</v>
      </c>
      <c r="BN39">
        <v>20.697700000000001</v>
      </c>
      <c r="BO39">
        <v>20.069800000000001</v>
      </c>
      <c r="BP39">
        <v>0.6</v>
      </c>
      <c r="BQ39">
        <v>0.66666999999999998</v>
      </c>
    </row>
    <row r="40" spans="1:69" x14ac:dyDescent="0.2">
      <c r="A40">
        <v>41</v>
      </c>
      <c r="B40">
        <v>2</v>
      </c>
      <c r="C40">
        <v>39</v>
      </c>
      <c r="D40">
        <v>5</v>
      </c>
      <c r="E40" t="s">
        <v>29</v>
      </c>
      <c r="F40" t="s">
        <v>30</v>
      </c>
      <c r="G40">
        <v>18</v>
      </c>
      <c r="H40">
        <v>0.58750000000000002</v>
      </c>
      <c r="I40">
        <v>4.4630999999999998</v>
      </c>
      <c r="J40">
        <v>5.3522999999999996</v>
      </c>
      <c r="K40">
        <v>0.73333000000000004</v>
      </c>
      <c r="L40">
        <v>0.73333000000000004</v>
      </c>
      <c r="M40">
        <v>1.3097000000000001</v>
      </c>
      <c r="N40">
        <v>0.27692</v>
      </c>
      <c r="O40">
        <v>0.36364000000000002</v>
      </c>
      <c r="P40">
        <v>0.66154000000000002</v>
      </c>
      <c r="Q40">
        <v>0.70909</v>
      </c>
      <c r="R40">
        <v>2.4769999999999999</v>
      </c>
      <c r="S40">
        <v>8.75</v>
      </c>
      <c r="T40">
        <v>0.52632000000000001</v>
      </c>
      <c r="U40">
        <v>0.5</v>
      </c>
      <c r="V40">
        <v>0.61904999999999999</v>
      </c>
      <c r="W40">
        <v>0.7</v>
      </c>
      <c r="X40">
        <v>0.6129</v>
      </c>
      <c r="Y40">
        <v>0.70587999999999995</v>
      </c>
      <c r="Z40">
        <v>0.78571000000000002</v>
      </c>
      <c r="AA40">
        <v>0.85185</v>
      </c>
      <c r="AB40">
        <v>4</v>
      </c>
      <c r="AC40">
        <v>0.85968999999999995</v>
      </c>
      <c r="AD40">
        <v>0.93159000000000003</v>
      </c>
      <c r="AE40">
        <v>3</v>
      </c>
      <c r="AF40">
        <v>0.52393999999999996</v>
      </c>
      <c r="AG40">
        <v>0.51836000000000004</v>
      </c>
      <c r="AH40">
        <v>0.78332999999999997</v>
      </c>
      <c r="AI40">
        <v>0.78332999999999997</v>
      </c>
      <c r="AJ40">
        <v>1.8854</v>
      </c>
      <c r="AK40">
        <v>3.7643</v>
      </c>
      <c r="AL40">
        <v>20.399999999999999</v>
      </c>
      <c r="AM40">
        <v>0.63332999999999995</v>
      </c>
      <c r="AN40">
        <v>0.66666999999999998</v>
      </c>
      <c r="AO40">
        <v>8.5341000000000005</v>
      </c>
      <c r="AP40">
        <v>4.4000000000000004</v>
      </c>
      <c r="AQ40">
        <v>-7.8967999999999998</v>
      </c>
      <c r="AR40">
        <v>9</v>
      </c>
      <c r="AS40">
        <v>9</v>
      </c>
      <c r="AT40">
        <v>7.9</v>
      </c>
      <c r="AU40">
        <v>2.0038999999999998</v>
      </c>
      <c r="AV40">
        <v>1.65</v>
      </c>
      <c r="AW40">
        <v>41</v>
      </c>
      <c r="AX40">
        <v>20.987500000000001</v>
      </c>
      <c r="AY40">
        <v>2.6667000000000001</v>
      </c>
      <c r="AZ40">
        <v>3.2667000000000002</v>
      </c>
      <c r="BA40">
        <v>0.6</v>
      </c>
      <c r="BB40">
        <v>2.9666999999999999</v>
      </c>
      <c r="BC40">
        <v>0.63458999999999999</v>
      </c>
      <c r="BD40">
        <v>0.625</v>
      </c>
      <c r="BE40">
        <v>0.64631000000000005</v>
      </c>
      <c r="BF40">
        <v>0.65483000000000002</v>
      </c>
      <c r="BG40">
        <v>0</v>
      </c>
      <c r="BH40">
        <v>-7.1111000000000004</v>
      </c>
      <c r="BI40">
        <v>-0.78571000000000002</v>
      </c>
      <c r="BJ40">
        <v>0</v>
      </c>
      <c r="BK40">
        <v>79</v>
      </c>
      <c r="BL40">
        <v>0.36709000000000003</v>
      </c>
      <c r="BM40">
        <v>0.51898999999999995</v>
      </c>
      <c r="BN40">
        <v>18.865400000000001</v>
      </c>
      <c r="BO40">
        <v>18.961500000000001</v>
      </c>
      <c r="BP40">
        <v>0.63332999999999995</v>
      </c>
      <c r="BQ40">
        <v>0.66666999999999998</v>
      </c>
    </row>
    <row r="41" spans="1:69" x14ac:dyDescent="0.2">
      <c r="A41">
        <v>36</v>
      </c>
      <c r="B41">
        <v>1</v>
      </c>
      <c r="C41">
        <v>35</v>
      </c>
      <c r="D41">
        <v>7</v>
      </c>
      <c r="E41" t="s">
        <v>29</v>
      </c>
      <c r="F41" t="s">
        <v>31</v>
      </c>
      <c r="G41">
        <v>19</v>
      </c>
      <c r="H41">
        <v>0.61250000000000004</v>
      </c>
      <c r="I41">
        <v>3.9590000000000001</v>
      </c>
      <c r="J41">
        <v>6.7545999999999999</v>
      </c>
      <c r="K41">
        <v>0.74167000000000005</v>
      </c>
      <c r="L41">
        <v>0.79166999999999998</v>
      </c>
      <c r="M41">
        <v>2.1183000000000001</v>
      </c>
      <c r="N41">
        <v>0.18310000000000001</v>
      </c>
      <c r="O41">
        <v>0.89795999999999998</v>
      </c>
      <c r="P41">
        <v>0.66196999999999995</v>
      </c>
      <c r="Q41">
        <v>0.69388000000000005</v>
      </c>
      <c r="R41">
        <v>2.7604000000000002</v>
      </c>
      <c r="S41">
        <v>11.25</v>
      </c>
      <c r="T41">
        <v>0.52632000000000001</v>
      </c>
      <c r="U41">
        <v>0.6</v>
      </c>
      <c r="V41">
        <v>0.61111000000000004</v>
      </c>
      <c r="W41">
        <v>0.72221999999999997</v>
      </c>
      <c r="X41">
        <v>0.51612999999999998</v>
      </c>
      <c r="Y41">
        <v>0.78788000000000002</v>
      </c>
      <c r="Z41">
        <v>0.82142999999999999</v>
      </c>
      <c r="AA41">
        <v>0.85714000000000001</v>
      </c>
      <c r="AB41">
        <v>8</v>
      </c>
      <c r="AC41">
        <v>0.96287999999999996</v>
      </c>
      <c r="AD41">
        <v>1.3701000000000001</v>
      </c>
      <c r="AE41">
        <v>3</v>
      </c>
      <c r="AF41">
        <v>0.65290999999999999</v>
      </c>
      <c r="AG41">
        <v>0.65883000000000003</v>
      </c>
      <c r="AH41">
        <v>0.73333000000000004</v>
      </c>
      <c r="AI41">
        <v>0.78332999999999997</v>
      </c>
      <c r="AJ41">
        <v>7.9885999999999999</v>
      </c>
      <c r="AK41">
        <v>9.6477000000000004</v>
      </c>
      <c r="AL41">
        <v>11.2333</v>
      </c>
      <c r="AM41">
        <v>0.56667000000000001</v>
      </c>
      <c r="AN41">
        <v>0.56667000000000001</v>
      </c>
      <c r="AO41">
        <v>9.1705000000000005</v>
      </c>
      <c r="AP41">
        <v>10.125</v>
      </c>
      <c r="AQ41">
        <v>-5.8014000000000001</v>
      </c>
      <c r="AR41">
        <v>8</v>
      </c>
      <c r="AS41">
        <v>8</v>
      </c>
      <c r="AT41">
        <v>8.2864000000000004</v>
      </c>
      <c r="AU41">
        <v>4.5744999999999996</v>
      </c>
      <c r="AV41">
        <v>3.7416999999999998</v>
      </c>
      <c r="AW41">
        <v>40</v>
      </c>
      <c r="AX41">
        <v>10.6</v>
      </c>
      <c r="AY41">
        <v>6.1333000000000002</v>
      </c>
      <c r="AZ41">
        <v>2.9</v>
      </c>
      <c r="BA41">
        <v>-3.2332999999999998</v>
      </c>
      <c r="BB41">
        <v>4.8499999999999996</v>
      </c>
      <c r="BC41">
        <v>0.67161999999999999</v>
      </c>
      <c r="BD41">
        <v>0.66818</v>
      </c>
      <c r="BE41">
        <v>0.66862999999999995</v>
      </c>
      <c r="BF41">
        <v>0.66737000000000002</v>
      </c>
      <c r="BG41">
        <v>3.9091</v>
      </c>
      <c r="BH41">
        <v>-6</v>
      </c>
      <c r="BI41">
        <v>0.30769000000000002</v>
      </c>
      <c r="BJ41">
        <v>-3.8</v>
      </c>
      <c r="BK41">
        <v>77</v>
      </c>
      <c r="BL41">
        <v>0.42857000000000001</v>
      </c>
      <c r="BM41">
        <v>0.50649</v>
      </c>
      <c r="BN41">
        <v>12.039199999999999</v>
      </c>
      <c r="BO41">
        <v>11.745100000000001</v>
      </c>
      <c r="BP41">
        <v>0.56667000000000001</v>
      </c>
      <c r="BQ41">
        <v>0.56667000000000001</v>
      </c>
    </row>
    <row r="42" spans="1:69" x14ac:dyDescent="0.2">
      <c r="A42">
        <v>22</v>
      </c>
      <c r="B42">
        <v>1</v>
      </c>
      <c r="C42">
        <v>21</v>
      </c>
      <c r="D42">
        <v>6</v>
      </c>
      <c r="E42" t="s">
        <v>33</v>
      </c>
      <c r="F42" t="s">
        <v>30</v>
      </c>
      <c r="G42">
        <v>21</v>
      </c>
      <c r="H42">
        <v>0.25</v>
      </c>
      <c r="I42">
        <v>3.2679</v>
      </c>
      <c r="J42">
        <v>6.2727000000000004</v>
      </c>
      <c r="K42">
        <v>0.63332999999999995</v>
      </c>
      <c r="L42">
        <v>0.72499999999999998</v>
      </c>
      <c r="M42">
        <v>1.7483</v>
      </c>
      <c r="N42">
        <v>0.65788999999999997</v>
      </c>
      <c r="O42">
        <v>1.0609999999999999</v>
      </c>
      <c r="P42">
        <v>0.78947000000000001</v>
      </c>
      <c r="Q42">
        <v>0.86585000000000001</v>
      </c>
      <c r="R42">
        <v>2.5703999999999998</v>
      </c>
      <c r="S42">
        <v>25</v>
      </c>
      <c r="T42">
        <v>0.28125</v>
      </c>
      <c r="U42">
        <v>0.29166999999999998</v>
      </c>
      <c r="V42">
        <v>0</v>
      </c>
      <c r="W42">
        <v>0.2</v>
      </c>
      <c r="X42">
        <v>0.51110999999999995</v>
      </c>
      <c r="Y42">
        <v>0.60526000000000002</v>
      </c>
      <c r="Z42">
        <v>0.71428999999999998</v>
      </c>
      <c r="AA42">
        <v>0.83333000000000002</v>
      </c>
      <c r="AB42">
        <v>7</v>
      </c>
      <c r="AC42">
        <v>0.98133999999999999</v>
      </c>
      <c r="AD42">
        <v>0.97165999999999997</v>
      </c>
      <c r="AE42">
        <v>2</v>
      </c>
      <c r="AF42">
        <v>0.57967000000000002</v>
      </c>
      <c r="AG42">
        <v>0.55213999999999996</v>
      </c>
      <c r="AH42">
        <v>0.65</v>
      </c>
      <c r="AI42">
        <v>0.66666999999999998</v>
      </c>
      <c r="AJ42">
        <v>1.63</v>
      </c>
      <c r="AK42">
        <v>5.4504999999999999</v>
      </c>
      <c r="AL42">
        <v>6.9166999999999996</v>
      </c>
      <c r="AM42">
        <v>0.63332999999999995</v>
      </c>
      <c r="AN42">
        <v>0.6</v>
      </c>
      <c r="AO42">
        <v>2.3889</v>
      </c>
      <c r="AP42">
        <v>8.8571000000000009</v>
      </c>
      <c r="AQ42">
        <v>0.70159000000000005</v>
      </c>
      <c r="AR42">
        <v>10</v>
      </c>
      <c r="AS42">
        <v>10</v>
      </c>
      <c r="AT42">
        <v>4.4554</v>
      </c>
      <c r="AU42">
        <v>7.1879</v>
      </c>
      <c r="AV42">
        <v>4.1666999999999996</v>
      </c>
      <c r="AW42">
        <v>24</v>
      </c>
      <c r="AX42">
        <v>6.3375000000000004</v>
      </c>
      <c r="AY42">
        <v>5.7667000000000002</v>
      </c>
      <c r="AZ42">
        <v>4.6666999999999996</v>
      </c>
      <c r="BA42">
        <v>-1.1000000000000001</v>
      </c>
      <c r="BB42">
        <v>5.7167000000000003</v>
      </c>
      <c r="BC42">
        <v>0.67254999999999998</v>
      </c>
      <c r="BD42">
        <v>0.66327999999999998</v>
      </c>
      <c r="BE42">
        <v>0.65168999999999999</v>
      </c>
      <c r="BF42">
        <v>0.69801000000000002</v>
      </c>
      <c r="BG42">
        <v>2.2222</v>
      </c>
      <c r="BH42">
        <v>-5.6666999999999996</v>
      </c>
      <c r="BI42">
        <v>3.7332999999999998</v>
      </c>
      <c r="BJ42">
        <v>-4.8571</v>
      </c>
      <c r="BK42">
        <v>80</v>
      </c>
      <c r="BL42">
        <v>0.16250000000000001</v>
      </c>
      <c r="BM42">
        <v>0.42499999999999999</v>
      </c>
      <c r="BN42">
        <v>6.2545000000000002</v>
      </c>
      <c r="BO42">
        <v>7.5818000000000003</v>
      </c>
      <c r="BP42">
        <v>0.63332999999999995</v>
      </c>
      <c r="BQ42">
        <v>0.6</v>
      </c>
    </row>
    <row r="43" spans="1:69" x14ac:dyDescent="0.2">
      <c r="A43">
        <v>35</v>
      </c>
      <c r="B43">
        <v>6</v>
      </c>
      <c r="C43">
        <v>29</v>
      </c>
      <c r="D43">
        <v>8</v>
      </c>
      <c r="E43" t="s">
        <v>33</v>
      </c>
      <c r="F43" t="s">
        <v>31</v>
      </c>
      <c r="G43">
        <v>30</v>
      </c>
      <c r="H43">
        <v>0.82499999999999996</v>
      </c>
      <c r="I43">
        <v>0.94133999999999995</v>
      </c>
      <c r="J43">
        <v>7.4931000000000001</v>
      </c>
      <c r="K43">
        <v>0.65832999999999997</v>
      </c>
      <c r="L43">
        <v>0.74167000000000005</v>
      </c>
      <c r="M43">
        <v>2.1280999999999999</v>
      </c>
      <c r="N43">
        <v>2.3258000000000001</v>
      </c>
      <c r="O43">
        <v>2.9676999999999998</v>
      </c>
      <c r="P43">
        <v>0.67415999999999998</v>
      </c>
      <c r="Q43">
        <v>0.67742000000000002</v>
      </c>
      <c r="R43">
        <v>7.5674000000000001</v>
      </c>
      <c r="S43">
        <v>32.5</v>
      </c>
      <c r="T43">
        <v>0.79166999999999998</v>
      </c>
      <c r="U43">
        <v>0.88234999999999997</v>
      </c>
      <c r="V43">
        <v>0.8</v>
      </c>
      <c r="W43">
        <v>0.85714000000000001</v>
      </c>
      <c r="X43">
        <v>0.61765000000000003</v>
      </c>
      <c r="Y43">
        <v>0.64285999999999999</v>
      </c>
      <c r="Z43">
        <v>0.68571000000000004</v>
      </c>
      <c r="AA43">
        <v>0.69564999999999999</v>
      </c>
      <c r="AB43">
        <v>11</v>
      </c>
      <c r="AC43">
        <v>0.39633000000000002</v>
      </c>
      <c r="AD43">
        <v>0.88341999999999998</v>
      </c>
      <c r="AE43">
        <v>6</v>
      </c>
      <c r="AF43">
        <v>0.62683999999999995</v>
      </c>
      <c r="AG43">
        <v>0.63004000000000004</v>
      </c>
      <c r="AH43">
        <v>0.63332999999999995</v>
      </c>
      <c r="AI43">
        <v>0.63332999999999995</v>
      </c>
      <c r="AJ43">
        <v>1.4354E-2</v>
      </c>
      <c r="AK43">
        <v>7.2535999999999996</v>
      </c>
      <c r="AL43">
        <v>17.600000000000001</v>
      </c>
      <c r="AM43">
        <v>0.5</v>
      </c>
      <c r="AN43">
        <v>0.43332999999999999</v>
      </c>
      <c r="AO43">
        <v>5.1963999999999997</v>
      </c>
      <c r="AP43">
        <v>10.443199999999999</v>
      </c>
      <c r="AQ43">
        <v>-5.0179</v>
      </c>
      <c r="AR43">
        <v>14</v>
      </c>
      <c r="AS43">
        <v>10</v>
      </c>
      <c r="AT43">
        <v>6.7430000000000003</v>
      </c>
      <c r="AU43">
        <v>10.5761</v>
      </c>
      <c r="AV43">
        <v>11.2417</v>
      </c>
      <c r="AW43">
        <v>17</v>
      </c>
      <c r="AX43">
        <v>18.612500000000001</v>
      </c>
      <c r="AY43">
        <v>5.8666999999999998</v>
      </c>
      <c r="AZ43">
        <v>7.2667000000000002</v>
      </c>
      <c r="BA43">
        <v>1.4</v>
      </c>
      <c r="BB43">
        <v>8.0667000000000009</v>
      </c>
      <c r="BC43">
        <v>0.54152999999999996</v>
      </c>
      <c r="BD43">
        <v>0.56576000000000004</v>
      </c>
      <c r="BE43">
        <v>0.64334999999999998</v>
      </c>
      <c r="BF43">
        <v>0.63139000000000001</v>
      </c>
      <c r="BG43">
        <v>5.9</v>
      </c>
      <c r="BH43">
        <v>-15.384600000000001</v>
      </c>
      <c r="BI43">
        <v>3.6667000000000001</v>
      </c>
      <c r="BJ43">
        <v>-12.6</v>
      </c>
      <c r="BK43">
        <v>74</v>
      </c>
      <c r="BL43">
        <v>0.51351000000000002</v>
      </c>
      <c r="BM43">
        <v>0.36486000000000002</v>
      </c>
      <c r="BN43">
        <v>18.653099999999998</v>
      </c>
      <c r="BO43">
        <v>16.571400000000001</v>
      </c>
      <c r="BP43">
        <v>0.5</v>
      </c>
      <c r="BQ43">
        <v>0.43332999999999999</v>
      </c>
    </row>
    <row r="44" spans="1:69" x14ac:dyDescent="0.2">
      <c r="A44">
        <v>41</v>
      </c>
      <c r="B44">
        <v>6</v>
      </c>
      <c r="C44">
        <v>35</v>
      </c>
      <c r="D44">
        <v>11</v>
      </c>
      <c r="E44" t="s">
        <v>33</v>
      </c>
      <c r="F44" t="s">
        <v>30</v>
      </c>
      <c r="G44">
        <v>30</v>
      </c>
      <c r="H44">
        <v>0.92500000000000004</v>
      </c>
      <c r="I44">
        <v>0.48015999999999998</v>
      </c>
      <c r="J44">
        <v>6.4920999999999998</v>
      </c>
      <c r="K44">
        <v>0.7</v>
      </c>
      <c r="L44">
        <v>0.73333000000000004</v>
      </c>
      <c r="M44">
        <v>1.4836</v>
      </c>
      <c r="N44">
        <v>3.5590999999999999</v>
      </c>
      <c r="O44">
        <v>3.4815</v>
      </c>
      <c r="P44">
        <v>0.82796000000000003</v>
      </c>
      <c r="Q44">
        <v>0.70369999999999999</v>
      </c>
      <c r="R44">
        <v>2.7275999999999998</v>
      </c>
      <c r="S44">
        <v>42.5</v>
      </c>
      <c r="T44">
        <v>0.92308000000000001</v>
      </c>
      <c r="U44">
        <v>0.94118000000000002</v>
      </c>
      <c r="V44">
        <v>0.88461999999999996</v>
      </c>
      <c r="W44">
        <v>1</v>
      </c>
      <c r="X44">
        <v>0.72221999999999997</v>
      </c>
      <c r="Y44">
        <v>0.57691999999999999</v>
      </c>
      <c r="Z44">
        <v>0.75</v>
      </c>
      <c r="AA44">
        <v>0.72726999999999997</v>
      </c>
      <c r="AB44">
        <v>9</v>
      </c>
      <c r="AC44">
        <v>0.18792</v>
      </c>
      <c r="AD44">
        <v>1.3946000000000001</v>
      </c>
      <c r="AE44">
        <v>7</v>
      </c>
      <c r="AF44">
        <v>0.61943999999999999</v>
      </c>
      <c r="AG44">
        <v>0.62236000000000002</v>
      </c>
      <c r="AH44">
        <v>0.6</v>
      </c>
      <c r="AI44">
        <v>0.65</v>
      </c>
      <c r="AJ44">
        <v>2.8611</v>
      </c>
      <c r="AK44">
        <v>4.5693999999999999</v>
      </c>
      <c r="AL44">
        <v>13.466699999999999</v>
      </c>
      <c r="AM44">
        <v>0.56667000000000001</v>
      </c>
      <c r="AN44">
        <v>0.5</v>
      </c>
      <c r="AO44">
        <v>3.8</v>
      </c>
      <c r="AP44">
        <v>4.7588999999999997</v>
      </c>
      <c r="AQ44">
        <v>-17.3826</v>
      </c>
      <c r="AR44">
        <v>8</v>
      </c>
      <c r="AS44">
        <v>8</v>
      </c>
      <c r="AT44">
        <v>7.0216000000000003</v>
      </c>
      <c r="AU44">
        <v>4.2929000000000004</v>
      </c>
      <c r="AV44">
        <v>10.841699999999999</v>
      </c>
      <c r="AW44">
        <v>10</v>
      </c>
      <c r="AX44">
        <v>15.9375</v>
      </c>
      <c r="AY44">
        <v>6.8</v>
      </c>
      <c r="AZ44">
        <v>4.2</v>
      </c>
      <c r="BA44">
        <v>-2.6</v>
      </c>
      <c r="BB44">
        <v>10.533300000000001</v>
      </c>
      <c r="BC44">
        <v>0.50992000000000004</v>
      </c>
      <c r="BD44">
        <v>0.55357000000000001</v>
      </c>
      <c r="BE44">
        <v>0.70845000000000002</v>
      </c>
      <c r="BF44">
        <v>0.70738999999999996</v>
      </c>
      <c r="BG44">
        <v>9.625</v>
      </c>
      <c r="BH44">
        <v>-23.090900000000001</v>
      </c>
      <c r="BI44">
        <v>8.6667000000000005</v>
      </c>
      <c r="BJ44">
        <v>-6.6666999999999996</v>
      </c>
      <c r="BK44">
        <v>75</v>
      </c>
      <c r="BL44">
        <v>0.64</v>
      </c>
      <c r="BM44">
        <v>0.52</v>
      </c>
      <c r="BN44">
        <v>16.02</v>
      </c>
      <c r="BO44">
        <v>21.84</v>
      </c>
      <c r="BP44">
        <v>0.56667000000000001</v>
      </c>
      <c r="BQ44">
        <v>0.5</v>
      </c>
    </row>
    <row r="45" spans="1:69" x14ac:dyDescent="0.2">
      <c r="A45">
        <v>50</v>
      </c>
      <c r="B45">
        <v>10</v>
      </c>
      <c r="C45">
        <v>40</v>
      </c>
      <c r="D45">
        <v>10</v>
      </c>
      <c r="E45" t="s">
        <v>33</v>
      </c>
      <c r="F45" t="s">
        <v>31</v>
      </c>
      <c r="G45">
        <v>21</v>
      </c>
      <c r="H45">
        <v>0.1125</v>
      </c>
      <c r="I45">
        <v>1.7875000000000001</v>
      </c>
      <c r="J45">
        <v>4.0250000000000004</v>
      </c>
      <c r="K45">
        <v>0.66666999999999998</v>
      </c>
      <c r="L45">
        <v>0.70833000000000002</v>
      </c>
      <c r="M45">
        <v>1.5488999999999999</v>
      </c>
      <c r="N45">
        <v>1.9</v>
      </c>
      <c r="O45">
        <v>2.5889000000000002</v>
      </c>
      <c r="P45">
        <v>0.66666999999999998</v>
      </c>
      <c r="Q45">
        <v>0.57777999999999996</v>
      </c>
      <c r="R45">
        <v>2.3359000000000001</v>
      </c>
      <c r="S45">
        <v>38.75</v>
      </c>
      <c r="T45">
        <v>0.17857000000000001</v>
      </c>
      <c r="U45">
        <v>6.25E-2</v>
      </c>
      <c r="V45">
        <v>0</v>
      </c>
      <c r="W45">
        <v>0.13636000000000001</v>
      </c>
      <c r="X45">
        <v>0.56098000000000003</v>
      </c>
      <c r="Y45">
        <v>0.72</v>
      </c>
      <c r="Z45">
        <v>0.76922999999999997</v>
      </c>
      <c r="AA45">
        <v>0.67857000000000001</v>
      </c>
      <c r="AB45">
        <v>7</v>
      </c>
      <c r="AC45">
        <v>0.27209</v>
      </c>
      <c r="AD45">
        <v>0.42296</v>
      </c>
      <c r="AE45">
        <v>6</v>
      </c>
      <c r="AF45">
        <v>0.57835999999999999</v>
      </c>
      <c r="AG45">
        <v>0.46860000000000002</v>
      </c>
      <c r="AH45">
        <v>0.71667000000000003</v>
      </c>
      <c r="AI45">
        <v>0.71667000000000003</v>
      </c>
      <c r="AJ45">
        <v>2.9357000000000002</v>
      </c>
      <c r="AK45">
        <v>7.4295</v>
      </c>
      <c r="AL45">
        <v>20.633299999999998</v>
      </c>
      <c r="AM45">
        <v>0.56667000000000001</v>
      </c>
      <c r="AN45">
        <v>0.53332999999999997</v>
      </c>
      <c r="AO45">
        <v>6.25</v>
      </c>
      <c r="AP45">
        <v>8.6349</v>
      </c>
      <c r="AQ45">
        <v>7.8205</v>
      </c>
      <c r="AR45">
        <v>8</v>
      </c>
      <c r="AS45">
        <v>8</v>
      </c>
      <c r="AT45">
        <v>1.1499999999999999</v>
      </c>
      <c r="AU45">
        <v>4.9832999999999998</v>
      </c>
      <c r="AV45">
        <v>10.333299999999999</v>
      </c>
      <c r="AW45">
        <v>16</v>
      </c>
      <c r="AX45">
        <v>19.399999999999999</v>
      </c>
      <c r="AY45">
        <v>5.8</v>
      </c>
      <c r="AZ45">
        <v>4.7667000000000002</v>
      </c>
      <c r="BA45">
        <v>-1.0333000000000001</v>
      </c>
      <c r="BB45">
        <v>5.95</v>
      </c>
      <c r="BC45">
        <v>0.55125000000000002</v>
      </c>
      <c r="BD45">
        <v>0.61250000000000004</v>
      </c>
      <c r="BE45">
        <v>0.56806999999999996</v>
      </c>
      <c r="BF45">
        <v>0.58655000000000002</v>
      </c>
      <c r="BG45">
        <v>-0.18182000000000001</v>
      </c>
      <c r="BH45">
        <v>-4.5999999999999996</v>
      </c>
      <c r="BI45">
        <v>7.3635999999999999</v>
      </c>
      <c r="BJ45">
        <v>-4.875</v>
      </c>
      <c r="BK45">
        <v>76</v>
      </c>
      <c r="BL45">
        <v>0.10526000000000001</v>
      </c>
      <c r="BM45">
        <v>0.47367999999999999</v>
      </c>
      <c r="BN45">
        <v>20.372499999999999</v>
      </c>
      <c r="BO45">
        <v>21.4314</v>
      </c>
      <c r="BP45">
        <v>0.56667000000000001</v>
      </c>
      <c r="BQ45">
        <v>0.53332999999999997</v>
      </c>
    </row>
    <row r="46" spans="1:69" x14ac:dyDescent="0.2">
      <c r="A46">
        <v>49</v>
      </c>
      <c r="B46">
        <v>4</v>
      </c>
      <c r="C46">
        <v>45</v>
      </c>
      <c r="D46">
        <v>7</v>
      </c>
      <c r="E46" t="s">
        <v>33</v>
      </c>
      <c r="F46" t="s">
        <v>30</v>
      </c>
      <c r="G46">
        <v>20</v>
      </c>
      <c r="H46">
        <v>0.45</v>
      </c>
      <c r="I46">
        <v>6.5316000000000001</v>
      </c>
      <c r="J46">
        <v>15.292999999999999</v>
      </c>
      <c r="K46">
        <v>0.64166999999999996</v>
      </c>
      <c r="L46">
        <v>0.72499999999999998</v>
      </c>
      <c r="M46">
        <v>1.1776</v>
      </c>
      <c r="N46">
        <v>5.3635999999999999</v>
      </c>
      <c r="O46">
        <v>11.5077</v>
      </c>
      <c r="P46">
        <v>0.6</v>
      </c>
      <c r="Q46">
        <v>0.73846000000000001</v>
      </c>
      <c r="R46">
        <v>2.7113999999999998</v>
      </c>
      <c r="S46">
        <v>5</v>
      </c>
      <c r="T46">
        <v>0.68420999999999998</v>
      </c>
      <c r="U46">
        <v>0.47619</v>
      </c>
      <c r="V46">
        <v>0.31579000000000002</v>
      </c>
      <c r="W46">
        <v>0.33333000000000002</v>
      </c>
      <c r="X46">
        <v>0.45455000000000001</v>
      </c>
      <c r="Y46">
        <v>0.5</v>
      </c>
      <c r="Z46">
        <v>0.79310000000000003</v>
      </c>
      <c r="AA46">
        <v>0.85714000000000001</v>
      </c>
      <c r="AB46">
        <v>6</v>
      </c>
      <c r="AC46">
        <v>1.246</v>
      </c>
      <c r="AD46">
        <v>1.5027999999999999</v>
      </c>
      <c r="AE46">
        <v>2</v>
      </c>
      <c r="AF46">
        <v>0.63612000000000002</v>
      </c>
      <c r="AG46">
        <v>0.71274000000000004</v>
      </c>
      <c r="AH46">
        <v>0.55000000000000004</v>
      </c>
      <c r="AI46">
        <v>0.65</v>
      </c>
      <c r="AJ46">
        <v>5.7172000000000001</v>
      </c>
      <c r="AK46">
        <v>5.2896000000000001</v>
      </c>
      <c r="AL46">
        <v>18.366700000000002</v>
      </c>
      <c r="AM46">
        <v>0.56667000000000001</v>
      </c>
      <c r="AN46">
        <v>0.53332999999999997</v>
      </c>
      <c r="AO46">
        <v>10.053599999999999</v>
      </c>
      <c r="AP46">
        <v>0.46605999999999997</v>
      </c>
      <c r="AQ46">
        <v>8.9747000000000003</v>
      </c>
      <c r="AR46">
        <v>12</v>
      </c>
      <c r="AS46">
        <v>10</v>
      </c>
      <c r="AT46">
        <v>12.2563</v>
      </c>
      <c r="AU46">
        <v>17.254799999999999</v>
      </c>
      <c r="AV46">
        <v>13.408300000000001</v>
      </c>
      <c r="AW46">
        <v>16</v>
      </c>
      <c r="AX46">
        <v>19.175000000000001</v>
      </c>
      <c r="AY46">
        <v>4.2332999999999998</v>
      </c>
      <c r="AZ46">
        <v>4.8</v>
      </c>
      <c r="BA46">
        <v>0.56667000000000001</v>
      </c>
      <c r="BB46">
        <v>7.4166999999999996</v>
      </c>
      <c r="BC46">
        <v>0.71338000000000001</v>
      </c>
      <c r="BD46">
        <v>0.68891999999999998</v>
      </c>
      <c r="BE46">
        <v>0.69140000000000001</v>
      </c>
      <c r="BF46">
        <v>0.67764000000000002</v>
      </c>
      <c r="BG46">
        <v>12.8889</v>
      </c>
      <c r="BH46">
        <v>-7.7</v>
      </c>
      <c r="BI46">
        <v>22.2</v>
      </c>
      <c r="BJ46">
        <v>-7.3635999999999999</v>
      </c>
      <c r="BK46">
        <v>80</v>
      </c>
      <c r="BL46">
        <v>0.4</v>
      </c>
      <c r="BM46">
        <v>0.42499999999999999</v>
      </c>
      <c r="BN46">
        <v>17.660399999999999</v>
      </c>
      <c r="BO46">
        <v>24.660399999999999</v>
      </c>
      <c r="BP46">
        <v>0.56667000000000001</v>
      </c>
      <c r="BQ46">
        <v>0.53332999999999997</v>
      </c>
    </row>
    <row r="47" spans="1:69" x14ac:dyDescent="0.2">
      <c r="A47">
        <v>31</v>
      </c>
      <c r="B47">
        <v>1</v>
      </c>
      <c r="C47">
        <v>30</v>
      </c>
      <c r="D47">
        <v>9</v>
      </c>
      <c r="E47" t="s">
        <v>33</v>
      </c>
      <c r="F47" t="s">
        <v>30</v>
      </c>
      <c r="G47">
        <v>22</v>
      </c>
      <c r="H47">
        <v>0.36249999999999999</v>
      </c>
      <c r="I47">
        <v>7.9705000000000004</v>
      </c>
      <c r="J47">
        <v>8.4177</v>
      </c>
      <c r="K47">
        <v>0.76666999999999996</v>
      </c>
      <c r="L47">
        <v>0.84167000000000003</v>
      </c>
      <c r="M47">
        <v>1.5361</v>
      </c>
      <c r="N47">
        <v>7.1223999999999998</v>
      </c>
      <c r="O47">
        <v>7.6760999999999999</v>
      </c>
      <c r="P47">
        <v>0.71428999999999998</v>
      </c>
      <c r="Q47">
        <v>0.78873000000000004</v>
      </c>
      <c r="R47">
        <v>2.3107000000000002</v>
      </c>
      <c r="S47">
        <v>13.75</v>
      </c>
      <c r="T47">
        <v>0.25</v>
      </c>
      <c r="U47">
        <v>0.35714000000000001</v>
      </c>
      <c r="V47">
        <v>0.23810000000000001</v>
      </c>
      <c r="W47">
        <v>0.70587999999999995</v>
      </c>
      <c r="X47">
        <v>0.58140000000000003</v>
      </c>
      <c r="Y47">
        <v>0.78947000000000001</v>
      </c>
      <c r="Z47">
        <v>0.84375</v>
      </c>
      <c r="AA47">
        <v>0.96153999999999995</v>
      </c>
      <c r="AB47">
        <v>15</v>
      </c>
      <c r="AC47">
        <v>1.7706</v>
      </c>
      <c r="AD47">
        <v>2.294</v>
      </c>
      <c r="AE47">
        <v>3</v>
      </c>
      <c r="AF47">
        <v>0.68128999999999995</v>
      </c>
      <c r="AG47">
        <v>0.66596999999999995</v>
      </c>
      <c r="AH47">
        <v>0.75</v>
      </c>
      <c r="AI47">
        <v>0.73333000000000004</v>
      </c>
      <c r="AJ47">
        <v>6</v>
      </c>
      <c r="AK47">
        <v>5.5777999999999999</v>
      </c>
      <c r="AL47">
        <v>15.6333</v>
      </c>
      <c r="AM47">
        <v>0.53332999999999997</v>
      </c>
      <c r="AN47">
        <v>0.56667000000000001</v>
      </c>
      <c r="AO47">
        <v>2.7639999999999998</v>
      </c>
      <c r="AP47">
        <v>7.7727000000000004</v>
      </c>
      <c r="AQ47">
        <v>8.5167000000000002</v>
      </c>
      <c r="AR47">
        <v>7</v>
      </c>
      <c r="AS47">
        <v>10</v>
      </c>
      <c r="AT47">
        <v>5.6364000000000001</v>
      </c>
      <c r="AU47">
        <v>10.2026</v>
      </c>
      <c r="AV47">
        <v>10.45</v>
      </c>
      <c r="AW47">
        <v>26</v>
      </c>
      <c r="AX47">
        <v>16.350000000000001</v>
      </c>
      <c r="AY47">
        <v>5.1666999999999996</v>
      </c>
      <c r="AZ47">
        <v>5.4</v>
      </c>
      <c r="BA47">
        <v>0.23333000000000001</v>
      </c>
      <c r="BB47">
        <v>7.75</v>
      </c>
      <c r="BC47">
        <v>0.75582000000000005</v>
      </c>
      <c r="BD47">
        <v>0.72282999999999997</v>
      </c>
      <c r="BE47">
        <v>0.81552999999999998</v>
      </c>
      <c r="BF47">
        <v>0.76107000000000002</v>
      </c>
      <c r="BG47">
        <v>10</v>
      </c>
      <c r="BH47">
        <v>-1.4</v>
      </c>
      <c r="BI47">
        <v>10.916700000000001</v>
      </c>
      <c r="BJ47">
        <v>-9</v>
      </c>
      <c r="BK47">
        <v>80</v>
      </c>
      <c r="BL47">
        <v>0.17499999999999999</v>
      </c>
      <c r="BM47">
        <v>0.4</v>
      </c>
      <c r="BN47">
        <v>15.62</v>
      </c>
      <c r="BO47">
        <v>24.56</v>
      </c>
      <c r="BP47">
        <v>0.53332999999999997</v>
      </c>
      <c r="BQ47">
        <v>0.56667000000000001</v>
      </c>
    </row>
    <row r="48" spans="1:69" x14ac:dyDescent="0.2">
      <c r="A48">
        <v>48</v>
      </c>
      <c r="B48">
        <v>18</v>
      </c>
      <c r="C48">
        <v>30</v>
      </c>
      <c r="D48">
        <v>7</v>
      </c>
      <c r="E48" t="s">
        <v>33</v>
      </c>
      <c r="F48" t="s">
        <v>31</v>
      </c>
      <c r="G48">
        <v>30</v>
      </c>
      <c r="H48">
        <v>0.57499999999999996</v>
      </c>
      <c r="I48">
        <v>2.0028999999999999</v>
      </c>
      <c r="J48">
        <v>2.2048000000000001</v>
      </c>
      <c r="K48">
        <v>0.74167000000000005</v>
      </c>
      <c r="L48">
        <v>0.73333000000000004</v>
      </c>
      <c r="M48">
        <v>1.5107999999999999</v>
      </c>
      <c r="N48">
        <v>0.38571</v>
      </c>
      <c r="O48">
        <v>1.6</v>
      </c>
      <c r="P48">
        <v>0.88571</v>
      </c>
      <c r="Q48">
        <v>0.92</v>
      </c>
      <c r="R48">
        <v>2.3155000000000001</v>
      </c>
      <c r="S48">
        <v>7.5</v>
      </c>
      <c r="T48">
        <v>0.7</v>
      </c>
      <c r="U48">
        <v>0.65</v>
      </c>
      <c r="V48">
        <v>0.46154000000000001</v>
      </c>
      <c r="W48">
        <v>0.5</v>
      </c>
      <c r="X48">
        <v>0.53332999999999997</v>
      </c>
      <c r="Y48">
        <v>0.80645</v>
      </c>
      <c r="Z48">
        <v>0.87878999999999996</v>
      </c>
      <c r="AA48">
        <v>0.73077000000000003</v>
      </c>
      <c r="AB48">
        <v>13</v>
      </c>
      <c r="AC48">
        <v>0.16574</v>
      </c>
      <c r="AD48">
        <v>0.59867000000000004</v>
      </c>
      <c r="AE48">
        <v>7</v>
      </c>
      <c r="AF48">
        <v>0.50027999999999995</v>
      </c>
      <c r="AG48">
        <v>0.57501999999999998</v>
      </c>
      <c r="AH48">
        <v>0.71667000000000003</v>
      </c>
      <c r="AI48">
        <v>0.7</v>
      </c>
      <c r="AJ48">
        <v>0.1409</v>
      </c>
      <c r="AK48">
        <v>0.76197000000000004</v>
      </c>
      <c r="AL48">
        <v>34.0167</v>
      </c>
      <c r="AM48">
        <v>0.63332999999999995</v>
      </c>
      <c r="AN48">
        <v>0.46666999999999997</v>
      </c>
      <c r="AO48">
        <v>1.0341</v>
      </c>
      <c r="AP48">
        <v>0.57142999999999999</v>
      </c>
      <c r="AQ48">
        <v>4.8105000000000002</v>
      </c>
      <c r="AR48">
        <v>16</v>
      </c>
      <c r="AS48">
        <v>16</v>
      </c>
      <c r="AT48">
        <v>2.2925</v>
      </c>
      <c r="AU48">
        <v>1.1000000000000001</v>
      </c>
      <c r="AV48">
        <v>25.041699999999999</v>
      </c>
      <c r="AW48">
        <v>42</v>
      </c>
      <c r="AX48">
        <v>36.4375</v>
      </c>
      <c r="AY48">
        <v>5.2667000000000002</v>
      </c>
      <c r="AZ48">
        <v>6.5332999999999997</v>
      </c>
      <c r="BA48">
        <v>1.2666999999999999</v>
      </c>
      <c r="BB48">
        <v>13.033300000000001</v>
      </c>
      <c r="BC48">
        <v>0.60202999999999995</v>
      </c>
      <c r="BD48">
        <v>0.66673000000000004</v>
      </c>
      <c r="BE48">
        <v>0.57564000000000004</v>
      </c>
      <c r="BF48">
        <v>0.59801000000000004</v>
      </c>
      <c r="BG48">
        <v>1.9375</v>
      </c>
      <c r="BH48">
        <v>-41.125</v>
      </c>
      <c r="BI48">
        <v>3.4285999999999999</v>
      </c>
      <c r="BJ48">
        <v>-44.444400000000002</v>
      </c>
      <c r="BK48">
        <v>80</v>
      </c>
      <c r="BL48">
        <v>0.35</v>
      </c>
      <c r="BM48">
        <v>0.5</v>
      </c>
      <c r="BN48">
        <v>37.584899999999998</v>
      </c>
      <c r="BO48">
        <v>37</v>
      </c>
      <c r="BP48">
        <v>0.63332999999999995</v>
      </c>
      <c r="BQ48">
        <v>0.46666999999999997</v>
      </c>
    </row>
    <row r="49" spans="1:69" x14ac:dyDescent="0.2">
      <c r="A49">
        <v>50</v>
      </c>
      <c r="B49">
        <v>21</v>
      </c>
      <c r="C49">
        <v>29</v>
      </c>
      <c r="D49">
        <v>3</v>
      </c>
      <c r="E49" t="s">
        <v>33</v>
      </c>
      <c r="F49" t="s">
        <v>30</v>
      </c>
      <c r="G49">
        <v>40</v>
      </c>
      <c r="H49">
        <v>0.3125</v>
      </c>
      <c r="I49">
        <v>3.0952000000000002</v>
      </c>
      <c r="J49">
        <v>2.9285999999999999</v>
      </c>
      <c r="K49">
        <v>0.7</v>
      </c>
      <c r="L49">
        <v>0.71667000000000003</v>
      </c>
      <c r="M49">
        <v>2.9786000000000001</v>
      </c>
      <c r="N49">
        <v>1.3255999999999999</v>
      </c>
      <c r="O49">
        <v>3.6234000000000002</v>
      </c>
      <c r="P49">
        <v>0.55813999999999997</v>
      </c>
      <c r="Q49">
        <v>0.59740000000000004</v>
      </c>
      <c r="R49">
        <v>4.4314</v>
      </c>
      <c r="S49">
        <v>18.75</v>
      </c>
      <c r="T49">
        <v>0.17391000000000001</v>
      </c>
      <c r="U49">
        <v>0.15789</v>
      </c>
      <c r="V49">
        <v>0.47367999999999999</v>
      </c>
      <c r="W49" t="s">
        <v>32</v>
      </c>
      <c r="X49">
        <v>0.60606000000000004</v>
      </c>
      <c r="Y49">
        <v>0.60714000000000001</v>
      </c>
      <c r="Z49">
        <v>0.79661000000000004</v>
      </c>
      <c r="AA49" t="s">
        <v>32</v>
      </c>
      <c r="AB49">
        <v>9</v>
      </c>
      <c r="AC49">
        <v>0.69188000000000005</v>
      </c>
      <c r="AD49">
        <v>0.76326000000000005</v>
      </c>
      <c r="AE49">
        <v>7</v>
      </c>
      <c r="AF49">
        <v>0.64104000000000005</v>
      </c>
      <c r="AG49">
        <v>0.62165000000000004</v>
      </c>
      <c r="AH49">
        <v>0.75</v>
      </c>
      <c r="AI49">
        <v>0.76666999999999996</v>
      </c>
      <c r="AJ49">
        <v>0</v>
      </c>
      <c r="AK49">
        <v>0.26667000000000002</v>
      </c>
      <c r="AL49">
        <v>37.2667</v>
      </c>
      <c r="AM49">
        <v>0.6</v>
      </c>
      <c r="AN49">
        <v>0.5</v>
      </c>
      <c r="AO49">
        <v>2.84</v>
      </c>
      <c r="AP49">
        <v>0.25</v>
      </c>
      <c r="AQ49">
        <v>19.774999999999999</v>
      </c>
      <c r="AR49">
        <v>11</v>
      </c>
      <c r="AS49">
        <v>13</v>
      </c>
      <c r="AT49">
        <v>1.4510000000000001</v>
      </c>
      <c r="AU49">
        <v>3.7888999999999999</v>
      </c>
      <c r="AV49">
        <v>6.2832999999999997</v>
      </c>
      <c r="AW49">
        <v>35</v>
      </c>
      <c r="AX49">
        <v>43.7</v>
      </c>
      <c r="AY49">
        <v>0.2</v>
      </c>
      <c r="AZ49">
        <v>5</v>
      </c>
      <c r="BA49">
        <v>4.8</v>
      </c>
      <c r="BB49">
        <v>3.5667</v>
      </c>
      <c r="BC49">
        <v>0.63061999999999996</v>
      </c>
      <c r="BD49">
        <v>0.66269999999999996</v>
      </c>
      <c r="BE49">
        <v>0.61114999999999997</v>
      </c>
      <c r="BF49">
        <v>0.63371999999999995</v>
      </c>
      <c r="BG49">
        <v>2.2999999999999998</v>
      </c>
      <c r="BH49">
        <v>1.375</v>
      </c>
      <c r="BI49">
        <v>2.7</v>
      </c>
      <c r="BJ49">
        <v>-18</v>
      </c>
      <c r="BK49">
        <v>79</v>
      </c>
      <c r="BL49">
        <v>0.16456000000000001</v>
      </c>
      <c r="BM49">
        <v>0.45569999999999999</v>
      </c>
      <c r="BN49">
        <v>43.283000000000001</v>
      </c>
      <c r="BO49">
        <v>46.358499999999999</v>
      </c>
      <c r="BP49">
        <v>0.6</v>
      </c>
      <c r="BQ49">
        <v>0.5</v>
      </c>
    </row>
    <row r="50" spans="1:69" x14ac:dyDescent="0.2">
      <c r="A50">
        <v>26</v>
      </c>
      <c r="B50">
        <v>3</v>
      </c>
      <c r="C50">
        <v>23</v>
      </c>
      <c r="D50">
        <v>8</v>
      </c>
      <c r="E50" t="s">
        <v>33</v>
      </c>
      <c r="F50" t="s">
        <v>31</v>
      </c>
      <c r="G50">
        <v>22</v>
      </c>
      <c r="H50">
        <v>0.98750000000000004</v>
      </c>
      <c r="I50">
        <v>3.0556000000000001</v>
      </c>
      <c r="J50">
        <v>7.8464</v>
      </c>
      <c r="K50">
        <v>0.85</v>
      </c>
      <c r="L50">
        <v>0.84167000000000003</v>
      </c>
      <c r="M50">
        <v>1.9064000000000001</v>
      </c>
      <c r="N50">
        <v>1.6633</v>
      </c>
      <c r="O50">
        <v>0.86363999999999996</v>
      </c>
      <c r="P50">
        <v>0.80611999999999995</v>
      </c>
      <c r="Q50">
        <v>0.72726999999999997</v>
      </c>
      <c r="R50">
        <v>3.3721000000000001</v>
      </c>
      <c r="S50">
        <v>48.75</v>
      </c>
      <c r="T50">
        <v>1</v>
      </c>
      <c r="U50">
        <v>1</v>
      </c>
      <c r="V50">
        <v>0.94118000000000002</v>
      </c>
      <c r="W50">
        <v>1</v>
      </c>
      <c r="X50">
        <v>0.66666999999999998</v>
      </c>
      <c r="Y50">
        <v>0.88571</v>
      </c>
      <c r="Z50">
        <v>0.88</v>
      </c>
      <c r="AA50">
        <v>0.96667000000000003</v>
      </c>
      <c r="AB50">
        <v>15</v>
      </c>
      <c r="AC50">
        <v>1.7084999999999999</v>
      </c>
      <c r="AD50">
        <v>1.3943000000000001</v>
      </c>
      <c r="AE50">
        <v>7</v>
      </c>
      <c r="AF50">
        <v>0.51161000000000001</v>
      </c>
      <c r="AG50">
        <v>0.51817999999999997</v>
      </c>
      <c r="AH50">
        <v>0.85</v>
      </c>
      <c r="AI50">
        <v>0.8</v>
      </c>
      <c r="AJ50">
        <v>2.3595000000000002</v>
      </c>
      <c r="AK50">
        <v>3.6536</v>
      </c>
      <c r="AL50">
        <v>10.45</v>
      </c>
      <c r="AM50">
        <v>0.56667000000000001</v>
      </c>
      <c r="AN50">
        <v>0.66666999999999998</v>
      </c>
      <c r="AO50">
        <v>3.75</v>
      </c>
      <c r="AP50">
        <v>6.9630000000000001</v>
      </c>
      <c r="AQ50">
        <v>-7.8571</v>
      </c>
      <c r="AR50">
        <v>16</v>
      </c>
      <c r="AS50">
        <v>16</v>
      </c>
      <c r="AT50">
        <v>7.1687000000000003</v>
      </c>
      <c r="AU50">
        <v>11.2982</v>
      </c>
      <c r="AV50">
        <v>8.2667000000000002</v>
      </c>
      <c r="AW50">
        <v>2</v>
      </c>
      <c r="AX50">
        <v>13.55</v>
      </c>
      <c r="AY50">
        <v>12.1</v>
      </c>
      <c r="AZ50">
        <v>6.1</v>
      </c>
      <c r="BA50">
        <v>-6</v>
      </c>
      <c r="BB50">
        <v>12.833299999999999</v>
      </c>
      <c r="BC50">
        <v>0.71077999999999997</v>
      </c>
      <c r="BD50">
        <v>0.69443999999999995</v>
      </c>
      <c r="BE50">
        <v>0.73892999999999998</v>
      </c>
      <c r="BF50">
        <v>0.69489000000000001</v>
      </c>
      <c r="BG50">
        <v>4.6666999999999996</v>
      </c>
      <c r="BH50">
        <v>-13.857100000000001</v>
      </c>
      <c r="BI50">
        <v>4</v>
      </c>
      <c r="BJ50">
        <v>-6.6666999999999996</v>
      </c>
      <c r="BK50">
        <v>5</v>
      </c>
      <c r="BL50">
        <v>0.4</v>
      </c>
      <c r="BM50">
        <v>0.2</v>
      </c>
      <c r="BN50">
        <v>9</v>
      </c>
      <c r="BO50">
        <v>13.5</v>
      </c>
      <c r="BP50">
        <v>0.56667000000000001</v>
      </c>
      <c r="BQ50">
        <v>0.66666999999999998</v>
      </c>
    </row>
    <row r="51" spans="1:69" x14ac:dyDescent="0.2">
      <c r="A51">
        <v>48</v>
      </c>
      <c r="B51">
        <v>1</v>
      </c>
      <c r="C51">
        <v>47</v>
      </c>
      <c r="D51">
        <v>6</v>
      </c>
      <c r="E51" t="s">
        <v>33</v>
      </c>
      <c r="F51" t="s">
        <v>31</v>
      </c>
      <c r="G51">
        <v>28</v>
      </c>
      <c r="H51">
        <v>0.88749999999999996</v>
      </c>
      <c r="I51">
        <v>8.4700000000000006</v>
      </c>
      <c r="J51">
        <v>7.73</v>
      </c>
      <c r="K51">
        <v>0.83333000000000002</v>
      </c>
      <c r="L51">
        <v>0.80832999999999999</v>
      </c>
      <c r="M51">
        <v>1.7335</v>
      </c>
      <c r="N51">
        <v>3.3677999999999999</v>
      </c>
      <c r="O51">
        <v>0.51515</v>
      </c>
      <c r="P51">
        <v>0.74712999999999996</v>
      </c>
      <c r="Q51">
        <v>0.54544999999999999</v>
      </c>
      <c r="R51">
        <v>2.4891000000000001</v>
      </c>
      <c r="S51">
        <v>38.75</v>
      </c>
      <c r="T51">
        <v>0.85714000000000001</v>
      </c>
      <c r="U51">
        <v>0.86363999999999996</v>
      </c>
      <c r="V51">
        <v>0.90476000000000001</v>
      </c>
      <c r="W51">
        <v>0.9375</v>
      </c>
      <c r="X51">
        <v>0.63636000000000004</v>
      </c>
      <c r="Y51">
        <v>0.96552000000000004</v>
      </c>
      <c r="Z51">
        <v>0.89654999999999996</v>
      </c>
      <c r="AA51">
        <v>0.86207</v>
      </c>
      <c r="AB51">
        <v>10</v>
      </c>
      <c r="AC51">
        <v>1.0922000000000001</v>
      </c>
      <c r="AD51">
        <v>1.1779999999999999</v>
      </c>
      <c r="AE51">
        <v>1</v>
      </c>
      <c r="AF51">
        <v>0.52603999999999995</v>
      </c>
      <c r="AG51">
        <v>0.52102000000000004</v>
      </c>
      <c r="AH51">
        <v>0.76666999999999996</v>
      </c>
      <c r="AI51">
        <v>0.78332999999999997</v>
      </c>
      <c r="AJ51">
        <v>10.1584</v>
      </c>
      <c r="AK51">
        <v>9.9596</v>
      </c>
      <c r="AL51">
        <v>20.716699999999999</v>
      </c>
      <c r="AM51">
        <v>0.7</v>
      </c>
      <c r="AN51">
        <v>0.7</v>
      </c>
      <c r="AO51">
        <v>10.1538</v>
      </c>
      <c r="AP51">
        <v>8.5500000000000007</v>
      </c>
      <c r="AQ51">
        <v>-2.0308000000000002</v>
      </c>
      <c r="AR51">
        <v>20</v>
      </c>
      <c r="AS51">
        <v>16</v>
      </c>
      <c r="AT51">
        <v>3.4367000000000001</v>
      </c>
      <c r="AU51">
        <v>14.71</v>
      </c>
      <c r="AV51">
        <v>5.4166999999999996</v>
      </c>
      <c r="AW51">
        <v>3</v>
      </c>
      <c r="AX51">
        <v>21.6875</v>
      </c>
      <c r="AY51">
        <v>3.7667000000000002</v>
      </c>
      <c r="AZ51">
        <v>3.3666999999999998</v>
      </c>
      <c r="BA51">
        <v>-0.4</v>
      </c>
      <c r="BB51">
        <v>3.8</v>
      </c>
      <c r="BC51">
        <v>0.68200000000000005</v>
      </c>
      <c r="BD51">
        <v>0.71</v>
      </c>
      <c r="BE51">
        <v>0.72524</v>
      </c>
      <c r="BF51">
        <v>0.74360999999999999</v>
      </c>
      <c r="BG51">
        <v>3.3</v>
      </c>
      <c r="BH51">
        <v>-1.5</v>
      </c>
      <c r="BI51">
        <v>3</v>
      </c>
      <c r="BJ51">
        <v>0.23077</v>
      </c>
      <c r="BK51">
        <v>67</v>
      </c>
      <c r="BL51">
        <v>0.55223999999999995</v>
      </c>
      <c r="BM51">
        <v>0.55223999999999995</v>
      </c>
      <c r="BN51">
        <v>22.6</v>
      </c>
      <c r="BO51">
        <v>24.177800000000001</v>
      </c>
      <c r="BP51">
        <v>0.7</v>
      </c>
      <c r="BQ51">
        <v>0.7</v>
      </c>
    </row>
    <row r="52" spans="1:69" x14ac:dyDescent="0.2">
      <c r="A52">
        <v>22</v>
      </c>
      <c r="B52">
        <v>3</v>
      </c>
      <c r="C52">
        <v>19</v>
      </c>
      <c r="D52">
        <v>8</v>
      </c>
      <c r="E52" t="s">
        <v>33</v>
      </c>
      <c r="F52" t="s">
        <v>31</v>
      </c>
      <c r="G52">
        <v>20</v>
      </c>
      <c r="H52">
        <v>0.28749999999999998</v>
      </c>
      <c r="I52">
        <v>0.26386999999999999</v>
      </c>
      <c r="J52">
        <v>6.2</v>
      </c>
      <c r="K52">
        <v>0.70833000000000002</v>
      </c>
      <c r="L52">
        <v>0.72499999999999998</v>
      </c>
      <c r="M52">
        <v>1.2219</v>
      </c>
      <c r="N52">
        <v>1.8836999999999999</v>
      </c>
      <c r="O52">
        <v>3.0518999999999998</v>
      </c>
      <c r="P52">
        <v>0.79069999999999996</v>
      </c>
      <c r="Q52">
        <v>0.74026000000000003</v>
      </c>
      <c r="R52">
        <v>1.8613999999999999</v>
      </c>
      <c r="S52">
        <v>21.25</v>
      </c>
      <c r="T52">
        <v>0.23077</v>
      </c>
      <c r="U52">
        <v>0.28571000000000002</v>
      </c>
      <c r="V52">
        <v>0.2</v>
      </c>
      <c r="W52">
        <v>0.44444</v>
      </c>
      <c r="X52">
        <v>0.69443999999999995</v>
      </c>
      <c r="Y52">
        <v>0.75861999999999996</v>
      </c>
      <c r="Z52">
        <v>0.6</v>
      </c>
      <c r="AA52">
        <v>0.76666999999999996</v>
      </c>
      <c r="AB52">
        <v>8</v>
      </c>
      <c r="AC52">
        <v>-6.1005999999999998E-2</v>
      </c>
      <c r="AD52">
        <v>1.512</v>
      </c>
      <c r="AE52">
        <v>3</v>
      </c>
      <c r="AF52">
        <v>0.62919999999999998</v>
      </c>
      <c r="AG52">
        <v>0.66657</v>
      </c>
      <c r="AH52">
        <v>0.68332999999999999</v>
      </c>
      <c r="AI52">
        <v>0.71667000000000003</v>
      </c>
      <c r="AJ52">
        <v>3.8729</v>
      </c>
      <c r="AK52">
        <v>7.4069000000000003</v>
      </c>
      <c r="AL52">
        <v>11.3833</v>
      </c>
      <c r="AM52">
        <v>0.46666999999999997</v>
      </c>
      <c r="AN52">
        <v>0.63332999999999995</v>
      </c>
      <c r="AO52">
        <v>6.0860000000000003</v>
      </c>
      <c r="AP52">
        <v>10.208299999999999</v>
      </c>
      <c r="AQ52">
        <v>4.5603999999999996</v>
      </c>
      <c r="AR52">
        <v>12</v>
      </c>
      <c r="AS52">
        <v>15</v>
      </c>
      <c r="AT52">
        <v>3.9754</v>
      </c>
      <c r="AU52">
        <v>7.6071</v>
      </c>
      <c r="AV52">
        <v>7.6166999999999998</v>
      </c>
      <c r="AW52">
        <v>35</v>
      </c>
      <c r="AX52">
        <v>10.4</v>
      </c>
      <c r="AY52">
        <v>3.9</v>
      </c>
      <c r="AZ52">
        <v>2.4</v>
      </c>
      <c r="BA52">
        <v>-1.5</v>
      </c>
      <c r="BB52">
        <v>4.4832999999999998</v>
      </c>
      <c r="BC52">
        <v>0.50688999999999995</v>
      </c>
      <c r="BD52">
        <v>0.54957999999999996</v>
      </c>
      <c r="BE52">
        <v>0.73285</v>
      </c>
      <c r="BF52">
        <v>0.74241999999999997</v>
      </c>
      <c r="BG52">
        <v>2.9230999999999998</v>
      </c>
      <c r="BH52">
        <v>-9.2857000000000003</v>
      </c>
      <c r="BI52">
        <v>8.7691999999999997</v>
      </c>
      <c r="BJ52">
        <v>-8</v>
      </c>
      <c r="BK52">
        <v>80</v>
      </c>
      <c r="BL52">
        <v>0.21249999999999999</v>
      </c>
      <c r="BM52">
        <v>0.42499999999999999</v>
      </c>
      <c r="BN52">
        <v>9.8867999999999991</v>
      </c>
      <c r="BO52">
        <v>12.6226</v>
      </c>
      <c r="BP52">
        <v>0.46666999999999997</v>
      </c>
      <c r="BQ52">
        <v>0.63332999999999995</v>
      </c>
    </row>
    <row r="53" spans="1:69" x14ac:dyDescent="0.2">
      <c r="A53">
        <v>37</v>
      </c>
      <c r="B53">
        <v>6</v>
      </c>
      <c r="C53">
        <v>31</v>
      </c>
      <c r="D53">
        <v>7</v>
      </c>
      <c r="E53" t="s">
        <v>33</v>
      </c>
      <c r="F53" t="s">
        <v>31</v>
      </c>
      <c r="G53">
        <v>27</v>
      </c>
      <c r="H53">
        <v>0.76249999999999996</v>
      </c>
      <c r="I53">
        <v>5.6</v>
      </c>
      <c r="J53">
        <v>6</v>
      </c>
      <c r="K53">
        <v>0.75</v>
      </c>
      <c r="L53">
        <v>0.78332999999999997</v>
      </c>
      <c r="M53">
        <v>1.6245000000000001</v>
      </c>
      <c r="N53">
        <v>0.89744000000000002</v>
      </c>
      <c r="O53">
        <v>4.7619000000000002E-2</v>
      </c>
      <c r="P53">
        <v>0.70513000000000003</v>
      </c>
      <c r="Q53">
        <v>0.73809999999999998</v>
      </c>
      <c r="R53">
        <v>2.0175000000000001</v>
      </c>
      <c r="S53">
        <v>26.25</v>
      </c>
      <c r="T53">
        <v>0.72726999999999997</v>
      </c>
      <c r="U53">
        <v>0.84</v>
      </c>
      <c r="V53">
        <v>0.8125</v>
      </c>
      <c r="W53">
        <v>0.64705999999999997</v>
      </c>
      <c r="X53">
        <v>0.57576000000000005</v>
      </c>
      <c r="Y53">
        <v>0.72726999999999997</v>
      </c>
      <c r="Z53">
        <v>0.83333000000000002</v>
      </c>
      <c r="AA53">
        <v>0.9</v>
      </c>
      <c r="AB53">
        <v>9</v>
      </c>
      <c r="AC53">
        <v>1.5165</v>
      </c>
      <c r="AD53">
        <v>1.2433000000000001</v>
      </c>
      <c r="AE53">
        <v>7</v>
      </c>
      <c r="AF53">
        <v>0.63231000000000004</v>
      </c>
      <c r="AG53">
        <v>0.63077000000000005</v>
      </c>
      <c r="AH53">
        <v>0.63332999999999995</v>
      </c>
      <c r="AI53">
        <v>0.73333000000000004</v>
      </c>
      <c r="AJ53">
        <v>2.9043000000000001</v>
      </c>
      <c r="AK53">
        <v>5.7895000000000003</v>
      </c>
      <c r="AL53">
        <v>21.066700000000001</v>
      </c>
      <c r="AM53">
        <v>0.53332999999999997</v>
      </c>
      <c r="AN53">
        <v>0.6</v>
      </c>
      <c r="AO53">
        <v>6.0144000000000002</v>
      </c>
      <c r="AP53">
        <v>5.5646000000000004</v>
      </c>
      <c r="AQ53">
        <v>-8.1130999999999993</v>
      </c>
      <c r="AR53">
        <v>12</v>
      </c>
      <c r="AS53">
        <v>12</v>
      </c>
      <c r="AT53">
        <v>4.9610000000000003</v>
      </c>
      <c r="AU53">
        <v>7.6543999999999999</v>
      </c>
      <c r="AV53">
        <v>6.5667</v>
      </c>
      <c r="AW53">
        <v>16</v>
      </c>
      <c r="AX53">
        <v>19.837499999999999</v>
      </c>
      <c r="AY53">
        <v>6.2</v>
      </c>
      <c r="AZ53">
        <v>1.6667000000000001</v>
      </c>
      <c r="BA53">
        <v>-4.5332999999999997</v>
      </c>
      <c r="BB53">
        <v>7.0332999999999997</v>
      </c>
      <c r="BC53">
        <v>0.70333000000000001</v>
      </c>
      <c r="BD53">
        <v>0.66666999999999998</v>
      </c>
      <c r="BE53">
        <v>0.72258999999999995</v>
      </c>
      <c r="BF53">
        <v>0.68984999999999996</v>
      </c>
      <c r="BG53">
        <v>0.4</v>
      </c>
      <c r="BH53">
        <v>-14.571400000000001</v>
      </c>
      <c r="BI53">
        <v>0.73333000000000004</v>
      </c>
      <c r="BJ53">
        <v>-6.125</v>
      </c>
      <c r="BK53">
        <v>80</v>
      </c>
      <c r="BL53">
        <v>0.58750000000000002</v>
      </c>
      <c r="BM53">
        <v>0.45</v>
      </c>
      <c r="BN53">
        <v>18.851900000000001</v>
      </c>
      <c r="BO53">
        <v>17.296299999999999</v>
      </c>
      <c r="BP53">
        <v>0.53332999999999997</v>
      </c>
      <c r="BQ53">
        <v>0.6</v>
      </c>
    </row>
    <row r="54" spans="1:69" x14ac:dyDescent="0.2">
      <c r="A54">
        <v>38</v>
      </c>
      <c r="B54">
        <v>2</v>
      </c>
      <c r="C54">
        <v>36</v>
      </c>
      <c r="D54">
        <v>9</v>
      </c>
      <c r="E54" t="s">
        <v>33</v>
      </c>
      <c r="F54" t="s">
        <v>30</v>
      </c>
      <c r="G54">
        <v>24</v>
      </c>
      <c r="H54">
        <v>0.4</v>
      </c>
      <c r="I54">
        <v>2.5547</v>
      </c>
      <c r="J54">
        <v>6.0841000000000003</v>
      </c>
      <c r="K54">
        <v>0.71667000000000003</v>
      </c>
      <c r="L54">
        <v>0.73333000000000004</v>
      </c>
      <c r="M54">
        <v>1.5468999999999999</v>
      </c>
      <c r="N54">
        <v>0.83928999999999998</v>
      </c>
      <c r="O54">
        <v>3.9531000000000001</v>
      </c>
      <c r="P54">
        <v>0.75</v>
      </c>
      <c r="Q54">
        <v>0.78125</v>
      </c>
      <c r="R54">
        <v>2.5394999999999999</v>
      </c>
      <c r="S54">
        <v>10</v>
      </c>
      <c r="T54">
        <v>0.6</v>
      </c>
      <c r="U54">
        <v>0.17646999999999999</v>
      </c>
      <c r="V54">
        <v>0.47619</v>
      </c>
      <c r="W54">
        <v>0.31818000000000002</v>
      </c>
      <c r="X54">
        <v>0.64515999999999996</v>
      </c>
      <c r="Y54">
        <v>0.58621000000000001</v>
      </c>
      <c r="Z54">
        <v>0.79412000000000005</v>
      </c>
      <c r="AA54">
        <v>0.84614999999999996</v>
      </c>
      <c r="AB54">
        <v>10</v>
      </c>
      <c r="AC54">
        <v>0.76985000000000003</v>
      </c>
      <c r="AD54">
        <v>1.4825999999999999</v>
      </c>
      <c r="AE54">
        <v>5</v>
      </c>
      <c r="AF54">
        <v>0.50514999999999999</v>
      </c>
      <c r="AG54">
        <v>0.57937000000000005</v>
      </c>
      <c r="AH54">
        <v>0.66666999999999998</v>
      </c>
      <c r="AI54">
        <v>0.63332999999999995</v>
      </c>
      <c r="AJ54">
        <v>2.6749999999999998</v>
      </c>
      <c r="AK54">
        <v>9.4499999999999993</v>
      </c>
      <c r="AL54">
        <v>19.533300000000001</v>
      </c>
      <c r="AM54">
        <v>0.53332999999999997</v>
      </c>
      <c r="AN54">
        <v>0.53332999999999997</v>
      </c>
      <c r="AO54">
        <v>11.936500000000001</v>
      </c>
      <c r="AP54">
        <v>7.5884999999999998</v>
      </c>
      <c r="AQ54">
        <v>-5.4881000000000002</v>
      </c>
      <c r="AR54">
        <v>16</v>
      </c>
      <c r="AS54">
        <v>16</v>
      </c>
      <c r="AT54">
        <v>0.95906000000000002</v>
      </c>
      <c r="AU54">
        <v>12.479200000000001</v>
      </c>
      <c r="AV54">
        <v>13.816700000000001</v>
      </c>
      <c r="AW54">
        <v>31</v>
      </c>
      <c r="AX54">
        <v>18.262499999999999</v>
      </c>
      <c r="AY54">
        <v>9.7667000000000002</v>
      </c>
      <c r="AZ54">
        <v>13.6333</v>
      </c>
      <c r="BA54">
        <v>3.8666999999999998</v>
      </c>
      <c r="BB54">
        <v>14.966699999999999</v>
      </c>
      <c r="BC54">
        <v>0.60328000000000004</v>
      </c>
      <c r="BD54">
        <v>0.62312000000000001</v>
      </c>
      <c r="BE54">
        <v>0.74395999999999995</v>
      </c>
      <c r="BF54">
        <v>0.74006000000000005</v>
      </c>
      <c r="BG54">
        <v>5.6154000000000002</v>
      </c>
      <c r="BH54">
        <v>-26.181799999999999</v>
      </c>
      <c r="BI54">
        <v>13.9091</v>
      </c>
      <c r="BJ54">
        <v>-12.4</v>
      </c>
      <c r="BK54">
        <v>80</v>
      </c>
      <c r="BL54">
        <v>0.26250000000000001</v>
      </c>
      <c r="BM54">
        <v>0.47499999999999998</v>
      </c>
      <c r="BN54">
        <v>17.4038</v>
      </c>
      <c r="BO54">
        <v>20.5962</v>
      </c>
      <c r="BP54">
        <v>0.53332999999999997</v>
      </c>
      <c r="BQ54">
        <v>0.53332999999999997</v>
      </c>
    </row>
    <row r="55" spans="1:69" x14ac:dyDescent="0.2">
      <c r="A55">
        <v>50</v>
      </c>
      <c r="B55">
        <v>1</v>
      </c>
      <c r="C55">
        <v>49</v>
      </c>
      <c r="D55">
        <v>5</v>
      </c>
      <c r="E55" t="s">
        <v>33</v>
      </c>
      <c r="F55" t="s">
        <v>30</v>
      </c>
      <c r="G55">
        <v>21</v>
      </c>
      <c r="H55">
        <v>0.46250000000000002</v>
      </c>
      <c r="I55">
        <v>12.704800000000001</v>
      </c>
      <c r="J55">
        <v>21.495200000000001</v>
      </c>
      <c r="K55">
        <v>0.875</v>
      </c>
      <c r="L55">
        <v>0.88332999999999995</v>
      </c>
      <c r="M55">
        <v>1.3591</v>
      </c>
      <c r="N55">
        <v>7.8269000000000002</v>
      </c>
      <c r="O55">
        <v>8.7646999999999995</v>
      </c>
      <c r="P55">
        <v>0.67308000000000001</v>
      </c>
      <c r="Q55">
        <v>0.66176000000000001</v>
      </c>
      <c r="R55">
        <v>2.2812999999999999</v>
      </c>
      <c r="S55">
        <v>3.75</v>
      </c>
      <c r="T55">
        <v>0.44444</v>
      </c>
      <c r="U55">
        <v>0.61904999999999999</v>
      </c>
      <c r="V55">
        <v>0.42104999999999998</v>
      </c>
      <c r="W55">
        <v>0.36364000000000002</v>
      </c>
      <c r="X55">
        <v>0.7</v>
      </c>
      <c r="Y55">
        <v>0.87878999999999996</v>
      </c>
      <c r="Z55">
        <v>0.92593000000000003</v>
      </c>
      <c r="AA55">
        <v>1</v>
      </c>
      <c r="AB55">
        <v>15</v>
      </c>
      <c r="AC55">
        <v>1.5553999999999999</v>
      </c>
      <c r="AD55">
        <v>2.3599000000000001</v>
      </c>
      <c r="AE55">
        <v>2</v>
      </c>
      <c r="AF55">
        <v>0.58882999999999996</v>
      </c>
      <c r="AG55">
        <v>0.51920999999999995</v>
      </c>
      <c r="AH55">
        <v>0.8</v>
      </c>
      <c r="AI55">
        <v>0.81667000000000001</v>
      </c>
      <c r="AJ55">
        <v>1.6457999999999999</v>
      </c>
      <c r="AK55">
        <v>0.375</v>
      </c>
      <c r="AL55">
        <v>15.4833</v>
      </c>
      <c r="AM55">
        <v>0.6</v>
      </c>
      <c r="AN55">
        <v>0.6</v>
      </c>
      <c r="AO55">
        <v>2.88</v>
      </c>
      <c r="AP55">
        <v>1.4534</v>
      </c>
      <c r="AQ55">
        <v>4.7934000000000001</v>
      </c>
      <c r="AR55">
        <v>11</v>
      </c>
      <c r="AS55">
        <v>8</v>
      </c>
      <c r="AT55">
        <v>22.072500000000002</v>
      </c>
      <c r="AU55">
        <v>21.361599999999999</v>
      </c>
      <c r="AV55">
        <v>11.408300000000001</v>
      </c>
      <c r="AW55">
        <v>33</v>
      </c>
      <c r="AX55">
        <v>23.824999999999999</v>
      </c>
      <c r="AY55">
        <v>4.0332999999999997</v>
      </c>
      <c r="AZ55">
        <v>2.8666999999999998</v>
      </c>
      <c r="BA55">
        <v>-1.1667000000000001</v>
      </c>
      <c r="BB55">
        <v>3.9832999999999998</v>
      </c>
      <c r="BC55">
        <v>0.7873</v>
      </c>
      <c r="BD55">
        <v>0.77142999999999995</v>
      </c>
      <c r="BE55">
        <v>0.84704000000000002</v>
      </c>
      <c r="BF55">
        <v>0.84367000000000003</v>
      </c>
      <c r="BG55">
        <v>15.2727</v>
      </c>
      <c r="BH55">
        <v>0.75</v>
      </c>
      <c r="BI55">
        <v>13.9412</v>
      </c>
      <c r="BJ55">
        <v>-5.375</v>
      </c>
      <c r="BK55">
        <v>77</v>
      </c>
      <c r="BL55">
        <v>0.32468000000000002</v>
      </c>
      <c r="BM55">
        <v>0.58442000000000005</v>
      </c>
      <c r="BN55">
        <v>23.5</v>
      </c>
      <c r="BO55">
        <v>32.148099999999999</v>
      </c>
      <c r="BP55">
        <v>0.6</v>
      </c>
      <c r="BQ55">
        <v>0.6</v>
      </c>
    </row>
    <row r="56" spans="1:69" x14ac:dyDescent="0.2">
      <c r="A56">
        <v>47</v>
      </c>
      <c r="B56">
        <v>9</v>
      </c>
      <c r="C56">
        <v>38</v>
      </c>
      <c r="D56">
        <v>2</v>
      </c>
      <c r="E56" t="s">
        <v>33</v>
      </c>
      <c r="F56" t="s">
        <v>30</v>
      </c>
      <c r="G56">
        <v>24</v>
      </c>
      <c r="H56">
        <v>0.33750000000000002</v>
      </c>
      <c r="I56">
        <v>6.8125</v>
      </c>
      <c r="J56">
        <v>14.291700000000001</v>
      </c>
      <c r="K56">
        <v>0.8</v>
      </c>
      <c r="L56">
        <v>0.80832999999999999</v>
      </c>
      <c r="M56">
        <v>1.8673999999999999</v>
      </c>
      <c r="N56">
        <v>9.3022999999999995E-2</v>
      </c>
      <c r="O56">
        <v>0.92208000000000001</v>
      </c>
      <c r="P56">
        <v>0.79069999999999996</v>
      </c>
      <c r="Q56">
        <v>0.70130000000000003</v>
      </c>
      <c r="R56">
        <v>3.5952000000000002</v>
      </c>
      <c r="S56">
        <v>16.25</v>
      </c>
      <c r="T56">
        <v>0.43478</v>
      </c>
      <c r="U56">
        <v>0.19048000000000001</v>
      </c>
      <c r="V56">
        <v>0.38889000000000001</v>
      </c>
      <c r="W56">
        <v>0.33333000000000002</v>
      </c>
      <c r="X56">
        <v>0.625</v>
      </c>
      <c r="Y56">
        <v>0.79310000000000003</v>
      </c>
      <c r="Z56">
        <v>0.9</v>
      </c>
      <c r="AA56">
        <v>0.89654999999999996</v>
      </c>
      <c r="AB56">
        <v>12</v>
      </c>
      <c r="AC56">
        <v>1.6183000000000001</v>
      </c>
      <c r="AD56">
        <v>2.0034000000000001</v>
      </c>
      <c r="AE56">
        <v>7</v>
      </c>
      <c r="AF56">
        <v>0.45113999999999999</v>
      </c>
      <c r="AG56">
        <v>0.49329000000000001</v>
      </c>
      <c r="AH56">
        <v>0.7</v>
      </c>
      <c r="AI56">
        <v>0.76666999999999996</v>
      </c>
      <c r="AJ56">
        <v>13.317500000000001</v>
      </c>
      <c r="AK56">
        <v>12.3095</v>
      </c>
      <c r="AL56">
        <v>27.933299999999999</v>
      </c>
      <c r="AM56">
        <v>0.63332999999999995</v>
      </c>
      <c r="AN56">
        <v>0.43332999999999999</v>
      </c>
      <c r="AO56">
        <v>11.8</v>
      </c>
      <c r="AP56">
        <v>12.806800000000001</v>
      </c>
      <c r="AQ56">
        <v>-8.7576000000000001</v>
      </c>
      <c r="AR56">
        <v>7</v>
      </c>
      <c r="AS56">
        <v>10</v>
      </c>
      <c r="AT56">
        <v>17.587299999999999</v>
      </c>
      <c r="AU56">
        <v>12.607799999999999</v>
      </c>
      <c r="AV56">
        <v>11.275</v>
      </c>
      <c r="AW56">
        <v>36</v>
      </c>
      <c r="AX56">
        <v>26.862500000000001</v>
      </c>
      <c r="AY56">
        <v>7.5</v>
      </c>
      <c r="AZ56">
        <v>10.4</v>
      </c>
      <c r="BA56">
        <v>2.9</v>
      </c>
      <c r="BB56">
        <v>17.0167</v>
      </c>
      <c r="BC56">
        <v>0.71614999999999995</v>
      </c>
      <c r="BD56">
        <v>0.68228999999999995</v>
      </c>
      <c r="BE56">
        <v>0.78305999999999998</v>
      </c>
      <c r="BF56">
        <v>0.74809999999999999</v>
      </c>
      <c r="BG56">
        <v>3.8462000000000001</v>
      </c>
      <c r="BH56">
        <v>-28.666699999999999</v>
      </c>
      <c r="BI56">
        <v>7.8461999999999996</v>
      </c>
      <c r="BJ56">
        <v>-15.9091</v>
      </c>
      <c r="BK56">
        <v>78</v>
      </c>
      <c r="BL56">
        <v>0.25641000000000003</v>
      </c>
      <c r="BM56">
        <v>0.53846000000000005</v>
      </c>
      <c r="BN56">
        <v>26.5</v>
      </c>
      <c r="BO56">
        <v>25.5</v>
      </c>
      <c r="BP56">
        <v>0.63332999999999995</v>
      </c>
      <c r="BQ56">
        <v>0.43332999999999999</v>
      </c>
    </row>
    <row r="57" spans="1:69" x14ac:dyDescent="0.2">
      <c r="A57">
        <v>33</v>
      </c>
      <c r="B57">
        <v>8</v>
      </c>
      <c r="C57">
        <v>25</v>
      </c>
      <c r="D57">
        <v>11</v>
      </c>
      <c r="E57" t="s">
        <v>33</v>
      </c>
      <c r="F57" t="s">
        <v>30</v>
      </c>
      <c r="G57">
        <v>22</v>
      </c>
      <c r="H57">
        <v>0.42499999999999999</v>
      </c>
      <c r="I57">
        <v>1.6792</v>
      </c>
      <c r="J57">
        <v>2.2332000000000001</v>
      </c>
      <c r="K57">
        <v>0.78332999999999997</v>
      </c>
      <c r="L57">
        <v>0.75</v>
      </c>
      <c r="M57">
        <v>1.4266000000000001</v>
      </c>
      <c r="N57">
        <v>1.3</v>
      </c>
      <c r="O57">
        <v>0.54286000000000001</v>
      </c>
      <c r="P57">
        <v>0.7</v>
      </c>
      <c r="Q57">
        <v>0.74285999999999996</v>
      </c>
      <c r="R57">
        <v>2.9906999999999999</v>
      </c>
      <c r="S57">
        <v>7.5</v>
      </c>
      <c r="T57">
        <v>0.47619</v>
      </c>
      <c r="U57">
        <v>0.47367999999999999</v>
      </c>
      <c r="V57">
        <v>0.38889000000000001</v>
      </c>
      <c r="W57">
        <v>0.36364000000000002</v>
      </c>
      <c r="X57">
        <v>0.82857000000000003</v>
      </c>
      <c r="Y57">
        <v>0.82759000000000005</v>
      </c>
      <c r="Z57">
        <v>0.75861999999999996</v>
      </c>
      <c r="AA57">
        <v>0.70369999999999999</v>
      </c>
      <c r="AB57">
        <v>15</v>
      </c>
      <c r="AC57">
        <v>-0.45507999999999998</v>
      </c>
      <c r="AD57">
        <v>0.70557000000000003</v>
      </c>
      <c r="AE57">
        <v>6</v>
      </c>
      <c r="AF57">
        <v>0.54691999999999996</v>
      </c>
      <c r="AG57">
        <v>0.49889</v>
      </c>
      <c r="AH57">
        <v>0.81667000000000001</v>
      </c>
      <c r="AI57">
        <v>0.76666999999999996</v>
      </c>
      <c r="AJ57">
        <v>0.14471000000000001</v>
      </c>
      <c r="AK57">
        <v>4.6494</v>
      </c>
      <c r="AL57">
        <v>21.7</v>
      </c>
      <c r="AM57">
        <v>0.63332999999999995</v>
      </c>
      <c r="AN57">
        <v>0.66666999999999998</v>
      </c>
      <c r="AO57">
        <v>6.4545000000000003</v>
      </c>
      <c r="AP57">
        <v>2</v>
      </c>
      <c r="AQ57">
        <v>-0.15539</v>
      </c>
      <c r="AR57">
        <v>8</v>
      </c>
      <c r="AS57">
        <v>15</v>
      </c>
      <c r="AT57">
        <v>4.2763999999999998</v>
      </c>
      <c r="AU57">
        <v>1.3507</v>
      </c>
      <c r="AV57">
        <v>8.0749999999999993</v>
      </c>
      <c r="AW57">
        <v>41</v>
      </c>
      <c r="AX57">
        <v>19.287500000000001</v>
      </c>
      <c r="AY57">
        <v>3.9666999999999999</v>
      </c>
      <c r="AZ57">
        <v>3.7667000000000002</v>
      </c>
      <c r="BA57">
        <v>-0.2</v>
      </c>
      <c r="BB57">
        <v>7.0332999999999997</v>
      </c>
      <c r="BC57">
        <v>0.41653000000000001</v>
      </c>
      <c r="BD57">
        <v>0.52046000000000003</v>
      </c>
      <c r="BE57">
        <v>0.6663</v>
      </c>
      <c r="BF57">
        <v>0.7</v>
      </c>
      <c r="BG57">
        <v>1.8571</v>
      </c>
      <c r="BH57">
        <v>-12.666700000000001</v>
      </c>
      <c r="BI57">
        <v>4.3684000000000003</v>
      </c>
      <c r="BJ57">
        <v>-10</v>
      </c>
      <c r="BK57">
        <v>80</v>
      </c>
      <c r="BL57">
        <v>0.27500000000000002</v>
      </c>
      <c r="BM57">
        <v>0.55000000000000004</v>
      </c>
      <c r="BN57">
        <v>20.7193</v>
      </c>
      <c r="BO57">
        <v>19.0702</v>
      </c>
      <c r="BP57">
        <v>0.63332999999999995</v>
      </c>
      <c r="BQ57">
        <v>0.66666999999999998</v>
      </c>
    </row>
    <row r="58" spans="1:69" x14ac:dyDescent="0.2">
      <c r="A58">
        <v>50</v>
      </c>
      <c r="B58">
        <v>1</v>
      </c>
      <c r="C58">
        <v>49</v>
      </c>
      <c r="D58">
        <v>3</v>
      </c>
      <c r="E58" t="s">
        <v>33</v>
      </c>
      <c r="F58" t="s">
        <v>30</v>
      </c>
      <c r="G58">
        <v>18</v>
      </c>
      <c r="H58">
        <v>0</v>
      </c>
      <c r="I58">
        <v>7.8186999999999998</v>
      </c>
      <c r="J58">
        <v>13.139099999999999</v>
      </c>
      <c r="K58">
        <v>0.84167000000000003</v>
      </c>
      <c r="L58">
        <v>0.9</v>
      </c>
      <c r="M58">
        <v>2.3294000000000001</v>
      </c>
      <c r="N58">
        <v>1.7142999999999999</v>
      </c>
      <c r="O58">
        <v>1.0707</v>
      </c>
      <c r="P58">
        <v>0.76190000000000002</v>
      </c>
      <c r="Q58">
        <v>0.75758000000000003</v>
      </c>
      <c r="R58">
        <v>3.9367000000000001</v>
      </c>
      <c r="S58">
        <v>50</v>
      </c>
      <c r="T58">
        <v>0</v>
      </c>
      <c r="U58">
        <v>0</v>
      </c>
      <c r="V58">
        <v>0</v>
      </c>
      <c r="W58">
        <v>0</v>
      </c>
      <c r="X58">
        <v>0.72972999999999999</v>
      </c>
      <c r="Y58">
        <v>0.84375</v>
      </c>
      <c r="Z58">
        <v>0.92</v>
      </c>
      <c r="AA58">
        <v>0.92308000000000001</v>
      </c>
      <c r="AB58">
        <v>15</v>
      </c>
      <c r="AC58">
        <v>1.4109</v>
      </c>
      <c r="AD58">
        <v>1.1858</v>
      </c>
      <c r="AE58">
        <v>2</v>
      </c>
      <c r="AF58">
        <v>0.64727000000000001</v>
      </c>
      <c r="AG58">
        <v>0.64531000000000005</v>
      </c>
      <c r="AH58">
        <v>0.63332999999999995</v>
      </c>
      <c r="AI58">
        <v>0.68332999999999999</v>
      </c>
      <c r="AJ58">
        <v>4.8205999999999998</v>
      </c>
      <c r="AK58">
        <v>7.2774999999999999</v>
      </c>
      <c r="AL58">
        <v>20.916699999999999</v>
      </c>
      <c r="AM58">
        <v>0.73333000000000004</v>
      </c>
      <c r="AN58">
        <v>0.53332999999999997</v>
      </c>
      <c r="AO58">
        <v>0.65071999999999997</v>
      </c>
      <c r="AP58">
        <v>13.904299999999999</v>
      </c>
      <c r="AQ58">
        <v>-3.2077</v>
      </c>
      <c r="AR58">
        <v>12</v>
      </c>
      <c r="AS58">
        <v>12</v>
      </c>
      <c r="AT58">
        <v>0.75</v>
      </c>
      <c r="AU58">
        <v>14.3025</v>
      </c>
      <c r="AV58">
        <v>7.2667000000000002</v>
      </c>
      <c r="AW58">
        <v>0</v>
      </c>
      <c r="AX58">
        <v>21.65</v>
      </c>
      <c r="AY58">
        <v>3.2667000000000002</v>
      </c>
      <c r="AZ58">
        <v>9.3000000000000007</v>
      </c>
      <c r="BA58">
        <v>6.0332999999999997</v>
      </c>
      <c r="BB58">
        <v>7.75</v>
      </c>
      <c r="BC58">
        <v>0.65137999999999996</v>
      </c>
      <c r="BD58">
        <v>0.64226000000000005</v>
      </c>
      <c r="BE58">
        <v>0.63271999999999995</v>
      </c>
      <c r="BF58">
        <v>0.67130000000000001</v>
      </c>
      <c r="BG58">
        <v>3.0667</v>
      </c>
      <c r="BH58">
        <v>-18</v>
      </c>
      <c r="BI58">
        <v>5.6923000000000004</v>
      </c>
      <c r="BJ58">
        <v>-12.166700000000001</v>
      </c>
      <c r="BK58">
        <v>1</v>
      </c>
      <c r="BL58">
        <v>0</v>
      </c>
      <c r="BM58">
        <v>0</v>
      </c>
      <c r="BN58" t="s">
        <v>32</v>
      </c>
      <c r="BO58" t="s">
        <v>32</v>
      </c>
      <c r="BP58">
        <v>0.73333000000000004</v>
      </c>
      <c r="BQ58">
        <v>0.53332999999999997</v>
      </c>
    </row>
    <row r="59" spans="1:69" x14ac:dyDescent="0.2">
      <c r="A59">
        <v>49</v>
      </c>
      <c r="B59">
        <v>20</v>
      </c>
      <c r="C59">
        <v>29</v>
      </c>
      <c r="D59">
        <v>8</v>
      </c>
      <c r="E59" t="s">
        <v>33</v>
      </c>
      <c r="F59" t="s">
        <v>31</v>
      </c>
      <c r="G59">
        <v>31</v>
      </c>
      <c r="H59">
        <v>0.47499999999999998</v>
      </c>
      <c r="I59">
        <v>2.6667000000000001</v>
      </c>
      <c r="J59">
        <v>3.0889000000000002</v>
      </c>
      <c r="K59">
        <v>0.75</v>
      </c>
      <c r="L59">
        <v>0.75</v>
      </c>
      <c r="M59">
        <v>1.8103</v>
      </c>
      <c r="N59">
        <v>0.35593000000000002</v>
      </c>
      <c r="O59">
        <v>0.80327999999999999</v>
      </c>
      <c r="P59">
        <v>0.71186000000000005</v>
      </c>
      <c r="Q59">
        <v>0.65573999999999999</v>
      </c>
      <c r="R59">
        <v>2.7155</v>
      </c>
      <c r="S59">
        <v>2.5</v>
      </c>
      <c r="T59">
        <v>0.63636000000000004</v>
      </c>
      <c r="U59">
        <v>0.36364000000000002</v>
      </c>
      <c r="V59">
        <v>0.35</v>
      </c>
      <c r="W59">
        <v>0.5625</v>
      </c>
      <c r="X59">
        <v>0.625</v>
      </c>
      <c r="Y59">
        <v>0.81818000000000002</v>
      </c>
      <c r="Z59">
        <v>0.64515999999999996</v>
      </c>
      <c r="AA59">
        <v>0.95833000000000002</v>
      </c>
      <c r="AB59">
        <v>15</v>
      </c>
      <c r="AC59">
        <v>0.80322000000000005</v>
      </c>
      <c r="AD59">
        <v>0.79866999999999999</v>
      </c>
      <c r="AE59">
        <v>7</v>
      </c>
      <c r="AF59">
        <v>0.60260999999999998</v>
      </c>
      <c r="AG59">
        <v>0.60943000000000003</v>
      </c>
      <c r="AH59">
        <v>0.61667000000000005</v>
      </c>
      <c r="AI59">
        <v>0.61667000000000005</v>
      </c>
      <c r="AJ59">
        <v>4.3196000000000003</v>
      </c>
      <c r="AK59">
        <v>7.4570999999999996</v>
      </c>
      <c r="AL59">
        <v>16.533300000000001</v>
      </c>
      <c r="AM59">
        <v>0.53332999999999997</v>
      </c>
      <c r="AN59">
        <v>0.56667000000000001</v>
      </c>
      <c r="AO59">
        <v>3.8094999999999999</v>
      </c>
      <c r="AP59">
        <v>9.4107000000000003</v>
      </c>
      <c r="AQ59">
        <v>5.0820999999999996</v>
      </c>
      <c r="AR59">
        <v>10</v>
      </c>
      <c r="AS59">
        <v>10</v>
      </c>
      <c r="AT59">
        <v>4.4756</v>
      </c>
      <c r="AU59">
        <v>1.3536999999999999</v>
      </c>
      <c r="AV59">
        <v>0.9</v>
      </c>
      <c r="AW59">
        <v>44</v>
      </c>
      <c r="AX59">
        <v>37.4</v>
      </c>
      <c r="AY59">
        <v>1.1667000000000001</v>
      </c>
      <c r="AZ59">
        <v>2.7</v>
      </c>
      <c r="BA59">
        <v>1.5333000000000001</v>
      </c>
      <c r="BB59">
        <v>4.4000000000000004</v>
      </c>
      <c r="BC59">
        <v>0.61851999999999996</v>
      </c>
      <c r="BD59">
        <v>0.62222</v>
      </c>
      <c r="BE59">
        <v>0.61778</v>
      </c>
      <c r="BF59">
        <v>0.62222</v>
      </c>
      <c r="BG59">
        <v>0.53332999999999997</v>
      </c>
      <c r="BH59">
        <v>0.16667000000000001</v>
      </c>
      <c r="BI59">
        <v>-1.3846000000000001</v>
      </c>
      <c r="BJ59">
        <v>-6.8333000000000004</v>
      </c>
      <c r="BK59">
        <v>80</v>
      </c>
      <c r="BL59">
        <v>0.27500000000000002</v>
      </c>
      <c r="BM59">
        <v>0.46250000000000002</v>
      </c>
      <c r="BN59">
        <v>35.529400000000003</v>
      </c>
      <c r="BO59">
        <v>35</v>
      </c>
      <c r="BP59">
        <v>0.53332999999999997</v>
      </c>
      <c r="BQ59">
        <v>0.56667000000000001</v>
      </c>
    </row>
    <row r="60" spans="1:69" x14ac:dyDescent="0.2">
      <c r="A60">
        <v>49</v>
      </c>
      <c r="B60">
        <v>2</v>
      </c>
      <c r="C60">
        <v>47</v>
      </c>
      <c r="D60">
        <v>8</v>
      </c>
      <c r="E60" t="s">
        <v>33</v>
      </c>
      <c r="F60" t="s">
        <v>30</v>
      </c>
      <c r="G60">
        <v>27</v>
      </c>
      <c r="H60">
        <v>0.21249999999999999</v>
      </c>
      <c r="I60">
        <v>5.6542000000000003</v>
      </c>
      <c r="J60">
        <v>6.4237000000000002</v>
      </c>
      <c r="K60">
        <v>0.74167000000000005</v>
      </c>
      <c r="L60">
        <v>0.75</v>
      </c>
      <c r="M60">
        <v>1.6221000000000001</v>
      </c>
      <c r="N60">
        <v>1.5127999999999999</v>
      </c>
      <c r="O60">
        <v>1.4074</v>
      </c>
      <c r="P60">
        <v>0.66666999999999998</v>
      </c>
      <c r="Q60">
        <v>0.74073999999999995</v>
      </c>
      <c r="R60">
        <v>2.0733000000000001</v>
      </c>
      <c r="S60">
        <v>28.75</v>
      </c>
      <c r="T60">
        <v>0.30769000000000002</v>
      </c>
      <c r="U60">
        <v>0.11111</v>
      </c>
      <c r="V60">
        <v>0.46666999999999997</v>
      </c>
      <c r="W60">
        <v>0</v>
      </c>
      <c r="X60">
        <v>0.63888999999999996</v>
      </c>
      <c r="Y60">
        <v>0.68</v>
      </c>
      <c r="Z60">
        <v>0.75861999999999996</v>
      </c>
      <c r="AA60">
        <v>0.9</v>
      </c>
      <c r="AB60">
        <v>15</v>
      </c>
      <c r="AC60">
        <v>1.1615</v>
      </c>
      <c r="AD60">
        <v>1.5086999999999999</v>
      </c>
      <c r="AE60">
        <v>7</v>
      </c>
      <c r="AF60">
        <v>0.66279999999999994</v>
      </c>
      <c r="AG60">
        <v>0.68028</v>
      </c>
      <c r="AH60">
        <v>0.7</v>
      </c>
      <c r="AI60">
        <v>0.68332999999999999</v>
      </c>
      <c r="AJ60">
        <v>8.5873000000000008</v>
      </c>
      <c r="AK60">
        <v>7.5237999999999996</v>
      </c>
      <c r="AL60">
        <v>15.2333</v>
      </c>
      <c r="AM60">
        <v>0.53332999999999997</v>
      </c>
      <c r="AN60">
        <v>0.4</v>
      </c>
      <c r="AO60">
        <v>7.4907000000000004</v>
      </c>
      <c r="AP60">
        <v>6.4019000000000004</v>
      </c>
      <c r="AQ60">
        <v>1.9619</v>
      </c>
      <c r="AR60">
        <v>11</v>
      </c>
      <c r="AS60">
        <v>16</v>
      </c>
      <c r="AT60">
        <v>7.9230999999999998</v>
      </c>
      <c r="AU60">
        <v>5.0476000000000001</v>
      </c>
      <c r="AV60">
        <v>2.8917000000000002</v>
      </c>
      <c r="AW60">
        <v>26</v>
      </c>
      <c r="AX60">
        <v>14.074999999999999</v>
      </c>
      <c r="AY60">
        <v>3.4333</v>
      </c>
      <c r="AZ60">
        <v>1.4333</v>
      </c>
      <c r="BA60">
        <v>-2</v>
      </c>
      <c r="BB60">
        <v>5.9333</v>
      </c>
      <c r="BC60">
        <v>0.64154</v>
      </c>
      <c r="BD60">
        <v>0.61453000000000002</v>
      </c>
      <c r="BE60">
        <v>0.65703999999999996</v>
      </c>
      <c r="BF60">
        <v>0.65</v>
      </c>
      <c r="BG60">
        <v>3.4666999999999999</v>
      </c>
      <c r="BH60">
        <v>0.14285999999999999</v>
      </c>
      <c r="BI60">
        <v>1</v>
      </c>
      <c r="BJ60">
        <v>-4.2857000000000003</v>
      </c>
      <c r="BK60">
        <v>80</v>
      </c>
      <c r="BL60">
        <v>0.125</v>
      </c>
      <c r="BM60">
        <v>0.46250000000000002</v>
      </c>
      <c r="BN60">
        <v>14.2075</v>
      </c>
      <c r="BO60">
        <v>15.339600000000001</v>
      </c>
      <c r="BP60">
        <v>0.53332999999999997</v>
      </c>
      <c r="BQ60">
        <v>0.4</v>
      </c>
    </row>
    <row r="61" spans="1:69" x14ac:dyDescent="0.2">
      <c r="A61">
        <v>13</v>
      </c>
      <c r="B61">
        <v>1</v>
      </c>
      <c r="C61">
        <v>12</v>
      </c>
      <c r="D61">
        <v>6</v>
      </c>
      <c r="E61" t="s">
        <v>33</v>
      </c>
      <c r="F61" t="s">
        <v>30</v>
      </c>
      <c r="G61">
        <v>19</v>
      </c>
      <c r="H61">
        <v>0.41249999999999998</v>
      </c>
      <c r="I61">
        <v>1.3035000000000001</v>
      </c>
      <c r="J61">
        <v>3.8439999999999999</v>
      </c>
      <c r="K61">
        <v>0.80832999999999999</v>
      </c>
      <c r="L61">
        <v>0.83333000000000002</v>
      </c>
      <c r="M61">
        <v>1.4031</v>
      </c>
      <c r="N61">
        <v>2.4906000000000001</v>
      </c>
      <c r="O61">
        <v>1.5522</v>
      </c>
      <c r="P61">
        <v>0.66037999999999997</v>
      </c>
      <c r="Q61">
        <v>0.67164000000000001</v>
      </c>
      <c r="R61">
        <v>2.2422</v>
      </c>
      <c r="S61">
        <v>8.75</v>
      </c>
      <c r="T61">
        <v>0.38462000000000002</v>
      </c>
      <c r="U61">
        <v>0.36842000000000003</v>
      </c>
      <c r="V61">
        <v>0.39129999999999998</v>
      </c>
      <c r="W61">
        <v>0.58333000000000002</v>
      </c>
      <c r="X61">
        <v>0.76315999999999995</v>
      </c>
      <c r="Y61">
        <v>0.74194000000000004</v>
      </c>
      <c r="Z61">
        <v>0.82352999999999998</v>
      </c>
      <c r="AA61">
        <v>1</v>
      </c>
      <c r="AB61">
        <v>15</v>
      </c>
      <c r="AC61">
        <v>1.0216000000000001</v>
      </c>
      <c r="AD61">
        <v>0.84802</v>
      </c>
      <c r="AE61">
        <v>3</v>
      </c>
      <c r="AF61">
        <v>0.59753000000000001</v>
      </c>
      <c r="AG61">
        <v>0.51805999999999996</v>
      </c>
      <c r="AH61">
        <v>0.78332999999999997</v>
      </c>
      <c r="AI61">
        <v>0.76666999999999996</v>
      </c>
      <c r="AJ61">
        <v>2.4043000000000001</v>
      </c>
      <c r="AK61">
        <v>8.3322000000000003</v>
      </c>
      <c r="AL61">
        <v>5.8833000000000002</v>
      </c>
      <c r="AM61">
        <v>0.56667000000000001</v>
      </c>
      <c r="AN61">
        <v>0.66666999999999998</v>
      </c>
      <c r="AO61">
        <v>10.7273</v>
      </c>
      <c r="AP61">
        <v>6.28</v>
      </c>
      <c r="AQ61">
        <v>-2.9750000000000001</v>
      </c>
      <c r="AR61">
        <v>12</v>
      </c>
      <c r="AS61">
        <v>16</v>
      </c>
      <c r="AT61">
        <v>5.3005000000000004</v>
      </c>
      <c r="AU61">
        <v>2.7480000000000002</v>
      </c>
      <c r="AV61">
        <v>5.3666999999999998</v>
      </c>
      <c r="AW61">
        <v>38</v>
      </c>
      <c r="AX61">
        <v>5.0750000000000002</v>
      </c>
      <c r="AY61">
        <v>7.2667000000000002</v>
      </c>
      <c r="AZ61">
        <v>3.9333</v>
      </c>
      <c r="BA61">
        <v>-3.3332999999999999</v>
      </c>
      <c r="BB61">
        <v>5.7667000000000002</v>
      </c>
      <c r="BC61">
        <v>0.64768999999999999</v>
      </c>
      <c r="BD61">
        <v>0.63761000000000001</v>
      </c>
      <c r="BE61">
        <v>0.65600000000000003</v>
      </c>
      <c r="BF61">
        <v>0.67</v>
      </c>
      <c r="BG61">
        <v>7.25</v>
      </c>
      <c r="BH61">
        <v>-4.125</v>
      </c>
      <c r="BI61">
        <v>4.4000000000000004</v>
      </c>
      <c r="BJ61">
        <v>-4</v>
      </c>
      <c r="BK61">
        <v>79</v>
      </c>
      <c r="BL61">
        <v>0.29114000000000001</v>
      </c>
      <c r="BM61">
        <v>0.58228000000000002</v>
      </c>
      <c r="BN61">
        <v>4.7037000000000004</v>
      </c>
      <c r="BO61">
        <v>7.3888999999999996</v>
      </c>
      <c r="BP61">
        <v>0.56667000000000001</v>
      </c>
      <c r="BQ61">
        <v>0.66666999999999998</v>
      </c>
    </row>
    <row r="62" spans="1:69" x14ac:dyDescent="0.2">
      <c r="A62">
        <v>50</v>
      </c>
      <c r="B62">
        <v>1</v>
      </c>
      <c r="C62">
        <v>49</v>
      </c>
      <c r="D62">
        <v>2</v>
      </c>
      <c r="E62" t="s">
        <v>33</v>
      </c>
      <c r="F62" t="s">
        <v>30</v>
      </c>
      <c r="G62">
        <v>22</v>
      </c>
      <c r="H62">
        <v>0.46250000000000002</v>
      </c>
      <c r="I62">
        <v>1.8935</v>
      </c>
      <c r="J62">
        <v>1.8514999999999999</v>
      </c>
      <c r="K62">
        <v>0.65832999999999997</v>
      </c>
      <c r="L62">
        <v>0.625</v>
      </c>
      <c r="M62">
        <v>0.84277000000000002</v>
      </c>
      <c r="N62">
        <v>0.21667</v>
      </c>
      <c r="O62">
        <v>0.71667000000000003</v>
      </c>
      <c r="P62">
        <v>0.61667000000000005</v>
      </c>
      <c r="Q62">
        <v>0.83333000000000002</v>
      </c>
      <c r="R62">
        <v>2.1970999999999998</v>
      </c>
      <c r="S62">
        <v>3.75</v>
      </c>
      <c r="T62">
        <v>0.48</v>
      </c>
      <c r="U62">
        <v>0.375</v>
      </c>
      <c r="V62">
        <v>0.5</v>
      </c>
      <c r="W62">
        <v>0.46154000000000001</v>
      </c>
      <c r="X62">
        <v>0.68571000000000004</v>
      </c>
      <c r="Y62">
        <v>0.70369999999999999</v>
      </c>
      <c r="Z62">
        <v>0.59375</v>
      </c>
      <c r="AA62">
        <v>0.65385000000000004</v>
      </c>
      <c r="AB62">
        <v>15</v>
      </c>
      <c r="AC62">
        <v>-7.2535999999999998E-3</v>
      </c>
      <c r="AD62">
        <v>-0.20091999999999999</v>
      </c>
      <c r="AE62">
        <v>5</v>
      </c>
      <c r="AF62">
        <v>0.60502999999999996</v>
      </c>
      <c r="AG62">
        <v>0.58531</v>
      </c>
      <c r="AH62">
        <v>0.61667000000000005</v>
      </c>
      <c r="AI62">
        <v>0.73333000000000004</v>
      </c>
      <c r="AJ62">
        <v>0.42537999999999998</v>
      </c>
      <c r="AK62">
        <v>1.9354</v>
      </c>
      <c r="AL62">
        <v>21.433299999999999</v>
      </c>
      <c r="AM62">
        <v>0.53332999999999997</v>
      </c>
      <c r="AN62">
        <v>0.5</v>
      </c>
      <c r="AO62">
        <v>1.6507000000000001</v>
      </c>
      <c r="AP62">
        <v>5.5</v>
      </c>
      <c r="AQ62">
        <v>32.770800000000001</v>
      </c>
      <c r="AR62">
        <v>15</v>
      </c>
      <c r="AS62">
        <v>17</v>
      </c>
      <c r="AT62">
        <v>5.7907999999999999</v>
      </c>
      <c r="AU62">
        <v>2.4365000000000001</v>
      </c>
      <c r="AV62">
        <v>13.6167</v>
      </c>
      <c r="AW62">
        <v>41</v>
      </c>
      <c r="AX62">
        <v>22.65</v>
      </c>
      <c r="AY62">
        <v>13.9</v>
      </c>
      <c r="AZ62">
        <v>13.2667</v>
      </c>
      <c r="BA62">
        <v>-0.63332999999999995</v>
      </c>
      <c r="BB62">
        <v>22.283300000000001</v>
      </c>
      <c r="BC62">
        <v>0.45136999999999999</v>
      </c>
      <c r="BD62">
        <v>0.52176999999999996</v>
      </c>
      <c r="BE62">
        <v>0.48504000000000003</v>
      </c>
      <c r="BF62">
        <v>0.53556000000000004</v>
      </c>
      <c r="BG62">
        <v>-2.75</v>
      </c>
      <c r="BH62">
        <v>-5.6364000000000001</v>
      </c>
      <c r="BI62">
        <v>1.8</v>
      </c>
      <c r="BJ62">
        <v>-33.857100000000003</v>
      </c>
      <c r="BK62">
        <v>77</v>
      </c>
      <c r="BL62">
        <v>0.36364000000000002</v>
      </c>
      <c r="BM62">
        <v>0.42857000000000001</v>
      </c>
      <c r="BN62">
        <v>21</v>
      </c>
      <c r="BO62">
        <v>21.8462</v>
      </c>
      <c r="BP62">
        <v>0.53332999999999997</v>
      </c>
      <c r="BQ62">
        <v>0.5</v>
      </c>
    </row>
    <row r="63" spans="1:69" x14ac:dyDescent="0.2">
      <c r="A63">
        <v>42</v>
      </c>
      <c r="B63">
        <v>1</v>
      </c>
      <c r="C63">
        <v>41</v>
      </c>
      <c r="D63">
        <v>11</v>
      </c>
      <c r="E63" t="s">
        <v>33</v>
      </c>
      <c r="F63" t="s">
        <v>30</v>
      </c>
      <c r="G63">
        <v>22</v>
      </c>
      <c r="H63">
        <v>0.1125</v>
      </c>
      <c r="I63">
        <v>0.83714</v>
      </c>
      <c r="J63">
        <v>8.2485999999999997</v>
      </c>
      <c r="K63">
        <v>0.58333000000000002</v>
      </c>
      <c r="L63">
        <v>0.6</v>
      </c>
      <c r="M63">
        <v>3.1236999999999999</v>
      </c>
      <c r="N63">
        <v>6.64</v>
      </c>
      <c r="O63">
        <v>6.5683999999999996</v>
      </c>
      <c r="P63">
        <v>0.96</v>
      </c>
      <c r="Q63">
        <v>0.84211000000000003</v>
      </c>
      <c r="R63">
        <v>4.4607000000000001</v>
      </c>
      <c r="S63">
        <v>38.75</v>
      </c>
      <c r="T63">
        <v>0.11111</v>
      </c>
      <c r="U63">
        <v>0.21052999999999999</v>
      </c>
      <c r="V63">
        <v>5.2631999999999998E-2</v>
      </c>
      <c r="W63">
        <v>8.3333000000000004E-2</v>
      </c>
      <c r="X63">
        <v>0.58065</v>
      </c>
      <c r="Y63">
        <v>0.53332999999999997</v>
      </c>
      <c r="Z63">
        <v>0.56667000000000001</v>
      </c>
      <c r="AA63">
        <v>0.65517000000000003</v>
      </c>
      <c r="AB63">
        <v>9</v>
      </c>
      <c r="AC63">
        <v>0.1038</v>
      </c>
      <c r="AD63">
        <v>0.73982000000000003</v>
      </c>
      <c r="AE63">
        <v>5</v>
      </c>
      <c r="AF63">
        <v>0.49944</v>
      </c>
      <c r="AG63">
        <v>0.47010999999999997</v>
      </c>
      <c r="AH63">
        <v>0.7</v>
      </c>
      <c r="AI63">
        <v>0.71667000000000003</v>
      </c>
      <c r="AJ63">
        <v>5.2618999999999998</v>
      </c>
      <c r="AK63">
        <v>14.0238</v>
      </c>
      <c r="AL63">
        <v>13.85</v>
      </c>
      <c r="AM63">
        <v>0.63332999999999995</v>
      </c>
      <c r="AN63">
        <v>0.56667000000000001</v>
      </c>
      <c r="AO63">
        <v>11.75</v>
      </c>
      <c r="AP63">
        <v>16.579499999999999</v>
      </c>
      <c r="AQ63">
        <v>3.2101000000000002</v>
      </c>
      <c r="AR63">
        <v>10</v>
      </c>
      <c r="AS63">
        <v>10</v>
      </c>
      <c r="AT63">
        <v>7.8174999999999999</v>
      </c>
      <c r="AU63">
        <v>9.2062000000000008</v>
      </c>
      <c r="AV63">
        <v>19.716699999999999</v>
      </c>
      <c r="AW63">
        <v>17</v>
      </c>
      <c r="AX63">
        <v>15.887499999999999</v>
      </c>
      <c r="AY63">
        <v>17.333300000000001</v>
      </c>
      <c r="AZ63">
        <v>16.466699999999999</v>
      </c>
      <c r="BA63">
        <v>-0.86667000000000005</v>
      </c>
      <c r="BB63">
        <v>19.5</v>
      </c>
      <c r="BC63">
        <v>0.53200000000000003</v>
      </c>
      <c r="BD63">
        <v>0.56000000000000005</v>
      </c>
      <c r="BE63">
        <v>0.61197999999999997</v>
      </c>
      <c r="BF63">
        <v>0.62846999999999997</v>
      </c>
      <c r="BG63">
        <v>19</v>
      </c>
      <c r="BH63">
        <v>-17.428599999999999</v>
      </c>
      <c r="BI63">
        <v>25.285699999999999</v>
      </c>
      <c r="BJ63">
        <v>-14.3529</v>
      </c>
      <c r="BK63">
        <v>68</v>
      </c>
      <c r="BL63">
        <v>0.10294</v>
      </c>
      <c r="BM63">
        <v>0.42647000000000002</v>
      </c>
      <c r="BN63">
        <v>15.6889</v>
      </c>
      <c r="BO63">
        <v>27.0444</v>
      </c>
      <c r="BP63">
        <v>0.63332999999999995</v>
      </c>
      <c r="BQ63">
        <v>0.56667000000000001</v>
      </c>
    </row>
    <row r="64" spans="1:69" x14ac:dyDescent="0.2">
      <c r="A64">
        <v>33</v>
      </c>
      <c r="B64">
        <v>17</v>
      </c>
      <c r="C64">
        <v>16</v>
      </c>
      <c r="D64">
        <v>7</v>
      </c>
      <c r="E64" t="s">
        <v>33</v>
      </c>
      <c r="F64" t="s">
        <v>30</v>
      </c>
      <c r="G64">
        <v>24</v>
      </c>
      <c r="H64">
        <v>0.91249999999999998</v>
      </c>
      <c r="I64">
        <v>0.47159000000000001</v>
      </c>
      <c r="J64">
        <v>1.4801</v>
      </c>
      <c r="K64">
        <v>0.73333000000000004</v>
      </c>
      <c r="L64">
        <v>0.69167000000000001</v>
      </c>
      <c r="M64">
        <v>2.1536</v>
      </c>
      <c r="N64">
        <v>0.53932999999999998</v>
      </c>
      <c r="O64">
        <v>0.77419000000000004</v>
      </c>
      <c r="P64">
        <v>0.62921000000000005</v>
      </c>
      <c r="Q64">
        <v>0.70967999999999998</v>
      </c>
      <c r="R64">
        <v>3.4358</v>
      </c>
      <c r="S64">
        <v>41.25</v>
      </c>
      <c r="T64">
        <v>0.95833000000000002</v>
      </c>
      <c r="U64">
        <v>0.8</v>
      </c>
      <c r="V64">
        <v>0.89473999999999998</v>
      </c>
      <c r="W64">
        <v>0.95455000000000001</v>
      </c>
      <c r="X64">
        <v>0.75</v>
      </c>
      <c r="Y64">
        <v>0.85714000000000001</v>
      </c>
      <c r="Z64">
        <v>0.62963000000000002</v>
      </c>
      <c r="AA64">
        <v>0.68966000000000005</v>
      </c>
      <c r="AB64">
        <v>12</v>
      </c>
      <c r="AC64">
        <v>0.23519000000000001</v>
      </c>
      <c r="AD64">
        <v>-0.21631</v>
      </c>
      <c r="AE64">
        <v>7</v>
      </c>
      <c r="AF64">
        <v>0.67222000000000004</v>
      </c>
      <c r="AG64">
        <v>0.66778000000000004</v>
      </c>
      <c r="AH64">
        <v>0.7</v>
      </c>
      <c r="AI64">
        <v>0.71667000000000003</v>
      </c>
      <c r="AJ64">
        <v>0.69047999999999998</v>
      </c>
      <c r="AK64">
        <v>1.0634999999999999</v>
      </c>
      <c r="AL64">
        <v>26.5167</v>
      </c>
      <c r="AM64">
        <v>0.66666999999999998</v>
      </c>
      <c r="AN64">
        <v>0.53332999999999997</v>
      </c>
      <c r="AO64">
        <v>1.8516999999999999</v>
      </c>
      <c r="AP64">
        <v>0.54037000000000002</v>
      </c>
      <c r="AQ64">
        <v>3.2902</v>
      </c>
      <c r="AR64">
        <v>16</v>
      </c>
      <c r="AS64">
        <v>8</v>
      </c>
      <c r="AT64">
        <v>1.1513</v>
      </c>
      <c r="AU64">
        <v>2.5594999999999999</v>
      </c>
      <c r="AV64">
        <v>10.5167</v>
      </c>
      <c r="AW64">
        <v>8</v>
      </c>
      <c r="AX64">
        <v>24.637499999999999</v>
      </c>
      <c r="AY64">
        <v>2.9333</v>
      </c>
      <c r="AZ64">
        <v>0.63332999999999995</v>
      </c>
      <c r="BA64">
        <v>-2.2999999999999998</v>
      </c>
      <c r="BB64">
        <v>9.15</v>
      </c>
      <c r="BC64">
        <v>0.45169999999999999</v>
      </c>
      <c r="BD64">
        <v>0.53125</v>
      </c>
      <c r="BE64">
        <v>0.47476000000000002</v>
      </c>
      <c r="BF64">
        <v>0.52654000000000001</v>
      </c>
      <c r="BG64">
        <v>-5.25</v>
      </c>
      <c r="BH64">
        <v>-17.75</v>
      </c>
      <c r="BI64">
        <v>0.15384999999999999</v>
      </c>
      <c r="BJ64">
        <v>-15.6364</v>
      </c>
      <c r="BK64">
        <v>78</v>
      </c>
      <c r="BL64">
        <v>0.58974000000000004</v>
      </c>
      <c r="BM64">
        <v>0.44872000000000001</v>
      </c>
      <c r="BN64">
        <v>24.627500000000001</v>
      </c>
      <c r="BO64">
        <v>24.372499999999999</v>
      </c>
      <c r="BP64">
        <v>0.66666999999999998</v>
      </c>
      <c r="BQ64">
        <v>0.53332999999999997</v>
      </c>
    </row>
    <row r="65" spans="1:69" x14ac:dyDescent="0.2">
      <c r="A65">
        <v>25</v>
      </c>
      <c r="B65">
        <v>1</v>
      </c>
      <c r="C65">
        <v>24</v>
      </c>
      <c r="D65">
        <v>5</v>
      </c>
      <c r="E65" t="s">
        <v>33</v>
      </c>
      <c r="F65" t="s">
        <v>30</v>
      </c>
      <c r="G65">
        <v>19</v>
      </c>
      <c r="H65">
        <v>0.53749999999999998</v>
      </c>
      <c r="I65">
        <v>1.284</v>
      </c>
      <c r="J65">
        <v>1.7142999999999999</v>
      </c>
      <c r="K65">
        <v>0.70833000000000002</v>
      </c>
      <c r="L65">
        <v>0.75</v>
      </c>
      <c r="M65">
        <v>1.867</v>
      </c>
      <c r="N65">
        <v>1.3</v>
      </c>
      <c r="O65">
        <v>1.0333000000000001</v>
      </c>
      <c r="P65">
        <v>0.75</v>
      </c>
      <c r="Q65">
        <v>0.75</v>
      </c>
      <c r="R65">
        <v>3.0093999999999999</v>
      </c>
      <c r="S65">
        <v>3.75</v>
      </c>
      <c r="T65">
        <v>0.625</v>
      </c>
      <c r="U65">
        <v>0.5</v>
      </c>
      <c r="V65">
        <v>0.31579000000000002</v>
      </c>
      <c r="W65">
        <v>0.68420999999999998</v>
      </c>
      <c r="X65">
        <v>0.62856999999999996</v>
      </c>
      <c r="Y65">
        <v>0.66666999999999998</v>
      </c>
      <c r="Z65">
        <v>0.78571000000000002</v>
      </c>
      <c r="AA65">
        <v>0.79166999999999998</v>
      </c>
      <c r="AB65">
        <v>13</v>
      </c>
      <c r="AC65">
        <v>0.78456999999999999</v>
      </c>
      <c r="AD65">
        <v>0.69147999999999998</v>
      </c>
      <c r="AE65">
        <v>2</v>
      </c>
      <c r="AF65">
        <v>0.61875000000000002</v>
      </c>
      <c r="AG65">
        <v>0.63832999999999995</v>
      </c>
      <c r="AH65">
        <v>0.78332999999999997</v>
      </c>
      <c r="AI65">
        <v>0.8</v>
      </c>
      <c r="AJ65">
        <v>1.3061</v>
      </c>
      <c r="AK65">
        <v>1.9836</v>
      </c>
      <c r="AL65">
        <v>12.1</v>
      </c>
      <c r="AM65">
        <v>0.56667000000000001</v>
      </c>
      <c r="AN65">
        <v>0.53332999999999997</v>
      </c>
      <c r="AO65">
        <v>2.4615</v>
      </c>
      <c r="AP65">
        <v>3.3967999999999998</v>
      </c>
      <c r="AQ65">
        <v>-10.9869</v>
      </c>
      <c r="AR65">
        <v>16</v>
      </c>
      <c r="AS65">
        <v>9</v>
      </c>
      <c r="AT65">
        <v>1.5778000000000001</v>
      </c>
      <c r="AU65">
        <v>1.4</v>
      </c>
      <c r="AV65">
        <v>5.0833000000000004</v>
      </c>
      <c r="AW65">
        <v>40</v>
      </c>
      <c r="AX65">
        <v>13.4375</v>
      </c>
      <c r="AY65">
        <v>2.6333000000000002</v>
      </c>
      <c r="AZ65">
        <v>2.9</v>
      </c>
      <c r="BA65">
        <v>0.26667000000000002</v>
      </c>
      <c r="BB65">
        <v>4.7</v>
      </c>
      <c r="BC65">
        <v>0.57579999999999998</v>
      </c>
      <c r="BD65">
        <v>0.59831999999999996</v>
      </c>
      <c r="BE65">
        <v>0.58926000000000001</v>
      </c>
      <c r="BF65">
        <v>0.61111000000000004</v>
      </c>
      <c r="BG65">
        <v>1.5385</v>
      </c>
      <c r="BH65">
        <v>-13.25</v>
      </c>
      <c r="BI65">
        <v>0.35714000000000001</v>
      </c>
      <c r="BJ65">
        <v>-3.4443999999999999</v>
      </c>
      <c r="BK65">
        <v>80</v>
      </c>
      <c r="BL65">
        <v>0.33750000000000002</v>
      </c>
      <c r="BM65">
        <v>0.45</v>
      </c>
      <c r="BN65">
        <v>13.7925</v>
      </c>
      <c r="BO65">
        <v>13.490600000000001</v>
      </c>
      <c r="BP65">
        <v>0.56667000000000001</v>
      </c>
      <c r="BQ65">
        <v>0.53332999999999997</v>
      </c>
    </row>
    <row r="66" spans="1:69" x14ac:dyDescent="0.2">
      <c r="A66">
        <v>46</v>
      </c>
      <c r="B66">
        <v>2</v>
      </c>
      <c r="C66">
        <v>44</v>
      </c>
      <c r="D66">
        <v>11</v>
      </c>
      <c r="E66" t="s">
        <v>33</v>
      </c>
      <c r="F66" t="s">
        <v>30</v>
      </c>
      <c r="G66">
        <v>27</v>
      </c>
      <c r="H66">
        <v>0.58750000000000002</v>
      </c>
      <c r="I66">
        <v>0.90666999999999998</v>
      </c>
      <c r="J66">
        <v>9.3289000000000009</v>
      </c>
      <c r="K66">
        <v>0.625</v>
      </c>
      <c r="L66">
        <v>0.69167000000000001</v>
      </c>
      <c r="M66">
        <v>1.6887000000000001</v>
      </c>
      <c r="N66">
        <v>3.9129999999999998</v>
      </c>
      <c r="O66">
        <v>3.1175999999999999</v>
      </c>
      <c r="P66">
        <v>0.69564999999999999</v>
      </c>
      <c r="Q66">
        <v>0.60784000000000005</v>
      </c>
      <c r="R66">
        <v>3.7543000000000002</v>
      </c>
      <c r="S66">
        <v>8.75</v>
      </c>
      <c r="T66">
        <v>0.68420999999999998</v>
      </c>
      <c r="U66">
        <v>0.75</v>
      </c>
      <c r="V66">
        <v>0.44444</v>
      </c>
      <c r="W66">
        <v>0.47826000000000002</v>
      </c>
      <c r="X66">
        <v>0.53332999999999997</v>
      </c>
      <c r="Y66">
        <v>0.72726999999999997</v>
      </c>
      <c r="Z66">
        <v>0.55556000000000005</v>
      </c>
      <c r="AA66">
        <v>0.66666999999999998</v>
      </c>
      <c r="AB66">
        <v>10</v>
      </c>
      <c r="AC66">
        <v>0.14366999999999999</v>
      </c>
      <c r="AD66">
        <v>1.3295999999999999</v>
      </c>
      <c r="AE66">
        <v>6</v>
      </c>
      <c r="AF66">
        <v>0.53097000000000005</v>
      </c>
      <c r="AG66">
        <v>0.54200000000000004</v>
      </c>
      <c r="AH66">
        <v>0.63332999999999995</v>
      </c>
      <c r="AI66">
        <v>0.66666999999999998</v>
      </c>
      <c r="AJ66">
        <v>0.13158</v>
      </c>
      <c r="AK66">
        <v>6.8875999999999999</v>
      </c>
      <c r="AL66">
        <v>19.916699999999999</v>
      </c>
      <c r="AM66">
        <v>0.6</v>
      </c>
      <c r="AN66">
        <v>0.6</v>
      </c>
      <c r="AO66">
        <v>4.3158000000000003</v>
      </c>
      <c r="AP66">
        <v>9.4593000000000007</v>
      </c>
      <c r="AQ66">
        <v>-11.382899999999999</v>
      </c>
      <c r="AR66">
        <v>14</v>
      </c>
      <c r="AS66">
        <v>6</v>
      </c>
      <c r="AT66">
        <v>11.760899999999999</v>
      </c>
      <c r="AU66">
        <v>6.8981000000000003</v>
      </c>
      <c r="AV66">
        <v>15.941700000000001</v>
      </c>
      <c r="AW66">
        <v>42</v>
      </c>
      <c r="AX66">
        <v>19.05</v>
      </c>
      <c r="AY66">
        <v>9.4</v>
      </c>
      <c r="AZ66">
        <v>9.6</v>
      </c>
      <c r="BA66">
        <v>0.2</v>
      </c>
      <c r="BB66">
        <v>13.3</v>
      </c>
      <c r="BC66">
        <v>0.52710999999999997</v>
      </c>
      <c r="BD66">
        <v>0.56222000000000005</v>
      </c>
      <c r="BE66">
        <v>0.68186000000000002</v>
      </c>
      <c r="BF66">
        <v>0.69293000000000005</v>
      </c>
      <c r="BG66">
        <v>5.4443999999999999</v>
      </c>
      <c r="BH66">
        <v>-18.538499999999999</v>
      </c>
      <c r="BI66">
        <v>4.5999999999999996</v>
      </c>
      <c r="BJ66">
        <v>-8</v>
      </c>
      <c r="BK66">
        <v>79</v>
      </c>
      <c r="BL66">
        <v>0.34177000000000002</v>
      </c>
      <c r="BM66">
        <v>0.40505999999999998</v>
      </c>
      <c r="BN66">
        <v>20.451000000000001</v>
      </c>
      <c r="BO66">
        <v>23.117599999999999</v>
      </c>
      <c r="BP66">
        <v>0.6</v>
      </c>
      <c r="BQ66">
        <v>0.6</v>
      </c>
    </row>
    <row r="67" spans="1:69" x14ac:dyDescent="0.2">
      <c r="A67">
        <v>41</v>
      </c>
      <c r="B67">
        <v>2</v>
      </c>
      <c r="C67">
        <v>39</v>
      </c>
      <c r="D67">
        <v>12</v>
      </c>
      <c r="E67" t="s">
        <v>33</v>
      </c>
      <c r="F67" t="s">
        <v>30</v>
      </c>
      <c r="G67">
        <v>23</v>
      </c>
      <c r="H67">
        <v>0.95</v>
      </c>
      <c r="I67">
        <v>4.0356000000000003E-2</v>
      </c>
      <c r="J67">
        <v>0.19083</v>
      </c>
      <c r="K67">
        <v>0.71667000000000003</v>
      </c>
      <c r="L67">
        <v>0.70833000000000002</v>
      </c>
      <c r="M67">
        <v>1.6404000000000001</v>
      </c>
      <c r="N67">
        <v>0.30851000000000001</v>
      </c>
      <c r="O67">
        <v>0.11538</v>
      </c>
      <c r="P67">
        <v>0.55318999999999996</v>
      </c>
      <c r="Q67">
        <v>0.84614999999999996</v>
      </c>
      <c r="R67">
        <v>3.3948</v>
      </c>
      <c r="S67">
        <v>45</v>
      </c>
      <c r="T67">
        <v>0.95652000000000004</v>
      </c>
      <c r="U67">
        <v>0.875</v>
      </c>
      <c r="V67">
        <v>0.95455000000000001</v>
      </c>
      <c r="W67">
        <v>1</v>
      </c>
      <c r="X67">
        <v>0.6875</v>
      </c>
      <c r="Y67">
        <v>0.85714000000000001</v>
      </c>
      <c r="Z67">
        <v>0.72726999999999997</v>
      </c>
      <c r="AA67">
        <v>0.59258999999999995</v>
      </c>
      <c r="AB67">
        <v>9</v>
      </c>
      <c r="AC67">
        <v>-0.16830999999999999</v>
      </c>
      <c r="AD67">
        <v>0.21151</v>
      </c>
      <c r="AE67">
        <v>7</v>
      </c>
      <c r="AF67">
        <v>0.52654000000000001</v>
      </c>
      <c r="AG67">
        <v>0.54945999999999995</v>
      </c>
      <c r="AH67">
        <v>0.66666999999999998</v>
      </c>
      <c r="AI67">
        <v>0.68332999999999999</v>
      </c>
      <c r="AJ67">
        <v>1.325</v>
      </c>
      <c r="AK67">
        <v>0.15</v>
      </c>
      <c r="AL67">
        <v>17.033300000000001</v>
      </c>
      <c r="AM67">
        <v>0.56667000000000001</v>
      </c>
      <c r="AN67">
        <v>0.7</v>
      </c>
      <c r="AO67">
        <v>1.6943999999999999</v>
      </c>
      <c r="AP67">
        <v>2.9205000000000001</v>
      </c>
      <c r="AQ67">
        <v>4.7638999999999996</v>
      </c>
      <c r="AR67">
        <v>9</v>
      </c>
      <c r="AS67">
        <v>10</v>
      </c>
      <c r="AT67">
        <v>0.32149</v>
      </c>
      <c r="AU67">
        <v>1.5713999999999999</v>
      </c>
      <c r="AV67">
        <v>3.8167</v>
      </c>
      <c r="AW67">
        <v>7</v>
      </c>
      <c r="AX67">
        <v>18.675000000000001</v>
      </c>
      <c r="AY67">
        <v>3.5</v>
      </c>
      <c r="AZ67">
        <v>2.6333000000000002</v>
      </c>
      <c r="BA67">
        <v>-0.86667000000000005</v>
      </c>
      <c r="BB67">
        <v>4.2</v>
      </c>
      <c r="BC67">
        <v>0.47093000000000002</v>
      </c>
      <c r="BD67">
        <v>0.55062</v>
      </c>
      <c r="BE67">
        <v>0.54520999999999997</v>
      </c>
      <c r="BF67">
        <v>0.58150999999999997</v>
      </c>
      <c r="BG67">
        <v>2.6667000000000001</v>
      </c>
      <c r="BH67">
        <v>-3.4443999999999999</v>
      </c>
      <c r="BI67">
        <v>1.875</v>
      </c>
      <c r="BJ67">
        <v>-9</v>
      </c>
      <c r="BK67">
        <v>80</v>
      </c>
      <c r="BL67">
        <v>0.65</v>
      </c>
      <c r="BM67">
        <v>0.47499999999999998</v>
      </c>
      <c r="BN67">
        <v>17.5</v>
      </c>
      <c r="BO67">
        <v>17.574100000000001</v>
      </c>
      <c r="BP67">
        <v>0.56667000000000001</v>
      </c>
      <c r="BQ67">
        <v>0.7</v>
      </c>
    </row>
    <row r="68" spans="1:69" x14ac:dyDescent="0.2">
      <c r="A68">
        <v>47</v>
      </c>
      <c r="B68">
        <v>2</v>
      </c>
      <c r="C68">
        <v>45</v>
      </c>
      <c r="D68">
        <v>5</v>
      </c>
      <c r="E68" t="s">
        <v>33</v>
      </c>
      <c r="F68" t="s">
        <v>30</v>
      </c>
      <c r="G68">
        <v>20</v>
      </c>
      <c r="H68">
        <v>0.625</v>
      </c>
      <c r="I68">
        <v>2.1621000000000001</v>
      </c>
      <c r="J68">
        <v>8.8421000000000003</v>
      </c>
      <c r="K68">
        <v>0.79166999999999998</v>
      </c>
      <c r="L68">
        <v>0.74167000000000005</v>
      </c>
      <c r="M68">
        <v>1.8109999999999999</v>
      </c>
      <c r="N68">
        <v>0.97297</v>
      </c>
      <c r="O68">
        <v>0.54347999999999996</v>
      </c>
      <c r="P68">
        <v>0.75675999999999999</v>
      </c>
      <c r="Q68">
        <v>0.89129999999999998</v>
      </c>
      <c r="R68">
        <v>3.0543</v>
      </c>
      <c r="S68">
        <v>12.5</v>
      </c>
      <c r="T68">
        <v>0.57691999999999999</v>
      </c>
      <c r="U68">
        <v>0.64705999999999997</v>
      </c>
      <c r="V68">
        <v>0.63158000000000003</v>
      </c>
      <c r="W68">
        <v>0.66666999999999998</v>
      </c>
      <c r="X68">
        <v>0.80645</v>
      </c>
      <c r="Y68">
        <v>0.6875</v>
      </c>
      <c r="Z68">
        <v>0.84375</v>
      </c>
      <c r="AA68">
        <v>0.84</v>
      </c>
      <c r="AB68">
        <v>15</v>
      </c>
      <c r="AC68">
        <v>0.40856999999999999</v>
      </c>
      <c r="AD68">
        <v>0.96592</v>
      </c>
      <c r="AE68">
        <v>2</v>
      </c>
      <c r="AF68">
        <v>0.56557999999999997</v>
      </c>
      <c r="AG68">
        <v>0.52798999999999996</v>
      </c>
      <c r="AH68">
        <v>0.8</v>
      </c>
      <c r="AI68">
        <v>0.73333000000000004</v>
      </c>
      <c r="AJ68">
        <v>12.9375</v>
      </c>
      <c r="AK68">
        <v>6.625</v>
      </c>
      <c r="AL68">
        <v>21.5167</v>
      </c>
      <c r="AM68">
        <v>0.63332999999999995</v>
      </c>
      <c r="AN68">
        <v>0.56667000000000001</v>
      </c>
      <c r="AO68">
        <v>1.6364000000000001</v>
      </c>
      <c r="AP68">
        <v>16.519200000000001</v>
      </c>
      <c r="AQ68">
        <v>13.7143</v>
      </c>
      <c r="AR68">
        <v>11</v>
      </c>
      <c r="AS68">
        <v>9</v>
      </c>
      <c r="AT68">
        <v>6.2823000000000002</v>
      </c>
      <c r="AU68">
        <v>13.078099999999999</v>
      </c>
      <c r="AV68">
        <v>12.7417</v>
      </c>
      <c r="AW68">
        <v>35</v>
      </c>
      <c r="AX68">
        <v>21.637499999999999</v>
      </c>
      <c r="AY68">
        <v>5.8666999999999998</v>
      </c>
      <c r="AZ68">
        <v>1.6667000000000001</v>
      </c>
      <c r="BA68">
        <v>-4.2</v>
      </c>
      <c r="BB68">
        <v>8.0333000000000006</v>
      </c>
      <c r="BC68">
        <v>0.55705000000000005</v>
      </c>
      <c r="BD68">
        <v>0.61578999999999995</v>
      </c>
      <c r="BE68">
        <v>0.66691</v>
      </c>
      <c r="BF68">
        <v>0.64770000000000005</v>
      </c>
      <c r="BG68">
        <v>1.5713999999999999</v>
      </c>
      <c r="BH68">
        <v>-15</v>
      </c>
      <c r="BI68">
        <v>5</v>
      </c>
      <c r="BJ68">
        <v>-25.285699999999999</v>
      </c>
      <c r="BK68">
        <v>80</v>
      </c>
      <c r="BL68">
        <v>0.45</v>
      </c>
      <c r="BM68">
        <v>0.48749999999999999</v>
      </c>
      <c r="BN68">
        <v>21.576899999999998</v>
      </c>
      <c r="BO68">
        <v>21.230799999999999</v>
      </c>
      <c r="BP68">
        <v>0.63332999999999995</v>
      </c>
      <c r="BQ68">
        <v>0.56667000000000001</v>
      </c>
    </row>
    <row r="69" spans="1:69" x14ac:dyDescent="0.2">
      <c r="A69">
        <v>36</v>
      </c>
      <c r="B69">
        <v>3</v>
      </c>
      <c r="C69">
        <v>33</v>
      </c>
      <c r="D69">
        <v>10</v>
      </c>
      <c r="E69" t="s">
        <v>33</v>
      </c>
      <c r="F69" t="s">
        <v>31</v>
      </c>
      <c r="G69">
        <v>27</v>
      </c>
      <c r="H69">
        <v>0.58750000000000002</v>
      </c>
      <c r="I69">
        <v>1.4984</v>
      </c>
      <c r="J69">
        <v>3.371</v>
      </c>
      <c r="K69">
        <v>0.72499999999999998</v>
      </c>
      <c r="L69">
        <v>0.73333000000000004</v>
      </c>
      <c r="M69">
        <v>1.21</v>
      </c>
      <c r="N69">
        <v>1.0606</v>
      </c>
      <c r="O69">
        <v>1.0741000000000001</v>
      </c>
      <c r="P69">
        <v>0.60606000000000004</v>
      </c>
      <c r="Q69">
        <v>0.61111000000000004</v>
      </c>
      <c r="R69">
        <v>1.7034</v>
      </c>
      <c r="S69">
        <v>8.75</v>
      </c>
      <c r="T69">
        <v>0.73912999999999995</v>
      </c>
      <c r="U69">
        <v>0.47367999999999999</v>
      </c>
      <c r="V69">
        <v>0.6</v>
      </c>
      <c r="W69">
        <v>0.5</v>
      </c>
      <c r="X69">
        <v>0.68571000000000004</v>
      </c>
      <c r="Y69">
        <v>0.64515999999999996</v>
      </c>
      <c r="Z69">
        <v>0.8</v>
      </c>
      <c r="AA69">
        <v>0.79310000000000003</v>
      </c>
      <c r="AB69">
        <v>11</v>
      </c>
      <c r="AC69">
        <v>0.66961999999999999</v>
      </c>
      <c r="AD69">
        <v>1.1637</v>
      </c>
      <c r="AE69">
        <v>6</v>
      </c>
      <c r="AF69">
        <v>0.65163000000000004</v>
      </c>
      <c r="AG69">
        <v>0.62977000000000005</v>
      </c>
      <c r="AH69">
        <v>0.63332999999999995</v>
      </c>
      <c r="AI69">
        <v>0.73333000000000004</v>
      </c>
      <c r="AJ69">
        <v>1.1721999999999999</v>
      </c>
      <c r="AK69">
        <v>7.4450000000000003</v>
      </c>
      <c r="AL69">
        <v>19.833300000000001</v>
      </c>
      <c r="AM69">
        <v>0.53332999999999997</v>
      </c>
      <c r="AN69">
        <v>0.46666999999999997</v>
      </c>
      <c r="AO69">
        <v>8.2443000000000008</v>
      </c>
      <c r="AP69">
        <v>7.8413000000000004</v>
      </c>
      <c r="AQ69">
        <v>5.7587000000000002</v>
      </c>
      <c r="AR69">
        <v>12</v>
      </c>
      <c r="AS69">
        <v>12</v>
      </c>
      <c r="AT69">
        <v>3.3904999999999998</v>
      </c>
      <c r="AU69">
        <v>2.8094999999999999</v>
      </c>
      <c r="AV69">
        <v>2.7332999999999998</v>
      </c>
      <c r="AW69">
        <v>35</v>
      </c>
      <c r="AX69">
        <v>11.737500000000001</v>
      </c>
      <c r="AY69">
        <v>8.2667000000000002</v>
      </c>
      <c r="AZ69">
        <v>3.8</v>
      </c>
      <c r="BA69">
        <v>-4.4667000000000003</v>
      </c>
      <c r="BB69">
        <v>8.1333000000000002</v>
      </c>
      <c r="BC69">
        <v>0.57506000000000002</v>
      </c>
      <c r="BD69">
        <v>0.61702999999999997</v>
      </c>
      <c r="BE69">
        <v>0.64381999999999995</v>
      </c>
      <c r="BF69">
        <v>0.68181999999999998</v>
      </c>
      <c r="BG69">
        <v>-0.44444</v>
      </c>
      <c r="BH69">
        <v>-1.9</v>
      </c>
      <c r="BI69">
        <v>0.92857000000000001</v>
      </c>
      <c r="BJ69">
        <v>-6.2857000000000003</v>
      </c>
      <c r="BK69">
        <v>79</v>
      </c>
      <c r="BL69">
        <v>0.45569999999999999</v>
      </c>
      <c r="BM69">
        <v>0.50632999999999995</v>
      </c>
      <c r="BN69">
        <v>10.8269</v>
      </c>
      <c r="BO69">
        <v>9.8653999999999993</v>
      </c>
      <c r="BP69">
        <v>0.53332999999999997</v>
      </c>
      <c r="BQ69">
        <v>0.46666999999999997</v>
      </c>
    </row>
    <row r="70" spans="1:69" x14ac:dyDescent="0.2">
      <c r="A70">
        <v>45</v>
      </c>
      <c r="B70">
        <v>3</v>
      </c>
      <c r="C70">
        <v>42</v>
      </c>
      <c r="D70">
        <v>4</v>
      </c>
      <c r="E70" t="s">
        <v>33</v>
      </c>
      <c r="F70" t="s">
        <v>30</v>
      </c>
      <c r="G70">
        <v>22</v>
      </c>
      <c r="H70">
        <v>0.53749999999999998</v>
      </c>
      <c r="I70">
        <v>0.87463000000000002</v>
      </c>
      <c r="J70">
        <v>1.5209999999999999</v>
      </c>
      <c r="K70">
        <v>0.69167000000000001</v>
      </c>
      <c r="L70">
        <v>0.71667000000000003</v>
      </c>
      <c r="M70">
        <v>1.5274000000000001</v>
      </c>
      <c r="N70">
        <v>0.3125</v>
      </c>
      <c r="O70">
        <v>0.26785999999999999</v>
      </c>
      <c r="P70">
        <v>0.5625</v>
      </c>
      <c r="Q70">
        <v>0.71428999999999998</v>
      </c>
      <c r="R70">
        <v>2.2921999999999998</v>
      </c>
      <c r="S70">
        <v>3.75</v>
      </c>
      <c r="T70">
        <v>0.5625</v>
      </c>
      <c r="U70">
        <v>0.57142999999999999</v>
      </c>
      <c r="V70">
        <v>0.58333000000000002</v>
      </c>
      <c r="W70">
        <v>0.42104999999999998</v>
      </c>
      <c r="X70">
        <v>0.76666999999999996</v>
      </c>
      <c r="Y70">
        <v>0.6</v>
      </c>
      <c r="Z70">
        <v>0.67647000000000002</v>
      </c>
      <c r="AA70">
        <v>0.73077000000000003</v>
      </c>
      <c r="AB70">
        <v>15</v>
      </c>
      <c r="AC70">
        <v>0.24471999999999999</v>
      </c>
      <c r="AD70">
        <v>0.37658999999999998</v>
      </c>
      <c r="AE70">
        <v>5</v>
      </c>
      <c r="AF70">
        <v>0.63251000000000002</v>
      </c>
      <c r="AG70">
        <v>0.63180999999999998</v>
      </c>
      <c r="AH70">
        <v>0.63332999999999995</v>
      </c>
      <c r="AI70">
        <v>0.68332999999999999</v>
      </c>
      <c r="AJ70">
        <v>1.1315999999999999</v>
      </c>
      <c r="AK70">
        <v>0.30621999999999999</v>
      </c>
      <c r="AL70">
        <v>19.783300000000001</v>
      </c>
      <c r="AM70">
        <v>0.6</v>
      </c>
      <c r="AN70">
        <v>0.66666999999999998</v>
      </c>
      <c r="AO70">
        <v>2.2759999999999998</v>
      </c>
      <c r="AP70">
        <v>1.2222</v>
      </c>
      <c r="AQ70">
        <v>3.4887000000000001</v>
      </c>
      <c r="AR70">
        <v>12</v>
      </c>
      <c r="AS70">
        <v>12</v>
      </c>
      <c r="AT70">
        <v>0.91251000000000004</v>
      </c>
      <c r="AU70">
        <v>2.3624999999999998</v>
      </c>
      <c r="AV70">
        <v>1.6083000000000001</v>
      </c>
      <c r="AW70">
        <v>45</v>
      </c>
      <c r="AX70">
        <v>19.0625</v>
      </c>
      <c r="AY70">
        <v>6.6333000000000002</v>
      </c>
      <c r="AZ70">
        <v>3.2</v>
      </c>
      <c r="BA70">
        <v>-3.4333</v>
      </c>
      <c r="BB70">
        <v>16.55</v>
      </c>
      <c r="BC70">
        <v>0.49919000000000002</v>
      </c>
      <c r="BD70">
        <v>0.56023999999999996</v>
      </c>
      <c r="BE70">
        <v>0.50068000000000001</v>
      </c>
      <c r="BF70">
        <v>0.57181999999999999</v>
      </c>
      <c r="BG70">
        <v>1.3635999999999999</v>
      </c>
      <c r="BH70">
        <v>0.4</v>
      </c>
      <c r="BI70">
        <v>0.16667000000000001</v>
      </c>
      <c r="BJ70">
        <v>-4.2857000000000003</v>
      </c>
      <c r="BK70">
        <v>80</v>
      </c>
      <c r="BL70">
        <v>0.36249999999999999</v>
      </c>
      <c r="BM70">
        <v>0.48749999999999999</v>
      </c>
      <c r="BN70">
        <v>19.9434</v>
      </c>
      <c r="BO70">
        <v>19.867899999999999</v>
      </c>
      <c r="BP70">
        <v>0.6</v>
      </c>
      <c r="BQ70">
        <v>0.66666999999999998</v>
      </c>
    </row>
    <row r="71" spans="1:69" x14ac:dyDescent="0.2">
      <c r="A71">
        <v>46</v>
      </c>
      <c r="B71">
        <v>3</v>
      </c>
      <c r="C71">
        <v>43</v>
      </c>
      <c r="D71">
        <v>6</v>
      </c>
      <c r="E71" t="s">
        <v>33</v>
      </c>
      <c r="F71" t="s">
        <v>30</v>
      </c>
      <c r="G71">
        <v>19</v>
      </c>
      <c r="H71">
        <v>0.52500000000000002</v>
      </c>
      <c r="I71">
        <v>0.47731000000000001</v>
      </c>
      <c r="J71">
        <v>4.1360999999999999</v>
      </c>
      <c r="K71">
        <v>0.70833000000000002</v>
      </c>
      <c r="L71">
        <v>0.7</v>
      </c>
      <c r="M71">
        <v>2.4863</v>
      </c>
      <c r="N71">
        <v>0.82455999999999996</v>
      </c>
      <c r="O71">
        <v>1.1111</v>
      </c>
      <c r="P71">
        <v>0.52632000000000001</v>
      </c>
      <c r="Q71">
        <v>0.50793999999999995</v>
      </c>
      <c r="R71">
        <v>3.4144999999999999</v>
      </c>
      <c r="S71">
        <v>2.5</v>
      </c>
      <c r="T71">
        <v>0.76190000000000002</v>
      </c>
      <c r="U71">
        <v>0.78261000000000003</v>
      </c>
      <c r="V71">
        <v>0.4375</v>
      </c>
      <c r="W71">
        <v>0.05</v>
      </c>
      <c r="X71">
        <v>0.67742000000000002</v>
      </c>
      <c r="Y71">
        <v>0.76666999999999996</v>
      </c>
      <c r="Z71">
        <v>0.7</v>
      </c>
      <c r="AA71">
        <v>0.68966000000000005</v>
      </c>
      <c r="AB71">
        <v>14</v>
      </c>
      <c r="AC71">
        <v>0.45194000000000001</v>
      </c>
      <c r="AD71">
        <v>1.0798000000000001</v>
      </c>
      <c r="AE71">
        <v>5</v>
      </c>
      <c r="AF71">
        <v>0.65249000000000001</v>
      </c>
      <c r="AG71">
        <v>0.69177999999999995</v>
      </c>
      <c r="AH71">
        <v>0.85</v>
      </c>
      <c r="AI71">
        <v>0.85</v>
      </c>
      <c r="AJ71">
        <v>12.575200000000001</v>
      </c>
      <c r="AK71">
        <v>14.503299999999999</v>
      </c>
      <c r="AL71">
        <v>28.8</v>
      </c>
      <c r="AM71">
        <v>0.56667000000000001</v>
      </c>
      <c r="AN71">
        <v>0.66666999999999998</v>
      </c>
      <c r="AO71">
        <v>9.75</v>
      </c>
      <c r="AP71">
        <v>18.399999999999999</v>
      </c>
      <c r="AQ71">
        <v>-1.0625</v>
      </c>
      <c r="AR71">
        <v>18</v>
      </c>
      <c r="AS71">
        <v>16</v>
      </c>
      <c r="AT71">
        <v>1.1631</v>
      </c>
      <c r="AU71">
        <v>7.3026</v>
      </c>
      <c r="AV71">
        <v>4.4082999999999997</v>
      </c>
      <c r="AW71">
        <v>33</v>
      </c>
      <c r="AX71">
        <v>25.7</v>
      </c>
      <c r="AY71">
        <v>3.7332999999999998</v>
      </c>
      <c r="AZ71">
        <v>2.9</v>
      </c>
      <c r="BA71">
        <v>-0.83333000000000002</v>
      </c>
      <c r="BB71">
        <v>3.6833</v>
      </c>
      <c r="BC71">
        <v>0.50756000000000001</v>
      </c>
      <c r="BD71">
        <v>0.57142999999999999</v>
      </c>
      <c r="BE71">
        <v>0.61541000000000001</v>
      </c>
      <c r="BF71">
        <v>0.61706000000000005</v>
      </c>
      <c r="BG71">
        <v>5</v>
      </c>
      <c r="BH71">
        <v>-5.75</v>
      </c>
      <c r="BI71">
        <v>4.6875</v>
      </c>
      <c r="BJ71">
        <v>-5</v>
      </c>
      <c r="BK71">
        <v>80</v>
      </c>
      <c r="BL71">
        <v>0.3</v>
      </c>
      <c r="BM71">
        <v>0.5</v>
      </c>
      <c r="BN71">
        <v>28.7547</v>
      </c>
      <c r="BO71">
        <v>28.490600000000001</v>
      </c>
      <c r="BP71">
        <v>0.56667000000000001</v>
      </c>
      <c r="BQ71">
        <v>0.66666999999999998</v>
      </c>
    </row>
    <row r="72" spans="1:69" x14ac:dyDescent="0.2">
      <c r="A72">
        <v>48</v>
      </c>
      <c r="B72">
        <v>2</v>
      </c>
      <c r="C72">
        <v>46</v>
      </c>
      <c r="D72">
        <v>7</v>
      </c>
      <c r="E72" t="s">
        <v>33</v>
      </c>
      <c r="F72" t="s">
        <v>30</v>
      </c>
      <c r="G72">
        <v>20</v>
      </c>
      <c r="H72">
        <v>0.58750000000000002</v>
      </c>
      <c r="I72">
        <v>7.3940000000000001</v>
      </c>
      <c r="J72">
        <v>10.321099999999999</v>
      </c>
      <c r="K72">
        <v>0.69167000000000001</v>
      </c>
      <c r="L72">
        <v>0.7</v>
      </c>
      <c r="M72">
        <v>1.6911</v>
      </c>
      <c r="N72">
        <v>2.0148999999999999</v>
      </c>
      <c r="O72">
        <v>0.15093999999999999</v>
      </c>
      <c r="P72">
        <v>0.56716</v>
      </c>
      <c r="Q72">
        <v>0.69811000000000001</v>
      </c>
      <c r="R72">
        <v>3.3902999999999999</v>
      </c>
      <c r="S72">
        <v>8.75</v>
      </c>
      <c r="T72">
        <v>0.30435000000000001</v>
      </c>
      <c r="U72">
        <v>0.47619</v>
      </c>
      <c r="V72">
        <v>0.78947000000000001</v>
      </c>
      <c r="W72">
        <v>0.88234999999999997</v>
      </c>
      <c r="X72">
        <v>0.51612999999999998</v>
      </c>
      <c r="Y72">
        <v>0.56667000000000001</v>
      </c>
      <c r="Z72">
        <v>0.83333000000000002</v>
      </c>
      <c r="AA72">
        <v>0.86207</v>
      </c>
      <c r="AB72">
        <v>12</v>
      </c>
      <c r="AC72">
        <v>1.1349</v>
      </c>
      <c r="AD72">
        <v>1.6177999999999999</v>
      </c>
      <c r="AE72">
        <v>5</v>
      </c>
      <c r="AF72">
        <v>0.71811999999999998</v>
      </c>
      <c r="AG72">
        <v>0.78341000000000005</v>
      </c>
      <c r="AH72">
        <v>0.65</v>
      </c>
      <c r="AI72">
        <v>0.73333000000000004</v>
      </c>
      <c r="AJ72">
        <v>8.7070000000000007</v>
      </c>
      <c r="AK72">
        <v>11.648400000000001</v>
      </c>
      <c r="AL72">
        <v>14.85</v>
      </c>
      <c r="AM72">
        <v>0.43332999999999999</v>
      </c>
      <c r="AN72">
        <v>0.6</v>
      </c>
      <c r="AO72">
        <v>9.1999999999999993</v>
      </c>
      <c r="AP72">
        <v>14.3062</v>
      </c>
      <c r="AQ72">
        <v>2.1192000000000002</v>
      </c>
      <c r="AR72">
        <v>10</v>
      </c>
      <c r="AS72">
        <v>10</v>
      </c>
      <c r="AT72">
        <v>10.3241</v>
      </c>
      <c r="AU72">
        <v>11.6227</v>
      </c>
      <c r="AV72">
        <v>4.3917000000000002</v>
      </c>
      <c r="AW72">
        <v>38</v>
      </c>
      <c r="AX72">
        <v>17.012499999999999</v>
      </c>
      <c r="AY72">
        <v>4.4333</v>
      </c>
      <c r="AZ72">
        <v>2.4</v>
      </c>
      <c r="BA72">
        <v>-2.0333000000000001</v>
      </c>
      <c r="BB72">
        <v>4.4832999999999998</v>
      </c>
      <c r="BC72">
        <v>0.69064999999999999</v>
      </c>
      <c r="BD72">
        <v>0.69162999999999997</v>
      </c>
      <c r="BE72">
        <v>0.76422000000000001</v>
      </c>
      <c r="BF72">
        <v>0.70635000000000003</v>
      </c>
      <c r="BG72">
        <v>2.6364000000000001</v>
      </c>
      <c r="BH72">
        <v>-7.7778</v>
      </c>
      <c r="BI72">
        <v>2.7332999999999998</v>
      </c>
      <c r="BJ72">
        <v>-9.8000000000000007</v>
      </c>
      <c r="BK72">
        <v>76</v>
      </c>
      <c r="BL72">
        <v>0.28947000000000001</v>
      </c>
      <c r="BM72">
        <v>0.48683999999999999</v>
      </c>
      <c r="BN72">
        <v>15.6275</v>
      </c>
      <c r="BO72">
        <v>14.313700000000001</v>
      </c>
      <c r="BP72">
        <v>0.43332999999999999</v>
      </c>
      <c r="BQ72">
        <v>0.6</v>
      </c>
    </row>
    <row r="73" spans="1:69" x14ac:dyDescent="0.2">
      <c r="A73">
        <v>31</v>
      </c>
      <c r="B73">
        <v>7</v>
      </c>
      <c r="C73">
        <v>24</v>
      </c>
      <c r="D73">
        <v>7</v>
      </c>
      <c r="E73" t="s">
        <v>33</v>
      </c>
      <c r="F73" t="s">
        <v>31</v>
      </c>
      <c r="G73">
        <v>21</v>
      </c>
      <c r="H73">
        <v>0.85</v>
      </c>
      <c r="I73">
        <v>0.44683</v>
      </c>
      <c r="J73">
        <v>7.5519999999999996</v>
      </c>
      <c r="K73">
        <v>0.77500000000000002</v>
      </c>
      <c r="L73">
        <v>0.78332999999999997</v>
      </c>
      <c r="M73">
        <v>1.5608</v>
      </c>
      <c r="N73">
        <v>0.70587999999999995</v>
      </c>
      <c r="O73">
        <v>2.7713999999999999</v>
      </c>
      <c r="P73">
        <v>0.70587999999999995</v>
      </c>
      <c r="Q73">
        <v>0.74285999999999996</v>
      </c>
      <c r="R73">
        <v>3.0531000000000001</v>
      </c>
      <c r="S73">
        <v>35</v>
      </c>
      <c r="T73">
        <v>0.90908999999999995</v>
      </c>
      <c r="U73">
        <v>0.92857000000000001</v>
      </c>
      <c r="V73">
        <v>0.79166999999999998</v>
      </c>
      <c r="W73">
        <v>0.8</v>
      </c>
      <c r="X73">
        <v>0.79486999999999997</v>
      </c>
      <c r="Y73">
        <v>0.68181999999999998</v>
      </c>
      <c r="Z73">
        <v>0.79310000000000003</v>
      </c>
      <c r="AA73">
        <v>0.8</v>
      </c>
      <c r="AB73">
        <v>9</v>
      </c>
      <c r="AC73">
        <v>0.36027999999999999</v>
      </c>
      <c r="AD73">
        <v>1.5737000000000001</v>
      </c>
      <c r="AE73">
        <v>3</v>
      </c>
      <c r="AF73">
        <v>0.55845</v>
      </c>
      <c r="AG73">
        <v>0.57659000000000005</v>
      </c>
      <c r="AH73">
        <v>0.73333000000000004</v>
      </c>
      <c r="AI73">
        <v>0.75</v>
      </c>
      <c r="AJ73">
        <v>1.5398000000000001</v>
      </c>
      <c r="AK73">
        <v>6.2670000000000003</v>
      </c>
      <c r="AL73">
        <v>16.066700000000001</v>
      </c>
      <c r="AM73">
        <v>0.53332999999999997</v>
      </c>
      <c r="AN73">
        <v>0.6</v>
      </c>
      <c r="AO73">
        <v>9.8571000000000009</v>
      </c>
      <c r="AP73">
        <v>2.9192999999999998</v>
      </c>
      <c r="AQ73">
        <v>-9.6484000000000005</v>
      </c>
      <c r="AR73">
        <v>16</v>
      </c>
      <c r="AS73">
        <v>9</v>
      </c>
      <c r="AT73">
        <v>8.7576999999999998</v>
      </c>
      <c r="AU73">
        <v>4.75</v>
      </c>
      <c r="AV73">
        <v>6.7083000000000004</v>
      </c>
      <c r="AW73">
        <v>16</v>
      </c>
      <c r="AX73">
        <v>19.175000000000001</v>
      </c>
      <c r="AY73">
        <v>5.0667</v>
      </c>
      <c r="AZ73">
        <v>2.2999999999999998</v>
      </c>
      <c r="BA73">
        <v>-2.7667000000000002</v>
      </c>
      <c r="BB73">
        <v>8.1166999999999998</v>
      </c>
      <c r="BC73">
        <v>0.51054999999999995</v>
      </c>
      <c r="BD73">
        <v>0.55913999999999997</v>
      </c>
      <c r="BE73">
        <v>0.75327</v>
      </c>
      <c r="BF73">
        <v>0.74304000000000003</v>
      </c>
      <c r="BG73">
        <v>4.75</v>
      </c>
      <c r="BH73">
        <v>-17.2</v>
      </c>
      <c r="BI73">
        <v>0.85714000000000001</v>
      </c>
      <c r="BJ73">
        <v>-11.4444</v>
      </c>
      <c r="BK73">
        <v>68</v>
      </c>
      <c r="BL73">
        <v>0.51471</v>
      </c>
      <c r="BM73">
        <v>0.47059000000000001</v>
      </c>
      <c r="BN73">
        <v>19.130400000000002</v>
      </c>
      <c r="BO73">
        <v>17.456499999999998</v>
      </c>
      <c r="BP73">
        <v>0.53332999999999997</v>
      </c>
      <c r="BQ73">
        <v>0.6</v>
      </c>
    </row>
    <row r="74" spans="1:69" x14ac:dyDescent="0.2">
      <c r="A74">
        <v>42</v>
      </c>
      <c r="B74">
        <v>3</v>
      </c>
      <c r="C74">
        <v>39</v>
      </c>
      <c r="D74">
        <v>2</v>
      </c>
      <c r="E74" t="s">
        <v>33</v>
      </c>
      <c r="F74" t="s">
        <v>31</v>
      </c>
      <c r="G74">
        <v>23</v>
      </c>
      <c r="H74">
        <v>0.27500000000000002</v>
      </c>
      <c r="I74">
        <v>2.1446999999999998</v>
      </c>
      <c r="J74">
        <v>9.3149999999999995</v>
      </c>
      <c r="K74">
        <v>0.65</v>
      </c>
      <c r="L74">
        <v>0.65</v>
      </c>
      <c r="M74">
        <v>1.7166999999999999</v>
      </c>
      <c r="N74">
        <v>7.8205</v>
      </c>
      <c r="O74">
        <v>5.1852</v>
      </c>
      <c r="P74">
        <v>0.89744000000000002</v>
      </c>
      <c r="Q74">
        <v>0.80247000000000002</v>
      </c>
      <c r="R74">
        <v>2.5505</v>
      </c>
      <c r="S74">
        <v>22.5</v>
      </c>
      <c r="T74">
        <v>0.25</v>
      </c>
      <c r="U74">
        <v>0.35</v>
      </c>
      <c r="V74">
        <v>0.31818000000000002</v>
      </c>
      <c r="W74">
        <v>0.16667000000000001</v>
      </c>
      <c r="X74">
        <v>0.65625</v>
      </c>
      <c r="Y74">
        <v>0.5</v>
      </c>
      <c r="Z74">
        <v>0.71428999999999998</v>
      </c>
      <c r="AA74">
        <v>0.75</v>
      </c>
      <c r="AB74">
        <v>5</v>
      </c>
      <c r="AC74">
        <v>0.37285000000000001</v>
      </c>
      <c r="AD74">
        <v>0.85924</v>
      </c>
      <c r="AE74">
        <v>3</v>
      </c>
      <c r="AF74">
        <v>0.59258999999999995</v>
      </c>
      <c r="AG74">
        <v>0.50556999999999996</v>
      </c>
      <c r="AH74">
        <v>0.58333000000000002</v>
      </c>
      <c r="AI74">
        <v>0.73333000000000004</v>
      </c>
      <c r="AJ74">
        <v>4.7028999999999996</v>
      </c>
      <c r="AK74">
        <v>14.6914</v>
      </c>
      <c r="AL74">
        <v>20.583300000000001</v>
      </c>
      <c r="AM74">
        <v>0.46666999999999997</v>
      </c>
      <c r="AN74">
        <v>0.63332999999999995</v>
      </c>
      <c r="AO74">
        <v>18.600000000000001</v>
      </c>
      <c r="AP74">
        <v>8.75</v>
      </c>
      <c r="AQ74">
        <v>-1.5242</v>
      </c>
      <c r="AR74">
        <v>7</v>
      </c>
      <c r="AS74">
        <v>9</v>
      </c>
      <c r="AT74">
        <v>13.125</v>
      </c>
      <c r="AU74">
        <v>7.5740999999999996</v>
      </c>
      <c r="AV74">
        <v>17.808299999999999</v>
      </c>
      <c r="AW74">
        <v>32</v>
      </c>
      <c r="AX74">
        <v>16.824999999999999</v>
      </c>
      <c r="AY74">
        <v>15.566700000000001</v>
      </c>
      <c r="AZ74">
        <v>16.966699999999999</v>
      </c>
      <c r="BA74">
        <v>1.4</v>
      </c>
      <c r="BB74">
        <v>19.466699999999999</v>
      </c>
      <c r="BC74">
        <v>0.56074000000000002</v>
      </c>
      <c r="BD74">
        <v>0.58516000000000001</v>
      </c>
      <c r="BE74">
        <v>0.64744000000000002</v>
      </c>
      <c r="BF74">
        <v>0.65659000000000001</v>
      </c>
      <c r="BG74">
        <v>15.2857</v>
      </c>
      <c r="BH74">
        <v>-17.399999999999999</v>
      </c>
      <c r="BI74">
        <v>14.461499999999999</v>
      </c>
      <c r="BJ74">
        <v>-16.7</v>
      </c>
      <c r="BK74">
        <v>79</v>
      </c>
      <c r="BL74">
        <v>0.11391999999999999</v>
      </c>
      <c r="BM74">
        <v>0.40505999999999998</v>
      </c>
      <c r="BN74">
        <v>16.899999999999999</v>
      </c>
      <c r="BO74">
        <v>23.74</v>
      </c>
      <c r="BP74">
        <v>0.46666999999999997</v>
      </c>
      <c r="BQ74">
        <v>0.63332999999999995</v>
      </c>
    </row>
    <row r="75" spans="1:69" x14ac:dyDescent="0.2">
      <c r="A75">
        <v>50</v>
      </c>
      <c r="B75">
        <v>1</v>
      </c>
      <c r="C75">
        <v>49</v>
      </c>
      <c r="D75">
        <v>3</v>
      </c>
      <c r="E75" t="s">
        <v>33</v>
      </c>
      <c r="F75" t="s">
        <v>30</v>
      </c>
      <c r="G75">
        <v>18</v>
      </c>
      <c r="H75">
        <v>2.5000000000000001E-2</v>
      </c>
      <c r="I75">
        <v>13.222200000000001</v>
      </c>
      <c r="J75">
        <v>12.6652</v>
      </c>
      <c r="K75">
        <v>0.82499999999999996</v>
      </c>
      <c r="L75">
        <v>0.82499999999999996</v>
      </c>
      <c r="M75">
        <v>2.0859999999999999</v>
      </c>
      <c r="N75">
        <v>1.1667000000000001</v>
      </c>
      <c r="O75">
        <v>1.1042000000000001</v>
      </c>
      <c r="P75">
        <v>0.70833000000000002</v>
      </c>
      <c r="Q75">
        <v>0.64583000000000002</v>
      </c>
      <c r="R75">
        <v>2.5112999999999999</v>
      </c>
      <c r="S75">
        <v>47.5</v>
      </c>
      <c r="T75">
        <v>0</v>
      </c>
      <c r="U75">
        <v>3.8462000000000003E-2</v>
      </c>
      <c r="V75">
        <v>5.5556000000000001E-2</v>
      </c>
      <c r="W75">
        <v>0</v>
      </c>
      <c r="X75">
        <v>0.65625</v>
      </c>
      <c r="Y75">
        <v>0.78788000000000002</v>
      </c>
      <c r="Z75">
        <v>0.92857000000000001</v>
      </c>
      <c r="AA75">
        <v>0.96296000000000004</v>
      </c>
      <c r="AB75">
        <v>15</v>
      </c>
      <c r="AC75">
        <v>1.5707</v>
      </c>
      <c r="AD75">
        <v>1.4588000000000001</v>
      </c>
      <c r="AE75">
        <v>2</v>
      </c>
      <c r="AF75">
        <v>0.60138999999999998</v>
      </c>
      <c r="AG75">
        <v>0.59319</v>
      </c>
      <c r="AH75">
        <v>0.68332999999999999</v>
      </c>
      <c r="AI75">
        <v>0.73333000000000004</v>
      </c>
      <c r="AJ75">
        <v>6.7060000000000004</v>
      </c>
      <c r="AK75">
        <v>5.9743000000000004</v>
      </c>
      <c r="AL75">
        <v>27.2667</v>
      </c>
      <c r="AM75">
        <v>0.56667000000000001</v>
      </c>
      <c r="AN75">
        <v>0.6</v>
      </c>
      <c r="AO75">
        <v>3.6943999999999999</v>
      </c>
      <c r="AP75">
        <v>9.3727</v>
      </c>
      <c r="AQ75">
        <v>10.928599999999999</v>
      </c>
      <c r="AR75">
        <v>10</v>
      </c>
      <c r="AS75">
        <v>15</v>
      </c>
      <c r="AT75">
        <v>15.545500000000001</v>
      </c>
      <c r="AU75">
        <v>12.108700000000001</v>
      </c>
      <c r="AV75">
        <v>4.2667000000000002</v>
      </c>
      <c r="AW75">
        <v>4</v>
      </c>
      <c r="AX75">
        <v>24.412500000000001</v>
      </c>
      <c r="AY75">
        <v>5</v>
      </c>
      <c r="AZ75">
        <v>0.53332999999999997</v>
      </c>
      <c r="BA75">
        <v>-4.4667000000000003</v>
      </c>
      <c r="BB75">
        <v>7.7667000000000002</v>
      </c>
      <c r="BC75">
        <v>0.72968</v>
      </c>
      <c r="BD75">
        <v>0.73160000000000003</v>
      </c>
      <c r="BE75">
        <v>0.71428999999999998</v>
      </c>
      <c r="BF75">
        <v>0.71428999999999998</v>
      </c>
      <c r="BG75">
        <v>1.5713999999999999</v>
      </c>
      <c r="BH75">
        <v>0.25</v>
      </c>
      <c r="BI75">
        <v>0.25</v>
      </c>
      <c r="BJ75">
        <v>-12</v>
      </c>
      <c r="BK75">
        <v>53</v>
      </c>
      <c r="BL75">
        <v>0</v>
      </c>
      <c r="BM75">
        <v>0.50943000000000005</v>
      </c>
      <c r="BN75">
        <v>21.540500000000002</v>
      </c>
      <c r="BO75">
        <v>20.216200000000001</v>
      </c>
      <c r="BP75">
        <v>0.56667000000000001</v>
      </c>
      <c r="BQ75">
        <v>0.6</v>
      </c>
    </row>
    <row r="76" spans="1:69" x14ac:dyDescent="0.2">
      <c r="A76">
        <v>46</v>
      </c>
      <c r="B76">
        <v>3</v>
      </c>
      <c r="C76">
        <v>43</v>
      </c>
      <c r="D76">
        <v>7</v>
      </c>
      <c r="E76" t="s">
        <v>33</v>
      </c>
      <c r="F76" t="s">
        <v>30</v>
      </c>
      <c r="G76">
        <v>19</v>
      </c>
      <c r="H76">
        <v>0.1125</v>
      </c>
      <c r="I76">
        <v>3.6533000000000002</v>
      </c>
      <c r="J76">
        <v>8.3110999999999997</v>
      </c>
      <c r="K76">
        <v>0.625</v>
      </c>
      <c r="L76">
        <v>0.67500000000000004</v>
      </c>
      <c r="M76">
        <v>1.8442000000000001</v>
      </c>
      <c r="N76">
        <v>10.4</v>
      </c>
      <c r="O76">
        <v>14.189500000000001</v>
      </c>
      <c r="P76">
        <v>0.68</v>
      </c>
      <c r="Q76">
        <v>0.8</v>
      </c>
      <c r="R76">
        <v>2.9016999999999999</v>
      </c>
      <c r="S76">
        <v>38.75</v>
      </c>
      <c r="T76">
        <v>0.15384999999999999</v>
      </c>
      <c r="U76">
        <v>0.125</v>
      </c>
      <c r="V76">
        <v>0.125</v>
      </c>
      <c r="W76">
        <v>4.5455000000000002E-2</v>
      </c>
      <c r="X76">
        <v>0.63888999999999996</v>
      </c>
      <c r="Y76">
        <v>0.42857000000000001</v>
      </c>
      <c r="Z76">
        <v>0.65385000000000004</v>
      </c>
      <c r="AA76">
        <v>0.76666999999999996</v>
      </c>
      <c r="AB76">
        <v>10</v>
      </c>
      <c r="AC76">
        <v>0.83816999999999997</v>
      </c>
      <c r="AD76">
        <v>1.2359</v>
      </c>
      <c r="AE76">
        <v>2</v>
      </c>
      <c r="AF76">
        <v>0.67703999999999998</v>
      </c>
      <c r="AG76">
        <v>0.66769000000000001</v>
      </c>
      <c r="AH76">
        <v>0.71667000000000003</v>
      </c>
      <c r="AI76">
        <v>0.8</v>
      </c>
      <c r="AJ76">
        <v>6.6223999999999998</v>
      </c>
      <c r="AK76">
        <v>4.1081000000000003</v>
      </c>
      <c r="AL76">
        <v>17.216699999999999</v>
      </c>
      <c r="AM76">
        <v>0.53332999999999997</v>
      </c>
      <c r="AN76">
        <v>0.56667000000000001</v>
      </c>
      <c r="AO76">
        <v>8.24</v>
      </c>
      <c r="AP76">
        <v>2.1667000000000001</v>
      </c>
      <c r="AQ76">
        <v>7.0416999999999996</v>
      </c>
      <c r="AR76">
        <v>8</v>
      </c>
      <c r="AS76">
        <v>8</v>
      </c>
      <c r="AT76">
        <v>11.5441</v>
      </c>
      <c r="AU76">
        <v>7.7995999999999999</v>
      </c>
      <c r="AV76">
        <v>18.3</v>
      </c>
      <c r="AW76">
        <v>18</v>
      </c>
      <c r="AX76">
        <v>15.725</v>
      </c>
      <c r="AY76">
        <v>4.5667</v>
      </c>
      <c r="AZ76">
        <v>7.7</v>
      </c>
      <c r="BA76">
        <v>3.1333000000000002</v>
      </c>
      <c r="BB76">
        <v>8.5667000000000009</v>
      </c>
      <c r="BC76">
        <v>0.59436999999999995</v>
      </c>
      <c r="BD76">
        <v>0.61333000000000004</v>
      </c>
      <c r="BE76">
        <v>0.65337000000000001</v>
      </c>
      <c r="BF76">
        <v>0.66998999999999997</v>
      </c>
      <c r="BG76">
        <v>14.875</v>
      </c>
      <c r="BH76">
        <v>-2.25</v>
      </c>
      <c r="BI76">
        <v>20.583300000000001</v>
      </c>
      <c r="BJ76">
        <v>-3.5832999999999999</v>
      </c>
      <c r="BK76">
        <v>68</v>
      </c>
      <c r="BL76">
        <v>0.10294</v>
      </c>
      <c r="BM76">
        <v>0.44118000000000002</v>
      </c>
      <c r="BN76">
        <v>12.6889</v>
      </c>
      <c r="BO76">
        <v>26.933299999999999</v>
      </c>
      <c r="BP76">
        <v>0.53332999999999997</v>
      </c>
      <c r="BQ76">
        <v>0.56667000000000001</v>
      </c>
    </row>
    <row r="77" spans="1:69" x14ac:dyDescent="0.2">
      <c r="A77">
        <v>50</v>
      </c>
      <c r="B77">
        <v>3</v>
      </c>
      <c r="C77">
        <v>47</v>
      </c>
      <c r="D77">
        <v>8</v>
      </c>
      <c r="E77" t="s">
        <v>33</v>
      </c>
      <c r="F77" t="s">
        <v>31</v>
      </c>
      <c r="G77">
        <v>23</v>
      </c>
      <c r="H77">
        <v>1</v>
      </c>
      <c r="I77">
        <v>3.4889000000000001</v>
      </c>
      <c r="J77">
        <v>9.5777999999999999</v>
      </c>
      <c r="K77">
        <v>0.75</v>
      </c>
      <c r="L77">
        <v>0.75832999999999995</v>
      </c>
      <c r="M77">
        <v>1.6077999999999999</v>
      </c>
      <c r="N77">
        <v>0.40404000000000001</v>
      </c>
      <c r="O77">
        <v>0.57142999999999999</v>
      </c>
      <c r="P77">
        <v>0.71716999999999997</v>
      </c>
      <c r="Q77">
        <v>0.47619</v>
      </c>
      <c r="R77">
        <v>3.7566999999999999</v>
      </c>
      <c r="S77">
        <v>50</v>
      </c>
      <c r="T77">
        <v>1</v>
      </c>
      <c r="U77">
        <v>1</v>
      </c>
      <c r="V77">
        <v>1</v>
      </c>
      <c r="W77">
        <v>1</v>
      </c>
      <c r="X77">
        <v>0.66666999999999998</v>
      </c>
      <c r="Y77">
        <v>0.77419000000000004</v>
      </c>
      <c r="Z77">
        <v>0.7</v>
      </c>
      <c r="AA77">
        <v>0.86207</v>
      </c>
      <c r="AB77">
        <v>15</v>
      </c>
      <c r="AC77">
        <v>0.86553000000000002</v>
      </c>
      <c r="AD77">
        <v>1.4316</v>
      </c>
      <c r="AE77">
        <v>7</v>
      </c>
      <c r="AF77">
        <v>0.71958999999999995</v>
      </c>
      <c r="AG77">
        <v>0.73046999999999995</v>
      </c>
      <c r="AH77">
        <v>0.73333000000000004</v>
      </c>
      <c r="AI77">
        <v>0.68332999999999999</v>
      </c>
      <c r="AJ77">
        <v>6.4545000000000003</v>
      </c>
      <c r="AK77">
        <v>8.2102000000000004</v>
      </c>
      <c r="AL77">
        <v>26.4833</v>
      </c>
      <c r="AM77">
        <v>0.5</v>
      </c>
      <c r="AN77">
        <v>0.56667000000000001</v>
      </c>
      <c r="AO77">
        <v>13.5</v>
      </c>
      <c r="AP77">
        <v>2.625</v>
      </c>
      <c r="AQ77">
        <v>-35.832099999999997</v>
      </c>
      <c r="AR77">
        <v>10</v>
      </c>
      <c r="AS77">
        <v>4</v>
      </c>
      <c r="AT77">
        <v>11.0616</v>
      </c>
      <c r="AU77">
        <v>1</v>
      </c>
      <c r="AV77">
        <v>12.4833</v>
      </c>
      <c r="AW77">
        <v>0</v>
      </c>
      <c r="AX77">
        <v>23.425000000000001</v>
      </c>
      <c r="AY77">
        <v>8.6333000000000002</v>
      </c>
      <c r="AZ77">
        <v>7.4667000000000003</v>
      </c>
      <c r="BA77">
        <v>-1.1667000000000001</v>
      </c>
      <c r="BB77">
        <v>8.6832999999999991</v>
      </c>
      <c r="BC77">
        <v>0.57630000000000003</v>
      </c>
      <c r="BD77">
        <v>0.60555999999999999</v>
      </c>
      <c r="BE77">
        <v>0.70898000000000005</v>
      </c>
      <c r="BF77">
        <v>0.70101999999999998</v>
      </c>
      <c r="BG77">
        <v>3.6667000000000001</v>
      </c>
      <c r="BH77">
        <v>-13.8</v>
      </c>
      <c r="BI77">
        <v>-8.6153999999999993</v>
      </c>
      <c r="BJ77">
        <v>9.75</v>
      </c>
      <c r="BK77">
        <v>1</v>
      </c>
      <c r="BL77">
        <v>1</v>
      </c>
      <c r="BM77">
        <v>1</v>
      </c>
      <c r="BN77">
        <v>11</v>
      </c>
      <c r="BO77">
        <v>21</v>
      </c>
      <c r="BP77">
        <v>0.5</v>
      </c>
      <c r="BQ77">
        <v>0.56667000000000001</v>
      </c>
    </row>
    <row r="78" spans="1:69" x14ac:dyDescent="0.2">
      <c r="A78">
        <v>49</v>
      </c>
      <c r="B78">
        <v>1</v>
      </c>
      <c r="C78">
        <v>48</v>
      </c>
      <c r="D78">
        <v>4</v>
      </c>
      <c r="E78" t="s">
        <v>33</v>
      </c>
      <c r="F78" t="s">
        <v>31</v>
      </c>
      <c r="G78">
        <v>20</v>
      </c>
      <c r="H78">
        <v>0.91249999999999998</v>
      </c>
      <c r="I78">
        <v>6.5888999999999998</v>
      </c>
      <c r="J78">
        <v>9.8556000000000008</v>
      </c>
      <c r="K78">
        <v>0.75</v>
      </c>
      <c r="L78">
        <v>0.79166999999999998</v>
      </c>
      <c r="M78">
        <v>1.5466</v>
      </c>
      <c r="N78">
        <v>1.1031</v>
      </c>
      <c r="O78">
        <v>1.8695999999999999</v>
      </c>
      <c r="P78">
        <v>0.82474000000000003</v>
      </c>
      <c r="Q78">
        <v>0.69564999999999999</v>
      </c>
      <c r="R78">
        <v>3.2227000000000001</v>
      </c>
      <c r="S78">
        <v>41.25</v>
      </c>
      <c r="T78">
        <v>1</v>
      </c>
      <c r="U78">
        <v>0.8125</v>
      </c>
      <c r="V78">
        <v>0.89473999999999998</v>
      </c>
      <c r="W78">
        <v>0.9</v>
      </c>
      <c r="X78">
        <v>0.6129</v>
      </c>
      <c r="Y78">
        <v>0.72414000000000001</v>
      </c>
      <c r="Z78">
        <v>0.77419000000000004</v>
      </c>
      <c r="AA78">
        <v>0.89654999999999996</v>
      </c>
      <c r="AB78">
        <v>12</v>
      </c>
      <c r="AC78">
        <v>0.81250999999999995</v>
      </c>
      <c r="AD78">
        <v>1.1024</v>
      </c>
      <c r="AE78">
        <v>2</v>
      </c>
      <c r="AF78">
        <v>0.46776000000000001</v>
      </c>
      <c r="AG78">
        <v>0.55245999999999995</v>
      </c>
      <c r="AH78">
        <v>0.61667000000000005</v>
      </c>
      <c r="AI78">
        <v>0.68332999999999999</v>
      </c>
      <c r="AJ78">
        <v>7.2572999999999999</v>
      </c>
      <c r="AK78">
        <v>9.6804000000000006</v>
      </c>
      <c r="AL78">
        <v>22.866700000000002</v>
      </c>
      <c r="AM78">
        <v>0.43332999999999999</v>
      </c>
      <c r="AN78">
        <v>0.6</v>
      </c>
      <c r="AO78">
        <v>7</v>
      </c>
      <c r="AP78">
        <v>12.398199999999999</v>
      </c>
      <c r="AQ78">
        <v>-6.2729999999999997</v>
      </c>
      <c r="AR78">
        <v>14</v>
      </c>
      <c r="AS78">
        <v>9</v>
      </c>
      <c r="AT78">
        <v>8.0713000000000008</v>
      </c>
      <c r="AU78">
        <v>17.2941</v>
      </c>
      <c r="AV78">
        <v>7.9</v>
      </c>
      <c r="AW78">
        <v>9</v>
      </c>
      <c r="AX78">
        <v>24.0625</v>
      </c>
      <c r="AY78">
        <v>8.2332999999999998</v>
      </c>
      <c r="AZ78">
        <v>6.9</v>
      </c>
      <c r="BA78">
        <v>-1.3332999999999999</v>
      </c>
      <c r="BB78">
        <v>11.3667</v>
      </c>
      <c r="BC78">
        <v>0.63407000000000002</v>
      </c>
      <c r="BD78">
        <v>0.63332999999999995</v>
      </c>
      <c r="BE78">
        <v>0.69516</v>
      </c>
      <c r="BF78">
        <v>0.69474000000000002</v>
      </c>
      <c r="BG78">
        <v>1.2857000000000001</v>
      </c>
      <c r="BH78">
        <v>-16.399999999999999</v>
      </c>
      <c r="BI78">
        <v>1.5556000000000001</v>
      </c>
      <c r="BJ78">
        <v>-9.8571000000000009</v>
      </c>
      <c r="BK78">
        <v>78</v>
      </c>
      <c r="BL78">
        <v>0.62821000000000005</v>
      </c>
      <c r="BM78">
        <v>0.51282000000000005</v>
      </c>
      <c r="BN78">
        <v>22.269200000000001</v>
      </c>
      <c r="BO78">
        <v>22.326899999999998</v>
      </c>
      <c r="BP78">
        <v>0.43332999999999999</v>
      </c>
      <c r="BQ78">
        <v>0.6</v>
      </c>
    </row>
    <row r="79" spans="1:69" x14ac:dyDescent="0.2">
      <c r="A79">
        <v>45</v>
      </c>
      <c r="B79">
        <v>2</v>
      </c>
      <c r="C79">
        <v>43</v>
      </c>
      <c r="D79">
        <v>6</v>
      </c>
      <c r="E79" t="s">
        <v>33</v>
      </c>
      <c r="F79" t="s">
        <v>30</v>
      </c>
      <c r="G79">
        <v>26</v>
      </c>
      <c r="H79">
        <v>0.91249999999999998</v>
      </c>
      <c r="I79">
        <v>5.1388999999999996</v>
      </c>
      <c r="J79">
        <v>1.48</v>
      </c>
      <c r="K79">
        <v>0.79166999999999998</v>
      </c>
      <c r="L79">
        <v>0.80832999999999999</v>
      </c>
      <c r="M79">
        <v>1.0047999999999999</v>
      </c>
      <c r="N79">
        <v>0.36842000000000003</v>
      </c>
      <c r="O79">
        <v>0.44</v>
      </c>
      <c r="P79">
        <v>0.69474000000000002</v>
      </c>
      <c r="Q79">
        <v>0.64</v>
      </c>
      <c r="R79">
        <v>1.9202999999999999</v>
      </c>
      <c r="S79">
        <v>41.25</v>
      </c>
      <c r="T79">
        <v>0.9</v>
      </c>
      <c r="U79">
        <v>0.95</v>
      </c>
      <c r="V79">
        <v>0.94443999999999995</v>
      </c>
      <c r="W79">
        <v>0.86363999999999996</v>
      </c>
      <c r="X79">
        <v>0.64864999999999995</v>
      </c>
      <c r="Y79">
        <v>0.86207</v>
      </c>
      <c r="Z79">
        <v>0.69230999999999998</v>
      </c>
      <c r="AA79">
        <v>1</v>
      </c>
      <c r="AB79">
        <v>15</v>
      </c>
      <c r="AC79">
        <v>1.2493000000000001</v>
      </c>
      <c r="AD79">
        <v>0.77273000000000003</v>
      </c>
      <c r="AE79">
        <v>6</v>
      </c>
      <c r="AF79">
        <v>0.50083999999999995</v>
      </c>
      <c r="AG79">
        <v>0.54859000000000002</v>
      </c>
      <c r="AH79">
        <v>0.73333000000000004</v>
      </c>
      <c r="AI79">
        <v>0.73333000000000004</v>
      </c>
      <c r="AJ79">
        <v>1.4205000000000001</v>
      </c>
      <c r="AK79">
        <v>1.3294999999999999</v>
      </c>
      <c r="AL79">
        <v>15.416700000000001</v>
      </c>
      <c r="AM79">
        <v>0.73333000000000004</v>
      </c>
      <c r="AN79">
        <v>0.6</v>
      </c>
      <c r="AO79">
        <v>2.4285999999999999</v>
      </c>
      <c r="AP79">
        <v>0.77639999999999998</v>
      </c>
      <c r="AQ79">
        <v>7.4657999999999998</v>
      </c>
      <c r="AR79">
        <v>8</v>
      </c>
      <c r="AS79">
        <v>8</v>
      </c>
      <c r="AT79">
        <v>2.39</v>
      </c>
      <c r="AU79">
        <v>2.0499999999999998</v>
      </c>
      <c r="AV79">
        <v>6.9</v>
      </c>
      <c r="AW79">
        <v>8</v>
      </c>
      <c r="AX79">
        <v>15.35</v>
      </c>
      <c r="AY79">
        <v>7.1666999999999996</v>
      </c>
      <c r="AZ79">
        <v>2.8</v>
      </c>
      <c r="BA79">
        <v>-4.3666999999999998</v>
      </c>
      <c r="BB79">
        <v>7.0167000000000002</v>
      </c>
      <c r="BC79">
        <v>0.72084000000000004</v>
      </c>
      <c r="BD79">
        <v>0.68315999999999999</v>
      </c>
      <c r="BE79">
        <v>0.58762999999999999</v>
      </c>
      <c r="BF79">
        <v>0.60511000000000004</v>
      </c>
      <c r="BG79">
        <v>1.9231</v>
      </c>
      <c r="BH79">
        <v>-0.11111</v>
      </c>
      <c r="BI79">
        <v>-1.5</v>
      </c>
      <c r="BJ79">
        <v>-11</v>
      </c>
      <c r="BK79">
        <v>56</v>
      </c>
      <c r="BL79">
        <v>0.60714000000000001</v>
      </c>
      <c r="BM79">
        <v>0.57142999999999999</v>
      </c>
      <c r="BN79">
        <v>16.783799999999999</v>
      </c>
      <c r="BO79">
        <v>17.4054</v>
      </c>
      <c r="BP79">
        <v>0.73333000000000004</v>
      </c>
      <c r="BQ79">
        <v>0.6</v>
      </c>
    </row>
    <row r="80" spans="1:69" x14ac:dyDescent="0.2">
      <c r="A80">
        <v>46</v>
      </c>
      <c r="B80">
        <v>7</v>
      </c>
      <c r="C80">
        <v>39</v>
      </c>
      <c r="D80">
        <v>5</v>
      </c>
      <c r="E80" t="s">
        <v>33</v>
      </c>
      <c r="F80" t="s">
        <v>31</v>
      </c>
      <c r="G80">
        <v>32</v>
      </c>
      <c r="H80">
        <v>0.96250000000000002</v>
      </c>
      <c r="I80">
        <v>4.0355999999999996</v>
      </c>
      <c r="J80">
        <v>11.528600000000001</v>
      </c>
      <c r="K80">
        <v>0.75832999999999995</v>
      </c>
      <c r="L80">
        <v>0.74167000000000005</v>
      </c>
      <c r="M80">
        <v>1.4117</v>
      </c>
      <c r="N80">
        <v>6.5</v>
      </c>
      <c r="O80">
        <v>1.2778</v>
      </c>
      <c r="P80">
        <v>0.69608000000000003</v>
      </c>
      <c r="Q80">
        <v>0.66666999999999998</v>
      </c>
      <c r="R80">
        <v>2.4632000000000001</v>
      </c>
      <c r="S80">
        <v>46.25</v>
      </c>
      <c r="T80">
        <v>0.94443999999999995</v>
      </c>
      <c r="U80">
        <v>0.90476000000000001</v>
      </c>
      <c r="V80">
        <v>1</v>
      </c>
      <c r="W80">
        <v>1</v>
      </c>
      <c r="X80">
        <v>0.66666999999999998</v>
      </c>
      <c r="Y80">
        <v>0.76666999999999996</v>
      </c>
      <c r="Z80">
        <v>0.66666999999999998</v>
      </c>
      <c r="AA80">
        <v>0.93332999999999999</v>
      </c>
      <c r="AB80">
        <v>12</v>
      </c>
      <c r="AC80">
        <v>0.52168999999999999</v>
      </c>
      <c r="AD80">
        <v>1.8075000000000001</v>
      </c>
      <c r="AE80">
        <v>7</v>
      </c>
      <c r="AF80">
        <v>0.51027999999999996</v>
      </c>
      <c r="AG80">
        <v>0.41177999999999998</v>
      </c>
      <c r="AH80">
        <v>0.73333000000000004</v>
      </c>
      <c r="AI80">
        <v>0.8</v>
      </c>
      <c r="AJ80">
        <v>9.5</v>
      </c>
      <c r="AK80">
        <v>7.8807</v>
      </c>
      <c r="AL80">
        <v>24.466699999999999</v>
      </c>
      <c r="AM80">
        <v>0.66666999999999998</v>
      </c>
      <c r="AN80">
        <v>0.6</v>
      </c>
      <c r="AO80">
        <v>7.24</v>
      </c>
      <c r="AP80">
        <v>10.4354</v>
      </c>
      <c r="AQ80">
        <v>-2.6309999999999998</v>
      </c>
      <c r="AR80">
        <v>16</v>
      </c>
      <c r="AS80">
        <v>6</v>
      </c>
      <c r="AT80">
        <v>13.464600000000001</v>
      </c>
      <c r="AU80">
        <v>1.4666999999999999</v>
      </c>
      <c r="AV80">
        <v>16.683299999999999</v>
      </c>
      <c r="AW80">
        <v>6</v>
      </c>
      <c r="AX80">
        <v>26.125</v>
      </c>
      <c r="AY80">
        <v>7.3</v>
      </c>
      <c r="AZ80">
        <v>9.7667000000000002</v>
      </c>
      <c r="BA80">
        <v>2.4666999999999999</v>
      </c>
      <c r="BB80">
        <v>15.3</v>
      </c>
      <c r="BC80">
        <v>0.61046</v>
      </c>
      <c r="BD80">
        <v>0.63585000000000003</v>
      </c>
      <c r="BE80">
        <v>0.80608999999999997</v>
      </c>
      <c r="BF80">
        <v>0.78036000000000005</v>
      </c>
      <c r="BG80">
        <v>15.416700000000001</v>
      </c>
      <c r="BH80">
        <v>-13</v>
      </c>
      <c r="BI80">
        <v>7.2857000000000003</v>
      </c>
      <c r="BJ80">
        <v>-18.5</v>
      </c>
      <c r="BK80">
        <v>47</v>
      </c>
      <c r="BL80">
        <v>0.68084999999999996</v>
      </c>
      <c r="BM80">
        <v>0.46809000000000001</v>
      </c>
      <c r="BN80">
        <v>25.941199999999998</v>
      </c>
      <c r="BO80">
        <v>30.382400000000001</v>
      </c>
      <c r="BP80">
        <v>0.66666999999999998</v>
      </c>
      <c r="BQ80">
        <v>0.6</v>
      </c>
    </row>
    <row r="81" spans="1:69" x14ac:dyDescent="0.2">
      <c r="A81">
        <v>27</v>
      </c>
      <c r="B81">
        <v>2</v>
      </c>
      <c r="C81">
        <v>25</v>
      </c>
      <c r="D81">
        <v>5</v>
      </c>
      <c r="E81" t="s">
        <v>33</v>
      </c>
      <c r="F81" t="s">
        <v>30</v>
      </c>
      <c r="G81">
        <v>18</v>
      </c>
      <c r="H81">
        <v>0.42499999999999999</v>
      </c>
      <c r="I81">
        <v>3.8624999999999998</v>
      </c>
      <c r="J81">
        <v>8.5</v>
      </c>
      <c r="K81">
        <v>0.66666999999999998</v>
      </c>
      <c r="L81">
        <v>0.75832999999999995</v>
      </c>
      <c r="M81">
        <v>1.8526</v>
      </c>
      <c r="N81">
        <v>1.3966000000000001</v>
      </c>
      <c r="O81">
        <v>1.5806</v>
      </c>
      <c r="P81">
        <v>0.79310000000000003</v>
      </c>
      <c r="Q81">
        <v>0.80645</v>
      </c>
      <c r="R81">
        <v>3.1486999999999998</v>
      </c>
      <c r="S81">
        <v>7.5</v>
      </c>
      <c r="T81">
        <v>0.95</v>
      </c>
      <c r="U81">
        <v>0.44</v>
      </c>
      <c r="V81">
        <v>0.23077</v>
      </c>
      <c r="W81">
        <v>4.5455000000000002E-2</v>
      </c>
      <c r="X81">
        <v>0.5625</v>
      </c>
      <c r="Y81">
        <v>0.59458999999999995</v>
      </c>
      <c r="Z81">
        <v>0.76190000000000002</v>
      </c>
      <c r="AA81">
        <v>0.8</v>
      </c>
      <c r="AB81">
        <v>8</v>
      </c>
      <c r="AC81">
        <v>1.0467</v>
      </c>
      <c r="AD81">
        <v>0.86024999999999996</v>
      </c>
      <c r="AE81">
        <v>2</v>
      </c>
      <c r="AF81">
        <v>0.47132000000000002</v>
      </c>
      <c r="AG81">
        <v>0.51295000000000002</v>
      </c>
      <c r="AH81">
        <v>0.66666999999999998</v>
      </c>
      <c r="AI81">
        <v>0.65</v>
      </c>
      <c r="AJ81">
        <v>4.6749999999999998</v>
      </c>
      <c r="AK81">
        <v>9.4749999999999996</v>
      </c>
      <c r="AL81">
        <v>15.2667</v>
      </c>
      <c r="AM81">
        <v>0.6</v>
      </c>
      <c r="AN81">
        <v>0.66666999999999998</v>
      </c>
      <c r="AO81">
        <v>10.571400000000001</v>
      </c>
      <c r="AP81">
        <v>8.7942999999999998</v>
      </c>
      <c r="AQ81">
        <v>4.2298999999999998</v>
      </c>
      <c r="AR81">
        <v>12</v>
      </c>
      <c r="AS81">
        <v>11</v>
      </c>
      <c r="AT81">
        <v>2.6177999999999999</v>
      </c>
      <c r="AU81">
        <v>10.919600000000001</v>
      </c>
      <c r="AV81">
        <v>8.1917000000000009</v>
      </c>
      <c r="AW81">
        <v>34</v>
      </c>
      <c r="AX81">
        <v>13.487500000000001</v>
      </c>
      <c r="AY81">
        <v>6.0667</v>
      </c>
      <c r="AZ81">
        <v>5.9333</v>
      </c>
      <c r="BA81">
        <v>-0.13333</v>
      </c>
      <c r="BB81">
        <v>7.4</v>
      </c>
      <c r="BC81">
        <v>0.65719000000000005</v>
      </c>
      <c r="BD81">
        <v>0.65</v>
      </c>
      <c r="BE81">
        <v>0.66427000000000003</v>
      </c>
      <c r="BF81">
        <v>0.63849999999999996</v>
      </c>
      <c r="BG81">
        <v>2.9230999999999998</v>
      </c>
      <c r="BH81">
        <v>-10.545500000000001</v>
      </c>
      <c r="BI81">
        <v>8.5556000000000001</v>
      </c>
      <c r="BJ81">
        <v>-9.1428999999999991</v>
      </c>
      <c r="BK81">
        <v>79</v>
      </c>
      <c r="BL81">
        <v>0.29114000000000001</v>
      </c>
      <c r="BM81">
        <v>0.48100999999999999</v>
      </c>
      <c r="BN81">
        <v>13.6852</v>
      </c>
      <c r="BO81">
        <v>12.6852</v>
      </c>
      <c r="BP81">
        <v>0.6</v>
      </c>
      <c r="BQ81">
        <v>0.66666999999999998</v>
      </c>
    </row>
    <row r="82" spans="1:69" x14ac:dyDescent="0.2">
      <c r="A82">
        <v>50</v>
      </c>
      <c r="B82">
        <v>12</v>
      </c>
      <c r="C82">
        <v>38</v>
      </c>
      <c r="D82">
        <v>5</v>
      </c>
      <c r="E82" t="s">
        <v>34</v>
      </c>
      <c r="F82" t="s">
        <v>30</v>
      </c>
      <c r="G82">
        <v>19</v>
      </c>
      <c r="H82">
        <v>1.2500000000000001E-2</v>
      </c>
      <c r="I82">
        <v>6.6444000000000001</v>
      </c>
      <c r="J82">
        <v>9.1555999999999997</v>
      </c>
      <c r="K82">
        <v>0.75</v>
      </c>
      <c r="L82">
        <v>0.76666999999999996</v>
      </c>
      <c r="M82">
        <v>1.7729999999999999</v>
      </c>
      <c r="N82">
        <v>0.57894999999999996</v>
      </c>
      <c r="O82">
        <v>3.8119000000000001</v>
      </c>
      <c r="P82">
        <v>0.57894999999999996</v>
      </c>
      <c r="Q82">
        <v>0.73267000000000004</v>
      </c>
      <c r="R82">
        <v>2.5573999999999999</v>
      </c>
      <c r="S82">
        <v>48.75</v>
      </c>
      <c r="T82">
        <v>6.25E-2</v>
      </c>
      <c r="U82">
        <v>0</v>
      </c>
      <c r="V82">
        <v>0</v>
      </c>
      <c r="W82">
        <v>0</v>
      </c>
      <c r="X82">
        <v>0.64515999999999996</v>
      </c>
      <c r="Y82">
        <v>0.6875</v>
      </c>
      <c r="Z82">
        <v>0.77778000000000003</v>
      </c>
      <c r="AA82">
        <v>0.9</v>
      </c>
      <c r="AB82">
        <v>6</v>
      </c>
      <c r="AC82">
        <v>1.0078</v>
      </c>
      <c r="AD82">
        <v>1.3264</v>
      </c>
      <c r="AE82">
        <v>2</v>
      </c>
      <c r="AF82">
        <v>0.44391999999999998</v>
      </c>
      <c r="AG82">
        <v>0.59818000000000005</v>
      </c>
      <c r="AH82">
        <v>0.81667000000000001</v>
      </c>
      <c r="AI82">
        <v>0.86667000000000005</v>
      </c>
      <c r="AJ82">
        <v>7.0648999999999997</v>
      </c>
      <c r="AK82">
        <v>10.057499999999999</v>
      </c>
      <c r="AL82">
        <v>33.133299999999998</v>
      </c>
      <c r="AM82">
        <v>0.66666999999999998</v>
      </c>
      <c r="AN82">
        <v>0.56667000000000001</v>
      </c>
      <c r="AO82">
        <v>10.962999999999999</v>
      </c>
      <c r="AP82">
        <v>11.193199999999999</v>
      </c>
      <c r="AQ82">
        <v>4.2827999999999999</v>
      </c>
      <c r="AR82">
        <v>13</v>
      </c>
      <c r="AS82">
        <v>13</v>
      </c>
      <c r="AT82">
        <v>3.2692000000000001</v>
      </c>
      <c r="AU82">
        <v>10.0871</v>
      </c>
      <c r="AV82">
        <v>7.6166999999999998</v>
      </c>
      <c r="AW82">
        <v>2</v>
      </c>
      <c r="AX82">
        <v>32.962499999999999</v>
      </c>
      <c r="AY82">
        <v>1.3667</v>
      </c>
      <c r="AZ82">
        <v>2.6</v>
      </c>
      <c r="BA82">
        <v>1.2333000000000001</v>
      </c>
      <c r="BB82">
        <v>7.7167000000000003</v>
      </c>
      <c r="BC82">
        <v>0.67110999999999998</v>
      </c>
      <c r="BD82">
        <v>0.65</v>
      </c>
      <c r="BE82">
        <v>0.67352000000000001</v>
      </c>
      <c r="BF82">
        <v>0.66615000000000002</v>
      </c>
      <c r="BG82">
        <v>3.3332999999999999</v>
      </c>
      <c r="BH82">
        <v>-6.1111000000000004</v>
      </c>
      <c r="BI82">
        <v>6.3635999999999999</v>
      </c>
      <c r="BJ82">
        <v>-7.3635999999999999</v>
      </c>
      <c r="BK82">
        <v>24</v>
      </c>
      <c r="BL82">
        <v>0</v>
      </c>
      <c r="BM82">
        <v>0.54166999999999998</v>
      </c>
      <c r="BN82">
        <v>29.944400000000002</v>
      </c>
      <c r="BO82">
        <v>35.1111</v>
      </c>
      <c r="BP82">
        <v>0.66666999999999998</v>
      </c>
      <c r="BQ82">
        <v>0.56667000000000001</v>
      </c>
    </row>
    <row r="83" spans="1:69" x14ac:dyDescent="0.2">
      <c r="A83">
        <v>37</v>
      </c>
      <c r="B83">
        <v>2</v>
      </c>
      <c r="C83">
        <v>35</v>
      </c>
      <c r="D83">
        <v>8</v>
      </c>
      <c r="E83" t="s">
        <v>34</v>
      </c>
      <c r="F83" t="s">
        <v>31</v>
      </c>
      <c r="G83">
        <v>29</v>
      </c>
      <c r="H83">
        <v>0.28749999999999998</v>
      </c>
      <c r="I83">
        <v>4.8221999999999996</v>
      </c>
      <c r="J83">
        <v>10.666700000000001</v>
      </c>
      <c r="K83">
        <v>0.75</v>
      </c>
      <c r="L83">
        <v>0.78332999999999997</v>
      </c>
      <c r="M83">
        <v>1.4903999999999999</v>
      </c>
      <c r="N83">
        <v>1.2325999999999999</v>
      </c>
      <c r="O83">
        <v>6.4935000000000007E-2</v>
      </c>
      <c r="P83">
        <v>0.72092999999999996</v>
      </c>
      <c r="Q83">
        <v>0.80518999999999996</v>
      </c>
      <c r="R83">
        <v>2.2890999999999999</v>
      </c>
      <c r="S83">
        <v>21.25</v>
      </c>
      <c r="T83">
        <v>0.36364000000000002</v>
      </c>
      <c r="U83">
        <v>0.35</v>
      </c>
      <c r="V83">
        <v>0.26316000000000001</v>
      </c>
      <c r="W83">
        <v>0.15789</v>
      </c>
      <c r="X83">
        <v>0.62161999999999995</v>
      </c>
      <c r="Y83">
        <v>0.71428999999999998</v>
      </c>
      <c r="Z83">
        <v>0.77778000000000003</v>
      </c>
      <c r="AA83">
        <v>0.92857000000000001</v>
      </c>
      <c r="AB83">
        <v>12</v>
      </c>
      <c r="AC83">
        <v>1.0229999999999999</v>
      </c>
      <c r="AD83">
        <v>1.3998999999999999</v>
      </c>
      <c r="AE83">
        <v>7</v>
      </c>
      <c r="AF83">
        <v>0.62329999999999997</v>
      </c>
      <c r="AG83">
        <v>0.56320999999999999</v>
      </c>
      <c r="AH83">
        <v>0.73333000000000004</v>
      </c>
      <c r="AI83">
        <v>0.71667000000000003</v>
      </c>
      <c r="AJ83">
        <v>4.2784000000000004</v>
      </c>
      <c r="AK83">
        <v>9.1875</v>
      </c>
      <c r="AL83">
        <v>15.2</v>
      </c>
      <c r="AM83">
        <v>0.63332999999999995</v>
      </c>
      <c r="AN83">
        <v>0.63332999999999995</v>
      </c>
      <c r="AO83">
        <v>8.875</v>
      </c>
      <c r="AP83">
        <v>10.5</v>
      </c>
      <c r="AQ83">
        <v>9.0440000000000005</v>
      </c>
      <c r="AR83">
        <v>11</v>
      </c>
      <c r="AS83">
        <v>15</v>
      </c>
      <c r="AT83">
        <v>10.018800000000001</v>
      </c>
      <c r="AU83">
        <v>10.934100000000001</v>
      </c>
      <c r="AV83">
        <v>11.0167</v>
      </c>
      <c r="AW83">
        <v>22</v>
      </c>
      <c r="AX83">
        <v>19.3</v>
      </c>
      <c r="AY83">
        <v>7.3666999999999998</v>
      </c>
      <c r="AZ83">
        <v>7.5667</v>
      </c>
      <c r="BA83">
        <v>0.2</v>
      </c>
      <c r="BB83">
        <v>8.5333000000000006</v>
      </c>
      <c r="BC83">
        <v>0.68703999999999998</v>
      </c>
      <c r="BD83">
        <v>0.67222000000000004</v>
      </c>
      <c r="BE83">
        <v>0.74385999999999997</v>
      </c>
      <c r="BF83">
        <v>0.74631999999999998</v>
      </c>
      <c r="BG83">
        <v>3.7692000000000001</v>
      </c>
      <c r="BH83">
        <v>-13.2857</v>
      </c>
      <c r="BI83">
        <v>8.3846000000000007</v>
      </c>
      <c r="BJ83">
        <v>-17.714300000000001</v>
      </c>
      <c r="BK83">
        <v>73</v>
      </c>
      <c r="BL83">
        <v>0.23288</v>
      </c>
      <c r="BM83">
        <v>0.50685000000000002</v>
      </c>
      <c r="BN83">
        <v>20.333300000000001</v>
      </c>
      <c r="BO83">
        <v>18.411799999999999</v>
      </c>
      <c r="BP83">
        <v>0.63332999999999995</v>
      </c>
      <c r="BQ83">
        <v>0.63332999999999995</v>
      </c>
    </row>
    <row r="84" spans="1:69" x14ac:dyDescent="0.2">
      <c r="A84">
        <v>29</v>
      </c>
      <c r="B84">
        <v>1</v>
      </c>
      <c r="C84">
        <v>28</v>
      </c>
      <c r="D84">
        <v>4</v>
      </c>
      <c r="E84" t="s">
        <v>34</v>
      </c>
      <c r="F84" t="s">
        <v>30</v>
      </c>
      <c r="G84">
        <v>20</v>
      </c>
      <c r="H84">
        <v>0.13750000000000001</v>
      </c>
      <c r="I84">
        <v>1.948</v>
      </c>
      <c r="J84">
        <v>3.5259999999999998</v>
      </c>
      <c r="K84">
        <v>0.71667000000000003</v>
      </c>
      <c r="L84">
        <v>0.72499999999999998</v>
      </c>
      <c r="M84">
        <v>1.8357000000000001</v>
      </c>
      <c r="N84">
        <v>4.5278</v>
      </c>
      <c r="O84">
        <v>7.2381000000000002</v>
      </c>
      <c r="P84">
        <v>0.77778000000000003</v>
      </c>
      <c r="Q84">
        <v>0.69047999999999998</v>
      </c>
      <c r="R84">
        <v>2.3934000000000002</v>
      </c>
      <c r="S84">
        <v>36.25</v>
      </c>
      <c r="T84">
        <v>4.5455000000000002E-2</v>
      </c>
      <c r="U84">
        <v>0.23529</v>
      </c>
      <c r="V84">
        <v>0.27272999999999997</v>
      </c>
      <c r="W84">
        <v>0</v>
      </c>
      <c r="X84">
        <v>0.75758000000000003</v>
      </c>
      <c r="Y84">
        <v>0.66666999999999998</v>
      </c>
      <c r="Z84">
        <v>0.5625</v>
      </c>
      <c r="AA84">
        <v>0.89285999999999999</v>
      </c>
      <c r="AB84">
        <v>15</v>
      </c>
      <c r="AC84">
        <v>1.3701000000000001</v>
      </c>
      <c r="AD84">
        <v>0.97260000000000002</v>
      </c>
      <c r="AE84">
        <v>2</v>
      </c>
      <c r="AF84">
        <v>0.50626000000000004</v>
      </c>
      <c r="AG84">
        <v>0.53169999999999995</v>
      </c>
      <c r="AH84">
        <v>0.81667000000000001</v>
      </c>
      <c r="AI84">
        <v>0.7</v>
      </c>
      <c r="AJ84">
        <v>0.37662000000000001</v>
      </c>
      <c r="AK84">
        <v>3.0649000000000002</v>
      </c>
      <c r="AL84">
        <v>7.2167000000000003</v>
      </c>
      <c r="AM84">
        <v>0.66666999999999998</v>
      </c>
      <c r="AN84">
        <v>0.63332999999999995</v>
      </c>
      <c r="AO84">
        <v>2.3332999999999999</v>
      </c>
      <c r="AP84">
        <v>0.57955000000000001</v>
      </c>
      <c r="AQ84">
        <v>8.0625</v>
      </c>
      <c r="AR84">
        <v>15</v>
      </c>
      <c r="AS84">
        <v>17</v>
      </c>
      <c r="AT84">
        <v>1.0179</v>
      </c>
      <c r="AU84">
        <v>4.8487999999999998</v>
      </c>
      <c r="AV84">
        <v>8.9916999999999998</v>
      </c>
      <c r="AW84">
        <v>2</v>
      </c>
      <c r="AX84">
        <v>7.875</v>
      </c>
      <c r="AY84">
        <v>7.5667</v>
      </c>
      <c r="AZ84">
        <v>14.666700000000001</v>
      </c>
      <c r="BA84">
        <v>7.1</v>
      </c>
      <c r="BB84">
        <v>13.3833</v>
      </c>
      <c r="BC84">
        <v>0.52941000000000005</v>
      </c>
      <c r="BD84">
        <v>0.61902000000000001</v>
      </c>
      <c r="BE84">
        <v>0.69069999999999998</v>
      </c>
      <c r="BF84">
        <v>0.69227000000000005</v>
      </c>
      <c r="BG84">
        <v>6.4375</v>
      </c>
      <c r="BH84">
        <v>-5.7778</v>
      </c>
      <c r="BI84">
        <v>9.1111000000000004</v>
      </c>
      <c r="BJ84">
        <v>-11.166700000000001</v>
      </c>
      <c r="BK84">
        <v>21</v>
      </c>
      <c r="BL84">
        <v>0.19048000000000001</v>
      </c>
      <c r="BM84">
        <v>0.38095000000000001</v>
      </c>
      <c r="BN84">
        <v>5.4615</v>
      </c>
      <c r="BO84">
        <v>9.4614999999999991</v>
      </c>
      <c r="BP84">
        <v>0.66666999999999998</v>
      </c>
      <c r="BQ84">
        <v>0.63332999999999995</v>
      </c>
    </row>
    <row r="85" spans="1:69" x14ac:dyDescent="0.2">
      <c r="A85">
        <v>37</v>
      </c>
      <c r="B85">
        <v>7</v>
      </c>
      <c r="C85">
        <v>30</v>
      </c>
      <c r="D85">
        <v>4</v>
      </c>
      <c r="E85" t="s">
        <v>34</v>
      </c>
      <c r="F85" t="s">
        <v>30</v>
      </c>
      <c r="G85">
        <v>20</v>
      </c>
      <c r="H85">
        <v>0</v>
      </c>
      <c r="I85">
        <v>3.0911</v>
      </c>
      <c r="J85">
        <v>8.077</v>
      </c>
      <c r="K85">
        <v>0.68332999999999999</v>
      </c>
      <c r="L85">
        <v>0.75</v>
      </c>
      <c r="M85">
        <v>1.5222</v>
      </c>
      <c r="N85">
        <v>1.6087</v>
      </c>
      <c r="O85">
        <v>0.7732</v>
      </c>
      <c r="P85">
        <v>0.60870000000000002</v>
      </c>
      <c r="Q85">
        <v>0.71133999999999997</v>
      </c>
      <c r="R85">
        <v>2.3757000000000001</v>
      </c>
      <c r="S85">
        <v>50</v>
      </c>
      <c r="T85">
        <v>0</v>
      </c>
      <c r="U85">
        <v>0</v>
      </c>
      <c r="V85">
        <v>0</v>
      </c>
      <c r="W85">
        <v>0</v>
      </c>
      <c r="X85">
        <v>0.65713999999999995</v>
      </c>
      <c r="Y85">
        <v>0.53571000000000002</v>
      </c>
      <c r="Z85">
        <v>0.66666999999999998</v>
      </c>
      <c r="AA85">
        <v>0.88888999999999996</v>
      </c>
      <c r="AB85">
        <v>10</v>
      </c>
      <c r="AC85">
        <v>0.64610999999999996</v>
      </c>
      <c r="AD85">
        <v>0.57959000000000005</v>
      </c>
      <c r="AE85">
        <v>2</v>
      </c>
      <c r="AF85">
        <v>0.50697999999999999</v>
      </c>
      <c r="AG85">
        <v>0.50670000000000004</v>
      </c>
      <c r="AH85">
        <v>0.76666999999999996</v>
      </c>
      <c r="AI85">
        <v>0.68332999999999999</v>
      </c>
      <c r="AJ85">
        <v>0.54037000000000002</v>
      </c>
      <c r="AK85">
        <v>0.10559</v>
      </c>
      <c r="AL85">
        <v>24.8</v>
      </c>
      <c r="AM85">
        <v>0.6</v>
      </c>
      <c r="AN85">
        <v>0.46666999999999997</v>
      </c>
      <c r="AO85">
        <v>0.92593000000000003</v>
      </c>
      <c r="AP85">
        <v>1.3062</v>
      </c>
      <c r="AQ85">
        <v>4.1124000000000001</v>
      </c>
      <c r="AR85">
        <v>8</v>
      </c>
      <c r="AS85">
        <v>9</v>
      </c>
      <c r="AT85">
        <v>2.1333000000000002</v>
      </c>
      <c r="AU85">
        <v>9.6453000000000007</v>
      </c>
      <c r="AV85">
        <v>6.1666999999999996</v>
      </c>
      <c r="AW85">
        <v>0</v>
      </c>
      <c r="AX85">
        <v>21.8125</v>
      </c>
      <c r="AY85">
        <v>3.4</v>
      </c>
      <c r="AZ85">
        <v>3.5333000000000001</v>
      </c>
      <c r="BA85">
        <v>0.13333</v>
      </c>
      <c r="BB85">
        <v>5.0667</v>
      </c>
      <c r="BC85">
        <v>0.61199999999999999</v>
      </c>
      <c r="BD85">
        <v>0.62131000000000003</v>
      </c>
      <c r="BE85">
        <v>0.59221999999999997</v>
      </c>
      <c r="BF85">
        <v>0.60555999999999999</v>
      </c>
      <c r="BG85">
        <v>4.6154000000000002</v>
      </c>
      <c r="BH85">
        <v>-4.3</v>
      </c>
      <c r="BI85">
        <v>3.25</v>
      </c>
      <c r="BJ85">
        <v>-9.7777999999999992</v>
      </c>
      <c r="BK85">
        <v>1</v>
      </c>
      <c r="BL85">
        <v>0</v>
      </c>
      <c r="BM85">
        <v>1</v>
      </c>
      <c r="BN85">
        <v>26</v>
      </c>
      <c r="BO85">
        <v>26</v>
      </c>
      <c r="BP85">
        <v>0.6</v>
      </c>
      <c r="BQ85">
        <v>0.46666999999999997</v>
      </c>
    </row>
    <row r="86" spans="1:69" x14ac:dyDescent="0.2">
      <c r="A86">
        <v>50</v>
      </c>
      <c r="B86">
        <v>27</v>
      </c>
      <c r="C86">
        <v>23</v>
      </c>
      <c r="D86">
        <v>9</v>
      </c>
      <c r="E86" t="s">
        <v>34</v>
      </c>
      <c r="F86" t="s">
        <v>31</v>
      </c>
      <c r="G86">
        <v>40</v>
      </c>
      <c r="H86">
        <v>0.4375</v>
      </c>
      <c r="I86">
        <v>0.13333</v>
      </c>
      <c r="J86">
        <v>1.6111</v>
      </c>
      <c r="K86">
        <v>0.75</v>
      </c>
      <c r="L86">
        <v>0.75</v>
      </c>
      <c r="M86">
        <v>3.0541999999999998</v>
      </c>
      <c r="N86">
        <v>0.90908999999999995</v>
      </c>
      <c r="O86">
        <v>1.5384999999999999E-2</v>
      </c>
      <c r="P86">
        <v>0.6</v>
      </c>
      <c r="Q86">
        <v>0.49231000000000003</v>
      </c>
      <c r="R86">
        <v>4.1399999999999997</v>
      </c>
      <c r="S86">
        <v>6.25</v>
      </c>
      <c r="T86">
        <v>0.57142999999999999</v>
      </c>
      <c r="U86">
        <v>0.33333000000000002</v>
      </c>
      <c r="V86">
        <v>0.41463</v>
      </c>
      <c r="W86" t="s">
        <v>32</v>
      </c>
      <c r="X86">
        <v>0.72726999999999997</v>
      </c>
      <c r="Y86">
        <v>0.74073999999999995</v>
      </c>
      <c r="Z86">
        <v>0.76666999999999996</v>
      </c>
      <c r="AA86" t="s">
        <v>32</v>
      </c>
      <c r="AB86">
        <v>15</v>
      </c>
      <c r="AC86">
        <v>0.30842000000000003</v>
      </c>
      <c r="AD86">
        <v>0.53417999999999999</v>
      </c>
      <c r="AE86">
        <v>7</v>
      </c>
      <c r="AF86">
        <v>0.50722</v>
      </c>
      <c r="AG86">
        <v>0.52583999999999997</v>
      </c>
      <c r="AH86">
        <v>0.56667000000000001</v>
      </c>
      <c r="AI86">
        <v>0.55000000000000004</v>
      </c>
      <c r="AJ86">
        <v>3.0135999999999998</v>
      </c>
      <c r="AK86">
        <v>1.871</v>
      </c>
      <c r="AL86">
        <v>36.1</v>
      </c>
      <c r="AM86">
        <v>0.6</v>
      </c>
      <c r="AN86">
        <v>0.6</v>
      </c>
      <c r="AO86">
        <v>9.5022999999999996E-2</v>
      </c>
      <c r="AP86">
        <v>3.6471</v>
      </c>
      <c r="AQ86">
        <v>3.6917</v>
      </c>
      <c r="AR86">
        <v>12</v>
      </c>
      <c r="AS86">
        <v>13</v>
      </c>
      <c r="AT86">
        <v>5.2</v>
      </c>
      <c r="AU86">
        <v>8.8888999999999996E-2</v>
      </c>
      <c r="AV86">
        <v>0.45833000000000002</v>
      </c>
      <c r="AW86">
        <v>32</v>
      </c>
      <c r="AX86">
        <v>45.337499999999999</v>
      </c>
      <c r="AY86">
        <v>2.7</v>
      </c>
      <c r="AZ86">
        <v>0.53332999999999997</v>
      </c>
      <c r="BA86">
        <v>-2.1667000000000001</v>
      </c>
      <c r="BB86">
        <v>3.15</v>
      </c>
      <c r="BC86">
        <v>0.52741000000000005</v>
      </c>
      <c r="BD86">
        <v>0.55000000000000004</v>
      </c>
      <c r="BE86">
        <v>0.55110999999999999</v>
      </c>
      <c r="BF86">
        <v>0.57221999999999995</v>
      </c>
      <c r="BG86">
        <v>-3.9167000000000001</v>
      </c>
      <c r="BH86">
        <v>-0.125</v>
      </c>
      <c r="BI86">
        <v>0</v>
      </c>
      <c r="BJ86">
        <v>0.1</v>
      </c>
      <c r="BK86">
        <v>80</v>
      </c>
      <c r="BL86">
        <v>0.3125</v>
      </c>
      <c r="BM86">
        <v>0.5</v>
      </c>
      <c r="BN86">
        <v>43.981499999999997</v>
      </c>
      <c r="BO86">
        <v>43.925899999999999</v>
      </c>
      <c r="BP86">
        <v>0.6</v>
      </c>
      <c r="BQ86">
        <v>0.6</v>
      </c>
    </row>
    <row r="87" spans="1:69" x14ac:dyDescent="0.2">
      <c r="A87">
        <v>31</v>
      </c>
      <c r="B87">
        <v>1</v>
      </c>
      <c r="C87">
        <v>30</v>
      </c>
      <c r="D87">
        <v>2</v>
      </c>
      <c r="E87" t="s">
        <v>34</v>
      </c>
      <c r="F87" t="s">
        <v>30</v>
      </c>
      <c r="G87">
        <v>18</v>
      </c>
      <c r="H87">
        <v>0.67500000000000004</v>
      </c>
      <c r="I87">
        <v>3.76</v>
      </c>
      <c r="J87">
        <v>7.7732999999999999</v>
      </c>
      <c r="K87">
        <v>0.625</v>
      </c>
      <c r="L87">
        <v>0.68332999999999999</v>
      </c>
      <c r="M87">
        <v>2.4821</v>
      </c>
      <c r="N87">
        <v>4.375</v>
      </c>
      <c r="O87">
        <v>3.0417000000000001</v>
      </c>
      <c r="P87">
        <v>0.76388999999999996</v>
      </c>
      <c r="Q87">
        <v>0.77083000000000002</v>
      </c>
      <c r="R87">
        <v>4.0385</v>
      </c>
      <c r="S87">
        <v>17.5</v>
      </c>
      <c r="T87">
        <v>0.8</v>
      </c>
      <c r="U87">
        <v>0.6</v>
      </c>
      <c r="V87">
        <v>0.59091000000000005</v>
      </c>
      <c r="W87">
        <v>0.69230999999999998</v>
      </c>
      <c r="X87">
        <v>0.5</v>
      </c>
      <c r="Y87">
        <v>0.42308000000000001</v>
      </c>
      <c r="Z87">
        <v>0.82352999999999998</v>
      </c>
      <c r="AA87">
        <v>0.75</v>
      </c>
      <c r="AB87">
        <v>5</v>
      </c>
      <c r="AC87">
        <v>1.3255999999999999</v>
      </c>
      <c r="AD87">
        <v>1.9739</v>
      </c>
      <c r="AE87">
        <v>2</v>
      </c>
      <c r="AF87">
        <v>0.61692000000000002</v>
      </c>
      <c r="AG87">
        <v>0.61580000000000001</v>
      </c>
      <c r="AH87">
        <v>0.65</v>
      </c>
      <c r="AI87">
        <v>0.73333000000000004</v>
      </c>
      <c r="AJ87">
        <v>3.7911999999999999</v>
      </c>
      <c r="AK87">
        <v>6.4432</v>
      </c>
      <c r="AL87">
        <v>10.083299999999999</v>
      </c>
      <c r="AM87">
        <v>0.56667000000000001</v>
      </c>
      <c r="AN87">
        <v>0.66666999999999998</v>
      </c>
      <c r="AO87">
        <v>8.9443999999999999</v>
      </c>
      <c r="AP87">
        <v>2.3492000000000002</v>
      </c>
      <c r="AQ87">
        <v>0.58333000000000002</v>
      </c>
      <c r="AR87">
        <v>16</v>
      </c>
      <c r="AS87">
        <v>9</v>
      </c>
      <c r="AT87">
        <v>7.6672000000000002</v>
      </c>
      <c r="AU87">
        <v>8.0937999999999999</v>
      </c>
      <c r="AV87">
        <v>8.5083000000000002</v>
      </c>
      <c r="AW87">
        <v>18</v>
      </c>
      <c r="AX87">
        <v>8.2125000000000004</v>
      </c>
      <c r="AY87">
        <v>4.1333000000000002</v>
      </c>
      <c r="AZ87">
        <v>10.8667</v>
      </c>
      <c r="BA87">
        <v>6.7332999999999998</v>
      </c>
      <c r="BB87">
        <v>9.6333000000000002</v>
      </c>
      <c r="BC87">
        <v>0.64919000000000004</v>
      </c>
      <c r="BD87">
        <v>0.68444000000000005</v>
      </c>
      <c r="BE87">
        <v>0.7208</v>
      </c>
      <c r="BF87">
        <v>0.75512999999999997</v>
      </c>
      <c r="BG87">
        <v>6.8</v>
      </c>
      <c r="BH87">
        <v>-7</v>
      </c>
      <c r="BI87">
        <v>6.8</v>
      </c>
      <c r="BJ87">
        <v>-7.5833000000000004</v>
      </c>
      <c r="BK87">
        <v>57</v>
      </c>
      <c r="BL87">
        <v>0.24560999999999999</v>
      </c>
      <c r="BM87">
        <v>0.36842000000000003</v>
      </c>
      <c r="BN87">
        <v>7.8918999999999997</v>
      </c>
      <c r="BO87">
        <v>11.8919</v>
      </c>
      <c r="BP87">
        <v>0.56667000000000001</v>
      </c>
      <c r="BQ87">
        <v>0.66666999999999998</v>
      </c>
    </row>
    <row r="88" spans="1:69" x14ac:dyDescent="0.2">
      <c r="A88">
        <v>30</v>
      </c>
      <c r="B88">
        <v>1</v>
      </c>
      <c r="C88">
        <v>29</v>
      </c>
      <c r="D88">
        <v>4</v>
      </c>
      <c r="E88" t="s">
        <v>34</v>
      </c>
      <c r="F88" t="s">
        <v>30</v>
      </c>
      <c r="G88">
        <v>26</v>
      </c>
      <c r="H88">
        <v>0.47499999999999998</v>
      </c>
      <c r="I88">
        <v>4.5601000000000003</v>
      </c>
      <c r="J88">
        <v>6.1664000000000003</v>
      </c>
      <c r="K88">
        <v>0.75832999999999995</v>
      </c>
      <c r="L88">
        <v>0.75</v>
      </c>
      <c r="M88">
        <v>2.4428000000000001</v>
      </c>
      <c r="N88">
        <v>1.4655</v>
      </c>
      <c r="O88">
        <v>1.3871</v>
      </c>
      <c r="P88">
        <v>0.68966000000000005</v>
      </c>
      <c r="Q88">
        <v>0.75805999999999996</v>
      </c>
      <c r="R88">
        <v>4.7710999999999997</v>
      </c>
      <c r="S88">
        <v>2.5</v>
      </c>
      <c r="T88">
        <v>0.29166999999999998</v>
      </c>
      <c r="U88">
        <v>0.55000000000000004</v>
      </c>
      <c r="V88">
        <v>0.6875</v>
      </c>
      <c r="W88">
        <v>0.45</v>
      </c>
      <c r="X88">
        <v>0.57142999999999999</v>
      </c>
      <c r="Y88">
        <v>0.72414000000000001</v>
      </c>
      <c r="Z88">
        <v>0.87097000000000002</v>
      </c>
      <c r="AA88">
        <v>0.92</v>
      </c>
      <c r="AB88">
        <v>13</v>
      </c>
      <c r="AC88">
        <v>1.0006999999999999</v>
      </c>
      <c r="AD88">
        <v>1.4333</v>
      </c>
      <c r="AE88">
        <v>7</v>
      </c>
      <c r="AF88">
        <v>0.49847000000000002</v>
      </c>
      <c r="AG88">
        <v>0.48788999999999999</v>
      </c>
      <c r="AH88">
        <v>0.73333000000000004</v>
      </c>
      <c r="AI88">
        <v>0.71667000000000003</v>
      </c>
      <c r="AJ88">
        <v>2</v>
      </c>
      <c r="AK88">
        <v>2.7273000000000001</v>
      </c>
      <c r="AL88">
        <v>14.466699999999999</v>
      </c>
      <c r="AM88">
        <v>0.63332999999999995</v>
      </c>
      <c r="AN88">
        <v>0.83333000000000002</v>
      </c>
      <c r="AO88">
        <v>5.25</v>
      </c>
      <c r="AP88">
        <v>2.35</v>
      </c>
      <c r="AQ88">
        <v>5.8333000000000004</v>
      </c>
      <c r="AR88">
        <v>15</v>
      </c>
      <c r="AS88">
        <v>9</v>
      </c>
      <c r="AT88">
        <v>7.2054</v>
      </c>
      <c r="AU88">
        <v>5.2652999999999999</v>
      </c>
      <c r="AV88">
        <v>5.6749999999999998</v>
      </c>
      <c r="AW88">
        <v>39</v>
      </c>
      <c r="AX88">
        <v>15.225</v>
      </c>
      <c r="AY88">
        <v>4</v>
      </c>
      <c r="AZ88">
        <v>6.8333000000000004</v>
      </c>
      <c r="BA88">
        <v>2.8332999999999999</v>
      </c>
      <c r="BB88">
        <v>6.8167</v>
      </c>
      <c r="BC88">
        <v>0.71504000000000001</v>
      </c>
      <c r="BD88">
        <v>0.69799</v>
      </c>
      <c r="BE88">
        <v>0.71704000000000001</v>
      </c>
      <c r="BF88">
        <v>0.67778000000000005</v>
      </c>
      <c r="BG88">
        <v>2.7856999999999998</v>
      </c>
      <c r="BH88">
        <v>-3.5</v>
      </c>
      <c r="BI88">
        <v>2.2856999999999998</v>
      </c>
      <c r="BJ88">
        <v>-9.8332999999999995</v>
      </c>
      <c r="BK88">
        <v>79</v>
      </c>
      <c r="BL88">
        <v>0.30380000000000001</v>
      </c>
      <c r="BM88">
        <v>0.43037999999999998</v>
      </c>
      <c r="BN88">
        <v>12.8431</v>
      </c>
      <c r="BO88">
        <v>13.2941</v>
      </c>
      <c r="BP88">
        <v>0.63332999999999995</v>
      </c>
      <c r="BQ88">
        <v>0.83333000000000002</v>
      </c>
    </row>
    <row r="89" spans="1:69" x14ac:dyDescent="0.2">
      <c r="A89">
        <v>48</v>
      </c>
      <c r="B89">
        <v>1</v>
      </c>
      <c r="C89">
        <v>47</v>
      </c>
      <c r="D89">
        <v>8</v>
      </c>
      <c r="E89" t="s">
        <v>34</v>
      </c>
      <c r="F89" t="s">
        <v>30</v>
      </c>
      <c r="G89">
        <v>22</v>
      </c>
      <c r="H89">
        <v>0.92500000000000004</v>
      </c>
      <c r="I89">
        <v>0.94967000000000001</v>
      </c>
      <c r="J89">
        <v>8.2202999999999999</v>
      </c>
      <c r="K89">
        <v>0.67500000000000004</v>
      </c>
      <c r="L89">
        <v>0.68332999999999999</v>
      </c>
      <c r="M89">
        <v>2.0922999999999998</v>
      </c>
      <c r="N89">
        <v>0.19148999999999999</v>
      </c>
      <c r="O89">
        <v>5.6154000000000002</v>
      </c>
      <c r="P89">
        <v>0.76595999999999997</v>
      </c>
      <c r="Q89">
        <v>0.65385000000000004</v>
      </c>
      <c r="R89">
        <v>3.7311999999999999</v>
      </c>
      <c r="S89">
        <v>42.5</v>
      </c>
      <c r="T89">
        <v>0.95455000000000001</v>
      </c>
      <c r="U89">
        <v>0.90476000000000001</v>
      </c>
      <c r="V89">
        <v>0.8125</v>
      </c>
      <c r="W89">
        <v>1</v>
      </c>
      <c r="X89">
        <v>0.58065</v>
      </c>
      <c r="Y89">
        <v>0.58065</v>
      </c>
      <c r="Z89">
        <v>0.89285999999999999</v>
      </c>
      <c r="AA89">
        <v>0.66666999999999998</v>
      </c>
      <c r="AB89">
        <v>6</v>
      </c>
      <c r="AC89">
        <v>5.2368999999999999E-2</v>
      </c>
      <c r="AD89">
        <v>1.3128</v>
      </c>
      <c r="AE89">
        <v>7</v>
      </c>
      <c r="AF89">
        <v>0.5</v>
      </c>
      <c r="AG89">
        <v>0.52876000000000001</v>
      </c>
      <c r="AH89">
        <v>0.63332999999999995</v>
      </c>
      <c r="AI89">
        <v>0.68332999999999999</v>
      </c>
      <c r="AJ89">
        <v>0.98324999999999996</v>
      </c>
      <c r="AK89">
        <v>5.9976000000000003</v>
      </c>
      <c r="AL89">
        <v>16.149999999999999</v>
      </c>
      <c r="AM89">
        <v>0.6</v>
      </c>
      <c r="AN89">
        <v>0.4</v>
      </c>
      <c r="AO89">
        <v>7.6938000000000004</v>
      </c>
      <c r="AP89">
        <v>4.3014000000000001</v>
      </c>
      <c r="AQ89">
        <v>5.6</v>
      </c>
      <c r="AR89">
        <v>16</v>
      </c>
      <c r="AS89">
        <v>10</v>
      </c>
      <c r="AT89">
        <v>8.2280999999999995</v>
      </c>
      <c r="AU89">
        <v>7.5948000000000002</v>
      </c>
      <c r="AV89">
        <v>10.9833</v>
      </c>
      <c r="AW89">
        <v>12</v>
      </c>
      <c r="AX89">
        <v>15.387499999999999</v>
      </c>
      <c r="AY89">
        <v>8.5667000000000009</v>
      </c>
      <c r="AZ89">
        <v>7.9</v>
      </c>
      <c r="BA89">
        <v>-0.66666999999999998</v>
      </c>
      <c r="BB89">
        <v>9.7667000000000002</v>
      </c>
      <c r="BC89">
        <v>0.58245999999999998</v>
      </c>
      <c r="BD89">
        <v>0.62392999999999998</v>
      </c>
      <c r="BE89">
        <v>0.72753999999999996</v>
      </c>
      <c r="BF89">
        <v>0.71597999999999995</v>
      </c>
      <c r="BG89">
        <v>-1.3</v>
      </c>
      <c r="BH89">
        <v>-11.1</v>
      </c>
      <c r="BI89">
        <v>1.8</v>
      </c>
      <c r="BJ89">
        <v>-13.6</v>
      </c>
      <c r="BK89">
        <v>69</v>
      </c>
      <c r="BL89">
        <v>0.62319000000000002</v>
      </c>
      <c r="BM89">
        <v>0.44928000000000001</v>
      </c>
      <c r="BN89">
        <v>15.6957</v>
      </c>
      <c r="BO89">
        <v>17.195699999999999</v>
      </c>
      <c r="BP89">
        <v>0.6</v>
      </c>
      <c r="BQ89">
        <v>0.4</v>
      </c>
    </row>
    <row r="90" spans="1:69" x14ac:dyDescent="0.2">
      <c r="A90">
        <v>47</v>
      </c>
      <c r="B90">
        <v>4</v>
      </c>
      <c r="C90">
        <v>43</v>
      </c>
      <c r="D90">
        <v>3</v>
      </c>
      <c r="E90" t="s">
        <v>34</v>
      </c>
      <c r="F90" t="s">
        <v>30</v>
      </c>
      <c r="G90">
        <v>21</v>
      </c>
      <c r="H90">
        <v>0.42499999999999999</v>
      </c>
      <c r="I90">
        <v>1.8062</v>
      </c>
      <c r="J90">
        <v>10.5436</v>
      </c>
      <c r="K90">
        <v>0.60833000000000004</v>
      </c>
      <c r="L90">
        <v>0.67500000000000004</v>
      </c>
      <c r="M90">
        <v>3.302</v>
      </c>
      <c r="N90">
        <v>2.8654000000000002</v>
      </c>
      <c r="O90">
        <v>1.7205999999999999</v>
      </c>
      <c r="P90">
        <v>0.82691999999999999</v>
      </c>
      <c r="Q90">
        <v>0.77941000000000005</v>
      </c>
      <c r="R90">
        <v>6.8773999999999997</v>
      </c>
      <c r="S90">
        <v>7.5</v>
      </c>
      <c r="T90">
        <v>0.69230999999999998</v>
      </c>
      <c r="U90">
        <v>0.40909000000000001</v>
      </c>
      <c r="V90">
        <v>0.25</v>
      </c>
      <c r="W90">
        <v>0.1875</v>
      </c>
      <c r="X90">
        <v>0.58065</v>
      </c>
      <c r="Y90">
        <v>0.54544999999999999</v>
      </c>
      <c r="Z90">
        <v>0.55556000000000005</v>
      </c>
      <c r="AA90">
        <v>0.75861999999999996</v>
      </c>
      <c r="AB90">
        <v>12</v>
      </c>
      <c r="AC90">
        <v>0.55132000000000003</v>
      </c>
      <c r="AD90">
        <v>1.1319999999999999</v>
      </c>
      <c r="AE90">
        <v>3</v>
      </c>
      <c r="AF90">
        <v>0.64892000000000005</v>
      </c>
      <c r="AG90">
        <v>0.72468999999999995</v>
      </c>
      <c r="AH90">
        <v>0.56667000000000001</v>
      </c>
      <c r="AI90">
        <v>0.7</v>
      </c>
      <c r="AJ90">
        <v>7.7941000000000003</v>
      </c>
      <c r="AK90">
        <v>16.192299999999999</v>
      </c>
      <c r="AL90">
        <v>28.416699999999999</v>
      </c>
      <c r="AM90">
        <v>0.5</v>
      </c>
      <c r="AN90">
        <v>0.36667</v>
      </c>
      <c r="AO90">
        <v>18.160699999999999</v>
      </c>
      <c r="AP90">
        <v>14.6944</v>
      </c>
      <c r="AQ90">
        <v>4.3719000000000001</v>
      </c>
      <c r="AR90">
        <v>16</v>
      </c>
      <c r="AS90">
        <v>14</v>
      </c>
      <c r="AT90">
        <v>10.5688</v>
      </c>
      <c r="AU90">
        <v>10.642300000000001</v>
      </c>
      <c r="AV90">
        <v>12.85</v>
      </c>
      <c r="AW90">
        <v>28</v>
      </c>
      <c r="AX90">
        <v>27.912500000000001</v>
      </c>
      <c r="AY90">
        <v>6.4667000000000003</v>
      </c>
      <c r="AZ90">
        <v>7.9333</v>
      </c>
      <c r="BA90">
        <v>1.4666999999999999</v>
      </c>
      <c r="BB90">
        <v>11.433299999999999</v>
      </c>
      <c r="BC90">
        <v>0.56106</v>
      </c>
      <c r="BD90">
        <v>0.58613000000000004</v>
      </c>
      <c r="BE90">
        <v>0.63563999999999998</v>
      </c>
      <c r="BF90">
        <v>0.63865000000000005</v>
      </c>
      <c r="BG90">
        <v>2.0909</v>
      </c>
      <c r="BH90">
        <v>-18.571400000000001</v>
      </c>
      <c r="BI90">
        <v>9.9230999999999998</v>
      </c>
      <c r="BJ90">
        <v>-15.1111</v>
      </c>
      <c r="BK90">
        <v>80</v>
      </c>
      <c r="BL90">
        <v>0.36249999999999999</v>
      </c>
      <c r="BM90">
        <v>0.4</v>
      </c>
      <c r="BN90">
        <v>28.0185</v>
      </c>
      <c r="BO90">
        <v>25.2593</v>
      </c>
      <c r="BP90">
        <v>0.5</v>
      </c>
      <c r="BQ90">
        <v>0.36667</v>
      </c>
    </row>
    <row r="91" spans="1:69" x14ac:dyDescent="0.2">
      <c r="A91">
        <v>45</v>
      </c>
      <c r="B91">
        <v>12</v>
      </c>
      <c r="C91">
        <v>33</v>
      </c>
      <c r="D91">
        <v>2</v>
      </c>
      <c r="E91" t="s">
        <v>34</v>
      </c>
      <c r="F91" t="s">
        <v>31</v>
      </c>
      <c r="G91">
        <v>21</v>
      </c>
      <c r="H91">
        <v>0.125</v>
      </c>
      <c r="I91">
        <v>1.2677</v>
      </c>
      <c r="J91">
        <v>3.3433999999999999</v>
      </c>
      <c r="K91">
        <v>0.55000000000000004</v>
      </c>
      <c r="L91">
        <v>0.625</v>
      </c>
      <c r="M91">
        <v>3.5011999999999999</v>
      </c>
      <c r="N91">
        <v>4.2308000000000003</v>
      </c>
      <c r="O91">
        <v>2.9043000000000001</v>
      </c>
      <c r="P91">
        <v>0.53846000000000005</v>
      </c>
      <c r="Q91">
        <v>0.69149000000000005</v>
      </c>
      <c r="R91">
        <v>4.53</v>
      </c>
      <c r="S91">
        <v>37.5</v>
      </c>
      <c r="T91">
        <v>0.15384999999999999</v>
      </c>
      <c r="U91">
        <v>0.15384999999999999</v>
      </c>
      <c r="V91">
        <v>0</v>
      </c>
      <c r="W91">
        <v>0</v>
      </c>
      <c r="X91">
        <v>0.5</v>
      </c>
      <c r="Y91">
        <v>0.54386000000000001</v>
      </c>
      <c r="Z91">
        <v>0.75</v>
      </c>
      <c r="AA91">
        <v>0.58621000000000001</v>
      </c>
      <c r="AB91">
        <v>7</v>
      </c>
      <c r="AC91">
        <v>0.24531</v>
      </c>
      <c r="AD91">
        <v>0.40024999999999999</v>
      </c>
      <c r="AE91">
        <v>3</v>
      </c>
      <c r="AF91">
        <v>0.55262999999999995</v>
      </c>
      <c r="AG91">
        <v>0.53647999999999996</v>
      </c>
      <c r="AH91">
        <v>0.58333000000000002</v>
      </c>
      <c r="AI91">
        <v>0.58333000000000002</v>
      </c>
      <c r="AJ91">
        <v>1.9314</v>
      </c>
      <c r="AK91">
        <v>1.08</v>
      </c>
      <c r="AL91">
        <v>27.166699999999999</v>
      </c>
      <c r="AM91">
        <v>0.5</v>
      </c>
      <c r="AN91">
        <v>0.6</v>
      </c>
      <c r="AO91">
        <v>0.63888999999999996</v>
      </c>
      <c r="AP91">
        <v>2.7421000000000002</v>
      </c>
      <c r="AQ91">
        <v>3.0364</v>
      </c>
      <c r="AR91">
        <v>13</v>
      </c>
      <c r="AS91">
        <v>16</v>
      </c>
      <c r="AT91">
        <v>2.1309999999999998</v>
      </c>
      <c r="AU91">
        <v>3.6583999999999999</v>
      </c>
      <c r="AV91">
        <v>9.375</v>
      </c>
      <c r="AW91">
        <v>10</v>
      </c>
      <c r="AX91">
        <v>28.3125</v>
      </c>
      <c r="AY91">
        <v>3.1333000000000002</v>
      </c>
      <c r="AZ91">
        <v>5.0332999999999997</v>
      </c>
      <c r="BA91">
        <v>1.9</v>
      </c>
      <c r="BB91">
        <v>11.4833</v>
      </c>
      <c r="BC91">
        <v>0.53113999999999995</v>
      </c>
      <c r="BD91">
        <v>0.55471000000000004</v>
      </c>
      <c r="BE91">
        <v>0.49925999999999998</v>
      </c>
      <c r="BF91">
        <v>0.54666999999999999</v>
      </c>
      <c r="BG91">
        <v>-0.14285999999999999</v>
      </c>
      <c r="BH91">
        <v>-18.333300000000001</v>
      </c>
      <c r="BI91">
        <v>0.94118000000000002</v>
      </c>
      <c r="BJ91">
        <v>-20.285699999999999</v>
      </c>
      <c r="BK91">
        <v>32</v>
      </c>
      <c r="BL91">
        <v>0.28125</v>
      </c>
      <c r="BM91">
        <v>0.40625</v>
      </c>
      <c r="BN91">
        <v>26.875</v>
      </c>
      <c r="BO91">
        <v>24.375</v>
      </c>
      <c r="BP91">
        <v>0.5</v>
      </c>
      <c r="BQ91">
        <v>0.6</v>
      </c>
    </row>
    <row r="92" spans="1:69" x14ac:dyDescent="0.2">
      <c r="A92">
        <v>40</v>
      </c>
      <c r="B92">
        <v>1</v>
      </c>
      <c r="C92">
        <v>39</v>
      </c>
      <c r="D92">
        <v>4</v>
      </c>
      <c r="E92" t="s">
        <v>34</v>
      </c>
      <c r="F92" t="s">
        <v>30</v>
      </c>
      <c r="G92">
        <v>19</v>
      </c>
      <c r="H92">
        <v>1</v>
      </c>
      <c r="I92">
        <v>1.1110999999999999E-2</v>
      </c>
      <c r="J92">
        <v>4.5221999999999998</v>
      </c>
      <c r="K92">
        <v>0.75</v>
      </c>
      <c r="L92">
        <v>0.73333000000000004</v>
      </c>
      <c r="M92">
        <v>2.4367999999999999</v>
      </c>
      <c r="N92">
        <v>2.9596</v>
      </c>
      <c r="O92">
        <v>2.8094999999999999</v>
      </c>
      <c r="P92">
        <v>0.87878999999999996</v>
      </c>
      <c r="Q92">
        <v>0.90476000000000001</v>
      </c>
      <c r="R92">
        <v>5.3144</v>
      </c>
      <c r="S92">
        <v>50</v>
      </c>
      <c r="T92">
        <v>1</v>
      </c>
      <c r="U92">
        <v>1</v>
      </c>
      <c r="V92">
        <v>1</v>
      </c>
      <c r="W92">
        <v>1</v>
      </c>
      <c r="X92">
        <v>0.7</v>
      </c>
      <c r="Y92">
        <v>0.76666999999999996</v>
      </c>
      <c r="Z92">
        <v>0.78788000000000002</v>
      </c>
      <c r="AA92">
        <v>0.74073999999999995</v>
      </c>
      <c r="AB92">
        <v>15</v>
      </c>
      <c r="AC92">
        <v>-0.15756999999999999</v>
      </c>
      <c r="AD92">
        <v>1.5238</v>
      </c>
      <c r="AE92">
        <v>2</v>
      </c>
      <c r="AF92">
        <v>0.58647000000000005</v>
      </c>
      <c r="AG92">
        <v>0.54024000000000005</v>
      </c>
      <c r="AH92">
        <v>0.73333000000000004</v>
      </c>
      <c r="AI92">
        <v>0.7</v>
      </c>
      <c r="AJ92">
        <v>2.3125</v>
      </c>
      <c r="AK92">
        <v>1.1023000000000001</v>
      </c>
      <c r="AL92">
        <v>4.6166999999999998</v>
      </c>
      <c r="AM92">
        <v>0.56667000000000001</v>
      </c>
      <c r="AN92">
        <v>0.5</v>
      </c>
      <c r="AO92">
        <v>2.3332999999999999</v>
      </c>
      <c r="AP92">
        <v>0.95</v>
      </c>
      <c r="AQ92">
        <v>-15.6755</v>
      </c>
      <c r="AR92">
        <v>14</v>
      </c>
      <c r="AS92">
        <v>8</v>
      </c>
      <c r="AT92">
        <v>4.5823999999999998</v>
      </c>
      <c r="AU92">
        <v>4.1429</v>
      </c>
      <c r="AV92">
        <v>12.2333</v>
      </c>
      <c r="AW92">
        <v>0</v>
      </c>
      <c r="AX92">
        <v>17.537500000000001</v>
      </c>
      <c r="AY92">
        <v>9.4666999999999994</v>
      </c>
      <c r="AZ92">
        <v>4.4667000000000003</v>
      </c>
      <c r="BA92">
        <v>-5</v>
      </c>
      <c r="BB92">
        <v>8.1999999999999993</v>
      </c>
      <c r="BC92">
        <v>0.50370000000000004</v>
      </c>
      <c r="BD92">
        <v>0.56111</v>
      </c>
      <c r="BE92">
        <v>0.77947</v>
      </c>
      <c r="BF92">
        <v>0.77698999999999996</v>
      </c>
      <c r="BG92">
        <v>3.2726999999999999</v>
      </c>
      <c r="BH92">
        <v>-26.625</v>
      </c>
      <c r="BI92">
        <v>1.6667000000000001</v>
      </c>
      <c r="BJ92">
        <v>-12.5556</v>
      </c>
      <c r="BK92">
        <v>1</v>
      </c>
      <c r="BL92">
        <v>0</v>
      </c>
      <c r="BM92">
        <v>0</v>
      </c>
      <c r="BN92" t="s">
        <v>32</v>
      </c>
      <c r="BO92" t="s">
        <v>32</v>
      </c>
      <c r="BP92">
        <v>0.56667000000000001</v>
      </c>
      <c r="BQ92">
        <v>0.5</v>
      </c>
    </row>
    <row r="93" spans="1:69" x14ac:dyDescent="0.2">
      <c r="A93">
        <v>50</v>
      </c>
      <c r="B93">
        <v>1</v>
      </c>
      <c r="C93">
        <v>49</v>
      </c>
      <c r="D93">
        <v>9</v>
      </c>
      <c r="E93" t="s">
        <v>34</v>
      </c>
      <c r="F93" t="s">
        <v>30</v>
      </c>
      <c r="G93">
        <v>38</v>
      </c>
      <c r="H93">
        <v>0.48749999999999999</v>
      </c>
      <c r="I93">
        <v>6.875</v>
      </c>
      <c r="J93">
        <v>4.2840999999999996</v>
      </c>
      <c r="K93">
        <v>0.73333000000000004</v>
      </c>
      <c r="L93">
        <v>0.74167000000000005</v>
      </c>
      <c r="M93">
        <v>1.7083999999999999</v>
      </c>
      <c r="N93">
        <v>8.3810000000000002</v>
      </c>
      <c r="O93">
        <v>9.8947000000000003</v>
      </c>
      <c r="P93">
        <v>0.61904999999999999</v>
      </c>
      <c r="Q93">
        <v>0.75439000000000001</v>
      </c>
      <c r="R93">
        <v>2.3826999999999998</v>
      </c>
      <c r="S93">
        <v>1.25</v>
      </c>
      <c r="T93">
        <v>0.47367999999999999</v>
      </c>
      <c r="U93">
        <v>0.39129999999999998</v>
      </c>
      <c r="V93">
        <v>0.52</v>
      </c>
      <c r="W93">
        <v>0.61538000000000004</v>
      </c>
      <c r="X93">
        <v>0.6</v>
      </c>
      <c r="Y93">
        <v>0.77419000000000004</v>
      </c>
      <c r="Z93">
        <v>0.76315999999999995</v>
      </c>
      <c r="AA93">
        <v>0.80952000000000002</v>
      </c>
      <c r="AB93">
        <v>10</v>
      </c>
      <c r="AC93">
        <v>0.81415000000000004</v>
      </c>
      <c r="AD93">
        <v>1.0935999999999999</v>
      </c>
      <c r="AE93">
        <v>6</v>
      </c>
      <c r="AF93">
        <v>0.38414999999999999</v>
      </c>
      <c r="AG93">
        <v>0.47966999999999999</v>
      </c>
      <c r="AH93">
        <v>0.61667000000000005</v>
      </c>
      <c r="AI93">
        <v>0.7</v>
      </c>
      <c r="AJ93">
        <v>7.3724999999999996</v>
      </c>
      <c r="AK93">
        <v>0.25381999999999999</v>
      </c>
      <c r="AL93">
        <v>27.633299999999998</v>
      </c>
      <c r="AM93">
        <v>0.53332999999999997</v>
      </c>
      <c r="AN93">
        <v>0.56667000000000001</v>
      </c>
      <c r="AO93">
        <v>4.6666999999999996</v>
      </c>
      <c r="AP93">
        <v>0.15179000000000001</v>
      </c>
      <c r="AQ93">
        <v>-5.3110999999999997</v>
      </c>
      <c r="AR93">
        <v>8</v>
      </c>
      <c r="AS93">
        <v>4</v>
      </c>
      <c r="AT93">
        <v>5.0613999999999999</v>
      </c>
      <c r="AU93">
        <v>3.3380999999999998</v>
      </c>
      <c r="AV93">
        <v>15.45</v>
      </c>
      <c r="AW93">
        <v>37</v>
      </c>
      <c r="AX93">
        <v>32.287500000000001</v>
      </c>
      <c r="AY93">
        <v>10.2333</v>
      </c>
      <c r="AZ93">
        <v>16.7667</v>
      </c>
      <c r="BA93">
        <v>6.5332999999999997</v>
      </c>
      <c r="BB93">
        <v>22.466699999999999</v>
      </c>
      <c r="BC93">
        <v>0.61931999999999998</v>
      </c>
      <c r="BD93">
        <v>0.61363999999999996</v>
      </c>
      <c r="BE93">
        <v>0.63500999999999996</v>
      </c>
      <c r="BF93">
        <v>0.62595000000000001</v>
      </c>
      <c r="BG93">
        <v>17.2</v>
      </c>
      <c r="BH93">
        <v>-2.8889</v>
      </c>
      <c r="BI93">
        <v>2</v>
      </c>
      <c r="BJ93">
        <v>-12.777799999999999</v>
      </c>
      <c r="BK93">
        <v>80</v>
      </c>
      <c r="BL93">
        <v>0.35</v>
      </c>
      <c r="BM93">
        <v>0.47499999999999998</v>
      </c>
      <c r="BN93">
        <v>35.037700000000001</v>
      </c>
      <c r="BO93">
        <v>42.981099999999998</v>
      </c>
      <c r="BP93">
        <v>0.53332999999999997</v>
      </c>
      <c r="BQ93">
        <v>0.56667000000000001</v>
      </c>
    </row>
    <row r="94" spans="1:69" x14ac:dyDescent="0.2">
      <c r="A94">
        <v>41</v>
      </c>
      <c r="B94">
        <v>3</v>
      </c>
      <c r="C94">
        <v>38</v>
      </c>
      <c r="D94">
        <v>1</v>
      </c>
      <c r="E94" t="s">
        <v>34</v>
      </c>
      <c r="F94" t="s">
        <v>30</v>
      </c>
      <c r="G94">
        <v>18</v>
      </c>
      <c r="H94">
        <v>0.27500000000000002</v>
      </c>
      <c r="I94">
        <v>4.6790000000000003</v>
      </c>
      <c r="J94">
        <v>7.4534000000000002</v>
      </c>
      <c r="K94">
        <v>0.84167000000000003</v>
      </c>
      <c r="L94">
        <v>0.84167000000000003</v>
      </c>
      <c r="M94">
        <v>2.3351999999999999</v>
      </c>
      <c r="N94">
        <v>0.85</v>
      </c>
      <c r="O94">
        <v>1.0249999999999999</v>
      </c>
      <c r="P94">
        <v>0.67500000000000004</v>
      </c>
      <c r="Q94">
        <v>0.78749999999999998</v>
      </c>
      <c r="R94">
        <v>3.0421999999999998</v>
      </c>
      <c r="S94">
        <v>22.5</v>
      </c>
      <c r="T94">
        <v>0.2</v>
      </c>
      <c r="U94">
        <v>0.41666999999999998</v>
      </c>
      <c r="V94">
        <v>0.22222</v>
      </c>
      <c r="W94">
        <v>0.32</v>
      </c>
      <c r="X94">
        <v>0.76744000000000001</v>
      </c>
      <c r="Y94">
        <v>0.86363999999999996</v>
      </c>
      <c r="Z94">
        <v>0.8</v>
      </c>
      <c r="AA94">
        <v>0.96667000000000003</v>
      </c>
      <c r="AB94">
        <v>10</v>
      </c>
      <c r="AC94">
        <v>0.70328000000000002</v>
      </c>
      <c r="AD94">
        <v>1.7121999999999999</v>
      </c>
      <c r="AE94">
        <v>2</v>
      </c>
      <c r="AF94">
        <v>0.51014000000000004</v>
      </c>
      <c r="AG94">
        <v>0.46040999999999999</v>
      </c>
      <c r="AH94">
        <v>0.81667000000000001</v>
      </c>
      <c r="AI94">
        <v>0.8</v>
      </c>
      <c r="AJ94">
        <v>7.1780999999999997</v>
      </c>
      <c r="AK94">
        <v>4.8330000000000002</v>
      </c>
      <c r="AL94">
        <v>17.316700000000001</v>
      </c>
      <c r="AM94">
        <v>0.63332999999999995</v>
      </c>
      <c r="AN94">
        <v>0.73333000000000004</v>
      </c>
      <c r="AO94">
        <v>5.8845999999999998</v>
      </c>
      <c r="AP94">
        <v>3.4409999999999998</v>
      </c>
      <c r="AQ94">
        <v>4.2055999999999996</v>
      </c>
      <c r="AR94">
        <v>7</v>
      </c>
      <c r="AS94">
        <v>10</v>
      </c>
      <c r="AT94">
        <v>5.3529</v>
      </c>
      <c r="AU94">
        <v>8.4214000000000002</v>
      </c>
      <c r="AV94">
        <v>4.9333</v>
      </c>
      <c r="AW94">
        <v>33</v>
      </c>
      <c r="AX94">
        <v>19.837499999999999</v>
      </c>
      <c r="AY94">
        <v>5.8333000000000004</v>
      </c>
      <c r="AZ94">
        <v>1.5667</v>
      </c>
      <c r="BA94">
        <v>-4.2667000000000002</v>
      </c>
      <c r="BB94">
        <v>4.5</v>
      </c>
      <c r="BC94">
        <v>0.61907000000000001</v>
      </c>
      <c r="BD94">
        <v>0.62558999999999998</v>
      </c>
      <c r="BE94">
        <v>0.73111000000000004</v>
      </c>
      <c r="BF94">
        <v>0.70843999999999996</v>
      </c>
      <c r="BG94">
        <v>2.2307999999999999</v>
      </c>
      <c r="BH94">
        <v>-6.2</v>
      </c>
      <c r="BI94">
        <v>4.9090999999999996</v>
      </c>
      <c r="BJ94">
        <v>-7.7272999999999996</v>
      </c>
      <c r="BK94">
        <v>76</v>
      </c>
      <c r="BL94">
        <v>0.21052999999999999</v>
      </c>
      <c r="BM94">
        <v>0.55262999999999995</v>
      </c>
      <c r="BN94">
        <v>19.7</v>
      </c>
      <c r="BO94">
        <v>20.98</v>
      </c>
      <c r="BP94">
        <v>0.63332999999999995</v>
      </c>
      <c r="BQ94">
        <v>0.73333000000000004</v>
      </c>
    </row>
    <row r="95" spans="1:69" x14ac:dyDescent="0.2">
      <c r="A95">
        <v>45</v>
      </c>
      <c r="B95">
        <v>1</v>
      </c>
      <c r="C95">
        <v>44</v>
      </c>
      <c r="D95">
        <v>7</v>
      </c>
      <c r="E95" t="s">
        <v>34</v>
      </c>
      <c r="F95" t="s">
        <v>31</v>
      </c>
      <c r="G95">
        <v>18</v>
      </c>
      <c r="H95">
        <v>0.97499999999999998</v>
      </c>
      <c r="I95">
        <v>4.93</v>
      </c>
      <c r="J95">
        <v>13.871600000000001</v>
      </c>
      <c r="K95">
        <v>0.68332999999999999</v>
      </c>
      <c r="L95">
        <v>0.79166999999999998</v>
      </c>
      <c r="M95">
        <v>2.8</v>
      </c>
      <c r="N95">
        <v>2.5556000000000001</v>
      </c>
      <c r="O95">
        <v>0.76190000000000002</v>
      </c>
      <c r="P95">
        <v>0.79798000000000002</v>
      </c>
      <c r="Q95">
        <v>0.66666999999999998</v>
      </c>
      <c r="R95">
        <v>5.3757999999999999</v>
      </c>
      <c r="S95">
        <v>47.5</v>
      </c>
      <c r="T95">
        <v>0.88888999999999996</v>
      </c>
      <c r="U95">
        <v>1</v>
      </c>
      <c r="V95">
        <v>1</v>
      </c>
      <c r="W95">
        <v>1</v>
      </c>
      <c r="X95">
        <v>0.63332999999999995</v>
      </c>
      <c r="Y95">
        <v>0.58823999999999999</v>
      </c>
      <c r="Z95">
        <v>0.61538000000000004</v>
      </c>
      <c r="AA95">
        <v>0.9</v>
      </c>
      <c r="AB95">
        <v>11</v>
      </c>
      <c r="AC95">
        <v>1.4787999999999999</v>
      </c>
      <c r="AD95">
        <v>1.3893</v>
      </c>
      <c r="AE95">
        <v>1</v>
      </c>
      <c r="AF95">
        <v>0.80967</v>
      </c>
      <c r="AG95">
        <v>0.73853999999999997</v>
      </c>
      <c r="AH95">
        <v>0.65</v>
      </c>
      <c r="AI95">
        <v>0.71667000000000003</v>
      </c>
      <c r="AJ95">
        <v>5.0293000000000001</v>
      </c>
      <c r="AK95">
        <v>6.5457999999999998</v>
      </c>
      <c r="AL95">
        <v>21.65</v>
      </c>
      <c r="AM95">
        <v>0.56667000000000001</v>
      </c>
      <c r="AN95">
        <v>0.6</v>
      </c>
      <c r="AO95">
        <v>2.35</v>
      </c>
      <c r="AP95">
        <v>10.665100000000001</v>
      </c>
      <c r="AQ95">
        <v>-11.7637</v>
      </c>
      <c r="AR95">
        <v>15</v>
      </c>
      <c r="AS95">
        <v>12</v>
      </c>
      <c r="AT95">
        <v>13.031700000000001</v>
      </c>
      <c r="AU95">
        <v>16.2636</v>
      </c>
      <c r="AV95">
        <v>11.875</v>
      </c>
      <c r="AW95">
        <v>4</v>
      </c>
      <c r="AX95">
        <v>19.574999999999999</v>
      </c>
      <c r="AY95">
        <v>9.4666999999999994</v>
      </c>
      <c r="AZ95">
        <v>10.1333</v>
      </c>
      <c r="BA95">
        <v>0.66666999999999998</v>
      </c>
      <c r="BB95">
        <v>12</v>
      </c>
      <c r="BC95">
        <v>0.62067000000000005</v>
      </c>
      <c r="BD95">
        <v>0.64473999999999998</v>
      </c>
      <c r="BE95">
        <v>0.61263000000000001</v>
      </c>
      <c r="BF95">
        <v>0.71262999999999999</v>
      </c>
      <c r="BG95">
        <v>10.7692</v>
      </c>
      <c r="BH95">
        <v>-17.75</v>
      </c>
      <c r="BI95">
        <v>8.5556000000000001</v>
      </c>
      <c r="BJ95">
        <v>-8.1999999999999993</v>
      </c>
      <c r="BK95">
        <v>17</v>
      </c>
      <c r="BL95">
        <v>0.64705999999999997</v>
      </c>
      <c r="BM95">
        <v>0.47059000000000001</v>
      </c>
      <c r="BN95">
        <v>16.7273</v>
      </c>
      <c r="BO95">
        <v>21.818200000000001</v>
      </c>
      <c r="BP95">
        <v>0.56667000000000001</v>
      </c>
      <c r="BQ95">
        <v>0.6</v>
      </c>
    </row>
    <row r="96" spans="1:69" x14ac:dyDescent="0.2">
      <c r="A96">
        <v>39</v>
      </c>
      <c r="B96">
        <v>4</v>
      </c>
      <c r="C96">
        <v>35</v>
      </c>
      <c r="D96">
        <v>7</v>
      </c>
      <c r="E96" t="s">
        <v>34</v>
      </c>
      <c r="F96" t="s">
        <v>31</v>
      </c>
      <c r="G96">
        <v>26</v>
      </c>
      <c r="H96">
        <v>0.71250000000000002</v>
      </c>
      <c r="I96">
        <v>2.9798</v>
      </c>
      <c r="J96">
        <v>7.8913000000000002</v>
      </c>
      <c r="K96">
        <v>0.76666999999999996</v>
      </c>
      <c r="L96">
        <v>0.8</v>
      </c>
      <c r="M96">
        <v>1.8864000000000001</v>
      </c>
      <c r="N96">
        <v>2.85</v>
      </c>
      <c r="O96">
        <v>3.0249999999999999</v>
      </c>
      <c r="P96">
        <v>0.71250000000000002</v>
      </c>
      <c r="Q96">
        <v>0.55000000000000004</v>
      </c>
      <c r="R96">
        <v>3.8557999999999999</v>
      </c>
      <c r="S96">
        <v>21.25</v>
      </c>
      <c r="T96">
        <v>0.63636000000000004</v>
      </c>
      <c r="U96">
        <v>0.7</v>
      </c>
      <c r="V96">
        <v>0.72221999999999997</v>
      </c>
      <c r="W96">
        <v>0.8</v>
      </c>
      <c r="X96">
        <v>0.69696999999999998</v>
      </c>
      <c r="Y96">
        <v>0.73333000000000004</v>
      </c>
      <c r="Z96">
        <v>0.81481000000000003</v>
      </c>
      <c r="AA96">
        <v>0.83333000000000002</v>
      </c>
      <c r="AB96">
        <v>10</v>
      </c>
      <c r="AC96">
        <v>0.91851000000000005</v>
      </c>
      <c r="AD96">
        <v>1.2250000000000001</v>
      </c>
      <c r="AE96">
        <v>7</v>
      </c>
      <c r="AF96">
        <v>0.38699</v>
      </c>
      <c r="AG96">
        <v>0.42614999999999997</v>
      </c>
      <c r="AH96">
        <v>0.56667000000000001</v>
      </c>
      <c r="AI96">
        <v>0.58333000000000002</v>
      </c>
      <c r="AJ96">
        <v>3.9954999999999998</v>
      </c>
      <c r="AK96">
        <v>5.0724</v>
      </c>
      <c r="AL96">
        <v>13.533300000000001</v>
      </c>
      <c r="AM96">
        <v>0.53332999999999997</v>
      </c>
      <c r="AN96">
        <v>0.6</v>
      </c>
      <c r="AO96">
        <v>3.6</v>
      </c>
      <c r="AP96">
        <v>6.0670000000000002</v>
      </c>
      <c r="AQ96">
        <v>-2.1797</v>
      </c>
      <c r="AR96">
        <v>11</v>
      </c>
      <c r="AS96">
        <v>9</v>
      </c>
      <c r="AT96">
        <v>8.4687999999999999</v>
      </c>
      <c r="AU96">
        <v>6.9881000000000002</v>
      </c>
      <c r="AV96">
        <v>6.125</v>
      </c>
      <c r="AW96">
        <v>24</v>
      </c>
      <c r="AX96">
        <v>15.475</v>
      </c>
      <c r="AY96">
        <v>4.1666999999999996</v>
      </c>
      <c r="AZ96">
        <v>1.7666999999999999</v>
      </c>
      <c r="BA96">
        <v>-2.4</v>
      </c>
      <c r="BB96">
        <v>3.6</v>
      </c>
      <c r="BC96">
        <v>0.61451999999999996</v>
      </c>
      <c r="BD96">
        <v>0.60636999999999996</v>
      </c>
      <c r="BE96">
        <v>0.72655999999999998</v>
      </c>
      <c r="BF96">
        <v>0.71875</v>
      </c>
      <c r="BG96">
        <v>7.2352999999999996</v>
      </c>
      <c r="BH96">
        <v>-7.3333000000000004</v>
      </c>
      <c r="BI96">
        <v>10.8889</v>
      </c>
      <c r="BJ96">
        <v>-1.5</v>
      </c>
      <c r="BK96">
        <v>73</v>
      </c>
      <c r="BL96">
        <v>0.41095999999999999</v>
      </c>
      <c r="BM96">
        <v>0.39726</v>
      </c>
      <c r="BN96">
        <v>13.1875</v>
      </c>
      <c r="BO96">
        <v>14.520799999999999</v>
      </c>
      <c r="BP96">
        <v>0.53332999999999997</v>
      </c>
      <c r="BQ96">
        <v>0.6</v>
      </c>
    </row>
    <row r="97" spans="1:69" x14ac:dyDescent="0.2">
      <c r="A97">
        <v>45</v>
      </c>
      <c r="B97">
        <v>1</v>
      </c>
      <c r="C97">
        <v>44</v>
      </c>
      <c r="D97">
        <v>10</v>
      </c>
      <c r="E97" t="s">
        <v>34</v>
      </c>
      <c r="F97" t="s">
        <v>30</v>
      </c>
      <c r="G97">
        <v>24</v>
      </c>
      <c r="H97">
        <v>0.97499999999999998</v>
      </c>
      <c r="I97">
        <v>6.81</v>
      </c>
      <c r="J97">
        <v>11.404999999999999</v>
      </c>
      <c r="K97">
        <v>0.77500000000000002</v>
      </c>
      <c r="L97">
        <v>0.77500000000000002</v>
      </c>
      <c r="M97">
        <v>1.4466000000000001</v>
      </c>
      <c r="N97">
        <v>6.8080999999999996</v>
      </c>
      <c r="O97">
        <v>4.7618999999999998</v>
      </c>
      <c r="P97">
        <v>0.78788000000000002</v>
      </c>
      <c r="Q97">
        <v>0.71428999999999998</v>
      </c>
      <c r="R97">
        <v>2.4592000000000001</v>
      </c>
      <c r="S97">
        <v>47.5</v>
      </c>
      <c r="T97">
        <v>0.9</v>
      </c>
      <c r="U97">
        <v>1</v>
      </c>
      <c r="V97">
        <v>1</v>
      </c>
      <c r="W97">
        <v>1</v>
      </c>
      <c r="X97">
        <v>0.56667000000000001</v>
      </c>
      <c r="Y97">
        <v>0.87097000000000002</v>
      </c>
      <c r="Z97">
        <v>0.75861999999999996</v>
      </c>
      <c r="AA97">
        <v>0.9</v>
      </c>
      <c r="AB97">
        <v>13</v>
      </c>
      <c r="AC97">
        <v>1.1145</v>
      </c>
      <c r="AD97">
        <v>1.4972000000000001</v>
      </c>
      <c r="AE97">
        <v>5</v>
      </c>
      <c r="AF97">
        <v>0.63763000000000003</v>
      </c>
      <c r="AG97">
        <v>0.66610999999999998</v>
      </c>
      <c r="AH97">
        <v>0.68332999999999999</v>
      </c>
      <c r="AI97">
        <v>0.73333000000000004</v>
      </c>
      <c r="AJ97">
        <v>5.9550999999999998</v>
      </c>
      <c r="AK97">
        <v>9.5673999999999992</v>
      </c>
      <c r="AL97">
        <v>27.0167</v>
      </c>
      <c r="AM97">
        <v>0.56667000000000001</v>
      </c>
      <c r="AN97">
        <v>0.53332999999999997</v>
      </c>
      <c r="AO97">
        <v>12</v>
      </c>
      <c r="AP97">
        <v>6.8888999999999996</v>
      </c>
      <c r="AQ97">
        <v>-14.418200000000001</v>
      </c>
      <c r="AR97">
        <v>16</v>
      </c>
      <c r="AS97">
        <v>8</v>
      </c>
      <c r="AT97">
        <v>13.084199999999999</v>
      </c>
      <c r="AU97">
        <v>4.4000000000000004</v>
      </c>
      <c r="AV97">
        <v>15.066700000000001</v>
      </c>
      <c r="AW97">
        <v>3</v>
      </c>
      <c r="AX97">
        <v>21.912500000000001</v>
      </c>
      <c r="AY97">
        <v>9.2667000000000002</v>
      </c>
      <c r="AZ97">
        <v>12.466699999999999</v>
      </c>
      <c r="BA97">
        <v>3.2</v>
      </c>
      <c r="BB97">
        <v>12.4</v>
      </c>
      <c r="BC97">
        <v>0.66866000000000003</v>
      </c>
      <c r="BD97">
        <v>0.65651000000000004</v>
      </c>
      <c r="BE97">
        <v>0.74551999999999996</v>
      </c>
      <c r="BF97">
        <v>0.72102999999999995</v>
      </c>
      <c r="BG97">
        <v>16.100000000000001</v>
      </c>
      <c r="BH97">
        <v>-23.545500000000001</v>
      </c>
      <c r="BI97">
        <v>13.7273</v>
      </c>
      <c r="BJ97">
        <v>-11.5</v>
      </c>
      <c r="BK97">
        <v>6</v>
      </c>
      <c r="BL97">
        <v>0.33333000000000002</v>
      </c>
      <c r="BM97">
        <v>0.5</v>
      </c>
      <c r="BN97">
        <v>15.333299999999999</v>
      </c>
      <c r="BO97">
        <v>23.333300000000001</v>
      </c>
      <c r="BP97">
        <v>0.56667000000000001</v>
      </c>
      <c r="BQ97">
        <v>0.53332999999999997</v>
      </c>
    </row>
    <row r="98" spans="1:69" x14ac:dyDescent="0.2">
      <c r="A98">
        <v>50</v>
      </c>
      <c r="B98">
        <v>1</v>
      </c>
      <c r="C98">
        <v>49</v>
      </c>
      <c r="D98">
        <v>10</v>
      </c>
      <c r="E98" t="s">
        <v>34</v>
      </c>
      <c r="F98" t="s">
        <v>31</v>
      </c>
      <c r="G98">
        <v>22</v>
      </c>
      <c r="H98">
        <v>0.55000000000000004</v>
      </c>
      <c r="I98">
        <v>6.585</v>
      </c>
      <c r="J98">
        <v>13.453900000000001</v>
      </c>
      <c r="K98">
        <v>0.67500000000000004</v>
      </c>
      <c r="L98">
        <v>0.7</v>
      </c>
      <c r="M98">
        <v>1.3918999999999999</v>
      </c>
      <c r="N98">
        <v>1.0159</v>
      </c>
      <c r="O98">
        <v>2.8946999999999998</v>
      </c>
      <c r="P98">
        <v>0.65078999999999998</v>
      </c>
      <c r="Q98">
        <v>0.70174999999999998</v>
      </c>
      <c r="R98">
        <v>2.0815999999999999</v>
      </c>
      <c r="S98">
        <v>5</v>
      </c>
      <c r="T98">
        <v>0.35293999999999998</v>
      </c>
      <c r="U98">
        <v>0.68</v>
      </c>
      <c r="V98">
        <v>0.5</v>
      </c>
      <c r="W98">
        <v>0.6</v>
      </c>
      <c r="X98">
        <v>0.53332999999999997</v>
      </c>
      <c r="Y98">
        <v>0.58823999999999999</v>
      </c>
      <c r="Z98">
        <v>0.78571000000000002</v>
      </c>
      <c r="AA98">
        <v>0.82142999999999999</v>
      </c>
      <c r="AB98">
        <v>8</v>
      </c>
      <c r="AC98">
        <v>1.1987000000000001</v>
      </c>
      <c r="AD98">
        <v>1.2153</v>
      </c>
      <c r="AE98">
        <v>5</v>
      </c>
      <c r="AF98">
        <v>0.58159000000000005</v>
      </c>
      <c r="AG98">
        <v>0.57028000000000001</v>
      </c>
      <c r="AH98">
        <v>0.58333000000000002</v>
      </c>
      <c r="AI98">
        <v>0.61667000000000005</v>
      </c>
      <c r="AJ98">
        <v>1.3429</v>
      </c>
      <c r="AK98">
        <v>7.1486000000000001</v>
      </c>
      <c r="AL98">
        <v>19.183299999999999</v>
      </c>
      <c r="AM98">
        <v>0.43332999999999999</v>
      </c>
      <c r="AN98">
        <v>0.4</v>
      </c>
      <c r="AO98">
        <v>9.7767999999999997</v>
      </c>
      <c r="AP98">
        <v>3.8612000000000002</v>
      </c>
      <c r="AQ98">
        <v>-0.95</v>
      </c>
      <c r="AR98">
        <v>15</v>
      </c>
      <c r="AS98">
        <v>12</v>
      </c>
      <c r="AT98">
        <v>14.7859</v>
      </c>
      <c r="AU98">
        <v>12.4297</v>
      </c>
      <c r="AV98">
        <v>10.275</v>
      </c>
      <c r="AW98">
        <v>37</v>
      </c>
      <c r="AX98">
        <v>27.737500000000001</v>
      </c>
      <c r="AY98">
        <v>10.066700000000001</v>
      </c>
      <c r="AZ98">
        <v>9.6</v>
      </c>
      <c r="BA98">
        <v>-0.46666999999999997</v>
      </c>
      <c r="BB98">
        <v>12.1</v>
      </c>
      <c r="BC98">
        <v>0.65368999999999999</v>
      </c>
      <c r="BD98">
        <v>0.63675000000000004</v>
      </c>
      <c r="BE98">
        <v>0.67427000000000004</v>
      </c>
      <c r="BF98">
        <v>0.67262</v>
      </c>
      <c r="BG98">
        <v>5.7</v>
      </c>
      <c r="BH98">
        <v>-13.5556</v>
      </c>
      <c r="BI98">
        <v>11.083299999999999</v>
      </c>
      <c r="BJ98">
        <v>-7.2222</v>
      </c>
      <c r="BK98">
        <v>80</v>
      </c>
      <c r="BL98">
        <v>0.375</v>
      </c>
      <c r="BM98">
        <v>0.46250000000000002</v>
      </c>
      <c r="BN98">
        <v>27.654499999999999</v>
      </c>
      <c r="BO98">
        <v>28.5273</v>
      </c>
      <c r="BP98">
        <v>0.43332999999999999</v>
      </c>
      <c r="BQ98">
        <v>0.4</v>
      </c>
    </row>
    <row r="99" spans="1:69" x14ac:dyDescent="0.2">
      <c r="A99">
        <v>50</v>
      </c>
      <c r="B99">
        <v>13</v>
      </c>
      <c r="C99">
        <v>37</v>
      </c>
      <c r="D99">
        <v>8</v>
      </c>
      <c r="E99" t="s">
        <v>34</v>
      </c>
      <c r="F99" t="s">
        <v>30</v>
      </c>
      <c r="G99">
        <v>29</v>
      </c>
      <c r="H99">
        <v>0.28749999999999998</v>
      </c>
      <c r="I99">
        <v>6.0042</v>
      </c>
      <c r="J99">
        <v>7.4695</v>
      </c>
      <c r="K99">
        <v>0.79166999999999998</v>
      </c>
      <c r="L99">
        <v>0.84167000000000003</v>
      </c>
      <c r="M99">
        <v>1.6821999999999999</v>
      </c>
      <c r="N99">
        <v>0.57777999999999996</v>
      </c>
      <c r="O99">
        <v>4.4532999999999996</v>
      </c>
      <c r="P99">
        <v>0.77778000000000003</v>
      </c>
      <c r="Q99">
        <v>0.8</v>
      </c>
      <c r="R99">
        <v>3.0741999999999998</v>
      </c>
      <c r="S99">
        <v>21.25</v>
      </c>
      <c r="T99">
        <v>0.22727</v>
      </c>
      <c r="U99">
        <v>0.38095000000000001</v>
      </c>
      <c r="V99">
        <v>0.38889000000000001</v>
      </c>
      <c r="W99">
        <v>0.15789</v>
      </c>
      <c r="X99">
        <v>0.63332999999999995</v>
      </c>
      <c r="Y99">
        <v>0.84375</v>
      </c>
      <c r="Z99">
        <v>0.82142999999999999</v>
      </c>
      <c r="AA99">
        <v>0.86667000000000005</v>
      </c>
      <c r="AB99">
        <v>15</v>
      </c>
      <c r="AC99">
        <v>1.3358000000000001</v>
      </c>
      <c r="AD99">
        <v>1.5965</v>
      </c>
      <c r="AE99">
        <v>7</v>
      </c>
      <c r="AF99">
        <v>0.41524</v>
      </c>
      <c r="AG99">
        <v>0.52825</v>
      </c>
      <c r="AH99">
        <v>0.63332999999999995</v>
      </c>
      <c r="AI99">
        <v>0.63332999999999995</v>
      </c>
      <c r="AJ99">
        <v>1</v>
      </c>
      <c r="AK99">
        <v>3.0836999999999999</v>
      </c>
      <c r="AL99">
        <v>45.866700000000002</v>
      </c>
      <c r="AM99">
        <v>0.7</v>
      </c>
      <c r="AN99">
        <v>0.5</v>
      </c>
      <c r="AO99">
        <v>0.42044999999999999</v>
      </c>
      <c r="AP99">
        <v>4.5267999999999997</v>
      </c>
      <c r="AQ99">
        <v>-16.710999999999999</v>
      </c>
      <c r="AR99">
        <v>4</v>
      </c>
      <c r="AS99">
        <v>11</v>
      </c>
      <c r="AT99">
        <v>12.3611</v>
      </c>
      <c r="AU99">
        <v>4.7912999999999997</v>
      </c>
      <c r="AV99">
        <v>18.816700000000001</v>
      </c>
      <c r="AW99">
        <v>13</v>
      </c>
      <c r="AX99">
        <v>39.424999999999997</v>
      </c>
      <c r="AY99">
        <v>14.7667</v>
      </c>
      <c r="AZ99">
        <v>16.8</v>
      </c>
      <c r="BA99">
        <v>2.0333000000000001</v>
      </c>
      <c r="BB99">
        <v>39.75</v>
      </c>
      <c r="BC99">
        <v>0.65263000000000004</v>
      </c>
      <c r="BD99">
        <v>0.66315999999999997</v>
      </c>
      <c r="BE99">
        <v>0.68369000000000002</v>
      </c>
      <c r="BF99">
        <v>0.69854000000000005</v>
      </c>
      <c r="BG99">
        <v>8.8571000000000009</v>
      </c>
      <c r="BH99">
        <v>-34.5</v>
      </c>
      <c r="BI99">
        <v>6.8461999999999996</v>
      </c>
      <c r="BJ99">
        <v>-19.8</v>
      </c>
      <c r="BK99">
        <v>51</v>
      </c>
      <c r="BL99">
        <v>0.43136999999999998</v>
      </c>
      <c r="BM99">
        <v>0.54901999999999995</v>
      </c>
      <c r="BN99">
        <v>38.799999999999997</v>
      </c>
      <c r="BO99">
        <v>40.371400000000001</v>
      </c>
      <c r="BP99">
        <v>0.7</v>
      </c>
      <c r="BQ99">
        <v>0.5</v>
      </c>
    </row>
    <row r="100" spans="1:69" x14ac:dyDescent="0.2">
      <c r="A100">
        <v>50</v>
      </c>
      <c r="B100">
        <v>22</v>
      </c>
      <c r="C100">
        <v>28</v>
      </c>
      <c r="D100">
        <v>2</v>
      </c>
      <c r="E100" t="s">
        <v>34</v>
      </c>
      <c r="F100" t="s">
        <v>31</v>
      </c>
      <c r="G100">
        <v>40</v>
      </c>
      <c r="H100">
        <v>0</v>
      </c>
      <c r="I100">
        <v>2.1505999999999998</v>
      </c>
      <c r="J100">
        <v>0.36415999999999998</v>
      </c>
      <c r="K100">
        <v>0.78332999999999997</v>
      </c>
      <c r="L100">
        <v>0.75832999999999995</v>
      </c>
      <c r="M100">
        <v>1.6093999999999999</v>
      </c>
      <c r="N100">
        <v>1.1738999999999999</v>
      </c>
      <c r="O100">
        <v>5.8968999999999996</v>
      </c>
      <c r="P100">
        <v>0.91303999999999996</v>
      </c>
      <c r="Q100">
        <v>0.74226999999999999</v>
      </c>
      <c r="R100">
        <v>2.2955999999999999</v>
      </c>
      <c r="S100">
        <v>50</v>
      </c>
      <c r="T100">
        <v>0</v>
      </c>
      <c r="U100">
        <v>0</v>
      </c>
      <c r="V100">
        <v>0</v>
      </c>
      <c r="W100">
        <v>0</v>
      </c>
      <c r="X100">
        <v>0.67742000000000002</v>
      </c>
      <c r="Y100">
        <v>0.74194000000000004</v>
      </c>
      <c r="Z100">
        <v>0.8125</v>
      </c>
      <c r="AA100">
        <v>0.92308000000000001</v>
      </c>
      <c r="AB100">
        <v>15</v>
      </c>
      <c r="AC100">
        <v>0.78388000000000002</v>
      </c>
      <c r="AD100">
        <v>0.34897</v>
      </c>
      <c r="AE100">
        <v>7</v>
      </c>
      <c r="AF100">
        <v>0.51834999999999998</v>
      </c>
      <c r="AG100">
        <v>0.56145999999999996</v>
      </c>
      <c r="AH100">
        <v>0.73333000000000004</v>
      </c>
      <c r="AI100">
        <v>0.75</v>
      </c>
      <c r="AJ100">
        <v>2.8010999999999999</v>
      </c>
      <c r="AK100">
        <v>3.5114000000000001</v>
      </c>
      <c r="AL100">
        <v>39.866700000000002</v>
      </c>
      <c r="AM100">
        <v>0.53332999999999997</v>
      </c>
      <c r="AN100">
        <v>0.6</v>
      </c>
      <c r="AO100">
        <v>3.5872999999999999</v>
      </c>
      <c r="AP100">
        <v>2.2671000000000001</v>
      </c>
      <c r="AQ100">
        <v>-19.419</v>
      </c>
      <c r="AR100">
        <v>8</v>
      </c>
      <c r="AS100">
        <v>16</v>
      </c>
      <c r="AT100">
        <v>3.5</v>
      </c>
      <c r="AU100">
        <v>0.48166999999999999</v>
      </c>
      <c r="AV100">
        <v>19.558299999999999</v>
      </c>
      <c r="AW100">
        <v>0</v>
      </c>
      <c r="AX100">
        <v>37.575000000000003</v>
      </c>
      <c r="AY100">
        <v>6.1333000000000002</v>
      </c>
      <c r="AZ100">
        <v>5.8333000000000004</v>
      </c>
      <c r="BA100">
        <v>-0.3</v>
      </c>
      <c r="BB100">
        <v>24.783300000000001</v>
      </c>
      <c r="BC100">
        <v>0.64115999999999995</v>
      </c>
      <c r="BD100">
        <v>0.64115999999999995</v>
      </c>
      <c r="BE100">
        <v>0.59075</v>
      </c>
      <c r="BF100">
        <v>0.60762000000000005</v>
      </c>
      <c r="BG100">
        <v>2.3332999999999999</v>
      </c>
      <c r="BH100">
        <v>-43</v>
      </c>
      <c r="BI100">
        <v>5.2</v>
      </c>
      <c r="BJ100">
        <v>-20.714300000000001</v>
      </c>
      <c r="BK100">
        <v>1</v>
      </c>
      <c r="BL100">
        <v>0</v>
      </c>
      <c r="BM100">
        <v>0</v>
      </c>
      <c r="BN100" t="s">
        <v>32</v>
      </c>
      <c r="BO100" t="s">
        <v>32</v>
      </c>
      <c r="BP100">
        <v>0.53332999999999997</v>
      </c>
      <c r="BQ100">
        <v>0.6</v>
      </c>
    </row>
    <row r="101" spans="1:69" x14ac:dyDescent="0.2">
      <c r="A101">
        <v>40</v>
      </c>
      <c r="B101">
        <v>1</v>
      </c>
      <c r="C101">
        <v>39</v>
      </c>
      <c r="D101">
        <v>4</v>
      </c>
      <c r="E101" t="s">
        <v>34</v>
      </c>
      <c r="F101" t="s">
        <v>31</v>
      </c>
      <c r="G101">
        <v>18</v>
      </c>
      <c r="H101">
        <v>0.47499999999999998</v>
      </c>
      <c r="I101">
        <v>1.51</v>
      </c>
      <c r="J101">
        <v>7.0175999999999998</v>
      </c>
      <c r="K101">
        <v>0.65832999999999997</v>
      </c>
      <c r="L101">
        <v>0.72499999999999998</v>
      </c>
      <c r="M101">
        <v>3.0647000000000002</v>
      </c>
      <c r="N101">
        <v>5.0566000000000004</v>
      </c>
      <c r="O101">
        <v>0.43284</v>
      </c>
      <c r="P101">
        <v>0.79244999999999999</v>
      </c>
      <c r="Q101">
        <v>0.85075000000000001</v>
      </c>
      <c r="R101">
        <v>4.9869000000000003</v>
      </c>
      <c r="S101">
        <v>2.5</v>
      </c>
      <c r="T101">
        <v>0.29032000000000002</v>
      </c>
      <c r="U101">
        <v>0.61904999999999999</v>
      </c>
      <c r="V101">
        <v>0.54544999999999999</v>
      </c>
      <c r="W101">
        <v>0.58823999999999999</v>
      </c>
      <c r="X101">
        <v>0.63158000000000003</v>
      </c>
      <c r="Y101">
        <v>0.71428999999999998</v>
      </c>
      <c r="Z101">
        <v>0.52</v>
      </c>
      <c r="AA101">
        <v>0.75861999999999996</v>
      </c>
      <c r="AB101">
        <v>6</v>
      </c>
      <c r="AC101">
        <v>0.64722999999999997</v>
      </c>
      <c r="AD101">
        <v>0.98946000000000001</v>
      </c>
      <c r="AE101">
        <v>1</v>
      </c>
      <c r="AF101">
        <v>0.67408000000000001</v>
      </c>
      <c r="AG101">
        <v>0.66740999999999995</v>
      </c>
      <c r="AH101">
        <v>0.55000000000000004</v>
      </c>
      <c r="AI101">
        <v>0.6</v>
      </c>
      <c r="AJ101">
        <v>5.67</v>
      </c>
      <c r="AK101">
        <v>10.7811</v>
      </c>
      <c r="AL101">
        <v>16.600000000000001</v>
      </c>
      <c r="AM101">
        <v>0.43332999999999999</v>
      </c>
      <c r="AN101">
        <v>0.53332999999999997</v>
      </c>
      <c r="AO101">
        <v>7.4443999999999999</v>
      </c>
      <c r="AP101">
        <v>13.466699999999999</v>
      </c>
      <c r="AQ101">
        <v>-2.2063000000000001</v>
      </c>
      <c r="AR101">
        <v>14</v>
      </c>
      <c r="AS101">
        <v>14</v>
      </c>
      <c r="AT101">
        <v>3.5388999999999999</v>
      </c>
      <c r="AU101">
        <v>8.5524000000000004</v>
      </c>
      <c r="AV101">
        <v>11.941700000000001</v>
      </c>
      <c r="AW101">
        <v>40</v>
      </c>
      <c r="AX101">
        <v>14.525</v>
      </c>
      <c r="AY101">
        <v>10.6333</v>
      </c>
      <c r="AZ101">
        <v>7.6333000000000002</v>
      </c>
      <c r="BA101">
        <v>-3</v>
      </c>
      <c r="BB101">
        <v>11.933299999999999</v>
      </c>
      <c r="BC101">
        <v>0.54059999999999997</v>
      </c>
      <c r="BD101">
        <v>0.56745999999999996</v>
      </c>
      <c r="BE101">
        <v>0.64263000000000003</v>
      </c>
      <c r="BF101">
        <v>0.62853000000000003</v>
      </c>
      <c r="BG101">
        <v>5.0909000000000004</v>
      </c>
      <c r="BH101">
        <v>-20.75</v>
      </c>
      <c r="BI101">
        <v>6.3845999999999998</v>
      </c>
      <c r="BJ101">
        <v>-17.25</v>
      </c>
      <c r="BK101">
        <v>80</v>
      </c>
      <c r="BL101">
        <v>0.35</v>
      </c>
      <c r="BM101">
        <v>0.47499999999999998</v>
      </c>
      <c r="BN101">
        <v>16.1296</v>
      </c>
      <c r="BO101">
        <v>19.222200000000001</v>
      </c>
      <c r="BP101">
        <v>0.43332999999999999</v>
      </c>
      <c r="BQ101">
        <v>0.53332999999999997</v>
      </c>
    </row>
    <row r="102" spans="1:69" x14ac:dyDescent="0.2">
      <c r="A102">
        <v>50</v>
      </c>
      <c r="B102">
        <v>10</v>
      </c>
      <c r="C102">
        <v>40</v>
      </c>
      <c r="D102">
        <v>4</v>
      </c>
      <c r="E102" t="s">
        <v>34</v>
      </c>
      <c r="F102" t="s">
        <v>30</v>
      </c>
      <c r="G102">
        <v>18</v>
      </c>
      <c r="H102">
        <v>0.375</v>
      </c>
      <c r="I102">
        <v>3.9253999999999998</v>
      </c>
      <c r="J102">
        <v>11.1135</v>
      </c>
      <c r="K102">
        <v>0.71667000000000003</v>
      </c>
      <c r="L102">
        <v>0.70833000000000002</v>
      </c>
      <c r="M102">
        <v>1.6738</v>
      </c>
      <c r="N102">
        <v>1.6315999999999999</v>
      </c>
      <c r="O102">
        <v>0.47619</v>
      </c>
      <c r="P102">
        <v>0.56140000000000001</v>
      </c>
      <c r="Q102">
        <v>0.60316999999999998</v>
      </c>
      <c r="R102">
        <v>2.7625999999999999</v>
      </c>
      <c r="S102">
        <v>12.5</v>
      </c>
      <c r="T102">
        <v>0.5</v>
      </c>
      <c r="U102">
        <v>0.38889000000000001</v>
      </c>
      <c r="V102">
        <v>0.23529</v>
      </c>
      <c r="W102">
        <v>0.33333000000000002</v>
      </c>
      <c r="X102">
        <v>0.64705999999999997</v>
      </c>
      <c r="Y102">
        <v>0.65385000000000004</v>
      </c>
      <c r="Z102">
        <v>0.8</v>
      </c>
      <c r="AA102">
        <v>0.76666999999999996</v>
      </c>
      <c r="AB102">
        <v>8</v>
      </c>
      <c r="AC102">
        <v>0.73533999999999999</v>
      </c>
      <c r="AD102">
        <v>1.3628</v>
      </c>
      <c r="AE102">
        <v>2</v>
      </c>
      <c r="AF102">
        <v>0.48181000000000002</v>
      </c>
      <c r="AG102">
        <v>0.50468999999999997</v>
      </c>
      <c r="AH102">
        <v>0.65</v>
      </c>
      <c r="AI102">
        <v>0.68332999999999999</v>
      </c>
      <c r="AJ102">
        <v>0.13186999999999999</v>
      </c>
      <c r="AK102">
        <v>8.0292999999999992</v>
      </c>
      <c r="AL102">
        <v>38.799999999999997</v>
      </c>
      <c r="AM102">
        <v>0.56667000000000001</v>
      </c>
      <c r="AN102">
        <v>0.66666999999999998</v>
      </c>
      <c r="AO102">
        <v>3.0278</v>
      </c>
      <c r="AP102">
        <v>12.7302</v>
      </c>
      <c r="AQ102">
        <v>-7.0823999999999998</v>
      </c>
      <c r="AR102">
        <v>10</v>
      </c>
      <c r="AS102">
        <v>14</v>
      </c>
      <c r="AT102">
        <v>9.2222000000000008</v>
      </c>
      <c r="AU102">
        <v>13.0108</v>
      </c>
      <c r="AV102">
        <v>13.275</v>
      </c>
      <c r="AW102">
        <v>28</v>
      </c>
      <c r="AX102">
        <v>36.087499999999999</v>
      </c>
      <c r="AY102">
        <v>9.3332999999999995</v>
      </c>
      <c r="AZ102">
        <v>13.1333</v>
      </c>
      <c r="BA102">
        <v>3.8</v>
      </c>
      <c r="BB102">
        <v>14.2</v>
      </c>
      <c r="BC102">
        <v>0.59472999999999998</v>
      </c>
      <c r="BD102">
        <v>0.60226000000000002</v>
      </c>
      <c r="BE102">
        <v>0.69277</v>
      </c>
      <c r="BF102">
        <v>0.66134000000000004</v>
      </c>
      <c r="BG102">
        <v>7.9286000000000003</v>
      </c>
      <c r="BH102">
        <v>-21.1538</v>
      </c>
      <c r="BI102">
        <v>9</v>
      </c>
      <c r="BJ102">
        <v>-13</v>
      </c>
      <c r="BK102">
        <v>78</v>
      </c>
      <c r="BL102">
        <v>0.28205000000000002</v>
      </c>
      <c r="BM102">
        <v>0.48718</v>
      </c>
      <c r="BN102">
        <v>34.884599999999999</v>
      </c>
      <c r="BO102">
        <v>33.653799999999997</v>
      </c>
      <c r="BP102">
        <v>0.56667000000000001</v>
      </c>
      <c r="BQ102">
        <v>0.66666999999999998</v>
      </c>
    </row>
    <row r="103" spans="1:69" x14ac:dyDescent="0.2">
      <c r="A103">
        <v>40</v>
      </c>
      <c r="B103">
        <v>3</v>
      </c>
      <c r="C103">
        <v>37</v>
      </c>
      <c r="D103">
        <v>8</v>
      </c>
      <c r="E103" t="s">
        <v>34</v>
      </c>
      <c r="F103" t="s">
        <v>30</v>
      </c>
      <c r="G103">
        <v>20</v>
      </c>
      <c r="H103">
        <v>0.9</v>
      </c>
      <c r="I103">
        <v>1.5207999999999999</v>
      </c>
      <c r="J103">
        <v>5.8521000000000001</v>
      </c>
      <c r="K103">
        <v>0.74167000000000005</v>
      </c>
      <c r="L103">
        <v>0.76666999999999996</v>
      </c>
      <c r="M103">
        <v>2.4298000000000002</v>
      </c>
      <c r="N103">
        <v>5</v>
      </c>
      <c r="O103">
        <v>1.4516</v>
      </c>
      <c r="P103">
        <v>0.73033999999999999</v>
      </c>
      <c r="Q103">
        <v>0.77419000000000004</v>
      </c>
      <c r="R103">
        <v>3.4506000000000001</v>
      </c>
      <c r="S103">
        <v>40</v>
      </c>
      <c r="T103">
        <v>0.7</v>
      </c>
      <c r="U103">
        <v>0.90476000000000001</v>
      </c>
      <c r="V103">
        <v>1</v>
      </c>
      <c r="W103">
        <v>1</v>
      </c>
      <c r="X103">
        <v>0.64515999999999996</v>
      </c>
      <c r="Y103">
        <v>0.79310000000000003</v>
      </c>
      <c r="Z103">
        <v>0.66666999999999998</v>
      </c>
      <c r="AA103">
        <v>0.86667000000000005</v>
      </c>
      <c r="AB103">
        <v>9</v>
      </c>
      <c r="AC103">
        <v>0.60487999999999997</v>
      </c>
      <c r="AD103">
        <v>1.0866</v>
      </c>
      <c r="AE103">
        <v>3</v>
      </c>
      <c r="AF103">
        <v>0.57264000000000004</v>
      </c>
      <c r="AG103">
        <v>0.57625000000000004</v>
      </c>
      <c r="AH103">
        <v>0.66666999999999998</v>
      </c>
      <c r="AI103">
        <v>0.75</v>
      </c>
      <c r="AJ103">
        <v>0.72499999999999998</v>
      </c>
      <c r="AK103">
        <v>4.2</v>
      </c>
      <c r="AL103">
        <v>15.033300000000001</v>
      </c>
      <c r="AM103">
        <v>0.53332999999999997</v>
      </c>
      <c r="AN103">
        <v>0.53332999999999997</v>
      </c>
      <c r="AO103">
        <v>0.90683000000000002</v>
      </c>
      <c r="AP103">
        <v>4.4842000000000004</v>
      </c>
      <c r="AQ103">
        <v>-13.0069</v>
      </c>
      <c r="AR103">
        <v>14</v>
      </c>
      <c r="AS103">
        <v>11</v>
      </c>
      <c r="AT103">
        <v>7.3333000000000004</v>
      </c>
      <c r="AU103">
        <v>1.6032999999999999</v>
      </c>
      <c r="AV103">
        <v>8.1333000000000002</v>
      </c>
      <c r="AW103">
        <v>8</v>
      </c>
      <c r="AX103">
        <v>16.975000000000001</v>
      </c>
      <c r="AY103">
        <v>6.4667000000000003</v>
      </c>
      <c r="AZ103">
        <v>2.9</v>
      </c>
      <c r="BA103">
        <v>-3.5667</v>
      </c>
      <c r="BB103">
        <v>8.6166999999999998</v>
      </c>
      <c r="BC103">
        <v>0.57013000000000003</v>
      </c>
      <c r="BD103">
        <v>0.58191000000000004</v>
      </c>
      <c r="BE103">
        <v>0.65334000000000003</v>
      </c>
      <c r="BF103">
        <v>0.67935000000000001</v>
      </c>
      <c r="BG103">
        <v>7.125</v>
      </c>
      <c r="BH103">
        <v>-9.4443999999999999</v>
      </c>
      <c r="BI103">
        <v>2.5625</v>
      </c>
      <c r="BJ103">
        <v>-1</v>
      </c>
      <c r="BK103">
        <v>17</v>
      </c>
      <c r="BL103">
        <v>0.35293999999999998</v>
      </c>
      <c r="BM103">
        <v>0.35293999999999998</v>
      </c>
      <c r="BN103">
        <v>16.7</v>
      </c>
      <c r="BO103">
        <v>18.2</v>
      </c>
      <c r="BP103">
        <v>0.53332999999999997</v>
      </c>
      <c r="BQ103">
        <v>0.53332999999999997</v>
      </c>
    </row>
    <row r="104" spans="1:69" x14ac:dyDescent="0.2">
      <c r="A104">
        <v>35</v>
      </c>
      <c r="B104">
        <v>3</v>
      </c>
      <c r="C104">
        <v>32</v>
      </c>
      <c r="D104">
        <v>9</v>
      </c>
      <c r="E104" t="s">
        <v>34</v>
      </c>
      <c r="F104" t="s">
        <v>30</v>
      </c>
      <c r="G104">
        <v>22</v>
      </c>
      <c r="H104">
        <v>1</v>
      </c>
      <c r="I104">
        <v>4.3986999999999998</v>
      </c>
      <c r="J104">
        <v>7.9829999999999997</v>
      </c>
      <c r="K104">
        <v>0.59167000000000003</v>
      </c>
      <c r="L104">
        <v>0.72499999999999998</v>
      </c>
      <c r="M104">
        <v>1.4300999999999999</v>
      </c>
      <c r="N104">
        <v>0.71</v>
      </c>
      <c r="O104">
        <v>3.05</v>
      </c>
      <c r="P104">
        <v>0.8</v>
      </c>
      <c r="Q104">
        <v>0.85</v>
      </c>
      <c r="R104">
        <v>2.7105000000000001</v>
      </c>
      <c r="S104">
        <v>50</v>
      </c>
      <c r="T104">
        <v>1</v>
      </c>
      <c r="U104">
        <v>1</v>
      </c>
      <c r="V104">
        <v>1</v>
      </c>
      <c r="W104">
        <v>1</v>
      </c>
      <c r="X104">
        <v>0.4</v>
      </c>
      <c r="Y104">
        <v>0.63332999999999995</v>
      </c>
      <c r="Z104">
        <v>0.5625</v>
      </c>
      <c r="AA104">
        <v>0.78571000000000002</v>
      </c>
      <c r="AB104">
        <v>6</v>
      </c>
      <c r="AC104">
        <v>0.95942000000000005</v>
      </c>
      <c r="AD104">
        <v>0.92866000000000004</v>
      </c>
      <c r="AE104">
        <v>5</v>
      </c>
      <c r="AF104">
        <v>0.72048000000000001</v>
      </c>
      <c r="AG104">
        <v>0.72116999999999998</v>
      </c>
      <c r="AH104">
        <v>0.53332999999999997</v>
      </c>
      <c r="AI104">
        <v>0.6</v>
      </c>
      <c r="AJ104">
        <v>3.9687999999999999</v>
      </c>
      <c r="AK104">
        <v>11.571400000000001</v>
      </c>
      <c r="AL104">
        <v>18.366700000000002</v>
      </c>
      <c r="AM104">
        <v>0.6</v>
      </c>
      <c r="AN104">
        <v>0.46666999999999997</v>
      </c>
      <c r="AO104">
        <v>11.8462</v>
      </c>
      <c r="AP104">
        <v>11.333299999999999</v>
      </c>
      <c r="AQ104">
        <v>8.4422999999999995</v>
      </c>
      <c r="AR104">
        <v>16</v>
      </c>
      <c r="AS104">
        <v>13</v>
      </c>
      <c r="AT104">
        <v>8.7094000000000005</v>
      </c>
      <c r="AU104">
        <v>3.2667000000000002</v>
      </c>
      <c r="AV104">
        <v>9.9832999999999998</v>
      </c>
      <c r="AW104">
        <v>0</v>
      </c>
      <c r="AX104">
        <v>14.9625</v>
      </c>
      <c r="AY104">
        <v>10.433299999999999</v>
      </c>
      <c r="AZ104">
        <v>8.6333000000000002</v>
      </c>
      <c r="BA104">
        <v>-1.8</v>
      </c>
      <c r="BB104">
        <v>10.7333</v>
      </c>
      <c r="BC104">
        <v>0.64588000000000001</v>
      </c>
      <c r="BD104">
        <v>0.63222</v>
      </c>
      <c r="BE104">
        <v>0.53291999999999995</v>
      </c>
      <c r="BF104">
        <v>0.57679999999999998</v>
      </c>
      <c r="BG104">
        <v>-1.4443999999999999</v>
      </c>
      <c r="BH104">
        <v>-12.454499999999999</v>
      </c>
      <c r="BI104">
        <v>7.2857000000000003</v>
      </c>
      <c r="BJ104">
        <v>-12.166700000000001</v>
      </c>
      <c r="BK104">
        <v>1</v>
      </c>
      <c r="BL104">
        <v>1</v>
      </c>
      <c r="BM104">
        <v>1</v>
      </c>
      <c r="BN104">
        <v>31</v>
      </c>
      <c r="BO104">
        <v>41</v>
      </c>
      <c r="BP104">
        <v>0.6</v>
      </c>
      <c r="BQ104">
        <v>0.46666999999999997</v>
      </c>
    </row>
    <row r="105" spans="1:69" x14ac:dyDescent="0.2">
      <c r="A105">
        <v>41</v>
      </c>
      <c r="B105">
        <v>1</v>
      </c>
      <c r="C105">
        <v>40</v>
      </c>
      <c r="D105">
        <v>12</v>
      </c>
      <c r="E105" t="s">
        <v>34</v>
      </c>
      <c r="F105" t="s">
        <v>30</v>
      </c>
      <c r="G105">
        <v>36</v>
      </c>
      <c r="H105">
        <v>0.97499999999999998</v>
      </c>
      <c r="I105">
        <v>3.5059</v>
      </c>
      <c r="J105">
        <v>3.5880999999999998</v>
      </c>
      <c r="K105">
        <v>0.59167000000000003</v>
      </c>
      <c r="L105">
        <v>0.6</v>
      </c>
      <c r="M105">
        <v>2.0417999999999998</v>
      </c>
      <c r="N105">
        <v>0.18367</v>
      </c>
      <c r="O105">
        <v>0.36364000000000002</v>
      </c>
      <c r="P105">
        <v>0.76531000000000005</v>
      </c>
      <c r="Q105">
        <v>0.63636000000000004</v>
      </c>
      <c r="R105">
        <v>2.7641</v>
      </c>
      <c r="S105">
        <v>47.5</v>
      </c>
      <c r="T105">
        <v>1</v>
      </c>
      <c r="U105">
        <v>0.95455000000000001</v>
      </c>
      <c r="V105">
        <v>0.94737000000000005</v>
      </c>
      <c r="W105">
        <v>1</v>
      </c>
      <c r="X105">
        <v>0.54054000000000002</v>
      </c>
      <c r="Y105">
        <v>0.6129</v>
      </c>
      <c r="Z105">
        <v>0.48148000000000002</v>
      </c>
      <c r="AA105">
        <v>0.76</v>
      </c>
      <c r="AB105">
        <v>6</v>
      </c>
      <c r="AC105">
        <v>0.54064999999999996</v>
      </c>
      <c r="AD105">
        <v>0.61968000000000001</v>
      </c>
      <c r="AE105">
        <v>5</v>
      </c>
      <c r="AF105">
        <v>0.64514000000000005</v>
      </c>
      <c r="AG105">
        <v>0.63431000000000004</v>
      </c>
      <c r="AH105">
        <v>0.61667000000000005</v>
      </c>
      <c r="AI105">
        <v>0.63332999999999995</v>
      </c>
      <c r="AJ105">
        <v>2.7414999999999998</v>
      </c>
      <c r="AK105">
        <v>3.6427999999999998</v>
      </c>
      <c r="AL105">
        <v>11.5167</v>
      </c>
      <c r="AM105">
        <v>0.56667000000000001</v>
      </c>
      <c r="AN105">
        <v>0.66666999999999998</v>
      </c>
      <c r="AO105">
        <v>5.65</v>
      </c>
      <c r="AP105">
        <v>2.1718999999999999</v>
      </c>
      <c r="AQ105">
        <v>-1.3095000000000001</v>
      </c>
      <c r="AR105">
        <v>14</v>
      </c>
      <c r="AS105">
        <v>8</v>
      </c>
      <c r="AT105">
        <v>4.2751000000000001</v>
      </c>
      <c r="AU105">
        <v>0.375</v>
      </c>
      <c r="AV105">
        <v>2.1166999999999998</v>
      </c>
      <c r="AW105">
        <v>4</v>
      </c>
      <c r="AX105">
        <v>9.7375000000000007</v>
      </c>
      <c r="AY105">
        <v>1.0333000000000001</v>
      </c>
      <c r="AZ105">
        <v>2.0667</v>
      </c>
      <c r="BA105">
        <v>1.0333000000000001</v>
      </c>
      <c r="BB105">
        <v>2.4500000000000002</v>
      </c>
      <c r="BC105">
        <v>0.57545000000000002</v>
      </c>
      <c r="BD105">
        <v>0.58738000000000001</v>
      </c>
      <c r="BE105">
        <v>0.61516000000000004</v>
      </c>
      <c r="BF105">
        <v>0.61111000000000004</v>
      </c>
      <c r="BG105">
        <v>1.1667000000000001</v>
      </c>
      <c r="BH105">
        <v>-4.5</v>
      </c>
      <c r="BI105">
        <v>0</v>
      </c>
      <c r="BJ105">
        <v>-4.3571</v>
      </c>
      <c r="BK105">
        <v>69</v>
      </c>
      <c r="BL105">
        <v>0.69564999999999999</v>
      </c>
      <c r="BM105">
        <v>0.44928000000000001</v>
      </c>
      <c r="BN105">
        <v>10.208299999999999</v>
      </c>
      <c r="BO105">
        <v>9.8125</v>
      </c>
      <c r="BP105">
        <v>0.56667000000000001</v>
      </c>
      <c r="BQ105">
        <v>0.66666999999999998</v>
      </c>
    </row>
    <row r="106" spans="1:69" x14ac:dyDescent="0.2">
      <c r="A106">
        <v>39</v>
      </c>
      <c r="B106">
        <v>2</v>
      </c>
      <c r="C106">
        <v>37</v>
      </c>
      <c r="D106">
        <v>4</v>
      </c>
      <c r="E106" t="s">
        <v>34</v>
      </c>
      <c r="F106" t="s">
        <v>31</v>
      </c>
      <c r="G106">
        <v>34</v>
      </c>
      <c r="H106">
        <v>0.53749999999999998</v>
      </c>
      <c r="I106">
        <v>2.8856999999999999</v>
      </c>
      <c r="J106">
        <v>8.2570999999999994</v>
      </c>
      <c r="K106">
        <v>0.875</v>
      </c>
      <c r="L106">
        <v>0.875</v>
      </c>
      <c r="M106">
        <v>1.6631</v>
      </c>
      <c r="N106">
        <v>1.2712000000000001</v>
      </c>
      <c r="O106">
        <v>1.8525</v>
      </c>
      <c r="P106">
        <v>0.71186000000000005</v>
      </c>
      <c r="Q106">
        <v>0.68852000000000002</v>
      </c>
      <c r="R106">
        <v>1.6852</v>
      </c>
      <c r="S106">
        <v>3.75</v>
      </c>
      <c r="T106">
        <v>0.62068999999999996</v>
      </c>
      <c r="U106">
        <v>0.47059000000000001</v>
      </c>
      <c r="V106">
        <v>0.21429000000000001</v>
      </c>
      <c r="W106">
        <v>0.7</v>
      </c>
      <c r="X106">
        <v>0.85714000000000001</v>
      </c>
      <c r="Y106">
        <v>0.78125</v>
      </c>
      <c r="Z106">
        <v>0.96153999999999995</v>
      </c>
      <c r="AA106">
        <v>0.92593000000000003</v>
      </c>
      <c r="AB106">
        <v>13</v>
      </c>
      <c r="AC106">
        <v>0.53861999999999999</v>
      </c>
      <c r="AD106">
        <v>1.4888999999999999</v>
      </c>
      <c r="AE106">
        <v>5</v>
      </c>
      <c r="AF106">
        <v>0.55440999999999996</v>
      </c>
      <c r="AG106">
        <v>0.56084000000000001</v>
      </c>
      <c r="AH106">
        <v>0.8</v>
      </c>
      <c r="AI106">
        <v>0.83333000000000002</v>
      </c>
      <c r="AJ106">
        <v>4.4583000000000004</v>
      </c>
      <c r="AK106">
        <v>6.1875</v>
      </c>
      <c r="AL106">
        <v>12.4833</v>
      </c>
      <c r="AM106">
        <v>0.73333000000000004</v>
      </c>
      <c r="AN106">
        <v>0.53332999999999997</v>
      </c>
      <c r="AO106">
        <v>4.7037000000000004</v>
      </c>
      <c r="AP106">
        <v>5.0793999999999997</v>
      </c>
      <c r="AQ106">
        <v>5.3666999999999998</v>
      </c>
      <c r="AR106">
        <v>10</v>
      </c>
      <c r="AS106">
        <v>8</v>
      </c>
      <c r="AT106">
        <v>6.7747000000000002</v>
      </c>
      <c r="AU106">
        <v>9.6084999999999994</v>
      </c>
      <c r="AV106">
        <v>4.5167000000000002</v>
      </c>
      <c r="AW106">
        <v>43</v>
      </c>
      <c r="AX106">
        <v>14.2125</v>
      </c>
      <c r="AY106">
        <v>4.7332999999999998</v>
      </c>
      <c r="AZ106">
        <v>2.6</v>
      </c>
      <c r="BA106">
        <v>-2.1333000000000002</v>
      </c>
      <c r="BB106">
        <v>4.9000000000000004</v>
      </c>
      <c r="BC106">
        <v>0.59745999999999999</v>
      </c>
      <c r="BD106">
        <v>0.6381</v>
      </c>
      <c r="BE106">
        <v>0.75492000000000004</v>
      </c>
      <c r="BF106">
        <v>0.73809999999999998</v>
      </c>
      <c r="BG106">
        <v>2.4</v>
      </c>
      <c r="BH106">
        <v>-1.5</v>
      </c>
      <c r="BI106">
        <v>4.2667000000000002</v>
      </c>
      <c r="BJ106">
        <v>-5</v>
      </c>
      <c r="BK106">
        <v>80</v>
      </c>
      <c r="BL106">
        <v>0.4</v>
      </c>
      <c r="BM106">
        <v>0.625</v>
      </c>
      <c r="BN106">
        <v>13.571400000000001</v>
      </c>
      <c r="BO106">
        <v>14.553599999999999</v>
      </c>
      <c r="BP106">
        <v>0.73333000000000004</v>
      </c>
      <c r="BQ106">
        <v>0.53332999999999997</v>
      </c>
    </row>
    <row r="107" spans="1:69" x14ac:dyDescent="0.2">
      <c r="A107">
        <v>41</v>
      </c>
      <c r="B107">
        <v>6</v>
      </c>
      <c r="C107">
        <v>35</v>
      </c>
      <c r="D107">
        <v>4</v>
      </c>
      <c r="E107" t="s">
        <v>34</v>
      </c>
      <c r="F107" t="s">
        <v>31</v>
      </c>
      <c r="G107">
        <v>36</v>
      </c>
      <c r="H107">
        <v>0.51249999999999996</v>
      </c>
      <c r="I107">
        <v>0.25</v>
      </c>
      <c r="J107">
        <v>5.2869000000000002</v>
      </c>
      <c r="K107">
        <v>0.73333000000000004</v>
      </c>
      <c r="L107">
        <v>0.75832999999999995</v>
      </c>
      <c r="M107">
        <v>2.4832000000000001</v>
      </c>
      <c r="N107">
        <v>4.5789</v>
      </c>
      <c r="O107">
        <v>5.6666999999999996</v>
      </c>
      <c r="P107">
        <v>0.64912000000000003</v>
      </c>
      <c r="Q107">
        <v>0.85714000000000001</v>
      </c>
      <c r="R107">
        <v>6.0105000000000004</v>
      </c>
      <c r="S107">
        <v>1.25</v>
      </c>
      <c r="T107">
        <v>0.63636000000000004</v>
      </c>
      <c r="U107">
        <v>0.5</v>
      </c>
      <c r="V107">
        <v>0.52381</v>
      </c>
      <c r="W107">
        <v>0.36842000000000003</v>
      </c>
      <c r="X107">
        <v>0.71875</v>
      </c>
      <c r="Y107">
        <v>0.75</v>
      </c>
      <c r="Z107">
        <v>0.74194000000000004</v>
      </c>
      <c r="AA107">
        <v>0.72414000000000001</v>
      </c>
      <c r="AB107">
        <v>10</v>
      </c>
      <c r="AC107">
        <v>0.10766000000000001</v>
      </c>
      <c r="AD107">
        <v>0.76270000000000004</v>
      </c>
      <c r="AE107">
        <v>1</v>
      </c>
      <c r="AF107">
        <v>0.64559</v>
      </c>
      <c r="AG107">
        <v>0.63105</v>
      </c>
      <c r="AH107">
        <v>0.71667000000000003</v>
      </c>
      <c r="AI107">
        <v>0.68332999999999999</v>
      </c>
      <c r="AJ107">
        <v>9.7127000000000005E-2</v>
      </c>
      <c r="AK107">
        <v>1.7851999999999999</v>
      </c>
      <c r="AL107">
        <v>23.716699999999999</v>
      </c>
      <c r="AM107">
        <v>0.56667000000000001</v>
      </c>
      <c r="AN107">
        <v>0.66666999999999998</v>
      </c>
      <c r="AO107">
        <v>2.8635999999999999</v>
      </c>
      <c r="AP107">
        <v>0.80952000000000002</v>
      </c>
      <c r="AQ107">
        <v>17.7</v>
      </c>
      <c r="AR107">
        <v>12</v>
      </c>
      <c r="AS107">
        <v>13</v>
      </c>
      <c r="AT107">
        <v>5.7278000000000002</v>
      </c>
      <c r="AU107">
        <v>5.1744000000000003</v>
      </c>
      <c r="AV107">
        <v>9.6333000000000002</v>
      </c>
      <c r="AW107">
        <v>36</v>
      </c>
      <c r="AX107">
        <v>24.9</v>
      </c>
      <c r="AY107">
        <v>3.7667000000000002</v>
      </c>
      <c r="AZ107">
        <v>1.2333000000000001</v>
      </c>
      <c r="BA107">
        <v>-2.5333000000000001</v>
      </c>
      <c r="BB107">
        <v>3.0333000000000001</v>
      </c>
      <c r="BC107">
        <v>0.50746000000000002</v>
      </c>
      <c r="BD107">
        <v>0.53408999999999995</v>
      </c>
      <c r="BE107">
        <v>0.64570000000000005</v>
      </c>
      <c r="BF107">
        <v>0.63432999999999995</v>
      </c>
      <c r="BG107">
        <v>-0.33333000000000002</v>
      </c>
      <c r="BH107">
        <v>-13.857100000000001</v>
      </c>
      <c r="BI107">
        <v>0.45455000000000001</v>
      </c>
      <c r="BJ107">
        <v>-30.769200000000001</v>
      </c>
      <c r="BK107">
        <v>75</v>
      </c>
      <c r="BL107">
        <v>0.32</v>
      </c>
      <c r="BM107">
        <v>0.52</v>
      </c>
      <c r="BN107">
        <v>24.449000000000002</v>
      </c>
      <c r="BO107">
        <v>20.6327</v>
      </c>
      <c r="BP107">
        <v>0.56667000000000001</v>
      </c>
      <c r="BQ107">
        <v>0.66666999999999998</v>
      </c>
    </row>
    <row r="108" spans="1:69" x14ac:dyDescent="0.2">
      <c r="A108">
        <v>50</v>
      </c>
      <c r="B108">
        <v>1</v>
      </c>
      <c r="C108">
        <v>49</v>
      </c>
      <c r="D108">
        <v>10</v>
      </c>
      <c r="E108" t="s">
        <v>34</v>
      </c>
      <c r="F108" t="s">
        <v>30</v>
      </c>
      <c r="G108">
        <v>25</v>
      </c>
      <c r="H108">
        <v>1.2500000000000001E-2</v>
      </c>
      <c r="I108">
        <v>14.5876</v>
      </c>
      <c r="J108">
        <v>14.404299999999999</v>
      </c>
      <c r="K108">
        <v>0.88332999999999995</v>
      </c>
      <c r="L108">
        <v>0.88332999999999995</v>
      </c>
      <c r="M108">
        <v>2.0960999999999999</v>
      </c>
      <c r="N108">
        <v>1.64</v>
      </c>
      <c r="O108">
        <v>1.1684000000000001</v>
      </c>
      <c r="P108">
        <v>0.52</v>
      </c>
      <c r="Q108">
        <v>0.69474000000000002</v>
      </c>
      <c r="R108">
        <v>4.0719000000000003</v>
      </c>
      <c r="S108">
        <v>48.75</v>
      </c>
      <c r="T108">
        <v>5.5556000000000001E-2</v>
      </c>
      <c r="U108">
        <v>0</v>
      </c>
      <c r="V108">
        <v>0</v>
      </c>
      <c r="W108">
        <v>0</v>
      </c>
      <c r="X108">
        <v>0.74194000000000004</v>
      </c>
      <c r="Y108">
        <v>0.8125</v>
      </c>
      <c r="Z108">
        <v>1</v>
      </c>
      <c r="AA108">
        <v>1</v>
      </c>
      <c r="AB108">
        <v>15</v>
      </c>
      <c r="AC108">
        <v>1.7669999999999999</v>
      </c>
      <c r="AD108">
        <v>1.7621</v>
      </c>
      <c r="AE108">
        <v>7</v>
      </c>
      <c r="AF108">
        <v>0.68694</v>
      </c>
      <c r="AG108">
        <v>0.69684999999999997</v>
      </c>
      <c r="AH108">
        <v>0.78332999999999997</v>
      </c>
      <c r="AI108">
        <v>0.76666999999999996</v>
      </c>
      <c r="AJ108">
        <v>11.736499999999999</v>
      </c>
      <c r="AK108">
        <v>11.037599999999999</v>
      </c>
      <c r="AL108">
        <v>27.116700000000002</v>
      </c>
      <c r="AM108">
        <v>0.56667000000000001</v>
      </c>
      <c r="AN108">
        <v>0.6</v>
      </c>
      <c r="AO108">
        <v>14.833299999999999</v>
      </c>
      <c r="AP108">
        <v>7.9440999999999997</v>
      </c>
      <c r="AQ108">
        <v>4.1966000000000001</v>
      </c>
      <c r="AR108">
        <v>6</v>
      </c>
      <c r="AS108">
        <v>7</v>
      </c>
      <c r="AT108">
        <v>14.468299999999999</v>
      </c>
      <c r="AU108">
        <v>12.8003</v>
      </c>
      <c r="AV108">
        <v>3.4</v>
      </c>
      <c r="AW108">
        <v>2</v>
      </c>
      <c r="AX108">
        <v>32.799999999999997</v>
      </c>
      <c r="AY108">
        <v>3.7667000000000002</v>
      </c>
      <c r="AZ108">
        <v>4.1333000000000002</v>
      </c>
      <c r="BA108">
        <v>0.36667</v>
      </c>
      <c r="BB108">
        <v>5.25</v>
      </c>
      <c r="BC108">
        <v>0.77829999999999999</v>
      </c>
      <c r="BD108">
        <v>0.79244999999999999</v>
      </c>
      <c r="BE108">
        <v>0.78166999999999998</v>
      </c>
      <c r="BF108">
        <v>0.77561000000000002</v>
      </c>
      <c r="BG108">
        <v>0.69230999999999998</v>
      </c>
      <c r="BH108">
        <v>2</v>
      </c>
      <c r="BI108">
        <v>1.8889</v>
      </c>
      <c r="BJ108">
        <v>-1</v>
      </c>
      <c r="BK108">
        <v>3</v>
      </c>
      <c r="BL108">
        <v>0</v>
      </c>
      <c r="BM108">
        <v>0.33333000000000002</v>
      </c>
      <c r="BN108">
        <v>11</v>
      </c>
      <c r="BO108">
        <v>11</v>
      </c>
      <c r="BP108">
        <v>0.56667000000000001</v>
      </c>
      <c r="BQ108">
        <v>0.6</v>
      </c>
    </row>
    <row r="109" spans="1:69" x14ac:dyDescent="0.2">
      <c r="A109">
        <v>50</v>
      </c>
      <c r="B109">
        <v>1</v>
      </c>
      <c r="C109">
        <v>49</v>
      </c>
      <c r="D109">
        <v>6</v>
      </c>
      <c r="E109" t="s">
        <v>34</v>
      </c>
      <c r="F109" t="s">
        <v>31</v>
      </c>
      <c r="G109">
        <v>26</v>
      </c>
      <c r="H109">
        <v>0.42499999999999999</v>
      </c>
      <c r="I109">
        <v>14.3201</v>
      </c>
      <c r="J109">
        <v>11.2498</v>
      </c>
      <c r="K109">
        <v>0.69167000000000001</v>
      </c>
      <c r="L109">
        <v>0.75832999999999995</v>
      </c>
      <c r="M109">
        <v>1.6727000000000001</v>
      </c>
      <c r="N109">
        <v>5.0999999999999996</v>
      </c>
      <c r="O109">
        <v>4.1143000000000001</v>
      </c>
      <c r="P109">
        <v>0.8</v>
      </c>
      <c r="Q109">
        <v>0.84286000000000005</v>
      </c>
      <c r="R109">
        <v>2.4464999999999999</v>
      </c>
      <c r="S109">
        <v>7.5</v>
      </c>
      <c r="T109">
        <v>0.5</v>
      </c>
      <c r="U109">
        <v>0.39129999999999998</v>
      </c>
      <c r="V109">
        <v>0.41026000000000001</v>
      </c>
      <c r="W109" t="s">
        <v>32</v>
      </c>
      <c r="X109">
        <v>0.36667</v>
      </c>
      <c r="Y109">
        <v>0.67647000000000002</v>
      </c>
      <c r="Z109">
        <v>0.875</v>
      </c>
      <c r="AA109" t="s">
        <v>32</v>
      </c>
      <c r="AB109">
        <v>10</v>
      </c>
      <c r="AC109">
        <v>1.7833000000000001</v>
      </c>
      <c r="AD109">
        <v>1.6767000000000001</v>
      </c>
      <c r="AE109">
        <v>6</v>
      </c>
      <c r="AF109">
        <v>0.58011000000000001</v>
      </c>
      <c r="AG109">
        <v>0.53549000000000002</v>
      </c>
      <c r="AH109">
        <v>0.68332999999999999</v>
      </c>
      <c r="AI109">
        <v>0.7</v>
      </c>
      <c r="AJ109">
        <v>0.53017000000000003</v>
      </c>
      <c r="AK109">
        <v>7.2336</v>
      </c>
      <c r="AL109">
        <v>43.783299999999997</v>
      </c>
      <c r="AM109">
        <v>0.8</v>
      </c>
      <c r="AN109">
        <v>0.76666999999999996</v>
      </c>
      <c r="AO109">
        <v>12.301399999999999</v>
      </c>
      <c r="AP109">
        <v>1.0114000000000001</v>
      </c>
      <c r="AQ109">
        <v>-1.4881</v>
      </c>
      <c r="AR109">
        <v>15</v>
      </c>
      <c r="AS109">
        <v>10</v>
      </c>
      <c r="AT109">
        <v>3.8626999999999998</v>
      </c>
      <c r="AU109">
        <v>17.18</v>
      </c>
      <c r="AV109">
        <v>22.074999999999999</v>
      </c>
      <c r="AW109">
        <v>38</v>
      </c>
      <c r="AX109">
        <v>36.9</v>
      </c>
      <c r="AY109">
        <v>9.4</v>
      </c>
      <c r="AZ109">
        <v>1.0667</v>
      </c>
      <c r="BA109">
        <v>-8.3332999999999995</v>
      </c>
      <c r="BB109">
        <v>11.8667</v>
      </c>
      <c r="BC109">
        <v>0.78052999999999995</v>
      </c>
      <c r="BD109">
        <v>0.73836000000000002</v>
      </c>
      <c r="BE109">
        <v>0.61728000000000005</v>
      </c>
      <c r="BF109">
        <v>0.67696000000000001</v>
      </c>
      <c r="BG109">
        <v>11</v>
      </c>
      <c r="BH109">
        <v>-34.571399999999997</v>
      </c>
      <c r="BI109">
        <v>12</v>
      </c>
      <c r="BJ109">
        <v>-32.083300000000001</v>
      </c>
      <c r="BK109">
        <v>79</v>
      </c>
      <c r="BL109">
        <v>0.24051</v>
      </c>
      <c r="BM109">
        <v>0.48100999999999999</v>
      </c>
      <c r="BN109">
        <v>38.235300000000002</v>
      </c>
      <c r="BO109">
        <v>41.980400000000003</v>
      </c>
      <c r="BP109">
        <v>0.8</v>
      </c>
      <c r="BQ109">
        <v>0.76666999999999996</v>
      </c>
    </row>
    <row r="110" spans="1:69" x14ac:dyDescent="0.2">
      <c r="A110">
        <v>32</v>
      </c>
      <c r="B110">
        <v>5</v>
      </c>
      <c r="C110">
        <v>27</v>
      </c>
      <c r="D110">
        <v>5</v>
      </c>
      <c r="E110" t="s">
        <v>34</v>
      </c>
      <c r="F110" t="s">
        <v>31</v>
      </c>
      <c r="G110">
        <v>35</v>
      </c>
      <c r="H110">
        <v>0.98750000000000004</v>
      </c>
      <c r="I110">
        <v>2.5175999999999998</v>
      </c>
      <c r="J110">
        <v>0.95640000000000003</v>
      </c>
      <c r="K110">
        <v>0.81667000000000001</v>
      </c>
      <c r="L110">
        <v>0.85</v>
      </c>
      <c r="M110">
        <v>2.5811999999999999</v>
      </c>
      <c r="N110">
        <v>1.27</v>
      </c>
      <c r="O110">
        <v>4.3</v>
      </c>
      <c r="P110">
        <v>0.72</v>
      </c>
      <c r="Q110">
        <v>0.85</v>
      </c>
      <c r="R110">
        <v>6.3490000000000002</v>
      </c>
      <c r="S110">
        <v>48.75</v>
      </c>
      <c r="T110">
        <v>1</v>
      </c>
      <c r="U110">
        <v>0.94118000000000002</v>
      </c>
      <c r="V110">
        <v>1</v>
      </c>
      <c r="W110">
        <v>1</v>
      </c>
      <c r="X110">
        <v>0.71875</v>
      </c>
      <c r="Y110">
        <v>0.83333000000000002</v>
      </c>
      <c r="Z110">
        <v>0.83333000000000002</v>
      </c>
      <c r="AA110">
        <v>0.90908999999999995</v>
      </c>
      <c r="AB110">
        <v>15</v>
      </c>
      <c r="AC110">
        <v>0.67496999999999996</v>
      </c>
      <c r="AD110">
        <v>0.49740000000000001</v>
      </c>
      <c r="AE110">
        <v>3</v>
      </c>
      <c r="AF110">
        <v>0.49735000000000001</v>
      </c>
      <c r="AG110">
        <v>0.61885999999999997</v>
      </c>
      <c r="AH110">
        <v>0.76666999999999996</v>
      </c>
      <c r="AI110">
        <v>0.8</v>
      </c>
      <c r="AJ110">
        <v>9.1397999999999993</v>
      </c>
      <c r="AK110">
        <v>5.1988000000000003</v>
      </c>
      <c r="AL110">
        <v>20.65</v>
      </c>
      <c r="AM110">
        <v>0.56667000000000001</v>
      </c>
      <c r="AN110">
        <v>0.56667000000000001</v>
      </c>
      <c r="AO110">
        <v>0.33333000000000002</v>
      </c>
      <c r="AP110">
        <v>8.6477000000000004</v>
      </c>
      <c r="AQ110">
        <v>11.8186</v>
      </c>
      <c r="AR110">
        <v>14</v>
      </c>
      <c r="AS110">
        <v>8</v>
      </c>
      <c r="AT110">
        <v>0.66335999999999995</v>
      </c>
      <c r="AU110">
        <v>6.2</v>
      </c>
      <c r="AV110">
        <v>9.1750000000000007</v>
      </c>
      <c r="AW110">
        <v>2</v>
      </c>
      <c r="AX110">
        <v>25.975000000000001</v>
      </c>
      <c r="AY110">
        <v>7.4333</v>
      </c>
      <c r="AZ110">
        <v>3.4666999999999999</v>
      </c>
      <c r="BA110">
        <v>-3.9666999999999999</v>
      </c>
      <c r="BB110">
        <v>10.416700000000001</v>
      </c>
      <c r="BC110">
        <v>0.60297000000000001</v>
      </c>
      <c r="BD110">
        <v>0.60250000000000004</v>
      </c>
      <c r="BE110">
        <v>0.58006999999999997</v>
      </c>
      <c r="BF110">
        <v>0.60458000000000001</v>
      </c>
      <c r="BG110">
        <v>-2.4544999999999999</v>
      </c>
      <c r="BH110">
        <v>-5.7</v>
      </c>
      <c r="BI110">
        <v>-1.7692000000000001</v>
      </c>
      <c r="BJ110">
        <v>-16.833300000000001</v>
      </c>
      <c r="BK110">
        <v>80</v>
      </c>
      <c r="BL110">
        <v>0.65</v>
      </c>
      <c r="BM110">
        <v>0.55000000000000004</v>
      </c>
      <c r="BN110">
        <v>25.807700000000001</v>
      </c>
      <c r="BO110">
        <v>25.25</v>
      </c>
      <c r="BP110">
        <v>0.56667000000000001</v>
      </c>
      <c r="BQ110">
        <v>0.56667000000000001</v>
      </c>
    </row>
    <row r="111" spans="1:69" x14ac:dyDescent="0.2">
      <c r="A111">
        <v>40</v>
      </c>
      <c r="B111">
        <v>2</v>
      </c>
      <c r="C111">
        <v>38</v>
      </c>
      <c r="D111">
        <v>3</v>
      </c>
      <c r="E111" t="s">
        <v>34</v>
      </c>
      <c r="F111" t="s">
        <v>30</v>
      </c>
      <c r="G111">
        <v>22</v>
      </c>
      <c r="H111">
        <v>0.9</v>
      </c>
      <c r="I111">
        <v>3.2844000000000002</v>
      </c>
      <c r="J111">
        <v>7.68</v>
      </c>
      <c r="K111">
        <v>0.625</v>
      </c>
      <c r="L111">
        <v>0.75</v>
      </c>
      <c r="M111">
        <v>2.5529999999999999</v>
      </c>
      <c r="N111">
        <v>1.8764000000000001</v>
      </c>
      <c r="O111">
        <v>0.51612999999999998</v>
      </c>
      <c r="P111">
        <v>0.85392999999999997</v>
      </c>
      <c r="Q111">
        <v>0.67742000000000002</v>
      </c>
      <c r="R111">
        <v>3.7479</v>
      </c>
      <c r="S111">
        <v>40</v>
      </c>
      <c r="T111">
        <v>0.83333000000000002</v>
      </c>
      <c r="U111">
        <v>0.86667000000000005</v>
      </c>
      <c r="V111">
        <v>0.94737000000000005</v>
      </c>
      <c r="W111">
        <v>1</v>
      </c>
      <c r="X111">
        <v>0.48648999999999998</v>
      </c>
      <c r="Y111">
        <v>0.69230999999999998</v>
      </c>
      <c r="Z111">
        <v>0.64515999999999996</v>
      </c>
      <c r="AA111">
        <v>0.73077000000000003</v>
      </c>
      <c r="AB111">
        <v>10</v>
      </c>
      <c r="AC111">
        <v>1.0900000000000001</v>
      </c>
      <c r="AD111">
        <v>1.6555</v>
      </c>
      <c r="AE111">
        <v>5</v>
      </c>
      <c r="AF111">
        <v>0.75278</v>
      </c>
      <c r="AG111">
        <v>0.72246999999999995</v>
      </c>
      <c r="AH111">
        <v>0.63332999999999995</v>
      </c>
      <c r="AI111">
        <v>0.7</v>
      </c>
      <c r="AJ111">
        <v>3.8277999999999999</v>
      </c>
      <c r="AK111">
        <v>7.5430999999999999</v>
      </c>
      <c r="AL111">
        <v>16.833300000000001</v>
      </c>
      <c r="AM111">
        <v>0.53332999999999997</v>
      </c>
      <c r="AN111">
        <v>0.6</v>
      </c>
      <c r="AO111">
        <v>6.6124000000000001</v>
      </c>
      <c r="AP111">
        <v>8.4736999999999991</v>
      </c>
      <c r="AQ111">
        <v>-5.4015000000000004</v>
      </c>
      <c r="AR111">
        <v>8</v>
      </c>
      <c r="AS111">
        <v>8</v>
      </c>
      <c r="AT111">
        <v>7.5683999999999996</v>
      </c>
      <c r="AU111">
        <v>6.2916999999999996</v>
      </c>
      <c r="AV111">
        <v>9.125</v>
      </c>
      <c r="AW111">
        <v>8</v>
      </c>
      <c r="AX111">
        <v>12.025</v>
      </c>
      <c r="AY111">
        <v>5.4333</v>
      </c>
      <c r="AZ111">
        <v>4.6666999999999996</v>
      </c>
      <c r="BA111">
        <v>-0.76666999999999996</v>
      </c>
      <c r="BB111">
        <v>7.0833000000000004</v>
      </c>
      <c r="BC111">
        <v>0.61570000000000003</v>
      </c>
      <c r="BD111">
        <v>0.61556</v>
      </c>
      <c r="BE111">
        <v>0.69481000000000004</v>
      </c>
      <c r="BF111">
        <v>0.69443999999999995</v>
      </c>
      <c r="BG111">
        <v>6.9090999999999996</v>
      </c>
      <c r="BH111">
        <v>-12.5</v>
      </c>
      <c r="BI111">
        <v>3.9167000000000001</v>
      </c>
      <c r="BJ111">
        <v>-10.0909</v>
      </c>
      <c r="BK111">
        <v>69</v>
      </c>
      <c r="BL111">
        <v>0.62319000000000002</v>
      </c>
      <c r="BM111">
        <v>0.37680999999999998</v>
      </c>
      <c r="BN111">
        <v>13.8864</v>
      </c>
      <c r="BO111">
        <v>14.795500000000001</v>
      </c>
      <c r="BP111">
        <v>0.53332999999999997</v>
      </c>
      <c r="BQ111">
        <v>0.6</v>
      </c>
    </row>
    <row r="112" spans="1:69" x14ac:dyDescent="0.2">
      <c r="A112">
        <v>50</v>
      </c>
      <c r="B112">
        <v>2</v>
      </c>
      <c r="C112">
        <v>48</v>
      </c>
      <c r="D112">
        <v>8</v>
      </c>
      <c r="E112" t="s">
        <v>34</v>
      </c>
      <c r="F112" t="s">
        <v>30</v>
      </c>
      <c r="G112">
        <v>20</v>
      </c>
      <c r="H112">
        <v>0.6</v>
      </c>
      <c r="I112">
        <v>9.6890999999999998</v>
      </c>
      <c r="J112">
        <v>15.395</v>
      </c>
      <c r="K112">
        <v>0.70833000000000002</v>
      </c>
      <c r="L112">
        <v>0.81667000000000001</v>
      </c>
      <c r="M112">
        <v>1.8631</v>
      </c>
      <c r="N112">
        <v>0.88571</v>
      </c>
      <c r="O112">
        <v>2.1</v>
      </c>
      <c r="P112">
        <v>0.77142999999999995</v>
      </c>
      <c r="Q112">
        <v>0.62</v>
      </c>
      <c r="R112">
        <v>3.702</v>
      </c>
      <c r="S112">
        <v>10</v>
      </c>
      <c r="T112">
        <v>0.60870000000000002</v>
      </c>
      <c r="U112">
        <v>0.57894999999999996</v>
      </c>
      <c r="V112">
        <v>0.6875</v>
      </c>
      <c r="W112">
        <v>0.54544999999999999</v>
      </c>
      <c r="X112">
        <v>0.51612999999999998</v>
      </c>
      <c r="Y112">
        <v>0.72414000000000001</v>
      </c>
      <c r="Z112">
        <v>0.74194000000000004</v>
      </c>
      <c r="AA112">
        <v>0.86207</v>
      </c>
      <c r="AB112">
        <v>11</v>
      </c>
      <c r="AC112">
        <v>1.2053</v>
      </c>
      <c r="AD112">
        <v>1.1930000000000001</v>
      </c>
      <c r="AE112">
        <v>2</v>
      </c>
      <c r="AF112">
        <v>0.51785999999999999</v>
      </c>
      <c r="AG112">
        <v>0.58245000000000002</v>
      </c>
      <c r="AH112">
        <v>0.78332999999999997</v>
      </c>
      <c r="AI112">
        <v>0.81667000000000001</v>
      </c>
      <c r="AJ112">
        <v>11.340400000000001</v>
      </c>
      <c r="AK112">
        <v>17.273299999999999</v>
      </c>
      <c r="AL112">
        <v>27.883299999999998</v>
      </c>
      <c r="AM112">
        <v>0.53332999999999997</v>
      </c>
      <c r="AN112">
        <v>0.5</v>
      </c>
      <c r="AO112">
        <v>18.96</v>
      </c>
      <c r="AP112">
        <v>15.443199999999999</v>
      </c>
      <c r="AQ112">
        <v>-4.3821000000000003</v>
      </c>
      <c r="AR112">
        <v>10</v>
      </c>
      <c r="AS112">
        <v>8</v>
      </c>
      <c r="AT112">
        <v>18.487200000000001</v>
      </c>
      <c r="AU112">
        <v>11.329800000000001</v>
      </c>
      <c r="AV112">
        <v>9.5083000000000002</v>
      </c>
      <c r="AW112">
        <v>22</v>
      </c>
      <c r="AX112">
        <v>25.175000000000001</v>
      </c>
      <c r="AY112">
        <v>5.0999999999999996</v>
      </c>
      <c r="AZ112">
        <v>5.1333000000000002</v>
      </c>
      <c r="BA112">
        <v>3.3333000000000002E-2</v>
      </c>
      <c r="BB112">
        <v>6.1833</v>
      </c>
      <c r="BC112">
        <v>0.69377999999999995</v>
      </c>
      <c r="BD112">
        <v>0.66471000000000002</v>
      </c>
      <c r="BE112">
        <v>0.66698000000000002</v>
      </c>
      <c r="BF112">
        <v>0.67486000000000002</v>
      </c>
      <c r="BG112">
        <v>4.8571</v>
      </c>
      <c r="BH112">
        <v>-16</v>
      </c>
      <c r="BI112">
        <v>3.875</v>
      </c>
      <c r="BJ112">
        <v>-12.6</v>
      </c>
      <c r="BK112">
        <v>80</v>
      </c>
      <c r="BL112">
        <v>0.36249999999999999</v>
      </c>
      <c r="BM112">
        <v>0.46250000000000002</v>
      </c>
      <c r="BN112">
        <v>24.9815</v>
      </c>
      <c r="BO112">
        <v>24.555599999999998</v>
      </c>
      <c r="BP112">
        <v>0.53332999999999997</v>
      </c>
      <c r="BQ112">
        <v>0.5</v>
      </c>
    </row>
    <row r="113" spans="1:69" x14ac:dyDescent="0.2">
      <c r="A113">
        <v>45</v>
      </c>
      <c r="B113">
        <v>2</v>
      </c>
      <c r="C113">
        <v>43</v>
      </c>
      <c r="D113">
        <v>8</v>
      </c>
      <c r="E113" t="s">
        <v>34</v>
      </c>
      <c r="F113" t="s">
        <v>30</v>
      </c>
      <c r="G113">
        <v>26</v>
      </c>
      <c r="H113">
        <v>0.72499999999999998</v>
      </c>
      <c r="I113">
        <v>4.7986000000000004</v>
      </c>
      <c r="J113">
        <v>5.9166999999999996</v>
      </c>
      <c r="K113">
        <v>0.6</v>
      </c>
      <c r="L113">
        <v>0.68332999999999999</v>
      </c>
      <c r="M113">
        <v>1.6317999999999999</v>
      </c>
      <c r="N113">
        <v>1.5065</v>
      </c>
      <c r="O113">
        <v>0.39534999999999998</v>
      </c>
      <c r="P113">
        <v>0.63636000000000004</v>
      </c>
      <c r="Q113">
        <v>0.74419000000000002</v>
      </c>
      <c r="R113">
        <v>3.0356000000000001</v>
      </c>
      <c r="S113">
        <v>22.5</v>
      </c>
      <c r="T113">
        <v>0.68181999999999998</v>
      </c>
      <c r="U113">
        <v>0.59091000000000005</v>
      </c>
      <c r="V113">
        <v>0.70587999999999995</v>
      </c>
      <c r="W113">
        <v>0.94737000000000005</v>
      </c>
      <c r="X113">
        <v>0.40625</v>
      </c>
      <c r="Y113">
        <v>0.61765000000000003</v>
      </c>
      <c r="Z113">
        <v>0.58333000000000002</v>
      </c>
      <c r="AA113">
        <v>0.8</v>
      </c>
      <c r="AB113">
        <v>6</v>
      </c>
      <c r="AC113">
        <v>0.64390999999999998</v>
      </c>
      <c r="AD113">
        <v>0.82623999999999997</v>
      </c>
      <c r="AE113">
        <v>7</v>
      </c>
      <c r="AF113">
        <v>0.55413000000000001</v>
      </c>
      <c r="AG113">
        <v>0.62726999999999999</v>
      </c>
      <c r="AH113">
        <v>0.75</v>
      </c>
      <c r="AI113">
        <v>0.76666999999999996</v>
      </c>
      <c r="AJ113">
        <v>5.9555999999999996</v>
      </c>
      <c r="AK113">
        <v>8.0443999999999996</v>
      </c>
      <c r="AL113">
        <v>25.133299999999998</v>
      </c>
      <c r="AM113">
        <v>0.7</v>
      </c>
      <c r="AN113">
        <v>0.8</v>
      </c>
      <c r="AO113">
        <v>9.8181999999999992</v>
      </c>
      <c r="AP113">
        <v>6.1303999999999998</v>
      </c>
      <c r="AQ113">
        <v>-7.5091000000000001</v>
      </c>
      <c r="AR113">
        <v>16</v>
      </c>
      <c r="AS113">
        <v>8</v>
      </c>
      <c r="AT113">
        <v>7.0865</v>
      </c>
      <c r="AU113">
        <v>3.5821999999999998</v>
      </c>
      <c r="AV113">
        <v>9.3917000000000002</v>
      </c>
      <c r="AW113">
        <v>18</v>
      </c>
      <c r="AX113">
        <v>18.962499999999999</v>
      </c>
      <c r="AY113">
        <v>5.1666999999999996</v>
      </c>
      <c r="AZ113">
        <v>5.5</v>
      </c>
      <c r="BA113">
        <v>0.33333000000000002</v>
      </c>
      <c r="BB113">
        <v>5.7332999999999998</v>
      </c>
      <c r="BC113">
        <v>0.63773000000000002</v>
      </c>
      <c r="BD113">
        <v>0.61806000000000005</v>
      </c>
      <c r="BE113">
        <v>0.60109000000000001</v>
      </c>
      <c r="BF113">
        <v>0.62099000000000004</v>
      </c>
      <c r="BG113">
        <v>4.6364000000000001</v>
      </c>
      <c r="BH113">
        <v>-16.5</v>
      </c>
      <c r="BI113">
        <v>3.7273000000000001</v>
      </c>
      <c r="BJ113">
        <v>-9.9</v>
      </c>
      <c r="BK113">
        <v>49</v>
      </c>
      <c r="BL113">
        <v>0.46938999999999997</v>
      </c>
      <c r="BM113">
        <v>0.36735000000000001</v>
      </c>
      <c r="BN113">
        <v>22.935500000000001</v>
      </c>
      <c r="BO113">
        <v>21.548400000000001</v>
      </c>
      <c r="BP113">
        <v>0.7</v>
      </c>
      <c r="BQ113">
        <v>0.8</v>
      </c>
    </row>
    <row r="114" spans="1:69" x14ac:dyDescent="0.2">
      <c r="A114">
        <v>50</v>
      </c>
      <c r="B114">
        <v>1</v>
      </c>
      <c r="C114">
        <v>49</v>
      </c>
      <c r="D114">
        <v>3</v>
      </c>
      <c r="E114" t="s">
        <v>34</v>
      </c>
      <c r="F114" t="s">
        <v>30</v>
      </c>
      <c r="G114">
        <v>22</v>
      </c>
      <c r="H114">
        <v>0.65</v>
      </c>
      <c r="I114">
        <v>8.5510999999999999</v>
      </c>
      <c r="J114">
        <v>15.7585</v>
      </c>
      <c r="K114">
        <v>0.73333000000000004</v>
      </c>
      <c r="L114">
        <v>0.73333000000000004</v>
      </c>
      <c r="M114">
        <v>2.8605</v>
      </c>
      <c r="N114">
        <v>2.8056000000000001</v>
      </c>
      <c r="O114">
        <v>1.5417000000000001</v>
      </c>
      <c r="P114">
        <v>0.72221999999999997</v>
      </c>
      <c r="Q114">
        <v>0.66666999999999998</v>
      </c>
      <c r="R114">
        <v>4.7278000000000002</v>
      </c>
      <c r="S114">
        <v>15</v>
      </c>
      <c r="T114">
        <v>0.59091000000000005</v>
      </c>
      <c r="U114">
        <v>0.78947000000000001</v>
      </c>
      <c r="V114">
        <v>0.72</v>
      </c>
      <c r="W114">
        <v>0.42857000000000001</v>
      </c>
      <c r="X114">
        <v>0.62856999999999996</v>
      </c>
      <c r="Y114">
        <v>0.76922999999999997</v>
      </c>
      <c r="Z114">
        <v>0.6875</v>
      </c>
      <c r="AA114">
        <v>0.88888999999999996</v>
      </c>
      <c r="AB114">
        <v>15</v>
      </c>
      <c r="AC114">
        <v>0.99816000000000005</v>
      </c>
      <c r="AD114">
        <v>1.4303999999999999</v>
      </c>
      <c r="AE114">
        <v>7</v>
      </c>
      <c r="AF114">
        <v>0.59960999999999998</v>
      </c>
      <c r="AG114">
        <v>0.60738999999999999</v>
      </c>
      <c r="AH114">
        <v>0.68332999999999999</v>
      </c>
      <c r="AI114">
        <v>0.68332999999999999</v>
      </c>
      <c r="AJ114">
        <v>4.9602000000000004</v>
      </c>
      <c r="AK114">
        <v>7.5944000000000003</v>
      </c>
      <c r="AL114">
        <v>29.6</v>
      </c>
      <c r="AM114">
        <v>0.66666999999999998</v>
      </c>
      <c r="AN114">
        <v>0.56667000000000001</v>
      </c>
      <c r="AO114">
        <v>10.7799</v>
      </c>
      <c r="AP114">
        <v>4.875</v>
      </c>
      <c r="AQ114">
        <v>-9.8198000000000008</v>
      </c>
      <c r="AR114">
        <v>12</v>
      </c>
      <c r="AS114">
        <v>13</v>
      </c>
      <c r="AT114">
        <v>14.7905</v>
      </c>
      <c r="AU114">
        <v>17.244</v>
      </c>
      <c r="AV114">
        <v>8.8833000000000002</v>
      </c>
      <c r="AW114">
        <v>32</v>
      </c>
      <c r="AX114">
        <v>25.3125</v>
      </c>
      <c r="AY114">
        <v>12.1</v>
      </c>
      <c r="AZ114">
        <v>8.6999999999999993</v>
      </c>
      <c r="BA114">
        <v>-3.4</v>
      </c>
      <c r="BB114">
        <v>10.9</v>
      </c>
      <c r="BC114">
        <v>0.62641999999999998</v>
      </c>
      <c r="BD114">
        <v>0.64205000000000001</v>
      </c>
      <c r="BE114">
        <v>0.71342000000000005</v>
      </c>
      <c r="BF114">
        <v>0.69033999999999995</v>
      </c>
      <c r="BG114">
        <v>5.7</v>
      </c>
      <c r="BH114">
        <v>-11.9</v>
      </c>
      <c r="BI114">
        <v>1.9231</v>
      </c>
      <c r="BJ114">
        <v>-5.8571</v>
      </c>
      <c r="BK114">
        <v>78</v>
      </c>
      <c r="BL114">
        <v>0.38462000000000002</v>
      </c>
      <c r="BM114">
        <v>0.47436</v>
      </c>
      <c r="BN114">
        <v>22.86</v>
      </c>
      <c r="BO114">
        <v>26.56</v>
      </c>
      <c r="BP114">
        <v>0.66666999999999998</v>
      </c>
      <c r="BQ114">
        <v>0.56667000000000001</v>
      </c>
    </row>
    <row r="115" spans="1:69" x14ac:dyDescent="0.2">
      <c r="A115">
        <v>45</v>
      </c>
      <c r="B115">
        <v>1</v>
      </c>
      <c r="C115">
        <v>44</v>
      </c>
      <c r="D115">
        <v>2</v>
      </c>
      <c r="E115" t="s">
        <v>34</v>
      </c>
      <c r="F115" t="s">
        <v>30</v>
      </c>
      <c r="G115">
        <v>21</v>
      </c>
      <c r="H115">
        <v>0.95</v>
      </c>
      <c r="I115">
        <v>5.4573999999999998</v>
      </c>
      <c r="J115">
        <v>10.733000000000001</v>
      </c>
      <c r="K115">
        <v>0.73333000000000004</v>
      </c>
      <c r="L115">
        <v>0.85</v>
      </c>
      <c r="M115">
        <v>1.5485</v>
      </c>
      <c r="N115">
        <v>5.0106000000000002</v>
      </c>
      <c r="O115">
        <v>10.8462</v>
      </c>
      <c r="P115">
        <v>0.76595999999999997</v>
      </c>
      <c r="Q115">
        <v>0.88461999999999996</v>
      </c>
      <c r="R115">
        <v>2.5093999999999999</v>
      </c>
      <c r="S115">
        <v>45</v>
      </c>
      <c r="T115">
        <v>0.95652000000000004</v>
      </c>
      <c r="U115">
        <v>0.90476000000000001</v>
      </c>
      <c r="V115">
        <v>1</v>
      </c>
      <c r="W115">
        <v>0.94443999999999995</v>
      </c>
      <c r="X115">
        <v>0.59375</v>
      </c>
      <c r="Y115">
        <v>0.64515999999999996</v>
      </c>
      <c r="Z115">
        <v>0.81481000000000003</v>
      </c>
      <c r="AA115">
        <v>0.9</v>
      </c>
      <c r="AB115">
        <v>15</v>
      </c>
      <c r="AC115">
        <v>1.2199</v>
      </c>
      <c r="AD115">
        <v>0.96757000000000004</v>
      </c>
      <c r="AE115">
        <v>3</v>
      </c>
      <c r="AF115">
        <v>0.58245000000000002</v>
      </c>
      <c r="AG115">
        <v>0.64502000000000004</v>
      </c>
      <c r="AH115">
        <v>0.8</v>
      </c>
      <c r="AI115">
        <v>0.81667000000000001</v>
      </c>
      <c r="AJ115">
        <v>10.083299999999999</v>
      </c>
      <c r="AK115">
        <v>4.8541999999999996</v>
      </c>
      <c r="AL115">
        <v>16.316700000000001</v>
      </c>
      <c r="AM115">
        <v>0.63332999999999995</v>
      </c>
      <c r="AN115">
        <v>0.63332999999999995</v>
      </c>
      <c r="AO115">
        <v>4.7916999999999996</v>
      </c>
      <c r="AP115">
        <v>4.9166999999999996</v>
      </c>
      <c r="AQ115">
        <v>0.96836999999999995</v>
      </c>
      <c r="AR115">
        <v>16</v>
      </c>
      <c r="AS115">
        <v>8</v>
      </c>
      <c r="AT115">
        <v>8.5825999999999993</v>
      </c>
      <c r="AU115">
        <v>18.533799999999999</v>
      </c>
      <c r="AV115">
        <v>16.1417</v>
      </c>
      <c r="AW115">
        <v>3</v>
      </c>
      <c r="AX115">
        <v>15.05</v>
      </c>
      <c r="AY115">
        <v>14.8</v>
      </c>
      <c r="AZ115">
        <v>24.566700000000001</v>
      </c>
      <c r="BA115">
        <v>9.7667000000000002</v>
      </c>
      <c r="BB115">
        <v>23.116700000000002</v>
      </c>
      <c r="BC115">
        <v>0.66015999999999997</v>
      </c>
      <c r="BD115">
        <v>0.66618999999999995</v>
      </c>
      <c r="BE115">
        <v>0.63180999999999998</v>
      </c>
      <c r="BF115">
        <v>0.66339999999999999</v>
      </c>
      <c r="BG115">
        <v>15.142899999999999</v>
      </c>
      <c r="BH115">
        <v>-17.818200000000001</v>
      </c>
      <c r="BI115">
        <v>16.529399999999999</v>
      </c>
      <c r="BJ115">
        <v>-17.399999999999999</v>
      </c>
      <c r="BK115">
        <v>75</v>
      </c>
      <c r="BL115">
        <v>0.62666999999999995</v>
      </c>
      <c r="BM115">
        <v>0.52</v>
      </c>
      <c r="BN115">
        <v>14.38</v>
      </c>
      <c r="BO115">
        <v>22.3</v>
      </c>
      <c r="BP115">
        <v>0.63332999999999995</v>
      </c>
      <c r="BQ115">
        <v>0.63332999999999995</v>
      </c>
    </row>
    <row r="116" spans="1:69" x14ac:dyDescent="0.2">
      <c r="A116">
        <v>50</v>
      </c>
      <c r="B116">
        <v>10</v>
      </c>
      <c r="C116">
        <v>40</v>
      </c>
      <c r="D116">
        <v>5</v>
      </c>
      <c r="E116" t="s">
        <v>34</v>
      </c>
      <c r="F116" t="s">
        <v>30</v>
      </c>
      <c r="G116">
        <v>18</v>
      </c>
      <c r="H116">
        <v>0.1</v>
      </c>
      <c r="I116">
        <v>2.6749999999999998</v>
      </c>
      <c r="J116">
        <v>5.4874999999999998</v>
      </c>
      <c r="K116">
        <v>0.66666999999999998</v>
      </c>
      <c r="L116">
        <v>0.70833000000000002</v>
      </c>
      <c r="M116">
        <v>1.9934000000000001</v>
      </c>
      <c r="N116">
        <v>0.4375</v>
      </c>
      <c r="O116">
        <v>3.0226999999999999</v>
      </c>
      <c r="P116">
        <v>0.65625</v>
      </c>
      <c r="Q116">
        <v>0.64773000000000003</v>
      </c>
      <c r="R116">
        <v>3.3435999999999999</v>
      </c>
      <c r="S116">
        <v>40</v>
      </c>
      <c r="T116">
        <v>0</v>
      </c>
      <c r="U116">
        <v>5.5556000000000001E-2</v>
      </c>
      <c r="V116">
        <v>0.13636000000000001</v>
      </c>
      <c r="W116">
        <v>0.28571000000000002</v>
      </c>
      <c r="X116">
        <v>0.52778000000000003</v>
      </c>
      <c r="Y116">
        <v>0.70369999999999999</v>
      </c>
      <c r="Z116">
        <v>0.77419000000000004</v>
      </c>
      <c r="AA116">
        <v>0.69230999999999998</v>
      </c>
      <c r="AB116">
        <v>6</v>
      </c>
      <c r="AC116">
        <v>0.84540000000000004</v>
      </c>
      <c r="AD116">
        <v>0.90817000000000003</v>
      </c>
      <c r="AE116">
        <v>2</v>
      </c>
      <c r="AF116">
        <v>0.63680999999999999</v>
      </c>
      <c r="AG116">
        <v>0.67583000000000004</v>
      </c>
      <c r="AH116">
        <v>0.66666999999999998</v>
      </c>
      <c r="AI116">
        <v>0.7</v>
      </c>
      <c r="AJ116">
        <v>3.2250000000000001</v>
      </c>
      <c r="AK116">
        <v>8.0749999999999993</v>
      </c>
      <c r="AL116">
        <v>26.7</v>
      </c>
      <c r="AM116">
        <v>0.6</v>
      </c>
      <c r="AN116">
        <v>0.6</v>
      </c>
      <c r="AO116">
        <v>4.8413000000000004</v>
      </c>
      <c r="AP116">
        <v>11.4354</v>
      </c>
      <c r="AQ116">
        <v>12.3139</v>
      </c>
      <c r="AR116">
        <v>14</v>
      </c>
      <c r="AS116">
        <v>13</v>
      </c>
      <c r="AT116">
        <v>3.4847999999999999</v>
      </c>
      <c r="AU116">
        <v>6.2413999999999996</v>
      </c>
      <c r="AV116">
        <v>10.683299999999999</v>
      </c>
      <c r="AW116">
        <v>8</v>
      </c>
      <c r="AX116">
        <v>29.487500000000001</v>
      </c>
      <c r="AY116">
        <v>6.5332999999999997</v>
      </c>
      <c r="AZ116">
        <v>7.8333000000000004</v>
      </c>
      <c r="BA116">
        <v>1.3</v>
      </c>
      <c r="BB116">
        <v>8.1166999999999998</v>
      </c>
      <c r="BC116">
        <v>0.58655999999999997</v>
      </c>
      <c r="BD116">
        <v>0.60624999999999996</v>
      </c>
      <c r="BE116">
        <v>0.63227</v>
      </c>
      <c r="BF116">
        <v>0.61933000000000005</v>
      </c>
      <c r="BG116">
        <v>1.5333000000000001</v>
      </c>
      <c r="BH116">
        <v>-8.7777999999999992</v>
      </c>
      <c r="BI116">
        <v>8</v>
      </c>
      <c r="BJ116">
        <v>-14.625</v>
      </c>
      <c r="BK116">
        <v>53</v>
      </c>
      <c r="BL116">
        <v>0.13208</v>
      </c>
      <c r="BM116">
        <v>0.41509000000000001</v>
      </c>
      <c r="BN116">
        <v>28.447399999999998</v>
      </c>
      <c r="BO116">
        <v>31.236799999999999</v>
      </c>
      <c r="BP116">
        <v>0.6</v>
      </c>
      <c r="BQ116">
        <v>0.6</v>
      </c>
    </row>
    <row r="117" spans="1:69" x14ac:dyDescent="0.2">
      <c r="A117">
        <v>30</v>
      </c>
      <c r="B117">
        <v>1</v>
      </c>
      <c r="C117">
        <v>29</v>
      </c>
      <c r="D117">
        <v>4</v>
      </c>
      <c r="E117" t="s">
        <v>34</v>
      </c>
      <c r="F117" t="s">
        <v>31</v>
      </c>
      <c r="G117">
        <v>21</v>
      </c>
      <c r="H117">
        <v>0.41249999999999998</v>
      </c>
      <c r="I117">
        <v>0.44139</v>
      </c>
      <c r="J117">
        <v>11.837</v>
      </c>
      <c r="K117">
        <v>0.65</v>
      </c>
      <c r="L117">
        <v>0.72499999999999998</v>
      </c>
      <c r="M117">
        <v>1.3962000000000001</v>
      </c>
      <c r="N117">
        <v>10.807700000000001</v>
      </c>
      <c r="O117">
        <v>1.8234999999999999</v>
      </c>
      <c r="P117">
        <v>0.92308000000000001</v>
      </c>
      <c r="Q117">
        <v>0.75</v>
      </c>
      <c r="R117">
        <v>2.3877999999999999</v>
      </c>
      <c r="S117">
        <v>8.75</v>
      </c>
      <c r="T117">
        <v>0.33333000000000002</v>
      </c>
      <c r="U117">
        <v>0.42104999999999998</v>
      </c>
      <c r="V117">
        <v>0.41666999999999998</v>
      </c>
      <c r="W117">
        <v>0.53846000000000005</v>
      </c>
      <c r="X117">
        <v>0.68571000000000004</v>
      </c>
      <c r="Y117">
        <v>0.65517000000000003</v>
      </c>
      <c r="Z117">
        <v>0.57576000000000005</v>
      </c>
      <c r="AA117">
        <v>0.69564999999999999</v>
      </c>
      <c r="AB117">
        <v>11</v>
      </c>
      <c r="AC117">
        <v>0.20119999999999999</v>
      </c>
      <c r="AD117">
        <v>1.6313</v>
      </c>
      <c r="AE117">
        <v>3</v>
      </c>
      <c r="AF117">
        <v>0.52503</v>
      </c>
      <c r="AG117">
        <v>0.64641000000000004</v>
      </c>
      <c r="AH117">
        <v>0.66666999999999998</v>
      </c>
      <c r="AI117">
        <v>0.75</v>
      </c>
      <c r="AJ117">
        <v>1.65</v>
      </c>
      <c r="AK117">
        <v>7.4249999999999998</v>
      </c>
      <c r="AL117">
        <v>7.7</v>
      </c>
      <c r="AM117">
        <v>0.53332999999999997</v>
      </c>
      <c r="AN117">
        <v>0.66666999999999998</v>
      </c>
      <c r="AO117">
        <v>10.412699999999999</v>
      </c>
      <c r="AP117">
        <v>4.0717999999999996</v>
      </c>
      <c r="AQ117">
        <v>-3.5769000000000002</v>
      </c>
      <c r="AR117">
        <v>8</v>
      </c>
      <c r="AS117">
        <v>12</v>
      </c>
      <c r="AT117">
        <v>14.4359</v>
      </c>
      <c r="AU117">
        <v>7.9629000000000003</v>
      </c>
      <c r="AV117">
        <v>12.533300000000001</v>
      </c>
      <c r="AW117">
        <v>30</v>
      </c>
      <c r="AX117">
        <v>9.1</v>
      </c>
      <c r="AY117">
        <v>11.6333</v>
      </c>
      <c r="AZ117">
        <v>7.1333000000000002</v>
      </c>
      <c r="BA117">
        <v>-4.5</v>
      </c>
      <c r="BB117">
        <v>11.583299999999999</v>
      </c>
      <c r="BC117">
        <v>0.4884</v>
      </c>
      <c r="BD117">
        <v>0.54120999999999997</v>
      </c>
      <c r="BE117">
        <v>0.68722000000000005</v>
      </c>
      <c r="BF117">
        <v>0.70794000000000001</v>
      </c>
      <c r="BG117">
        <v>14</v>
      </c>
      <c r="BH117">
        <v>-10</v>
      </c>
      <c r="BI117">
        <v>10.5</v>
      </c>
      <c r="BJ117">
        <v>-9.9230999999999998</v>
      </c>
      <c r="BK117">
        <v>80</v>
      </c>
      <c r="BL117">
        <v>0.22500000000000001</v>
      </c>
      <c r="BM117">
        <v>0.48749999999999999</v>
      </c>
      <c r="BN117">
        <v>8.7142999999999997</v>
      </c>
      <c r="BO117">
        <v>13.392899999999999</v>
      </c>
      <c r="BP117">
        <v>0.53332999999999997</v>
      </c>
      <c r="BQ117">
        <v>0.66666999999999998</v>
      </c>
    </row>
    <row r="118" spans="1:69" x14ac:dyDescent="0.2">
      <c r="A118">
        <v>40</v>
      </c>
      <c r="B118">
        <v>1</v>
      </c>
      <c r="C118">
        <v>39</v>
      </c>
      <c r="D118">
        <v>4</v>
      </c>
      <c r="E118" t="s">
        <v>34</v>
      </c>
      <c r="F118" t="s">
        <v>31</v>
      </c>
      <c r="G118">
        <v>23</v>
      </c>
      <c r="H118">
        <v>0.66249999999999998</v>
      </c>
      <c r="I118">
        <v>4.2407000000000004</v>
      </c>
      <c r="J118">
        <v>6.8384999999999998</v>
      </c>
      <c r="K118">
        <v>0.76666999999999996</v>
      </c>
      <c r="L118">
        <v>0.75832999999999995</v>
      </c>
      <c r="M118">
        <v>2.2046999999999999</v>
      </c>
      <c r="N118">
        <v>0.93150999999999995</v>
      </c>
      <c r="O118">
        <v>1.0851</v>
      </c>
      <c r="P118">
        <v>0.78081999999999996</v>
      </c>
      <c r="Q118">
        <v>0.78722999999999999</v>
      </c>
      <c r="R118">
        <v>3.2107000000000001</v>
      </c>
      <c r="S118">
        <v>16.25</v>
      </c>
      <c r="T118">
        <v>0.64285999999999999</v>
      </c>
      <c r="U118">
        <v>0.7</v>
      </c>
      <c r="V118">
        <v>0.6875</v>
      </c>
      <c r="W118">
        <v>0.625</v>
      </c>
      <c r="X118">
        <v>0.63636000000000004</v>
      </c>
      <c r="Y118">
        <v>0.84614999999999996</v>
      </c>
      <c r="Z118">
        <v>0.73077000000000003</v>
      </c>
      <c r="AA118">
        <v>0.95833000000000002</v>
      </c>
      <c r="AB118">
        <v>11</v>
      </c>
      <c r="AC118">
        <v>1.8827</v>
      </c>
      <c r="AD118">
        <v>1.7821</v>
      </c>
      <c r="AE118">
        <v>7</v>
      </c>
      <c r="AF118">
        <v>0.77903</v>
      </c>
      <c r="AG118">
        <v>0.80186999999999997</v>
      </c>
      <c r="AH118">
        <v>0.83333000000000002</v>
      </c>
      <c r="AI118">
        <v>0.88332999999999995</v>
      </c>
      <c r="AJ118">
        <v>6.02</v>
      </c>
      <c r="AK118">
        <v>7.14</v>
      </c>
      <c r="AL118">
        <v>6.8167</v>
      </c>
      <c r="AM118">
        <v>0.63332999999999995</v>
      </c>
      <c r="AN118">
        <v>0.63332999999999995</v>
      </c>
      <c r="AO118">
        <v>7.6666999999999996</v>
      </c>
      <c r="AP118">
        <v>6.8654000000000002</v>
      </c>
      <c r="AQ118">
        <v>4.6896000000000004</v>
      </c>
      <c r="AR118">
        <v>8</v>
      </c>
      <c r="AS118">
        <v>8</v>
      </c>
      <c r="AT118">
        <v>3.8161</v>
      </c>
      <c r="AU118">
        <v>11.2715</v>
      </c>
      <c r="AV118">
        <v>4.0583</v>
      </c>
      <c r="AW118">
        <v>23</v>
      </c>
      <c r="AX118">
        <v>7.2249999999999996</v>
      </c>
      <c r="AY118">
        <v>2.8</v>
      </c>
      <c r="AZ118">
        <v>2.9333</v>
      </c>
      <c r="BA118">
        <v>0.13333</v>
      </c>
      <c r="BB118">
        <v>3.2</v>
      </c>
      <c r="BC118">
        <v>0.64829000000000003</v>
      </c>
      <c r="BD118">
        <v>0.65061999999999998</v>
      </c>
      <c r="BE118">
        <v>0.76278999999999997</v>
      </c>
      <c r="BF118">
        <v>0.75217999999999996</v>
      </c>
      <c r="BG118">
        <v>3.25</v>
      </c>
      <c r="BH118">
        <v>-3.5</v>
      </c>
      <c r="BI118">
        <v>7.2857000000000003</v>
      </c>
      <c r="BJ118">
        <v>-4.1538000000000004</v>
      </c>
      <c r="BK118">
        <v>76</v>
      </c>
      <c r="BL118">
        <v>0.38157999999999997</v>
      </c>
      <c r="BM118">
        <v>0.48683999999999999</v>
      </c>
      <c r="BN118">
        <v>7.8776000000000002</v>
      </c>
      <c r="BO118">
        <v>8.1632999999999996</v>
      </c>
      <c r="BP118">
        <v>0.63332999999999995</v>
      </c>
      <c r="BQ118">
        <v>0.63332999999999995</v>
      </c>
    </row>
    <row r="119" spans="1:69" x14ac:dyDescent="0.2">
      <c r="A119">
        <v>43</v>
      </c>
      <c r="B119">
        <v>7</v>
      </c>
      <c r="C119">
        <v>36</v>
      </c>
      <c r="D119">
        <v>2</v>
      </c>
      <c r="E119" t="s">
        <v>34</v>
      </c>
      <c r="F119" t="s">
        <v>31</v>
      </c>
      <c r="G119">
        <v>19</v>
      </c>
      <c r="H119">
        <v>0.73750000000000004</v>
      </c>
      <c r="I119">
        <v>4.4516999999999998</v>
      </c>
      <c r="J119">
        <v>8.1790000000000003</v>
      </c>
      <c r="K119">
        <v>0.73333000000000004</v>
      </c>
      <c r="L119">
        <v>0.77500000000000002</v>
      </c>
      <c r="M119">
        <v>1.9710000000000001</v>
      </c>
      <c r="N119">
        <v>2.4578000000000002</v>
      </c>
      <c r="O119">
        <v>3.7568000000000001</v>
      </c>
      <c r="P119">
        <v>0.73494000000000004</v>
      </c>
      <c r="Q119">
        <v>0.81081000000000003</v>
      </c>
      <c r="R119">
        <v>3.8329</v>
      </c>
      <c r="S119">
        <v>23.75</v>
      </c>
      <c r="T119">
        <v>0.76</v>
      </c>
      <c r="U119">
        <v>0.6875</v>
      </c>
      <c r="V119">
        <v>0.78947000000000001</v>
      </c>
      <c r="W119">
        <v>0.7</v>
      </c>
      <c r="X119">
        <v>0.625</v>
      </c>
      <c r="Y119">
        <v>0.64285999999999999</v>
      </c>
      <c r="Z119">
        <v>0.73529</v>
      </c>
      <c r="AA119">
        <v>0.96153999999999995</v>
      </c>
      <c r="AB119">
        <v>8</v>
      </c>
      <c r="AC119">
        <v>1.2573000000000001</v>
      </c>
      <c r="AD119">
        <v>1.1357999999999999</v>
      </c>
      <c r="AE119">
        <v>2</v>
      </c>
      <c r="AF119">
        <v>0.45072000000000001</v>
      </c>
      <c r="AG119">
        <v>0.45507999999999998</v>
      </c>
      <c r="AH119">
        <v>0.56667000000000001</v>
      </c>
      <c r="AI119">
        <v>0.66666999999999998</v>
      </c>
      <c r="AJ119">
        <v>0.22850999999999999</v>
      </c>
      <c r="AK119">
        <v>9.0451999999999995</v>
      </c>
      <c r="AL119">
        <v>21.283300000000001</v>
      </c>
      <c r="AM119">
        <v>0.63332999999999995</v>
      </c>
      <c r="AN119">
        <v>0.5</v>
      </c>
      <c r="AO119">
        <v>7.0833000000000004</v>
      </c>
      <c r="AP119">
        <v>10.553599999999999</v>
      </c>
      <c r="AQ119">
        <v>-11.5932</v>
      </c>
      <c r="AR119">
        <v>10</v>
      </c>
      <c r="AS119">
        <v>4</v>
      </c>
      <c r="AT119">
        <v>7.9482999999999997</v>
      </c>
      <c r="AU119">
        <v>8.4713999999999992</v>
      </c>
      <c r="AV119">
        <v>13.041700000000001</v>
      </c>
      <c r="AW119">
        <v>30</v>
      </c>
      <c r="AX119">
        <v>24.787500000000001</v>
      </c>
      <c r="AY119">
        <v>3.3666999999999998</v>
      </c>
      <c r="AZ119">
        <v>8.5333000000000006</v>
      </c>
      <c r="BA119">
        <v>5.1666999999999996</v>
      </c>
      <c r="BB119">
        <v>9.5167000000000002</v>
      </c>
      <c r="BC119">
        <v>0.67293999999999998</v>
      </c>
      <c r="BD119">
        <v>0.66476999999999997</v>
      </c>
      <c r="BE119">
        <v>0.66547000000000001</v>
      </c>
      <c r="BF119">
        <v>0.66905999999999999</v>
      </c>
      <c r="BG119">
        <v>5.2</v>
      </c>
      <c r="BH119">
        <v>-16.1111</v>
      </c>
      <c r="BI119">
        <v>6.3845999999999998</v>
      </c>
      <c r="BJ119">
        <v>-3.3332999999999999</v>
      </c>
      <c r="BK119">
        <v>79</v>
      </c>
      <c r="BL119">
        <v>0.56962000000000002</v>
      </c>
      <c r="BM119">
        <v>0.40505999999999998</v>
      </c>
      <c r="BN119">
        <v>23.7407</v>
      </c>
      <c r="BO119">
        <v>25.036999999999999</v>
      </c>
      <c r="BP119">
        <v>0.63332999999999995</v>
      </c>
      <c r="BQ119">
        <v>0.5</v>
      </c>
    </row>
    <row r="120" spans="1:69" x14ac:dyDescent="0.2">
      <c r="A120">
        <v>50</v>
      </c>
      <c r="B120">
        <v>1</v>
      </c>
      <c r="C120">
        <v>49</v>
      </c>
      <c r="D120">
        <v>6</v>
      </c>
      <c r="E120" t="s">
        <v>34</v>
      </c>
      <c r="F120" t="s">
        <v>30</v>
      </c>
      <c r="G120">
        <v>23</v>
      </c>
      <c r="H120">
        <v>0.8</v>
      </c>
      <c r="I120">
        <v>5.3</v>
      </c>
      <c r="J120">
        <v>10.666700000000001</v>
      </c>
      <c r="K120">
        <v>0.75</v>
      </c>
      <c r="L120">
        <v>0.82499999999999996</v>
      </c>
      <c r="M120">
        <v>2.0392999999999999</v>
      </c>
      <c r="N120">
        <v>0.30120000000000002</v>
      </c>
      <c r="O120">
        <v>0.16216</v>
      </c>
      <c r="P120">
        <v>0.72289000000000003</v>
      </c>
      <c r="Q120">
        <v>0.78378000000000003</v>
      </c>
      <c r="R120">
        <v>3.3206000000000002</v>
      </c>
      <c r="S120">
        <v>30</v>
      </c>
      <c r="T120">
        <v>0.78947000000000001</v>
      </c>
      <c r="U120">
        <v>0.88</v>
      </c>
      <c r="V120">
        <v>0.82352999999999998</v>
      </c>
      <c r="W120">
        <v>0.68420999999999998</v>
      </c>
      <c r="X120">
        <v>0.63332999999999995</v>
      </c>
      <c r="Y120">
        <v>0.74285999999999996</v>
      </c>
      <c r="Z120">
        <v>0.69230999999999998</v>
      </c>
      <c r="AA120">
        <v>0.93103000000000002</v>
      </c>
      <c r="AB120">
        <v>8</v>
      </c>
      <c r="AC120">
        <v>1.1128</v>
      </c>
      <c r="AD120">
        <v>1.4623999999999999</v>
      </c>
      <c r="AE120">
        <v>5</v>
      </c>
      <c r="AF120">
        <v>0.74902000000000002</v>
      </c>
      <c r="AG120">
        <v>0.76598999999999995</v>
      </c>
      <c r="AH120">
        <v>0.76666999999999996</v>
      </c>
      <c r="AI120">
        <v>0.8</v>
      </c>
      <c r="AJ120">
        <v>0.35093000000000002</v>
      </c>
      <c r="AK120">
        <v>3.528</v>
      </c>
      <c r="AL120">
        <v>16.4833</v>
      </c>
      <c r="AM120">
        <v>0.56667000000000001</v>
      </c>
      <c r="AN120">
        <v>0.7</v>
      </c>
      <c r="AO120">
        <v>0.85</v>
      </c>
      <c r="AP120">
        <v>9.1730999999999998</v>
      </c>
      <c r="AQ120">
        <v>2.5737000000000001</v>
      </c>
      <c r="AR120">
        <v>13</v>
      </c>
      <c r="AS120">
        <v>8</v>
      </c>
      <c r="AT120">
        <v>8.6489999999999991</v>
      </c>
      <c r="AU120">
        <v>15.261900000000001</v>
      </c>
      <c r="AV120">
        <v>6.2416999999999998</v>
      </c>
      <c r="AW120">
        <v>14</v>
      </c>
      <c r="AX120">
        <v>15.2875</v>
      </c>
      <c r="AY120">
        <v>6.2</v>
      </c>
      <c r="AZ120">
        <v>4.5</v>
      </c>
      <c r="BA120">
        <v>-1.7</v>
      </c>
      <c r="BB120">
        <v>6.5167000000000002</v>
      </c>
      <c r="BC120">
        <v>0.62851999999999997</v>
      </c>
      <c r="BD120">
        <v>0.62222</v>
      </c>
      <c r="BE120">
        <v>0.71043999999999996</v>
      </c>
      <c r="BF120">
        <v>0.69481000000000004</v>
      </c>
      <c r="BG120">
        <v>4.5385</v>
      </c>
      <c r="BH120">
        <v>-6.1666999999999996</v>
      </c>
      <c r="BI120">
        <v>4.1538000000000004</v>
      </c>
      <c r="BJ120">
        <v>-9.125</v>
      </c>
      <c r="BK120">
        <v>62</v>
      </c>
      <c r="BL120">
        <v>0.54839000000000004</v>
      </c>
      <c r="BM120">
        <v>0.48387000000000002</v>
      </c>
      <c r="BN120">
        <v>14.619</v>
      </c>
      <c r="BO120">
        <v>15.7857</v>
      </c>
      <c r="BP120">
        <v>0.56667000000000001</v>
      </c>
      <c r="BQ120">
        <v>0.7</v>
      </c>
    </row>
    <row r="121" spans="1:69" x14ac:dyDescent="0.2">
      <c r="A121">
        <v>34</v>
      </c>
      <c r="B121">
        <v>1</v>
      </c>
      <c r="C121">
        <v>33</v>
      </c>
      <c r="D121">
        <v>12</v>
      </c>
      <c r="E121" t="s">
        <v>34</v>
      </c>
      <c r="F121" t="s">
        <v>31</v>
      </c>
      <c r="G121">
        <v>25</v>
      </c>
      <c r="H121">
        <v>0.86250000000000004</v>
      </c>
      <c r="I121">
        <v>0.82540000000000002</v>
      </c>
      <c r="J121">
        <v>3.0078999999999998</v>
      </c>
      <c r="K121">
        <v>0.7</v>
      </c>
      <c r="L121">
        <v>0.74167000000000005</v>
      </c>
      <c r="M121">
        <v>2.1665000000000001</v>
      </c>
      <c r="N121">
        <v>8.5106000000000001E-2</v>
      </c>
      <c r="O121">
        <v>0.30769000000000002</v>
      </c>
      <c r="P121">
        <v>0.62766</v>
      </c>
      <c r="Q121">
        <v>0.61538000000000004</v>
      </c>
      <c r="R121">
        <v>4.0472000000000001</v>
      </c>
      <c r="S121">
        <v>36.25</v>
      </c>
      <c r="T121">
        <v>0.89473999999999998</v>
      </c>
      <c r="U121">
        <v>0.83333000000000002</v>
      </c>
      <c r="V121">
        <v>0.83333000000000002</v>
      </c>
      <c r="W121">
        <v>0.89473999999999998</v>
      </c>
      <c r="X121">
        <v>0.5625</v>
      </c>
      <c r="Y121">
        <v>0.83870999999999996</v>
      </c>
      <c r="Z121">
        <v>0.74194000000000004</v>
      </c>
      <c r="AA121">
        <v>0.65385000000000004</v>
      </c>
      <c r="AB121">
        <v>7</v>
      </c>
      <c r="AC121">
        <v>0.41554000000000002</v>
      </c>
      <c r="AD121">
        <v>0.70225000000000004</v>
      </c>
      <c r="AE121">
        <v>7</v>
      </c>
      <c r="AF121">
        <v>0.61536999999999997</v>
      </c>
      <c r="AG121">
        <v>0.57171000000000005</v>
      </c>
      <c r="AH121">
        <v>0.56667000000000001</v>
      </c>
      <c r="AI121">
        <v>0.63332999999999995</v>
      </c>
      <c r="AJ121">
        <v>0.35067999999999999</v>
      </c>
      <c r="AK121">
        <v>3.1741999999999999</v>
      </c>
      <c r="AL121">
        <v>8.9167000000000005</v>
      </c>
      <c r="AM121">
        <v>0.56667000000000001</v>
      </c>
      <c r="AN121">
        <v>0.5</v>
      </c>
      <c r="AO121">
        <v>2.4443999999999999</v>
      </c>
      <c r="AP121">
        <v>3.9196</v>
      </c>
      <c r="AQ121">
        <v>-1.6739999999999999</v>
      </c>
      <c r="AR121">
        <v>8</v>
      </c>
      <c r="AS121">
        <v>8</v>
      </c>
      <c r="AT121">
        <v>3.6806000000000001</v>
      </c>
      <c r="AU121">
        <v>1.5455000000000001</v>
      </c>
      <c r="AV121">
        <v>3.5167000000000002</v>
      </c>
      <c r="AW121">
        <v>3</v>
      </c>
      <c r="AX121">
        <v>12.475</v>
      </c>
      <c r="AY121">
        <v>3.5</v>
      </c>
      <c r="AZ121">
        <v>4.3</v>
      </c>
      <c r="BA121">
        <v>0.8</v>
      </c>
      <c r="BB121">
        <v>6.0667</v>
      </c>
      <c r="BC121">
        <v>0.54861000000000004</v>
      </c>
      <c r="BD121">
        <v>0.60119</v>
      </c>
      <c r="BE121">
        <v>0.59441999999999995</v>
      </c>
      <c r="BF121">
        <v>0.61073</v>
      </c>
      <c r="BG121">
        <v>2.7692000000000001</v>
      </c>
      <c r="BH121">
        <v>-4.0833000000000004</v>
      </c>
      <c r="BI121">
        <v>2.4285999999999999</v>
      </c>
      <c r="BJ121">
        <v>-2.75</v>
      </c>
      <c r="BK121">
        <v>13</v>
      </c>
      <c r="BL121">
        <v>7.6923000000000005E-2</v>
      </c>
      <c r="BM121">
        <v>0.46154000000000001</v>
      </c>
      <c r="BN121">
        <v>13.5</v>
      </c>
      <c r="BO121">
        <v>11.375</v>
      </c>
      <c r="BP121">
        <v>0.56667000000000001</v>
      </c>
      <c r="BQ121">
        <v>0.5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38"/>
  <sheetViews>
    <sheetView topLeftCell="I1" workbookViewId="0">
      <selection activeCell="W128" sqref="W128"/>
    </sheetView>
  </sheetViews>
  <sheetFormatPr baseColWidth="10" defaultRowHeight="16" x14ac:dyDescent="0.2"/>
  <cols>
    <col min="1" max="1" width="9.33203125" bestFit="1" customWidth="1"/>
    <col min="2" max="2" width="11.5" bestFit="1" customWidth="1"/>
    <col min="3" max="3" width="7.6640625" bestFit="1" customWidth="1"/>
    <col min="4" max="4" width="17.1640625" bestFit="1" customWidth="1"/>
    <col min="7" max="8" width="12.5" bestFit="1" customWidth="1"/>
    <col min="23" max="23" width="12.1640625" bestFit="1" customWidth="1"/>
  </cols>
  <sheetData>
    <row r="1" spans="1:24" x14ac:dyDescent="0.2">
      <c r="A1" t="s">
        <v>8</v>
      </c>
      <c r="B1" t="s">
        <v>10</v>
      </c>
      <c r="C1" t="s">
        <v>17</v>
      </c>
      <c r="D1" t="s">
        <v>18</v>
      </c>
      <c r="E1" t="s">
        <v>108</v>
      </c>
      <c r="F1" t="s">
        <v>87</v>
      </c>
      <c r="G1" t="s">
        <v>89</v>
      </c>
      <c r="H1" t="s">
        <v>90</v>
      </c>
      <c r="I1" t="s">
        <v>11</v>
      </c>
    </row>
    <row r="2" spans="1:24" x14ac:dyDescent="0.2">
      <c r="A2">
        <v>6.5451999999999996E-2</v>
      </c>
      <c r="B2">
        <v>0.65832999999999997</v>
      </c>
      <c r="C2">
        <v>2.7107999999999999</v>
      </c>
      <c r="D2">
        <v>50</v>
      </c>
      <c r="E2">
        <v>0.49120000000000003</v>
      </c>
      <c r="F2">
        <v>0.62044999999999995</v>
      </c>
      <c r="G2">
        <v>-9.6611000000000002E-2</v>
      </c>
      <c r="H2">
        <v>0.75741000000000003</v>
      </c>
      <c r="I2">
        <v>0.7</v>
      </c>
    </row>
    <row r="3" spans="1:24" x14ac:dyDescent="0.2">
      <c r="A3">
        <v>0.64102999999999999</v>
      </c>
      <c r="B3">
        <v>0.65</v>
      </c>
      <c r="C3">
        <v>4.1680000000000001</v>
      </c>
      <c r="D3">
        <v>25</v>
      </c>
      <c r="E3">
        <v>0.47466000000000003</v>
      </c>
      <c r="F3">
        <v>0.67449999999999999</v>
      </c>
      <c r="G3">
        <v>-0.15273999999999999</v>
      </c>
      <c r="H3">
        <v>0.36735000000000001</v>
      </c>
      <c r="I3">
        <v>0.68332999999999999</v>
      </c>
    </row>
    <row r="4" spans="1:24" x14ac:dyDescent="0.2">
      <c r="A4">
        <v>2.4910000000000001</v>
      </c>
      <c r="B4">
        <v>0.68332999999999999</v>
      </c>
      <c r="C4">
        <v>2.6486000000000001</v>
      </c>
      <c r="D4">
        <v>36.25</v>
      </c>
      <c r="E4">
        <v>0.55711999999999995</v>
      </c>
      <c r="F4">
        <v>0.62680999999999998</v>
      </c>
      <c r="G4">
        <v>0.45710000000000001</v>
      </c>
      <c r="H4">
        <v>0.78571999999999997</v>
      </c>
      <c r="I4">
        <v>0.69167000000000001</v>
      </c>
      <c r="W4">
        <f>PEARSON(A2:A121,G2:G121)</f>
        <v>0.76355603300728281</v>
      </c>
      <c r="X4" t="s">
        <v>75</v>
      </c>
    </row>
    <row r="5" spans="1:24" x14ac:dyDescent="0.2">
      <c r="A5">
        <v>3.4862000000000002</v>
      </c>
      <c r="B5">
        <v>0.69167000000000001</v>
      </c>
      <c r="C5">
        <v>2.7818999999999998</v>
      </c>
      <c r="D5">
        <v>42.5</v>
      </c>
      <c r="E5">
        <v>0.60241</v>
      </c>
      <c r="F5">
        <v>0.58189999999999997</v>
      </c>
      <c r="G5">
        <v>0.60007999999999995</v>
      </c>
      <c r="H5">
        <v>1.8090999999999999</v>
      </c>
      <c r="I5">
        <v>0.73333000000000004</v>
      </c>
    </row>
    <row r="6" spans="1:24" x14ac:dyDescent="0.2">
      <c r="A6">
        <v>0.72916999999999998</v>
      </c>
      <c r="B6">
        <v>0.6</v>
      </c>
      <c r="C6">
        <v>3.2269999999999999</v>
      </c>
      <c r="D6">
        <v>27.5</v>
      </c>
      <c r="E6">
        <v>0.54630000000000001</v>
      </c>
      <c r="F6">
        <v>0.61429</v>
      </c>
      <c r="G6">
        <v>0.52971000000000001</v>
      </c>
      <c r="H6">
        <v>1.0782</v>
      </c>
      <c r="I6">
        <v>0.59167000000000003</v>
      </c>
      <c r="W6">
        <f>(W4*SQRT(120-2)/SQRT(1-W4^2))</f>
        <v>12.844676373351767</v>
      </c>
      <c r="X6" t="s">
        <v>85</v>
      </c>
    </row>
    <row r="7" spans="1:24" x14ac:dyDescent="0.2">
      <c r="A7">
        <v>3.0758000000000001</v>
      </c>
      <c r="B7">
        <v>0.75832999999999995</v>
      </c>
      <c r="C7">
        <v>2.8111000000000002</v>
      </c>
      <c r="D7">
        <v>38.75</v>
      </c>
      <c r="E7">
        <v>0.62221000000000004</v>
      </c>
      <c r="F7">
        <v>0.67537999999999998</v>
      </c>
      <c r="G7">
        <v>1.0903</v>
      </c>
      <c r="H7">
        <v>1.2261</v>
      </c>
      <c r="I7">
        <v>0.76666999999999996</v>
      </c>
      <c r="W7" s="3">
        <f>TDIST(ABS(W6),118,2)</f>
        <v>3.6865394453096705E-24</v>
      </c>
      <c r="X7" t="s">
        <v>86</v>
      </c>
    </row>
    <row r="8" spans="1:24" x14ac:dyDescent="0.2">
      <c r="A8">
        <v>0.95089000000000001</v>
      </c>
      <c r="B8">
        <v>0.72499999999999998</v>
      </c>
      <c r="C8">
        <v>2.7869999999999999</v>
      </c>
      <c r="D8">
        <v>28.75</v>
      </c>
      <c r="E8">
        <v>0.54440999999999995</v>
      </c>
      <c r="F8">
        <v>0.47983999999999999</v>
      </c>
      <c r="G8">
        <v>0.17613000000000001</v>
      </c>
      <c r="H8">
        <v>1.7611000000000001</v>
      </c>
      <c r="I8">
        <v>0.73333000000000004</v>
      </c>
    </row>
    <row r="9" spans="1:24" x14ac:dyDescent="0.2">
      <c r="A9">
        <v>1.0780000000000001</v>
      </c>
      <c r="B9">
        <v>0.80832999999999999</v>
      </c>
      <c r="C9">
        <v>2.5312000000000001</v>
      </c>
      <c r="D9">
        <v>43.75</v>
      </c>
      <c r="E9">
        <v>0.50649999999999995</v>
      </c>
      <c r="F9">
        <v>0.54456000000000004</v>
      </c>
      <c r="G9">
        <v>2.7012999999999999E-4</v>
      </c>
      <c r="H9">
        <v>0.91951000000000005</v>
      </c>
      <c r="I9">
        <v>0.80832999999999999</v>
      </c>
    </row>
    <row r="10" spans="1:24" x14ac:dyDescent="0.2">
      <c r="A10">
        <v>9.0056999999999992</v>
      </c>
      <c r="B10">
        <v>0.85833000000000004</v>
      </c>
      <c r="C10">
        <v>3.4525999999999999</v>
      </c>
      <c r="D10">
        <v>26.25</v>
      </c>
      <c r="E10">
        <v>0.72529999999999994</v>
      </c>
      <c r="F10">
        <v>0.55196000000000001</v>
      </c>
      <c r="G10">
        <v>1.2462</v>
      </c>
      <c r="H10">
        <v>1.0971</v>
      </c>
      <c r="I10">
        <v>0.92500000000000004</v>
      </c>
    </row>
    <row r="11" spans="1:24" x14ac:dyDescent="0.2">
      <c r="A11">
        <v>11.744300000000001</v>
      </c>
      <c r="B11">
        <v>0.77500000000000002</v>
      </c>
      <c r="C11">
        <v>3.8243999999999998</v>
      </c>
      <c r="D11">
        <v>48.75</v>
      </c>
      <c r="E11">
        <v>0.76304000000000005</v>
      </c>
      <c r="F11">
        <v>0.66666999999999998</v>
      </c>
      <c r="G11">
        <v>1.8991</v>
      </c>
      <c r="H11">
        <v>2.1505000000000001</v>
      </c>
      <c r="I11">
        <v>0.8</v>
      </c>
    </row>
    <row r="12" spans="1:24" x14ac:dyDescent="0.2">
      <c r="A12">
        <v>5.8429000000000002</v>
      </c>
      <c r="B12">
        <v>0.65832999999999997</v>
      </c>
      <c r="C12">
        <v>3.1696</v>
      </c>
      <c r="D12">
        <v>46.25</v>
      </c>
      <c r="E12">
        <v>0.66161999999999999</v>
      </c>
      <c r="F12">
        <v>0.41937999999999998</v>
      </c>
      <c r="G12">
        <v>0.69160999999999995</v>
      </c>
      <c r="H12">
        <v>0.93813999999999997</v>
      </c>
      <c r="I12">
        <v>0.75832999999999995</v>
      </c>
    </row>
    <row r="13" spans="1:24" x14ac:dyDescent="0.2">
      <c r="A13">
        <v>7.4104999999999999</v>
      </c>
      <c r="B13">
        <v>0.79166999999999998</v>
      </c>
      <c r="C13">
        <v>2.6703999999999999</v>
      </c>
      <c r="D13">
        <v>15</v>
      </c>
      <c r="E13">
        <v>0.67115999999999998</v>
      </c>
      <c r="F13">
        <v>0.61007</v>
      </c>
      <c r="G13">
        <v>1.0653999999999999</v>
      </c>
      <c r="H13">
        <v>1.1769000000000001</v>
      </c>
      <c r="I13">
        <v>0.85</v>
      </c>
    </row>
    <row r="14" spans="1:24" x14ac:dyDescent="0.2">
      <c r="A14">
        <v>1.2903</v>
      </c>
      <c r="B14">
        <v>0.60833000000000004</v>
      </c>
      <c r="C14">
        <v>2.3220000000000001</v>
      </c>
      <c r="D14">
        <v>21.25</v>
      </c>
      <c r="E14">
        <v>0.57970999999999995</v>
      </c>
      <c r="F14">
        <v>0.55669000000000002</v>
      </c>
      <c r="G14">
        <v>1.1346000000000001</v>
      </c>
      <c r="H14">
        <v>1.3857999999999999</v>
      </c>
      <c r="I14">
        <v>0.67500000000000004</v>
      </c>
    </row>
    <row r="15" spans="1:24" x14ac:dyDescent="0.2">
      <c r="A15">
        <v>2.5548999999999999</v>
      </c>
      <c r="B15">
        <v>0.65</v>
      </c>
      <c r="C15">
        <v>3.4279999999999999</v>
      </c>
      <c r="D15">
        <v>35</v>
      </c>
      <c r="E15">
        <v>0.57142999999999999</v>
      </c>
      <c r="F15">
        <v>0.46912999999999999</v>
      </c>
      <c r="G15">
        <v>0.55611999999999995</v>
      </c>
      <c r="H15">
        <v>0.78251999999999999</v>
      </c>
      <c r="I15">
        <v>0.71667000000000003</v>
      </c>
    </row>
    <row r="16" spans="1:24" x14ac:dyDescent="0.2">
      <c r="A16">
        <v>4.2164999999999999</v>
      </c>
      <c r="B16">
        <v>0.63332999999999995</v>
      </c>
      <c r="C16">
        <v>4.3525</v>
      </c>
      <c r="D16">
        <v>5</v>
      </c>
      <c r="E16">
        <v>0.66925999999999997</v>
      </c>
      <c r="F16">
        <v>0.52471999999999996</v>
      </c>
      <c r="G16">
        <v>0.81018999999999997</v>
      </c>
      <c r="H16">
        <v>1.0468</v>
      </c>
      <c r="I16">
        <v>0.66666999999999998</v>
      </c>
    </row>
    <row r="17" spans="1:24" x14ac:dyDescent="0.2">
      <c r="A17">
        <v>5.9351000000000003</v>
      </c>
      <c r="B17">
        <v>0.81667000000000001</v>
      </c>
      <c r="C17">
        <v>3.2761999999999998</v>
      </c>
      <c r="D17">
        <v>41.25</v>
      </c>
      <c r="E17">
        <v>0.64656999999999998</v>
      </c>
      <c r="F17">
        <v>0.61804000000000003</v>
      </c>
      <c r="G17">
        <v>0.94355999999999995</v>
      </c>
      <c r="H17">
        <v>1.7159</v>
      </c>
      <c r="I17">
        <v>0.83333000000000002</v>
      </c>
    </row>
    <row r="18" spans="1:24" x14ac:dyDescent="0.2">
      <c r="A18">
        <v>1.3649</v>
      </c>
      <c r="B18">
        <v>0.65832999999999997</v>
      </c>
      <c r="C18">
        <v>3.1408999999999998</v>
      </c>
      <c r="D18">
        <v>8.75</v>
      </c>
      <c r="E18">
        <v>0.44983000000000001</v>
      </c>
      <c r="F18">
        <v>0.67808000000000002</v>
      </c>
      <c r="G18">
        <v>0.18614</v>
      </c>
      <c r="H18">
        <v>0.88178000000000001</v>
      </c>
      <c r="I18">
        <v>0.67500000000000004</v>
      </c>
    </row>
    <row r="19" spans="1:24" x14ac:dyDescent="0.2">
      <c r="A19">
        <v>0.73392999999999997</v>
      </c>
      <c r="B19">
        <v>0.71667000000000003</v>
      </c>
      <c r="C19">
        <v>2.9064000000000001</v>
      </c>
      <c r="D19">
        <v>38.75</v>
      </c>
      <c r="E19">
        <v>0.54412000000000005</v>
      </c>
      <c r="F19">
        <v>0.53968000000000005</v>
      </c>
      <c r="G19">
        <v>-0.12683</v>
      </c>
      <c r="H19">
        <v>0.73370999999999997</v>
      </c>
      <c r="I19">
        <v>0.73333000000000004</v>
      </c>
    </row>
    <row r="20" spans="1:24" x14ac:dyDescent="0.2">
      <c r="A20">
        <v>2.3613</v>
      </c>
      <c r="B20">
        <v>0.80832999999999999</v>
      </c>
      <c r="C20">
        <v>3.2425999999999999</v>
      </c>
      <c r="D20">
        <v>50</v>
      </c>
      <c r="E20">
        <v>0.59301000000000004</v>
      </c>
      <c r="F20">
        <v>0.67479999999999996</v>
      </c>
      <c r="G20">
        <v>0.85146999999999995</v>
      </c>
      <c r="H20">
        <v>1.2204999999999999</v>
      </c>
      <c r="I20">
        <v>0.77500000000000002</v>
      </c>
    </row>
    <row r="21" spans="1:24" x14ac:dyDescent="0.2">
      <c r="A21">
        <v>1.5310999999999999</v>
      </c>
      <c r="B21">
        <v>0.70833000000000002</v>
      </c>
      <c r="C21">
        <v>3.0365000000000002</v>
      </c>
      <c r="D21">
        <v>11.25</v>
      </c>
      <c r="E21">
        <v>0.55025000000000002</v>
      </c>
      <c r="F21">
        <v>0.63512000000000002</v>
      </c>
      <c r="G21">
        <v>0.76107000000000002</v>
      </c>
      <c r="H21">
        <v>1.1738999999999999</v>
      </c>
      <c r="I21">
        <v>0.76666999999999996</v>
      </c>
    </row>
    <row r="22" spans="1:24" x14ac:dyDescent="0.2">
      <c r="A22">
        <v>5.5073999999999996</v>
      </c>
      <c r="B22">
        <v>0.74167000000000005</v>
      </c>
      <c r="C22">
        <v>4.1261000000000001</v>
      </c>
      <c r="D22">
        <v>26.25</v>
      </c>
      <c r="E22">
        <v>0.63827</v>
      </c>
      <c r="F22">
        <v>0.71108000000000005</v>
      </c>
      <c r="G22">
        <v>1.0979000000000001</v>
      </c>
      <c r="H22">
        <v>1.8735999999999999</v>
      </c>
      <c r="I22">
        <v>0.73333000000000004</v>
      </c>
    </row>
    <row r="23" spans="1:24" x14ac:dyDescent="0.2">
      <c r="A23">
        <v>3.7801999999999998</v>
      </c>
      <c r="B23">
        <v>0.77500000000000002</v>
      </c>
      <c r="C23">
        <v>2.2324000000000002</v>
      </c>
      <c r="D23">
        <v>0</v>
      </c>
      <c r="E23">
        <v>0.70689000000000002</v>
      </c>
      <c r="F23">
        <v>0.55352999999999997</v>
      </c>
      <c r="G23">
        <v>0.94769999999999999</v>
      </c>
      <c r="H23">
        <v>2.1646000000000001</v>
      </c>
      <c r="I23">
        <v>0.83333000000000002</v>
      </c>
    </row>
    <row r="24" spans="1:24" x14ac:dyDescent="0.2">
      <c r="A24">
        <v>0.42221999999999998</v>
      </c>
      <c r="B24">
        <v>0.75</v>
      </c>
      <c r="C24">
        <v>3.2277999999999998</v>
      </c>
      <c r="D24">
        <v>10</v>
      </c>
      <c r="E24">
        <v>0.49443999999999999</v>
      </c>
      <c r="F24">
        <v>0.62138000000000004</v>
      </c>
      <c r="G24">
        <v>9.1532000000000002E-2</v>
      </c>
      <c r="H24">
        <v>0.75539000000000001</v>
      </c>
      <c r="I24">
        <v>0.78332999999999997</v>
      </c>
    </row>
    <row r="25" spans="1:24" x14ac:dyDescent="0.2">
      <c r="A25">
        <v>0.68650999999999995</v>
      </c>
      <c r="B25">
        <v>0.7</v>
      </c>
      <c r="C25">
        <v>2.7229000000000001</v>
      </c>
      <c r="D25">
        <v>3.75</v>
      </c>
      <c r="E25">
        <v>0.49404999999999999</v>
      </c>
      <c r="F25">
        <v>0.59872000000000003</v>
      </c>
      <c r="G25">
        <v>-0.39911000000000002</v>
      </c>
      <c r="H25">
        <v>0.67029000000000005</v>
      </c>
      <c r="I25">
        <v>0.70833000000000002</v>
      </c>
    </row>
    <row r="26" spans="1:24" x14ac:dyDescent="0.2">
      <c r="A26">
        <v>6.0336999999999996</v>
      </c>
      <c r="B26">
        <v>0.79166999999999998</v>
      </c>
      <c r="C26">
        <v>2.4420999999999999</v>
      </c>
      <c r="D26">
        <v>27.5</v>
      </c>
      <c r="E26">
        <v>0.74104999999999999</v>
      </c>
      <c r="F26">
        <v>0.66939000000000004</v>
      </c>
      <c r="G26">
        <v>1.6742999999999999</v>
      </c>
      <c r="H26">
        <v>1.5878000000000001</v>
      </c>
      <c r="I26">
        <v>0.77500000000000002</v>
      </c>
    </row>
    <row r="27" spans="1:24" x14ac:dyDescent="0.2">
      <c r="A27">
        <v>5.6063000000000001</v>
      </c>
      <c r="B27">
        <v>0.69167000000000001</v>
      </c>
      <c r="C27">
        <v>3.3765000000000001</v>
      </c>
      <c r="D27">
        <v>47.5</v>
      </c>
      <c r="E27">
        <v>0.61282999999999999</v>
      </c>
      <c r="F27">
        <v>0.56228999999999996</v>
      </c>
      <c r="G27">
        <v>1.0774999999999999</v>
      </c>
      <c r="H27">
        <v>0.91159000000000001</v>
      </c>
      <c r="I27">
        <v>0.65</v>
      </c>
    </row>
    <row r="28" spans="1:24" x14ac:dyDescent="0.2">
      <c r="A28">
        <v>1.6709000000000001</v>
      </c>
      <c r="B28">
        <v>0.74167000000000005</v>
      </c>
      <c r="C28">
        <v>2.2044999999999999</v>
      </c>
      <c r="D28">
        <v>15</v>
      </c>
      <c r="E28">
        <v>0.56759999999999999</v>
      </c>
      <c r="F28">
        <v>0.60255000000000003</v>
      </c>
      <c r="G28">
        <v>0.54037999999999997</v>
      </c>
      <c r="H28">
        <v>-0.47693000000000002</v>
      </c>
      <c r="I28">
        <v>0.75832999999999995</v>
      </c>
    </row>
    <row r="29" spans="1:24" x14ac:dyDescent="0.2">
      <c r="A29">
        <v>3.4824000000000002</v>
      </c>
      <c r="B29">
        <v>0.70833000000000002</v>
      </c>
      <c r="C29">
        <v>4.0174000000000003</v>
      </c>
      <c r="D29">
        <v>48.75</v>
      </c>
      <c r="E29">
        <v>0.60772999999999999</v>
      </c>
      <c r="F29">
        <v>0.57794000000000001</v>
      </c>
      <c r="G29">
        <v>0.31985000000000002</v>
      </c>
      <c r="H29">
        <v>0.10285</v>
      </c>
      <c r="I29">
        <v>0.80832999999999999</v>
      </c>
    </row>
    <row r="30" spans="1:24" x14ac:dyDescent="0.2">
      <c r="A30">
        <v>4.3635999999999999</v>
      </c>
      <c r="B30">
        <v>0.73333000000000004</v>
      </c>
      <c r="C30">
        <v>3.1958000000000002</v>
      </c>
      <c r="D30">
        <v>43.75</v>
      </c>
      <c r="E30">
        <v>0.61151</v>
      </c>
      <c r="F30">
        <v>0.71748000000000001</v>
      </c>
      <c r="G30">
        <v>0.79583999999999999</v>
      </c>
      <c r="H30">
        <v>1.4761</v>
      </c>
      <c r="I30">
        <v>0.75</v>
      </c>
    </row>
    <row r="31" spans="1:24" x14ac:dyDescent="0.2">
      <c r="A31">
        <v>3.6433</v>
      </c>
      <c r="B31">
        <v>0.74167000000000005</v>
      </c>
      <c r="C31">
        <v>2.9708000000000001</v>
      </c>
      <c r="D31">
        <v>7.5</v>
      </c>
      <c r="E31">
        <v>0.58282</v>
      </c>
      <c r="F31">
        <v>0.75021000000000004</v>
      </c>
      <c r="G31">
        <v>1.0190999999999999</v>
      </c>
      <c r="H31">
        <v>1.1889000000000001</v>
      </c>
      <c r="I31">
        <v>0.75</v>
      </c>
      <c r="W31">
        <f>PEARSON(H2:H121,I2:I121)</f>
        <v>0.35691912985875257</v>
      </c>
      <c r="X31" t="s">
        <v>75</v>
      </c>
    </row>
    <row r="32" spans="1:24" x14ac:dyDescent="0.2">
      <c r="A32">
        <v>3.6124999999999998</v>
      </c>
      <c r="B32">
        <v>0.66666999999999998</v>
      </c>
      <c r="C32">
        <v>3.2677999999999998</v>
      </c>
      <c r="D32">
        <v>3.75</v>
      </c>
      <c r="E32">
        <v>0.63187000000000004</v>
      </c>
      <c r="F32">
        <v>0.46356999999999998</v>
      </c>
      <c r="G32">
        <v>0.69547000000000003</v>
      </c>
      <c r="H32">
        <v>1.0699000000000001</v>
      </c>
      <c r="I32">
        <v>0.67500000000000004</v>
      </c>
    </row>
    <row r="33" spans="1:24" x14ac:dyDescent="0.2">
      <c r="A33">
        <v>2.6200999999999999</v>
      </c>
      <c r="B33">
        <v>0.67500000000000004</v>
      </c>
      <c r="C33">
        <v>2.1957</v>
      </c>
      <c r="D33">
        <v>7.5</v>
      </c>
      <c r="E33">
        <v>0.55239000000000005</v>
      </c>
      <c r="F33">
        <v>0.68122000000000005</v>
      </c>
      <c r="G33">
        <v>0.67088000000000003</v>
      </c>
      <c r="H33">
        <v>0.76154999999999995</v>
      </c>
      <c r="I33">
        <v>0.68332999999999999</v>
      </c>
      <c r="W33">
        <f>(W31*SQRT(120-2)/SQRT(1-W31^2))</f>
        <v>4.1505060498263813</v>
      </c>
      <c r="X33" t="s">
        <v>85</v>
      </c>
    </row>
    <row r="34" spans="1:24" x14ac:dyDescent="0.2">
      <c r="A34">
        <v>2.0630000000000002</v>
      </c>
      <c r="B34">
        <v>0.78332999999999997</v>
      </c>
      <c r="C34">
        <v>3.8969999999999998</v>
      </c>
      <c r="D34">
        <v>15</v>
      </c>
      <c r="E34">
        <v>0.57447000000000004</v>
      </c>
      <c r="F34">
        <v>0.57672000000000001</v>
      </c>
      <c r="G34">
        <v>0.55730999999999997</v>
      </c>
      <c r="H34">
        <v>1.073</v>
      </c>
      <c r="I34">
        <v>0.83333000000000002</v>
      </c>
      <c r="W34" s="3">
        <f>TDIST(ABS(W33),118,2)</f>
        <v>6.2928659378792213E-5</v>
      </c>
      <c r="X34" t="s">
        <v>86</v>
      </c>
    </row>
    <row r="35" spans="1:24" x14ac:dyDescent="0.2">
      <c r="A35">
        <v>1.5378000000000001</v>
      </c>
      <c r="B35">
        <v>0.70833000000000002</v>
      </c>
      <c r="C35">
        <v>3.6621000000000001</v>
      </c>
      <c r="D35">
        <v>7.5</v>
      </c>
      <c r="E35">
        <v>0.55361000000000005</v>
      </c>
      <c r="F35">
        <v>0.66903000000000001</v>
      </c>
      <c r="G35">
        <v>0.74063999999999997</v>
      </c>
      <c r="H35">
        <v>0.93810000000000004</v>
      </c>
      <c r="I35">
        <v>0.70833000000000002</v>
      </c>
    </row>
    <row r="36" spans="1:24" x14ac:dyDescent="0.2">
      <c r="A36">
        <v>0.29127999999999998</v>
      </c>
      <c r="B36">
        <v>0.81667000000000001</v>
      </c>
      <c r="C36">
        <v>3.2704</v>
      </c>
      <c r="D36">
        <v>47.5</v>
      </c>
      <c r="E36">
        <v>0.49675000000000002</v>
      </c>
      <c r="F36">
        <v>0.58994999999999997</v>
      </c>
      <c r="G36">
        <v>0.16400999999999999</v>
      </c>
      <c r="H36">
        <v>0.25436999999999999</v>
      </c>
      <c r="I36">
        <v>0.72499999999999998</v>
      </c>
    </row>
    <row r="37" spans="1:24" x14ac:dyDescent="0.2">
      <c r="A37">
        <v>1.2182999999999999</v>
      </c>
      <c r="B37">
        <v>0.7</v>
      </c>
      <c r="C37">
        <v>2.2980999999999998</v>
      </c>
      <c r="D37">
        <v>32.5</v>
      </c>
      <c r="E37">
        <v>0.46428999999999998</v>
      </c>
      <c r="F37">
        <v>0.64090000000000003</v>
      </c>
      <c r="G37">
        <v>2.8736999999999999E-3</v>
      </c>
      <c r="H37">
        <v>0.35966999999999999</v>
      </c>
      <c r="I37">
        <v>0.70833000000000002</v>
      </c>
    </row>
    <row r="38" spans="1:24" x14ac:dyDescent="0.2">
      <c r="A38">
        <v>6.5301</v>
      </c>
      <c r="B38">
        <v>0.71667000000000003</v>
      </c>
      <c r="C38">
        <v>3.411</v>
      </c>
      <c r="D38">
        <v>45</v>
      </c>
      <c r="E38">
        <v>0.76093999999999995</v>
      </c>
      <c r="F38">
        <v>0.71762000000000004</v>
      </c>
      <c r="G38">
        <v>1.8559000000000001</v>
      </c>
      <c r="H38">
        <v>1.9964999999999999</v>
      </c>
      <c r="I38">
        <v>0.71667000000000003</v>
      </c>
    </row>
    <row r="39" spans="1:24" x14ac:dyDescent="0.2">
      <c r="A39">
        <v>1.8403</v>
      </c>
      <c r="B39">
        <v>0.70833000000000002</v>
      </c>
      <c r="C39">
        <v>2.2616999999999998</v>
      </c>
      <c r="D39">
        <v>38.75</v>
      </c>
      <c r="E39">
        <v>0.55361000000000005</v>
      </c>
      <c r="F39">
        <v>0.52351000000000003</v>
      </c>
      <c r="G39">
        <v>0.53656000000000004</v>
      </c>
      <c r="H39">
        <v>0.43378</v>
      </c>
      <c r="I39">
        <v>0.69167000000000001</v>
      </c>
    </row>
    <row r="40" spans="1:24" x14ac:dyDescent="0.2">
      <c r="A40">
        <v>4.4630999999999998</v>
      </c>
      <c r="B40">
        <v>0.73333000000000004</v>
      </c>
      <c r="C40">
        <v>2.4769999999999999</v>
      </c>
      <c r="D40">
        <v>8.75</v>
      </c>
      <c r="E40">
        <v>0.63458999999999999</v>
      </c>
      <c r="F40">
        <v>0.51836000000000004</v>
      </c>
      <c r="G40">
        <v>0.85968999999999995</v>
      </c>
      <c r="H40">
        <v>0.93159000000000003</v>
      </c>
      <c r="I40">
        <v>0.73333000000000004</v>
      </c>
    </row>
    <row r="41" spans="1:24" x14ac:dyDescent="0.2">
      <c r="A41">
        <v>3.9590000000000001</v>
      </c>
      <c r="B41">
        <v>0.74167000000000005</v>
      </c>
      <c r="C41">
        <v>2.7604000000000002</v>
      </c>
      <c r="D41">
        <v>11.25</v>
      </c>
      <c r="E41">
        <v>0.67161999999999999</v>
      </c>
      <c r="F41">
        <v>0.65883000000000003</v>
      </c>
      <c r="G41">
        <v>0.96287999999999996</v>
      </c>
      <c r="H41">
        <v>1.3701000000000001</v>
      </c>
      <c r="I41">
        <v>0.79166999999999998</v>
      </c>
    </row>
    <row r="42" spans="1:24" x14ac:dyDescent="0.2">
      <c r="A42">
        <v>3.2679</v>
      </c>
      <c r="B42">
        <v>0.63332999999999995</v>
      </c>
      <c r="C42">
        <v>2.5703999999999998</v>
      </c>
      <c r="D42">
        <v>25</v>
      </c>
      <c r="E42">
        <v>0.67254999999999998</v>
      </c>
      <c r="F42">
        <v>0.55213999999999996</v>
      </c>
      <c r="G42">
        <v>0.98133999999999999</v>
      </c>
      <c r="H42">
        <v>0.97165999999999997</v>
      </c>
      <c r="I42">
        <v>0.72499999999999998</v>
      </c>
    </row>
    <row r="43" spans="1:24" x14ac:dyDescent="0.2">
      <c r="A43">
        <v>0.94133999999999995</v>
      </c>
      <c r="B43">
        <v>0.65832999999999997</v>
      </c>
      <c r="C43">
        <v>7.5674000000000001</v>
      </c>
      <c r="D43">
        <v>32.5</v>
      </c>
      <c r="E43">
        <v>0.54152999999999996</v>
      </c>
      <c r="F43">
        <v>0.63004000000000004</v>
      </c>
      <c r="G43">
        <v>0.39633000000000002</v>
      </c>
      <c r="H43">
        <v>0.88341999999999998</v>
      </c>
      <c r="I43">
        <v>0.74167000000000005</v>
      </c>
    </row>
    <row r="44" spans="1:24" x14ac:dyDescent="0.2">
      <c r="A44">
        <v>0.48015999999999998</v>
      </c>
      <c r="B44">
        <v>0.7</v>
      </c>
      <c r="C44">
        <v>2.7275999999999998</v>
      </c>
      <c r="D44">
        <v>42.5</v>
      </c>
      <c r="E44">
        <v>0.50992000000000004</v>
      </c>
      <c r="F44">
        <v>0.62236000000000002</v>
      </c>
      <c r="G44">
        <v>0.18792</v>
      </c>
      <c r="H44">
        <v>1.3946000000000001</v>
      </c>
      <c r="I44">
        <v>0.73333000000000004</v>
      </c>
    </row>
    <row r="45" spans="1:24" x14ac:dyDescent="0.2">
      <c r="A45">
        <v>1.7875000000000001</v>
      </c>
      <c r="B45">
        <v>0.66666999999999998</v>
      </c>
      <c r="C45">
        <v>2.3359000000000001</v>
      </c>
      <c r="D45">
        <v>38.75</v>
      </c>
      <c r="E45">
        <v>0.55125000000000002</v>
      </c>
      <c r="F45">
        <v>0.46860000000000002</v>
      </c>
      <c r="G45">
        <v>0.27209</v>
      </c>
      <c r="H45">
        <v>0.42296</v>
      </c>
      <c r="I45">
        <v>0.70833000000000002</v>
      </c>
    </row>
    <row r="46" spans="1:24" x14ac:dyDescent="0.2">
      <c r="A46">
        <v>6.5316000000000001</v>
      </c>
      <c r="B46">
        <v>0.64166999999999996</v>
      </c>
      <c r="C46">
        <v>2.7113999999999998</v>
      </c>
      <c r="D46">
        <v>5</v>
      </c>
      <c r="E46">
        <v>0.71338000000000001</v>
      </c>
      <c r="F46">
        <v>0.71274000000000004</v>
      </c>
      <c r="G46">
        <v>1.246</v>
      </c>
      <c r="H46">
        <v>1.5027999999999999</v>
      </c>
      <c r="I46">
        <v>0.72499999999999998</v>
      </c>
    </row>
    <row r="47" spans="1:24" x14ac:dyDescent="0.2">
      <c r="A47">
        <v>7.9705000000000004</v>
      </c>
      <c r="B47">
        <v>0.76666999999999996</v>
      </c>
      <c r="C47">
        <v>2.3107000000000002</v>
      </c>
      <c r="D47">
        <v>13.75</v>
      </c>
      <c r="E47">
        <v>0.75582000000000005</v>
      </c>
      <c r="F47">
        <v>0.66596999999999995</v>
      </c>
      <c r="G47">
        <v>1.7706</v>
      </c>
      <c r="H47">
        <v>2.294</v>
      </c>
      <c r="I47">
        <v>0.84167000000000003</v>
      </c>
    </row>
    <row r="48" spans="1:24" x14ac:dyDescent="0.2">
      <c r="A48">
        <v>2.0028999999999999</v>
      </c>
      <c r="B48">
        <v>0.74167000000000005</v>
      </c>
      <c r="C48">
        <v>2.3155000000000001</v>
      </c>
      <c r="D48">
        <v>7.5</v>
      </c>
      <c r="E48">
        <v>0.60202999999999995</v>
      </c>
      <c r="F48">
        <v>0.57501999999999998</v>
      </c>
      <c r="G48">
        <v>0.16574</v>
      </c>
      <c r="H48">
        <v>0.59867000000000004</v>
      </c>
      <c r="I48">
        <v>0.73333000000000004</v>
      </c>
    </row>
    <row r="49" spans="1:9" x14ac:dyDescent="0.2">
      <c r="A49">
        <v>3.0952000000000002</v>
      </c>
      <c r="B49">
        <v>0.7</v>
      </c>
      <c r="C49">
        <v>4.4314</v>
      </c>
      <c r="D49">
        <v>18.75</v>
      </c>
      <c r="E49">
        <v>0.63061999999999996</v>
      </c>
      <c r="F49">
        <v>0.62165000000000004</v>
      </c>
      <c r="G49">
        <v>0.69188000000000005</v>
      </c>
      <c r="H49">
        <v>0.76326000000000005</v>
      </c>
      <c r="I49">
        <v>0.71667000000000003</v>
      </c>
    </row>
    <row r="50" spans="1:9" x14ac:dyDescent="0.2">
      <c r="A50">
        <v>3.0556000000000001</v>
      </c>
      <c r="B50">
        <v>0.85</v>
      </c>
      <c r="C50">
        <v>3.3721000000000001</v>
      </c>
      <c r="D50">
        <v>48.75</v>
      </c>
      <c r="E50">
        <v>0.71077999999999997</v>
      </c>
      <c r="F50">
        <v>0.51817999999999997</v>
      </c>
      <c r="G50">
        <v>1.7084999999999999</v>
      </c>
      <c r="H50">
        <v>1.3943000000000001</v>
      </c>
      <c r="I50">
        <v>0.84167000000000003</v>
      </c>
    </row>
    <row r="51" spans="1:9" x14ac:dyDescent="0.2">
      <c r="A51">
        <v>8.4700000000000006</v>
      </c>
      <c r="B51">
        <v>0.83333000000000002</v>
      </c>
      <c r="C51">
        <v>2.4891000000000001</v>
      </c>
      <c r="D51">
        <v>38.75</v>
      </c>
      <c r="E51">
        <v>0.68200000000000005</v>
      </c>
      <c r="F51">
        <v>0.52102000000000004</v>
      </c>
      <c r="G51">
        <v>1.0922000000000001</v>
      </c>
      <c r="H51">
        <v>1.1779999999999999</v>
      </c>
      <c r="I51">
        <v>0.80832999999999999</v>
      </c>
    </row>
    <row r="52" spans="1:9" x14ac:dyDescent="0.2">
      <c r="A52">
        <v>0.26386999999999999</v>
      </c>
      <c r="B52">
        <v>0.70833000000000002</v>
      </c>
      <c r="C52">
        <v>1.8613999999999999</v>
      </c>
      <c r="D52">
        <v>21.25</v>
      </c>
      <c r="E52">
        <v>0.50688999999999995</v>
      </c>
      <c r="F52">
        <v>0.66657</v>
      </c>
      <c r="G52">
        <v>-6.1005999999999998E-2</v>
      </c>
      <c r="H52">
        <v>1.512</v>
      </c>
      <c r="I52">
        <v>0.72499999999999998</v>
      </c>
    </row>
    <row r="53" spans="1:9" x14ac:dyDescent="0.2">
      <c r="A53">
        <v>5.6</v>
      </c>
      <c r="B53">
        <v>0.75</v>
      </c>
      <c r="C53">
        <v>2.0175000000000001</v>
      </c>
      <c r="D53">
        <v>26.25</v>
      </c>
      <c r="E53">
        <v>0.70333000000000001</v>
      </c>
      <c r="F53">
        <v>0.63077000000000005</v>
      </c>
      <c r="G53">
        <v>1.5165</v>
      </c>
      <c r="H53">
        <v>1.2433000000000001</v>
      </c>
      <c r="I53">
        <v>0.78332999999999997</v>
      </c>
    </row>
    <row r="54" spans="1:9" x14ac:dyDescent="0.2">
      <c r="A54">
        <v>2.5547</v>
      </c>
      <c r="B54">
        <v>0.71667000000000003</v>
      </c>
      <c r="C54">
        <v>2.5394999999999999</v>
      </c>
      <c r="D54">
        <v>10</v>
      </c>
      <c r="E54">
        <v>0.60328000000000004</v>
      </c>
      <c r="F54">
        <v>0.57937000000000005</v>
      </c>
      <c r="G54">
        <v>0.76985000000000003</v>
      </c>
      <c r="H54">
        <v>1.4825999999999999</v>
      </c>
      <c r="I54">
        <v>0.73333000000000004</v>
      </c>
    </row>
    <row r="55" spans="1:9" x14ac:dyDescent="0.2">
      <c r="A55">
        <v>12.704800000000001</v>
      </c>
      <c r="B55">
        <v>0.875</v>
      </c>
      <c r="C55">
        <v>2.2812999999999999</v>
      </c>
      <c r="D55">
        <v>3.75</v>
      </c>
      <c r="E55">
        <v>0.7873</v>
      </c>
      <c r="F55">
        <v>0.51920999999999995</v>
      </c>
      <c r="G55">
        <v>1.5553999999999999</v>
      </c>
      <c r="H55">
        <v>2.3599000000000001</v>
      </c>
      <c r="I55">
        <v>0.88332999999999995</v>
      </c>
    </row>
    <row r="56" spans="1:9" x14ac:dyDescent="0.2">
      <c r="A56">
        <v>6.8125</v>
      </c>
      <c r="B56">
        <v>0.8</v>
      </c>
      <c r="C56">
        <v>3.5952000000000002</v>
      </c>
      <c r="D56">
        <v>16.25</v>
      </c>
      <c r="E56">
        <v>0.71614999999999995</v>
      </c>
      <c r="F56">
        <v>0.49329000000000001</v>
      </c>
      <c r="G56">
        <v>1.6183000000000001</v>
      </c>
      <c r="H56">
        <v>2.0034000000000001</v>
      </c>
      <c r="I56">
        <v>0.80832999999999999</v>
      </c>
    </row>
    <row r="57" spans="1:9" x14ac:dyDescent="0.2">
      <c r="A57">
        <v>1.6792</v>
      </c>
      <c r="B57">
        <v>0.78332999999999997</v>
      </c>
      <c r="C57">
        <v>2.9906999999999999</v>
      </c>
      <c r="D57">
        <v>7.5</v>
      </c>
      <c r="E57">
        <v>0.41653000000000001</v>
      </c>
      <c r="F57">
        <v>0.49889</v>
      </c>
      <c r="G57">
        <v>-0.45507999999999998</v>
      </c>
      <c r="H57">
        <v>0.70557000000000003</v>
      </c>
      <c r="I57">
        <v>0.75</v>
      </c>
    </row>
    <row r="58" spans="1:9" x14ac:dyDescent="0.2">
      <c r="A58">
        <v>7.8186999999999998</v>
      </c>
      <c r="B58">
        <v>0.84167000000000003</v>
      </c>
      <c r="C58">
        <v>3.9367000000000001</v>
      </c>
      <c r="D58">
        <v>50</v>
      </c>
      <c r="E58">
        <v>0.65137999999999996</v>
      </c>
      <c r="F58">
        <v>0.64531000000000005</v>
      </c>
      <c r="G58">
        <v>1.4109</v>
      </c>
      <c r="H58">
        <v>1.1858</v>
      </c>
      <c r="I58">
        <v>0.9</v>
      </c>
    </row>
    <row r="59" spans="1:9" x14ac:dyDescent="0.2">
      <c r="A59">
        <v>2.6667000000000001</v>
      </c>
      <c r="B59">
        <v>0.75</v>
      </c>
      <c r="C59">
        <v>2.7155</v>
      </c>
      <c r="D59">
        <v>2.5</v>
      </c>
      <c r="E59">
        <v>0.61851999999999996</v>
      </c>
      <c r="F59">
        <v>0.60943000000000003</v>
      </c>
      <c r="G59">
        <v>0.80322000000000005</v>
      </c>
      <c r="H59">
        <v>0.79866999999999999</v>
      </c>
      <c r="I59">
        <v>0.75</v>
      </c>
    </row>
    <row r="60" spans="1:9" x14ac:dyDescent="0.2">
      <c r="A60">
        <v>5.6542000000000003</v>
      </c>
      <c r="B60">
        <v>0.74167000000000005</v>
      </c>
      <c r="C60">
        <v>2.0733000000000001</v>
      </c>
      <c r="D60">
        <v>28.75</v>
      </c>
      <c r="E60">
        <v>0.64154</v>
      </c>
      <c r="F60">
        <v>0.68028</v>
      </c>
      <c r="G60">
        <v>1.1615</v>
      </c>
      <c r="H60">
        <v>1.5086999999999999</v>
      </c>
      <c r="I60">
        <v>0.75</v>
      </c>
    </row>
    <row r="61" spans="1:9" x14ac:dyDescent="0.2">
      <c r="A61">
        <v>1.3035000000000001</v>
      </c>
      <c r="B61">
        <v>0.80832999999999999</v>
      </c>
      <c r="C61">
        <v>2.2422</v>
      </c>
      <c r="D61">
        <v>8.75</v>
      </c>
      <c r="E61">
        <v>0.64768999999999999</v>
      </c>
      <c r="F61">
        <v>0.51805999999999996</v>
      </c>
      <c r="G61">
        <v>1.0216000000000001</v>
      </c>
      <c r="H61">
        <v>0.84802</v>
      </c>
      <c r="I61">
        <v>0.83333000000000002</v>
      </c>
    </row>
    <row r="62" spans="1:9" x14ac:dyDescent="0.2">
      <c r="A62">
        <v>1.8935</v>
      </c>
      <c r="B62">
        <v>0.65832999999999997</v>
      </c>
      <c r="C62">
        <v>2.1970999999999998</v>
      </c>
      <c r="D62">
        <v>3.75</v>
      </c>
      <c r="E62">
        <v>0.45136999999999999</v>
      </c>
      <c r="F62">
        <v>0.58531</v>
      </c>
      <c r="G62">
        <v>-7.2535999999999998E-3</v>
      </c>
      <c r="H62">
        <v>-0.20091999999999999</v>
      </c>
      <c r="I62">
        <v>0.625</v>
      </c>
    </row>
    <row r="63" spans="1:9" x14ac:dyDescent="0.2">
      <c r="A63">
        <v>0.83714</v>
      </c>
      <c r="B63">
        <v>0.58333000000000002</v>
      </c>
      <c r="C63">
        <v>4.4607000000000001</v>
      </c>
      <c r="D63">
        <v>38.75</v>
      </c>
      <c r="E63">
        <v>0.53200000000000003</v>
      </c>
      <c r="F63">
        <v>0.47010999999999997</v>
      </c>
      <c r="G63">
        <v>0.1038</v>
      </c>
      <c r="H63">
        <v>0.73982000000000003</v>
      </c>
      <c r="I63">
        <v>0.6</v>
      </c>
    </row>
    <row r="64" spans="1:9" x14ac:dyDescent="0.2">
      <c r="A64">
        <v>0.47159000000000001</v>
      </c>
      <c r="B64">
        <v>0.73333000000000004</v>
      </c>
      <c r="C64">
        <v>3.4358</v>
      </c>
      <c r="D64">
        <v>41.25</v>
      </c>
      <c r="E64">
        <v>0.45169999999999999</v>
      </c>
      <c r="F64">
        <v>0.66778000000000004</v>
      </c>
      <c r="G64">
        <v>0.23519000000000001</v>
      </c>
      <c r="H64">
        <v>-0.21631</v>
      </c>
      <c r="I64">
        <v>0.69167000000000001</v>
      </c>
    </row>
    <row r="65" spans="1:9" x14ac:dyDescent="0.2">
      <c r="A65">
        <v>1.284</v>
      </c>
      <c r="B65">
        <v>0.70833000000000002</v>
      </c>
      <c r="C65">
        <v>3.0093999999999999</v>
      </c>
      <c r="D65">
        <v>3.75</v>
      </c>
      <c r="E65">
        <v>0.57579999999999998</v>
      </c>
      <c r="F65">
        <v>0.63832999999999995</v>
      </c>
      <c r="G65">
        <v>0.78456999999999999</v>
      </c>
      <c r="H65">
        <v>0.69147999999999998</v>
      </c>
      <c r="I65">
        <v>0.75</v>
      </c>
    </row>
    <row r="66" spans="1:9" x14ac:dyDescent="0.2">
      <c r="A66">
        <v>0.90666999999999998</v>
      </c>
      <c r="B66">
        <v>0.625</v>
      </c>
      <c r="C66">
        <v>3.7543000000000002</v>
      </c>
      <c r="D66">
        <v>8.75</v>
      </c>
      <c r="E66">
        <v>0.52710999999999997</v>
      </c>
      <c r="F66">
        <v>0.54200000000000004</v>
      </c>
      <c r="G66">
        <v>0.14366999999999999</v>
      </c>
      <c r="H66">
        <v>1.3295999999999999</v>
      </c>
      <c r="I66">
        <v>0.69167000000000001</v>
      </c>
    </row>
    <row r="67" spans="1:9" x14ac:dyDescent="0.2">
      <c r="A67">
        <v>4.0356000000000003E-2</v>
      </c>
      <c r="B67">
        <v>0.71667000000000003</v>
      </c>
      <c r="C67">
        <v>3.3948</v>
      </c>
      <c r="D67">
        <v>45</v>
      </c>
      <c r="E67">
        <v>0.47093000000000002</v>
      </c>
      <c r="F67">
        <v>0.54945999999999995</v>
      </c>
      <c r="G67">
        <v>-0.16830999999999999</v>
      </c>
      <c r="H67">
        <v>0.21151</v>
      </c>
      <c r="I67">
        <v>0.70833000000000002</v>
      </c>
    </row>
    <row r="68" spans="1:9" x14ac:dyDescent="0.2">
      <c r="A68">
        <v>2.1621000000000001</v>
      </c>
      <c r="B68">
        <v>0.79166999999999998</v>
      </c>
      <c r="C68">
        <v>3.0543</v>
      </c>
      <c r="D68">
        <v>12.5</v>
      </c>
      <c r="E68">
        <v>0.55705000000000005</v>
      </c>
      <c r="F68">
        <v>0.52798999999999996</v>
      </c>
      <c r="G68">
        <v>0.40856999999999999</v>
      </c>
      <c r="H68">
        <v>0.96592</v>
      </c>
      <c r="I68">
        <v>0.74167000000000005</v>
      </c>
    </row>
    <row r="69" spans="1:9" x14ac:dyDescent="0.2">
      <c r="A69">
        <v>1.4984</v>
      </c>
      <c r="B69">
        <v>0.72499999999999998</v>
      </c>
      <c r="C69">
        <v>1.7034</v>
      </c>
      <c r="D69">
        <v>8.75</v>
      </c>
      <c r="E69">
        <v>0.57506000000000002</v>
      </c>
      <c r="F69">
        <v>0.62977000000000005</v>
      </c>
      <c r="G69">
        <v>0.66961999999999999</v>
      </c>
      <c r="H69">
        <v>1.1637</v>
      </c>
      <c r="I69">
        <v>0.73333000000000004</v>
      </c>
    </row>
    <row r="70" spans="1:9" x14ac:dyDescent="0.2">
      <c r="A70">
        <v>0.87463000000000002</v>
      </c>
      <c r="B70">
        <v>0.69167000000000001</v>
      </c>
      <c r="C70">
        <v>2.2921999999999998</v>
      </c>
      <c r="D70">
        <v>3.75</v>
      </c>
      <c r="E70">
        <v>0.49919000000000002</v>
      </c>
      <c r="F70">
        <v>0.63180999999999998</v>
      </c>
      <c r="G70">
        <v>0.24471999999999999</v>
      </c>
      <c r="H70">
        <v>0.37658999999999998</v>
      </c>
      <c r="I70">
        <v>0.71667000000000003</v>
      </c>
    </row>
    <row r="71" spans="1:9" x14ac:dyDescent="0.2">
      <c r="A71">
        <v>0.47731000000000001</v>
      </c>
      <c r="B71">
        <v>0.70833000000000002</v>
      </c>
      <c r="C71">
        <v>3.4144999999999999</v>
      </c>
      <c r="D71">
        <v>2.5</v>
      </c>
      <c r="E71">
        <v>0.50756000000000001</v>
      </c>
      <c r="F71">
        <v>0.69177999999999995</v>
      </c>
      <c r="G71">
        <v>0.45194000000000001</v>
      </c>
      <c r="H71">
        <v>1.0798000000000001</v>
      </c>
      <c r="I71">
        <v>0.7</v>
      </c>
    </row>
    <row r="72" spans="1:9" x14ac:dyDescent="0.2">
      <c r="A72">
        <v>7.3940000000000001</v>
      </c>
      <c r="B72">
        <v>0.69167000000000001</v>
      </c>
      <c r="C72">
        <v>3.3902999999999999</v>
      </c>
      <c r="D72">
        <v>8.75</v>
      </c>
      <c r="E72">
        <v>0.69064999999999999</v>
      </c>
      <c r="F72">
        <v>0.78341000000000005</v>
      </c>
      <c r="G72">
        <v>1.1349</v>
      </c>
      <c r="H72">
        <v>1.6177999999999999</v>
      </c>
      <c r="I72">
        <v>0.7</v>
      </c>
    </row>
    <row r="73" spans="1:9" x14ac:dyDescent="0.2">
      <c r="A73">
        <v>0.44683</v>
      </c>
      <c r="B73">
        <v>0.77500000000000002</v>
      </c>
      <c r="C73">
        <v>3.0531000000000001</v>
      </c>
      <c r="D73">
        <v>35</v>
      </c>
      <c r="E73">
        <v>0.51054999999999995</v>
      </c>
      <c r="F73">
        <v>0.57659000000000005</v>
      </c>
      <c r="G73">
        <v>0.36027999999999999</v>
      </c>
      <c r="H73">
        <v>1.5737000000000001</v>
      </c>
      <c r="I73">
        <v>0.78332999999999997</v>
      </c>
    </row>
    <row r="74" spans="1:9" x14ac:dyDescent="0.2">
      <c r="A74">
        <v>2.1446999999999998</v>
      </c>
      <c r="B74">
        <v>0.65</v>
      </c>
      <c r="C74">
        <v>2.5505</v>
      </c>
      <c r="D74">
        <v>22.5</v>
      </c>
      <c r="E74">
        <v>0.56074000000000002</v>
      </c>
      <c r="F74">
        <v>0.50556999999999996</v>
      </c>
      <c r="G74">
        <v>0.37285000000000001</v>
      </c>
      <c r="H74">
        <v>0.85924</v>
      </c>
      <c r="I74">
        <v>0.65</v>
      </c>
    </row>
    <row r="75" spans="1:9" x14ac:dyDescent="0.2">
      <c r="A75">
        <v>13.222200000000001</v>
      </c>
      <c r="B75">
        <v>0.82499999999999996</v>
      </c>
      <c r="C75">
        <v>2.5112999999999999</v>
      </c>
      <c r="D75">
        <v>47.5</v>
      </c>
      <c r="E75">
        <v>0.72968</v>
      </c>
      <c r="F75">
        <v>0.59319</v>
      </c>
      <c r="G75">
        <v>1.5707</v>
      </c>
      <c r="H75">
        <v>1.4588000000000001</v>
      </c>
      <c r="I75">
        <v>0.82499999999999996</v>
      </c>
    </row>
    <row r="76" spans="1:9" x14ac:dyDescent="0.2">
      <c r="A76">
        <v>3.6533000000000002</v>
      </c>
      <c r="B76">
        <v>0.625</v>
      </c>
      <c r="C76">
        <v>2.9016999999999999</v>
      </c>
      <c r="D76">
        <v>38.75</v>
      </c>
      <c r="E76">
        <v>0.59436999999999995</v>
      </c>
      <c r="F76">
        <v>0.66769000000000001</v>
      </c>
      <c r="G76">
        <v>0.83816999999999997</v>
      </c>
      <c r="H76">
        <v>1.2359</v>
      </c>
      <c r="I76">
        <v>0.67500000000000004</v>
      </c>
    </row>
    <row r="77" spans="1:9" x14ac:dyDescent="0.2">
      <c r="A77">
        <v>3.4889000000000001</v>
      </c>
      <c r="B77">
        <v>0.75</v>
      </c>
      <c r="C77">
        <v>3.7566999999999999</v>
      </c>
      <c r="D77">
        <v>50</v>
      </c>
      <c r="E77">
        <v>0.57630000000000003</v>
      </c>
      <c r="F77">
        <v>0.73046999999999995</v>
      </c>
      <c r="G77">
        <v>0.86553000000000002</v>
      </c>
      <c r="H77">
        <v>1.4316</v>
      </c>
      <c r="I77">
        <v>0.75832999999999995</v>
      </c>
    </row>
    <row r="78" spans="1:9" x14ac:dyDescent="0.2">
      <c r="A78">
        <v>6.5888999999999998</v>
      </c>
      <c r="B78">
        <v>0.75</v>
      </c>
      <c r="C78">
        <v>3.2227000000000001</v>
      </c>
      <c r="D78">
        <v>41.25</v>
      </c>
      <c r="E78">
        <v>0.63407000000000002</v>
      </c>
      <c r="F78">
        <v>0.55245999999999995</v>
      </c>
      <c r="G78">
        <v>0.81250999999999995</v>
      </c>
      <c r="H78">
        <v>1.1024</v>
      </c>
      <c r="I78">
        <v>0.79166999999999998</v>
      </c>
    </row>
    <row r="79" spans="1:9" x14ac:dyDescent="0.2">
      <c r="A79">
        <v>5.1388999999999996</v>
      </c>
      <c r="B79">
        <v>0.79166999999999998</v>
      </c>
      <c r="C79">
        <v>1.9202999999999999</v>
      </c>
      <c r="D79">
        <v>41.25</v>
      </c>
      <c r="E79">
        <v>0.72084000000000004</v>
      </c>
      <c r="F79">
        <v>0.54859000000000002</v>
      </c>
      <c r="G79">
        <v>1.2493000000000001</v>
      </c>
      <c r="H79">
        <v>0.77273000000000003</v>
      </c>
      <c r="I79">
        <v>0.80832999999999999</v>
      </c>
    </row>
    <row r="80" spans="1:9" x14ac:dyDescent="0.2">
      <c r="A80">
        <v>4.0355999999999996</v>
      </c>
      <c r="B80">
        <v>0.75832999999999995</v>
      </c>
      <c r="C80">
        <v>2.4632000000000001</v>
      </c>
      <c r="D80">
        <v>46.25</v>
      </c>
      <c r="E80">
        <v>0.61046</v>
      </c>
      <c r="F80">
        <v>0.41177999999999998</v>
      </c>
      <c r="G80">
        <v>0.52168999999999999</v>
      </c>
      <c r="H80">
        <v>1.8075000000000001</v>
      </c>
      <c r="I80">
        <v>0.74167000000000005</v>
      </c>
    </row>
    <row r="81" spans="1:23" x14ac:dyDescent="0.2">
      <c r="A81">
        <v>3.8624999999999998</v>
      </c>
      <c r="B81">
        <v>0.66666999999999998</v>
      </c>
      <c r="C81">
        <v>3.1486999999999998</v>
      </c>
      <c r="D81">
        <v>7.5</v>
      </c>
      <c r="E81">
        <v>0.65719000000000005</v>
      </c>
      <c r="F81">
        <v>0.51295000000000002</v>
      </c>
      <c r="G81">
        <v>1.0467</v>
      </c>
      <c r="H81">
        <v>0.86024999999999996</v>
      </c>
      <c r="I81">
        <v>0.75832999999999995</v>
      </c>
    </row>
    <row r="82" spans="1:23" x14ac:dyDescent="0.2">
      <c r="A82">
        <v>6.6444000000000001</v>
      </c>
      <c r="B82">
        <v>0.75</v>
      </c>
      <c r="C82">
        <v>2.5573999999999999</v>
      </c>
      <c r="D82">
        <v>48.75</v>
      </c>
      <c r="E82">
        <v>0.67110999999999998</v>
      </c>
      <c r="F82">
        <v>0.59818000000000005</v>
      </c>
      <c r="G82">
        <v>1.0078</v>
      </c>
      <c r="H82">
        <v>1.3264</v>
      </c>
      <c r="I82">
        <v>0.76666999999999996</v>
      </c>
      <c r="W82">
        <f>KURT(G2:G121)</f>
        <v>-0.41903903690798483</v>
      </c>
    </row>
    <row r="83" spans="1:23" x14ac:dyDescent="0.2">
      <c r="A83">
        <v>4.8221999999999996</v>
      </c>
      <c r="B83">
        <v>0.75</v>
      </c>
      <c r="C83">
        <v>2.2890999999999999</v>
      </c>
      <c r="D83">
        <v>21.25</v>
      </c>
      <c r="E83">
        <v>0.68703999999999998</v>
      </c>
      <c r="F83">
        <v>0.56320999999999999</v>
      </c>
      <c r="G83">
        <v>1.0229999999999999</v>
      </c>
      <c r="H83">
        <v>1.3998999999999999</v>
      </c>
      <c r="I83">
        <v>0.78332999999999997</v>
      </c>
    </row>
    <row r="84" spans="1:23" x14ac:dyDescent="0.2">
      <c r="A84">
        <v>1.948</v>
      </c>
      <c r="B84">
        <v>0.71667000000000003</v>
      </c>
      <c r="C84">
        <v>2.3934000000000002</v>
      </c>
      <c r="D84">
        <v>36.25</v>
      </c>
      <c r="E84">
        <v>0.52941000000000005</v>
      </c>
      <c r="F84">
        <v>0.53169999999999995</v>
      </c>
      <c r="G84">
        <v>1.3701000000000001</v>
      </c>
      <c r="H84">
        <v>0.97260000000000002</v>
      </c>
      <c r="I84">
        <v>0.72499999999999998</v>
      </c>
    </row>
    <row r="85" spans="1:23" x14ac:dyDescent="0.2">
      <c r="A85">
        <v>3.0911</v>
      </c>
      <c r="B85">
        <v>0.68332999999999999</v>
      </c>
      <c r="C85">
        <v>2.3757000000000001</v>
      </c>
      <c r="D85">
        <v>50</v>
      </c>
      <c r="E85">
        <v>0.61199999999999999</v>
      </c>
      <c r="F85">
        <v>0.50670000000000004</v>
      </c>
      <c r="G85">
        <v>0.64610999999999996</v>
      </c>
      <c r="H85">
        <v>0.57959000000000005</v>
      </c>
      <c r="I85">
        <v>0.75</v>
      </c>
    </row>
    <row r="86" spans="1:23" x14ac:dyDescent="0.2">
      <c r="A86">
        <v>0.13333</v>
      </c>
      <c r="B86">
        <v>0.75</v>
      </c>
      <c r="C86">
        <v>4.1399999999999997</v>
      </c>
      <c r="D86">
        <v>6.25</v>
      </c>
      <c r="E86">
        <v>0.52741000000000005</v>
      </c>
      <c r="F86">
        <v>0.52583999999999997</v>
      </c>
      <c r="G86">
        <v>0.30842000000000003</v>
      </c>
      <c r="H86">
        <v>0.53417999999999999</v>
      </c>
      <c r="I86">
        <v>0.75</v>
      </c>
    </row>
    <row r="87" spans="1:23" x14ac:dyDescent="0.2">
      <c r="A87">
        <v>3.76</v>
      </c>
      <c r="B87">
        <v>0.625</v>
      </c>
      <c r="C87">
        <v>4.0385</v>
      </c>
      <c r="D87">
        <v>17.5</v>
      </c>
      <c r="E87">
        <v>0.64919000000000004</v>
      </c>
      <c r="F87">
        <v>0.61580000000000001</v>
      </c>
      <c r="G87">
        <v>1.3255999999999999</v>
      </c>
      <c r="H87">
        <v>1.9739</v>
      </c>
      <c r="I87">
        <v>0.68332999999999999</v>
      </c>
    </row>
    <row r="88" spans="1:23" x14ac:dyDescent="0.2">
      <c r="A88">
        <v>4.5601000000000003</v>
      </c>
      <c r="B88">
        <v>0.75832999999999995</v>
      </c>
      <c r="C88">
        <v>4.7710999999999997</v>
      </c>
      <c r="D88">
        <v>2.5</v>
      </c>
      <c r="E88">
        <v>0.71504000000000001</v>
      </c>
      <c r="F88">
        <v>0.48788999999999999</v>
      </c>
      <c r="G88">
        <v>1.0006999999999999</v>
      </c>
      <c r="H88">
        <v>1.4333</v>
      </c>
      <c r="I88">
        <v>0.75</v>
      </c>
    </row>
    <row r="89" spans="1:23" x14ac:dyDescent="0.2">
      <c r="A89">
        <v>0.94967000000000001</v>
      </c>
      <c r="B89">
        <v>0.67500000000000004</v>
      </c>
      <c r="C89">
        <v>3.7311999999999999</v>
      </c>
      <c r="D89">
        <v>42.5</v>
      </c>
      <c r="E89">
        <v>0.58245999999999998</v>
      </c>
      <c r="F89">
        <v>0.52876000000000001</v>
      </c>
      <c r="G89">
        <v>5.2368999999999999E-2</v>
      </c>
      <c r="H89">
        <v>1.3128</v>
      </c>
      <c r="I89">
        <v>0.68332999999999999</v>
      </c>
    </row>
    <row r="90" spans="1:23" x14ac:dyDescent="0.2">
      <c r="A90">
        <v>1.8062</v>
      </c>
      <c r="B90">
        <v>0.60833000000000004</v>
      </c>
      <c r="C90">
        <v>6.8773999999999997</v>
      </c>
      <c r="D90">
        <v>7.5</v>
      </c>
      <c r="E90">
        <v>0.56106</v>
      </c>
      <c r="F90">
        <v>0.72468999999999995</v>
      </c>
      <c r="G90">
        <v>0.55132000000000003</v>
      </c>
      <c r="H90">
        <v>1.1319999999999999</v>
      </c>
      <c r="I90">
        <v>0.67500000000000004</v>
      </c>
    </row>
    <row r="91" spans="1:23" x14ac:dyDescent="0.2">
      <c r="A91">
        <v>1.2677</v>
      </c>
      <c r="B91">
        <v>0.55000000000000004</v>
      </c>
      <c r="C91">
        <v>4.53</v>
      </c>
      <c r="D91">
        <v>37.5</v>
      </c>
      <c r="E91">
        <v>0.53113999999999995</v>
      </c>
      <c r="F91">
        <v>0.53647999999999996</v>
      </c>
      <c r="G91">
        <v>0.24531</v>
      </c>
      <c r="H91">
        <v>0.40024999999999999</v>
      </c>
      <c r="I91">
        <v>0.625</v>
      </c>
    </row>
    <row r="92" spans="1:23" x14ac:dyDescent="0.2">
      <c r="A92">
        <v>1.1110999999999999E-2</v>
      </c>
      <c r="B92">
        <v>0.75</v>
      </c>
      <c r="C92">
        <v>5.3144</v>
      </c>
      <c r="D92">
        <v>50</v>
      </c>
      <c r="E92">
        <v>0.50370000000000004</v>
      </c>
      <c r="F92">
        <v>0.54024000000000005</v>
      </c>
      <c r="G92">
        <v>-0.15756999999999999</v>
      </c>
      <c r="H92">
        <v>1.5238</v>
      </c>
      <c r="I92">
        <v>0.73333000000000004</v>
      </c>
    </row>
    <row r="93" spans="1:23" x14ac:dyDescent="0.2">
      <c r="A93">
        <v>6.875</v>
      </c>
      <c r="B93">
        <v>0.73333000000000004</v>
      </c>
      <c r="C93">
        <v>2.3826999999999998</v>
      </c>
      <c r="D93">
        <v>1.25</v>
      </c>
      <c r="E93">
        <v>0.61931999999999998</v>
      </c>
      <c r="F93">
        <v>0.47966999999999999</v>
      </c>
      <c r="G93">
        <v>0.81415000000000004</v>
      </c>
      <c r="H93">
        <v>1.0935999999999999</v>
      </c>
      <c r="I93">
        <v>0.74167000000000005</v>
      </c>
    </row>
    <row r="94" spans="1:23" x14ac:dyDescent="0.2">
      <c r="A94">
        <v>4.6790000000000003</v>
      </c>
      <c r="B94">
        <v>0.84167000000000003</v>
      </c>
      <c r="C94">
        <v>3.0421999999999998</v>
      </c>
      <c r="D94">
        <v>22.5</v>
      </c>
      <c r="E94">
        <v>0.61907000000000001</v>
      </c>
      <c r="F94">
        <v>0.46040999999999999</v>
      </c>
      <c r="G94">
        <v>0.70328000000000002</v>
      </c>
      <c r="H94">
        <v>1.7121999999999999</v>
      </c>
      <c r="I94">
        <v>0.84167000000000003</v>
      </c>
    </row>
    <row r="95" spans="1:23" x14ac:dyDescent="0.2">
      <c r="A95">
        <v>4.93</v>
      </c>
      <c r="B95">
        <v>0.68332999999999999</v>
      </c>
      <c r="C95">
        <v>5.3757999999999999</v>
      </c>
      <c r="D95">
        <v>47.5</v>
      </c>
      <c r="E95">
        <v>0.62067000000000005</v>
      </c>
      <c r="F95">
        <v>0.73853999999999997</v>
      </c>
      <c r="G95">
        <v>1.4787999999999999</v>
      </c>
      <c r="H95">
        <v>1.3893</v>
      </c>
      <c r="I95">
        <v>0.79166999999999998</v>
      </c>
    </row>
    <row r="96" spans="1:23" x14ac:dyDescent="0.2">
      <c r="A96">
        <v>2.9798</v>
      </c>
      <c r="B96">
        <v>0.76666999999999996</v>
      </c>
      <c r="C96">
        <v>3.8557999999999999</v>
      </c>
      <c r="D96">
        <v>21.25</v>
      </c>
      <c r="E96">
        <v>0.61451999999999996</v>
      </c>
      <c r="F96">
        <v>0.42614999999999997</v>
      </c>
      <c r="G96">
        <v>0.91851000000000005</v>
      </c>
      <c r="H96">
        <v>1.2250000000000001</v>
      </c>
      <c r="I96">
        <v>0.8</v>
      </c>
    </row>
    <row r="97" spans="1:24" x14ac:dyDescent="0.2">
      <c r="A97">
        <v>6.81</v>
      </c>
      <c r="B97">
        <v>0.77500000000000002</v>
      </c>
      <c r="C97">
        <v>2.4592000000000001</v>
      </c>
      <c r="D97">
        <v>47.5</v>
      </c>
      <c r="E97">
        <v>0.66866000000000003</v>
      </c>
      <c r="F97">
        <v>0.66610999999999998</v>
      </c>
      <c r="G97">
        <v>1.1145</v>
      </c>
      <c r="H97">
        <v>1.4972000000000001</v>
      </c>
      <c r="I97">
        <v>0.77500000000000002</v>
      </c>
    </row>
    <row r="98" spans="1:24" x14ac:dyDescent="0.2">
      <c r="A98">
        <v>6.585</v>
      </c>
      <c r="B98">
        <v>0.67500000000000004</v>
      </c>
      <c r="C98">
        <v>2.0815999999999999</v>
      </c>
      <c r="D98">
        <v>5</v>
      </c>
      <c r="E98">
        <v>0.65368999999999999</v>
      </c>
      <c r="F98">
        <v>0.57028000000000001</v>
      </c>
      <c r="G98">
        <v>1.1987000000000001</v>
      </c>
      <c r="H98">
        <v>1.2153</v>
      </c>
      <c r="I98">
        <v>0.7</v>
      </c>
    </row>
    <row r="99" spans="1:24" x14ac:dyDescent="0.2">
      <c r="A99">
        <v>6.0042</v>
      </c>
      <c r="B99">
        <v>0.79166999999999998</v>
      </c>
      <c r="C99">
        <v>3.0741999999999998</v>
      </c>
      <c r="D99">
        <v>21.25</v>
      </c>
      <c r="E99">
        <v>0.65263000000000004</v>
      </c>
      <c r="F99">
        <v>0.52825</v>
      </c>
      <c r="G99">
        <v>1.3358000000000001</v>
      </c>
      <c r="H99">
        <v>1.5965</v>
      </c>
      <c r="I99">
        <v>0.84167000000000003</v>
      </c>
    </row>
    <row r="100" spans="1:24" x14ac:dyDescent="0.2">
      <c r="A100">
        <v>2.1505999999999998</v>
      </c>
      <c r="B100">
        <v>0.78332999999999997</v>
      </c>
      <c r="C100">
        <v>2.2955999999999999</v>
      </c>
      <c r="D100">
        <v>50</v>
      </c>
      <c r="E100">
        <v>0.64115999999999995</v>
      </c>
      <c r="F100">
        <v>0.56145999999999996</v>
      </c>
      <c r="G100">
        <v>0.78388000000000002</v>
      </c>
      <c r="H100">
        <v>0.34897</v>
      </c>
      <c r="I100">
        <v>0.75832999999999995</v>
      </c>
    </row>
    <row r="101" spans="1:24" x14ac:dyDescent="0.2">
      <c r="A101">
        <v>1.51</v>
      </c>
      <c r="B101">
        <v>0.65832999999999997</v>
      </c>
      <c r="C101">
        <v>4.9869000000000003</v>
      </c>
      <c r="D101">
        <v>2.5</v>
      </c>
      <c r="E101">
        <v>0.54059999999999997</v>
      </c>
      <c r="F101">
        <v>0.66740999999999995</v>
      </c>
      <c r="G101">
        <v>0.64722999999999997</v>
      </c>
      <c r="H101">
        <v>0.98946000000000001</v>
      </c>
      <c r="I101">
        <v>0.72499999999999998</v>
      </c>
    </row>
    <row r="102" spans="1:24" x14ac:dyDescent="0.2">
      <c r="A102">
        <v>3.9253999999999998</v>
      </c>
      <c r="B102">
        <v>0.71667000000000003</v>
      </c>
      <c r="C102">
        <v>2.7625999999999999</v>
      </c>
      <c r="D102">
        <v>12.5</v>
      </c>
      <c r="E102">
        <v>0.59472999999999998</v>
      </c>
      <c r="F102">
        <v>0.50468999999999997</v>
      </c>
      <c r="G102">
        <v>0.73533999999999999</v>
      </c>
      <c r="H102">
        <v>1.3628</v>
      </c>
      <c r="I102">
        <v>0.70833000000000002</v>
      </c>
    </row>
    <row r="103" spans="1:24" x14ac:dyDescent="0.2">
      <c r="A103">
        <v>1.5207999999999999</v>
      </c>
      <c r="B103">
        <v>0.74167000000000005</v>
      </c>
      <c r="C103">
        <v>3.4506000000000001</v>
      </c>
      <c r="D103">
        <v>40</v>
      </c>
      <c r="E103">
        <v>0.57013000000000003</v>
      </c>
      <c r="F103">
        <v>0.57625000000000004</v>
      </c>
      <c r="G103">
        <v>0.60487999999999997</v>
      </c>
      <c r="H103">
        <v>1.0866</v>
      </c>
      <c r="I103">
        <v>0.76666999999999996</v>
      </c>
    </row>
    <row r="104" spans="1:24" x14ac:dyDescent="0.2">
      <c r="A104">
        <v>4.3986999999999998</v>
      </c>
      <c r="B104">
        <v>0.59167000000000003</v>
      </c>
      <c r="C104">
        <v>2.7105000000000001</v>
      </c>
      <c r="D104">
        <v>50</v>
      </c>
      <c r="E104">
        <v>0.64588000000000001</v>
      </c>
      <c r="F104">
        <v>0.72116999999999998</v>
      </c>
      <c r="G104">
        <v>0.95942000000000005</v>
      </c>
      <c r="H104">
        <v>0.92866000000000004</v>
      </c>
      <c r="I104">
        <v>0.72499999999999998</v>
      </c>
    </row>
    <row r="105" spans="1:24" x14ac:dyDescent="0.2">
      <c r="A105">
        <v>3.5059</v>
      </c>
      <c r="B105">
        <v>0.59167000000000003</v>
      </c>
      <c r="C105">
        <v>2.7641</v>
      </c>
      <c r="D105">
        <v>47.5</v>
      </c>
      <c r="E105">
        <v>0.57545000000000002</v>
      </c>
      <c r="F105">
        <v>0.63431000000000004</v>
      </c>
      <c r="G105">
        <v>0.54064999999999996</v>
      </c>
      <c r="H105">
        <v>0.61968000000000001</v>
      </c>
      <c r="I105">
        <v>0.6</v>
      </c>
    </row>
    <row r="106" spans="1:24" x14ac:dyDescent="0.2">
      <c r="A106">
        <v>2.8856999999999999</v>
      </c>
      <c r="B106">
        <v>0.875</v>
      </c>
      <c r="C106">
        <v>1.6852</v>
      </c>
      <c r="D106">
        <v>3.75</v>
      </c>
      <c r="E106">
        <v>0.59745999999999999</v>
      </c>
      <c r="F106">
        <v>0.56084000000000001</v>
      </c>
      <c r="G106">
        <v>0.53861999999999999</v>
      </c>
      <c r="H106">
        <v>1.4888999999999999</v>
      </c>
      <c r="I106">
        <v>0.875</v>
      </c>
    </row>
    <row r="107" spans="1:24" x14ac:dyDescent="0.2">
      <c r="A107">
        <v>0.25</v>
      </c>
      <c r="B107">
        <v>0.73333000000000004</v>
      </c>
      <c r="C107">
        <v>6.0105000000000004</v>
      </c>
      <c r="D107">
        <v>1.25</v>
      </c>
      <c r="E107">
        <v>0.50746000000000002</v>
      </c>
      <c r="F107">
        <v>0.63105</v>
      </c>
      <c r="G107">
        <v>0.10766000000000001</v>
      </c>
      <c r="H107">
        <v>0.76270000000000004</v>
      </c>
      <c r="I107">
        <v>0.75832999999999995</v>
      </c>
    </row>
    <row r="108" spans="1:24" x14ac:dyDescent="0.2">
      <c r="A108">
        <v>14.5876</v>
      </c>
      <c r="B108">
        <v>0.88332999999999995</v>
      </c>
      <c r="C108">
        <v>4.0719000000000003</v>
      </c>
      <c r="D108">
        <v>48.75</v>
      </c>
      <c r="E108">
        <v>0.77829999999999999</v>
      </c>
      <c r="F108">
        <v>0.69684999999999997</v>
      </c>
      <c r="G108">
        <v>1.7669999999999999</v>
      </c>
      <c r="H108">
        <v>1.7621</v>
      </c>
      <c r="I108">
        <v>0.88332999999999995</v>
      </c>
    </row>
    <row r="109" spans="1:24" x14ac:dyDescent="0.2">
      <c r="A109">
        <v>14.3201</v>
      </c>
      <c r="B109">
        <v>0.69167000000000001</v>
      </c>
      <c r="C109">
        <v>2.4464999999999999</v>
      </c>
      <c r="D109">
        <v>7.5</v>
      </c>
      <c r="E109">
        <v>0.78052999999999995</v>
      </c>
      <c r="F109">
        <v>0.53549000000000002</v>
      </c>
      <c r="G109">
        <v>1.7833000000000001</v>
      </c>
      <c r="H109">
        <v>1.6767000000000001</v>
      </c>
      <c r="I109">
        <v>0.75832999999999995</v>
      </c>
    </row>
    <row r="110" spans="1:24" x14ac:dyDescent="0.2">
      <c r="A110">
        <v>2.5175999999999998</v>
      </c>
      <c r="B110">
        <v>0.81667000000000001</v>
      </c>
      <c r="C110">
        <v>6.3490000000000002</v>
      </c>
      <c r="D110">
        <v>48.75</v>
      </c>
      <c r="E110">
        <v>0.60297000000000001</v>
      </c>
      <c r="F110">
        <v>0.61885999999999997</v>
      </c>
      <c r="G110">
        <v>0.67496999999999996</v>
      </c>
      <c r="H110">
        <v>0.49740000000000001</v>
      </c>
      <c r="I110">
        <v>0.85</v>
      </c>
      <c r="W110">
        <f>PEARSON(E2:E121,G2:G121)</f>
        <v>0.87328897607264089</v>
      </c>
      <c r="X110" t="s">
        <v>75</v>
      </c>
    </row>
    <row r="111" spans="1:24" x14ac:dyDescent="0.2">
      <c r="A111">
        <v>3.2844000000000002</v>
      </c>
      <c r="B111">
        <v>0.625</v>
      </c>
      <c r="C111">
        <v>3.7479</v>
      </c>
      <c r="D111">
        <v>40</v>
      </c>
      <c r="E111">
        <v>0.61570000000000003</v>
      </c>
      <c r="F111">
        <v>0.72246999999999995</v>
      </c>
      <c r="G111">
        <v>1.0900000000000001</v>
      </c>
      <c r="H111">
        <v>1.6555</v>
      </c>
      <c r="I111">
        <v>0.75</v>
      </c>
    </row>
    <row r="112" spans="1:24" x14ac:dyDescent="0.2">
      <c r="A112">
        <v>9.6890999999999998</v>
      </c>
      <c r="B112">
        <v>0.70833000000000002</v>
      </c>
      <c r="C112">
        <v>3.702</v>
      </c>
      <c r="D112">
        <v>10</v>
      </c>
      <c r="E112">
        <v>0.69377999999999995</v>
      </c>
      <c r="F112">
        <v>0.58245000000000002</v>
      </c>
      <c r="G112">
        <v>1.2053</v>
      </c>
      <c r="H112">
        <v>1.1930000000000001</v>
      </c>
      <c r="I112">
        <v>0.81667000000000001</v>
      </c>
      <c r="W112">
        <f>(W110*SQRT(120-2)/SQRT(1-W110^2))</f>
        <v>19.471050925911982</v>
      </c>
      <c r="X112" t="s">
        <v>85</v>
      </c>
    </row>
    <row r="113" spans="1:24" x14ac:dyDescent="0.2">
      <c r="A113">
        <v>4.7986000000000004</v>
      </c>
      <c r="B113">
        <v>0.6</v>
      </c>
      <c r="C113">
        <v>3.0356000000000001</v>
      </c>
      <c r="D113">
        <v>22.5</v>
      </c>
      <c r="E113">
        <v>0.63773000000000002</v>
      </c>
      <c r="F113">
        <v>0.62726999999999999</v>
      </c>
      <c r="G113">
        <v>0.64390999999999998</v>
      </c>
      <c r="H113">
        <v>0.82623999999999997</v>
      </c>
      <c r="I113">
        <v>0.68332999999999999</v>
      </c>
      <c r="W113" s="3">
        <f>TDIST(ABS(W112),118,2)</f>
        <v>1.1817703849445736E-38</v>
      </c>
      <c r="X113" t="s">
        <v>86</v>
      </c>
    </row>
    <row r="114" spans="1:24" x14ac:dyDescent="0.2">
      <c r="A114">
        <v>8.5510999999999999</v>
      </c>
      <c r="B114">
        <v>0.73333000000000004</v>
      </c>
      <c r="C114">
        <v>4.7278000000000002</v>
      </c>
      <c r="D114">
        <v>15</v>
      </c>
      <c r="E114">
        <v>0.62641999999999998</v>
      </c>
      <c r="F114">
        <v>0.60738999999999999</v>
      </c>
      <c r="G114">
        <v>0.99816000000000005</v>
      </c>
      <c r="H114">
        <v>1.4303999999999999</v>
      </c>
      <c r="I114">
        <v>0.73333000000000004</v>
      </c>
    </row>
    <row r="115" spans="1:24" x14ac:dyDescent="0.2">
      <c r="A115">
        <v>5.4573999999999998</v>
      </c>
      <c r="B115">
        <v>0.73333000000000004</v>
      </c>
      <c r="C115">
        <v>2.5093999999999999</v>
      </c>
      <c r="D115">
        <v>45</v>
      </c>
      <c r="E115">
        <v>0.66015999999999997</v>
      </c>
      <c r="F115">
        <v>0.64502000000000004</v>
      </c>
      <c r="G115">
        <v>1.2199</v>
      </c>
      <c r="H115">
        <v>0.96757000000000004</v>
      </c>
      <c r="I115">
        <v>0.85</v>
      </c>
    </row>
    <row r="116" spans="1:24" x14ac:dyDescent="0.2">
      <c r="A116">
        <v>2.6749999999999998</v>
      </c>
      <c r="B116">
        <v>0.66666999999999998</v>
      </c>
      <c r="C116">
        <v>3.3435999999999999</v>
      </c>
      <c r="D116">
        <v>40</v>
      </c>
      <c r="E116">
        <v>0.58655999999999997</v>
      </c>
      <c r="F116">
        <v>0.67583000000000004</v>
      </c>
      <c r="G116">
        <v>0.84540000000000004</v>
      </c>
      <c r="H116">
        <v>0.90817000000000003</v>
      </c>
      <c r="I116">
        <v>0.70833000000000002</v>
      </c>
    </row>
    <row r="117" spans="1:24" x14ac:dyDescent="0.2">
      <c r="A117">
        <v>0.44139</v>
      </c>
      <c r="B117">
        <v>0.65</v>
      </c>
      <c r="C117">
        <v>2.3877999999999999</v>
      </c>
      <c r="D117">
        <v>8.75</v>
      </c>
      <c r="E117">
        <v>0.4884</v>
      </c>
      <c r="F117">
        <v>0.64641000000000004</v>
      </c>
      <c r="G117">
        <v>0.20119999999999999</v>
      </c>
      <c r="H117">
        <v>1.6313</v>
      </c>
      <c r="I117">
        <v>0.72499999999999998</v>
      </c>
    </row>
    <row r="118" spans="1:24" x14ac:dyDescent="0.2">
      <c r="A118">
        <v>4.2407000000000004</v>
      </c>
      <c r="B118">
        <v>0.76666999999999996</v>
      </c>
      <c r="C118">
        <v>3.2107000000000001</v>
      </c>
      <c r="D118">
        <v>16.25</v>
      </c>
      <c r="E118">
        <v>0.64829000000000003</v>
      </c>
      <c r="F118">
        <v>0.80186999999999997</v>
      </c>
      <c r="G118">
        <v>1.8827</v>
      </c>
      <c r="H118">
        <v>1.7821</v>
      </c>
      <c r="I118">
        <v>0.75832999999999995</v>
      </c>
    </row>
    <row r="119" spans="1:24" x14ac:dyDescent="0.2">
      <c r="A119">
        <v>4.4516999999999998</v>
      </c>
      <c r="B119">
        <v>0.73333000000000004</v>
      </c>
      <c r="C119">
        <v>3.8329</v>
      </c>
      <c r="D119">
        <v>23.75</v>
      </c>
      <c r="E119">
        <v>0.67293999999999998</v>
      </c>
      <c r="F119">
        <v>0.45507999999999998</v>
      </c>
      <c r="G119">
        <v>1.2573000000000001</v>
      </c>
      <c r="H119">
        <v>1.1357999999999999</v>
      </c>
      <c r="I119">
        <v>0.77500000000000002</v>
      </c>
    </row>
    <row r="120" spans="1:24" x14ac:dyDescent="0.2">
      <c r="A120">
        <v>5.3</v>
      </c>
      <c r="B120">
        <v>0.75</v>
      </c>
      <c r="C120">
        <v>3.3206000000000002</v>
      </c>
      <c r="D120">
        <v>30</v>
      </c>
      <c r="E120">
        <v>0.62851999999999997</v>
      </c>
      <c r="F120">
        <v>0.76598999999999995</v>
      </c>
      <c r="G120">
        <v>1.1128</v>
      </c>
      <c r="H120">
        <v>1.4623999999999999</v>
      </c>
      <c r="I120">
        <v>0.82499999999999996</v>
      </c>
    </row>
    <row r="121" spans="1:24" x14ac:dyDescent="0.2">
      <c r="A121">
        <v>0.82540000000000002</v>
      </c>
      <c r="B121">
        <v>0.7</v>
      </c>
      <c r="C121">
        <v>4.0472000000000001</v>
      </c>
      <c r="D121">
        <v>36.25</v>
      </c>
      <c r="E121">
        <v>0.54861000000000004</v>
      </c>
      <c r="F121">
        <v>0.57171000000000005</v>
      </c>
      <c r="G121">
        <v>0.41554000000000002</v>
      </c>
      <c r="H121">
        <v>0.70225000000000004</v>
      </c>
      <c r="I121">
        <v>0.74167000000000005</v>
      </c>
    </row>
    <row r="135" spans="23:24" x14ac:dyDescent="0.2">
      <c r="W135">
        <f>PEARSON(E2:E121,B2:B121)</f>
        <v>0.34414310257092873</v>
      </c>
      <c r="X135" t="s">
        <v>75</v>
      </c>
    </row>
    <row r="137" spans="23:24" x14ac:dyDescent="0.2">
      <c r="W137">
        <f>(W135*SQRT(120-2)/SQRT(1-W135^2))</f>
        <v>3.9815555043726172</v>
      </c>
      <c r="X137" t="s">
        <v>85</v>
      </c>
    </row>
    <row r="138" spans="23:24" x14ac:dyDescent="0.2">
      <c r="W138" s="3">
        <f>TDIST(ABS(W137),118,2)</f>
        <v>1.1875400416362052E-4</v>
      </c>
      <c r="X138" t="s">
        <v>86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89F3-62D2-EA48-A6AE-820821AE5FD2}">
  <dimension ref="A1:R121"/>
  <sheetViews>
    <sheetView topLeftCell="C6" workbookViewId="0">
      <selection activeCell="S13" sqref="S13"/>
    </sheetView>
  </sheetViews>
  <sheetFormatPr baseColWidth="10" defaultRowHeight="16" x14ac:dyDescent="0.2"/>
  <cols>
    <col min="1" max="1" width="16.6640625" customWidth="1"/>
    <col min="2" max="2" width="11.5" bestFit="1" customWidth="1"/>
    <col min="3" max="3" width="11.6640625" bestFit="1" customWidth="1"/>
  </cols>
  <sheetData>
    <row r="1" spans="1:2" x14ac:dyDescent="0.2">
      <c r="A1" t="s">
        <v>27</v>
      </c>
      <c r="B1" t="s">
        <v>10</v>
      </c>
    </row>
    <row r="2" spans="1:2" x14ac:dyDescent="0.2">
      <c r="A2">
        <v>4</v>
      </c>
      <c r="B2">
        <v>0.65832999999999997</v>
      </c>
    </row>
    <row r="3" spans="1:2" x14ac:dyDescent="0.2">
      <c r="A3">
        <v>3</v>
      </c>
      <c r="B3">
        <v>0.65</v>
      </c>
    </row>
    <row r="4" spans="1:2" x14ac:dyDescent="0.2">
      <c r="A4">
        <v>15</v>
      </c>
      <c r="B4">
        <v>0.68332999999999999</v>
      </c>
    </row>
    <row r="5" spans="1:2" x14ac:dyDescent="0.2">
      <c r="A5">
        <v>10</v>
      </c>
      <c r="B5">
        <v>0.69167000000000001</v>
      </c>
    </row>
    <row r="6" spans="1:2" x14ac:dyDescent="0.2">
      <c r="A6">
        <v>4</v>
      </c>
      <c r="B6">
        <v>0.6</v>
      </c>
    </row>
    <row r="7" spans="1:2" x14ac:dyDescent="0.2">
      <c r="A7">
        <v>11</v>
      </c>
      <c r="B7">
        <v>0.75832999999999995</v>
      </c>
    </row>
    <row r="8" spans="1:2" x14ac:dyDescent="0.2">
      <c r="A8">
        <v>12</v>
      </c>
      <c r="B8">
        <v>0.72499999999999998</v>
      </c>
    </row>
    <row r="9" spans="1:2" x14ac:dyDescent="0.2">
      <c r="A9">
        <v>11</v>
      </c>
      <c r="B9">
        <v>0.80832999999999999</v>
      </c>
    </row>
    <row r="10" spans="1:2" x14ac:dyDescent="0.2">
      <c r="A10">
        <v>12</v>
      </c>
      <c r="B10">
        <v>0.85833000000000004</v>
      </c>
    </row>
    <row r="11" spans="1:2" x14ac:dyDescent="0.2">
      <c r="A11">
        <v>9</v>
      </c>
      <c r="B11">
        <v>0.77500000000000002</v>
      </c>
    </row>
    <row r="12" spans="1:2" x14ac:dyDescent="0.2">
      <c r="A12">
        <v>6</v>
      </c>
      <c r="B12">
        <v>0.65832999999999997</v>
      </c>
    </row>
    <row r="13" spans="1:2" x14ac:dyDescent="0.2">
      <c r="A13">
        <v>10</v>
      </c>
      <c r="B13">
        <v>0.79166999999999998</v>
      </c>
    </row>
    <row r="14" spans="1:2" x14ac:dyDescent="0.2">
      <c r="A14">
        <v>5</v>
      </c>
      <c r="B14">
        <v>0.60833000000000004</v>
      </c>
    </row>
    <row r="15" spans="1:2" x14ac:dyDescent="0.2">
      <c r="A15">
        <v>4</v>
      </c>
      <c r="B15">
        <v>0.65</v>
      </c>
    </row>
    <row r="16" spans="1:2" x14ac:dyDescent="0.2">
      <c r="A16">
        <v>15</v>
      </c>
      <c r="B16">
        <v>0.63332999999999995</v>
      </c>
    </row>
    <row r="17" spans="1:2" x14ac:dyDescent="0.2">
      <c r="A17">
        <v>9</v>
      </c>
      <c r="B17">
        <v>0.81667000000000001</v>
      </c>
    </row>
    <row r="18" spans="1:2" x14ac:dyDescent="0.2">
      <c r="A18">
        <v>5</v>
      </c>
      <c r="B18">
        <v>0.65832999999999997</v>
      </c>
    </row>
    <row r="19" spans="1:2" x14ac:dyDescent="0.2">
      <c r="A19">
        <v>8</v>
      </c>
      <c r="B19">
        <v>0.71667000000000003</v>
      </c>
    </row>
    <row r="20" spans="1:2" x14ac:dyDescent="0.2">
      <c r="A20">
        <v>7</v>
      </c>
      <c r="B20">
        <v>0.80832999999999999</v>
      </c>
    </row>
    <row r="21" spans="1:2" x14ac:dyDescent="0.2">
      <c r="A21">
        <v>15</v>
      </c>
      <c r="B21">
        <v>0.70833000000000002</v>
      </c>
    </row>
    <row r="22" spans="1:2" x14ac:dyDescent="0.2">
      <c r="A22">
        <v>7</v>
      </c>
      <c r="B22">
        <v>0.74167000000000005</v>
      </c>
    </row>
    <row r="23" spans="1:2" x14ac:dyDescent="0.2">
      <c r="A23">
        <v>7</v>
      </c>
      <c r="B23">
        <v>0.77500000000000002</v>
      </c>
    </row>
    <row r="24" spans="1:2" x14ac:dyDescent="0.2">
      <c r="A24">
        <v>10</v>
      </c>
      <c r="B24">
        <v>0.75</v>
      </c>
    </row>
    <row r="25" spans="1:2" x14ac:dyDescent="0.2">
      <c r="A25">
        <v>4</v>
      </c>
      <c r="B25">
        <v>0.7</v>
      </c>
    </row>
    <row r="26" spans="1:2" x14ac:dyDescent="0.2">
      <c r="A26">
        <v>15</v>
      </c>
      <c r="B26">
        <v>0.79166999999999998</v>
      </c>
    </row>
    <row r="27" spans="1:2" x14ac:dyDescent="0.2">
      <c r="A27">
        <v>12</v>
      </c>
      <c r="B27">
        <v>0.69167000000000001</v>
      </c>
    </row>
    <row r="28" spans="1:2" x14ac:dyDescent="0.2">
      <c r="A28">
        <v>9</v>
      </c>
      <c r="B28">
        <v>0.74167000000000005</v>
      </c>
    </row>
    <row r="29" spans="1:2" x14ac:dyDescent="0.2">
      <c r="A29">
        <v>5</v>
      </c>
      <c r="B29">
        <v>0.70833000000000002</v>
      </c>
    </row>
    <row r="30" spans="1:2" x14ac:dyDescent="0.2">
      <c r="A30">
        <v>9</v>
      </c>
      <c r="B30">
        <v>0.73333000000000004</v>
      </c>
    </row>
    <row r="31" spans="1:2" x14ac:dyDescent="0.2">
      <c r="A31">
        <v>10</v>
      </c>
      <c r="B31">
        <v>0.74167000000000005</v>
      </c>
    </row>
    <row r="32" spans="1:2" x14ac:dyDescent="0.2">
      <c r="A32">
        <v>7</v>
      </c>
      <c r="B32">
        <v>0.66666999999999998</v>
      </c>
    </row>
    <row r="33" spans="1:18" x14ac:dyDescent="0.2">
      <c r="A33">
        <v>9</v>
      </c>
      <c r="B33">
        <v>0.67500000000000004</v>
      </c>
      <c r="R33">
        <f>PEARSON(A2:A121,B2:B121)</f>
        <v>0.50713876276707737</v>
      </c>
    </row>
    <row r="34" spans="1:18" x14ac:dyDescent="0.2">
      <c r="A34">
        <v>6</v>
      </c>
      <c r="B34">
        <v>0.78332999999999997</v>
      </c>
    </row>
    <row r="35" spans="1:18" x14ac:dyDescent="0.2">
      <c r="A35">
        <v>10</v>
      </c>
      <c r="B35">
        <v>0.70833000000000002</v>
      </c>
    </row>
    <row r="36" spans="1:18" x14ac:dyDescent="0.2">
      <c r="A36">
        <v>13</v>
      </c>
      <c r="B36">
        <v>0.81667000000000001</v>
      </c>
    </row>
    <row r="37" spans="1:18" x14ac:dyDescent="0.2">
      <c r="A37">
        <v>11</v>
      </c>
      <c r="B37">
        <v>0.7</v>
      </c>
    </row>
    <row r="38" spans="1:18" x14ac:dyDescent="0.2">
      <c r="A38">
        <v>14</v>
      </c>
      <c r="B38">
        <v>0.71667000000000003</v>
      </c>
    </row>
    <row r="39" spans="1:18" x14ac:dyDescent="0.2">
      <c r="A39">
        <v>7</v>
      </c>
      <c r="B39">
        <v>0.70833000000000002</v>
      </c>
    </row>
    <row r="40" spans="1:18" x14ac:dyDescent="0.2">
      <c r="A40">
        <v>4</v>
      </c>
      <c r="B40">
        <v>0.73333000000000004</v>
      </c>
    </row>
    <row r="41" spans="1:18" x14ac:dyDescent="0.2">
      <c r="A41">
        <v>8</v>
      </c>
      <c r="B41">
        <v>0.74167000000000005</v>
      </c>
    </row>
    <row r="42" spans="1:18" x14ac:dyDescent="0.2">
      <c r="A42">
        <v>7</v>
      </c>
      <c r="B42">
        <v>0.63332999999999995</v>
      </c>
    </row>
    <row r="43" spans="1:18" x14ac:dyDescent="0.2">
      <c r="A43">
        <v>11</v>
      </c>
      <c r="B43">
        <v>0.65832999999999997</v>
      </c>
    </row>
    <row r="44" spans="1:18" x14ac:dyDescent="0.2">
      <c r="A44">
        <v>9</v>
      </c>
      <c r="B44">
        <v>0.7</v>
      </c>
    </row>
    <row r="45" spans="1:18" x14ac:dyDescent="0.2">
      <c r="A45">
        <v>7</v>
      </c>
      <c r="B45">
        <v>0.66666999999999998</v>
      </c>
    </row>
    <row r="46" spans="1:18" x14ac:dyDescent="0.2">
      <c r="A46">
        <v>6</v>
      </c>
      <c r="B46">
        <v>0.64166999999999996</v>
      </c>
    </row>
    <row r="47" spans="1:18" x14ac:dyDescent="0.2">
      <c r="A47">
        <v>15</v>
      </c>
      <c r="B47">
        <v>0.76666999999999996</v>
      </c>
    </row>
    <row r="48" spans="1:18" x14ac:dyDescent="0.2">
      <c r="A48">
        <v>13</v>
      </c>
      <c r="B48">
        <v>0.74167000000000005</v>
      </c>
    </row>
    <row r="49" spans="1:2" x14ac:dyDescent="0.2">
      <c r="A49">
        <v>9</v>
      </c>
      <c r="B49">
        <v>0.7</v>
      </c>
    </row>
    <row r="50" spans="1:2" x14ac:dyDescent="0.2">
      <c r="A50">
        <v>15</v>
      </c>
      <c r="B50">
        <v>0.85</v>
      </c>
    </row>
    <row r="51" spans="1:2" x14ac:dyDescent="0.2">
      <c r="A51">
        <v>10</v>
      </c>
      <c r="B51">
        <v>0.83333000000000002</v>
      </c>
    </row>
    <row r="52" spans="1:2" x14ac:dyDescent="0.2">
      <c r="A52">
        <v>8</v>
      </c>
      <c r="B52">
        <v>0.70833000000000002</v>
      </c>
    </row>
    <row r="53" spans="1:2" x14ac:dyDescent="0.2">
      <c r="A53">
        <v>9</v>
      </c>
      <c r="B53">
        <v>0.75</v>
      </c>
    </row>
    <row r="54" spans="1:2" x14ac:dyDescent="0.2">
      <c r="A54">
        <v>10</v>
      </c>
      <c r="B54">
        <v>0.71667000000000003</v>
      </c>
    </row>
    <row r="55" spans="1:2" x14ac:dyDescent="0.2">
      <c r="A55">
        <v>15</v>
      </c>
      <c r="B55">
        <v>0.875</v>
      </c>
    </row>
    <row r="56" spans="1:2" x14ac:dyDescent="0.2">
      <c r="A56">
        <v>12</v>
      </c>
      <c r="B56">
        <v>0.8</v>
      </c>
    </row>
    <row r="57" spans="1:2" x14ac:dyDescent="0.2">
      <c r="A57">
        <v>15</v>
      </c>
      <c r="B57">
        <v>0.78332999999999997</v>
      </c>
    </row>
    <row r="58" spans="1:2" x14ac:dyDescent="0.2">
      <c r="A58">
        <v>15</v>
      </c>
      <c r="B58">
        <v>0.84167000000000003</v>
      </c>
    </row>
    <row r="59" spans="1:2" x14ac:dyDescent="0.2">
      <c r="A59">
        <v>15</v>
      </c>
      <c r="B59">
        <v>0.75</v>
      </c>
    </row>
    <row r="60" spans="1:2" x14ac:dyDescent="0.2">
      <c r="A60">
        <v>15</v>
      </c>
      <c r="B60">
        <v>0.74167000000000005</v>
      </c>
    </row>
    <row r="61" spans="1:2" x14ac:dyDescent="0.2">
      <c r="A61">
        <v>15</v>
      </c>
      <c r="B61">
        <v>0.80832999999999999</v>
      </c>
    </row>
    <row r="62" spans="1:2" x14ac:dyDescent="0.2">
      <c r="A62">
        <v>15</v>
      </c>
      <c r="B62">
        <v>0.65832999999999997</v>
      </c>
    </row>
    <row r="63" spans="1:2" x14ac:dyDescent="0.2">
      <c r="A63">
        <v>9</v>
      </c>
      <c r="B63">
        <v>0.58333000000000002</v>
      </c>
    </row>
    <row r="64" spans="1:2" x14ac:dyDescent="0.2">
      <c r="A64">
        <v>12</v>
      </c>
      <c r="B64">
        <v>0.73333000000000004</v>
      </c>
    </row>
    <row r="65" spans="1:2" x14ac:dyDescent="0.2">
      <c r="A65">
        <v>13</v>
      </c>
      <c r="B65">
        <v>0.70833000000000002</v>
      </c>
    </row>
    <row r="66" spans="1:2" x14ac:dyDescent="0.2">
      <c r="A66">
        <v>10</v>
      </c>
      <c r="B66">
        <v>0.625</v>
      </c>
    </row>
    <row r="67" spans="1:2" x14ac:dyDescent="0.2">
      <c r="A67">
        <v>9</v>
      </c>
      <c r="B67">
        <v>0.71667000000000003</v>
      </c>
    </row>
    <row r="68" spans="1:2" x14ac:dyDescent="0.2">
      <c r="A68">
        <v>15</v>
      </c>
      <c r="B68">
        <v>0.79166999999999998</v>
      </c>
    </row>
    <row r="69" spans="1:2" x14ac:dyDescent="0.2">
      <c r="A69">
        <v>11</v>
      </c>
      <c r="B69">
        <v>0.72499999999999998</v>
      </c>
    </row>
    <row r="70" spans="1:2" x14ac:dyDescent="0.2">
      <c r="A70">
        <v>15</v>
      </c>
      <c r="B70">
        <v>0.69167000000000001</v>
      </c>
    </row>
    <row r="71" spans="1:2" x14ac:dyDescent="0.2">
      <c r="A71">
        <v>14</v>
      </c>
      <c r="B71">
        <v>0.70833000000000002</v>
      </c>
    </row>
    <row r="72" spans="1:2" x14ac:dyDescent="0.2">
      <c r="A72">
        <v>12</v>
      </c>
      <c r="B72">
        <v>0.69167000000000001</v>
      </c>
    </row>
    <row r="73" spans="1:2" x14ac:dyDescent="0.2">
      <c r="A73">
        <v>9</v>
      </c>
      <c r="B73">
        <v>0.77500000000000002</v>
      </c>
    </row>
    <row r="74" spans="1:2" x14ac:dyDescent="0.2">
      <c r="A74">
        <v>5</v>
      </c>
      <c r="B74">
        <v>0.65</v>
      </c>
    </row>
    <row r="75" spans="1:2" x14ac:dyDescent="0.2">
      <c r="A75">
        <v>15</v>
      </c>
      <c r="B75">
        <v>0.82499999999999996</v>
      </c>
    </row>
    <row r="76" spans="1:2" x14ac:dyDescent="0.2">
      <c r="A76">
        <v>10</v>
      </c>
      <c r="B76">
        <v>0.625</v>
      </c>
    </row>
    <row r="77" spans="1:2" x14ac:dyDescent="0.2">
      <c r="A77">
        <v>15</v>
      </c>
      <c r="B77">
        <v>0.75</v>
      </c>
    </row>
    <row r="78" spans="1:2" x14ac:dyDescent="0.2">
      <c r="A78">
        <v>12</v>
      </c>
      <c r="B78">
        <v>0.75</v>
      </c>
    </row>
    <row r="79" spans="1:2" x14ac:dyDescent="0.2">
      <c r="A79">
        <v>15</v>
      </c>
      <c r="B79">
        <v>0.79166999999999998</v>
      </c>
    </row>
    <row r="80" spans="1:2" x14ac:dyDescent="0.2">
      <c r="A80">
        <v>12</v>
      </c>
      <c r="B80">
        <v>0.75832999999999995</v>
      </c>
    </row>
    <row r="81" spans="1:2" x14ac:dyDescent="0.2">
      <c r="A81">
        <v>8</v>
      </c>
      <c r="B81">
        <v>0.66666999999999998</v>
      </c>
    </row>
    <row r="82" spans="1:2" x14ac:dyDescent="0.2">
      <c r="A82">
        <v>6</v>
      </c>
      <c r="B82">
        <v>0.75</v>
      </c>
    </row>
    <row r="83" spans="1:2" x14ac:dyDescent="0.2">
      <c r="A83">
        <v>12</v>
      </c>
      <c r="B83">
        <v>0.75</v>
      </c>
    </row>
    <row r="84" spans="1:2" x14ac:dyDescent="0.2">
      <c r="A84">
        <v>15</v>
      </c>
      <c r="B84">
        <v>0.71667000000000003</v>
      </c>
    </row>
    <row r="85" spans="1:2" x14ac:dyDescent="0.2">
      <c r="A85">
        <v>10</v>
      </c>
      <c r="B85">
        <v>0.68332999999999999</v>
      </c>
    </row>
    <row r="86" spans="1:2" x14ac:dyDescent="0.2">
      <c r="A86">
        <v>15</v>
      </c>
      <c r="B86">
        <v>0.75</v>
      </c>
    </row>
    <row r="87" spans="1:2" x14ac:dyDescent="0.2">
      <c r="A87">
        <v>5</v>
      </c>
      <c r="B87">
        <v>0.625</v>
      </c>
    </row>
    <row r="88" spans="1:2" x14ac:dyDescent="0.2">
      <c r="A88">
        <v>13</v>
      </c>
      <c r="B88">
        <v>0.75832999999999995</v>
      </c>
    </row>
    <row r="89" spans="1:2" x14ac:dyDescent="0.2">
      <c r="A89">
        <v>6</v>
      </c>
      <c r="B89">
        <v>0.67500000000000004</v>
      </c>
    </row>
    <row r="90" spans="1:2" x14ac:dyDescent="0.2">
      <c r="A90">
        <v>12</v>
      </c>
      <c r="B90">
        <v>0.60833000000000004</v>
      </c>
    </row>
    <row r="91" spans="1:2" x14ac:dyDescent="0.2">
      <c r="A91">
        <v>7</v>
      </c>
      <c r="B91">
        <v>0.55000000000000004</v>
      </c>
    </row>
    <row r="92" spans="1:2" x14ac:dyDescent="0.2">
      <c r="A92">
        <v>15</v>
      </c>
      <c r="B92">
        <v>0.75</v>
      </c>
    </row>
    <row r="93" spans="1:2" x14ac:dyDescent="0.2">
      <c r="A93">
        <v>10</v>
      </c>
      <c r="B93">
        <v>0.73333000000000004</v>
      </c>
    </row>
    <row r="94" spans="1:2" x14ac:dyDescent="0.2">
      <c r="A94">
        <v>10</v>
      </c>
      <c r="B94">
        <v>0.84167000000000003</v>
      </c>
    </row>
    <row r="95" spans="1:2" x14ac:dyDescent="0.2">
      <c r="A95">
        <v>11</v>
      </c>
      <c r="B95">
        <v>0.68332999999999999</v>
      </c>
    </row>
    <row r="96" spans="1:2" x14ac:dyDescent="0.2">
      <c r="A96">
        <v>10</v>
      </c>
      <c r="B96">
        <v>0.76666999999999996</v>
      </c>
    </row>
    <row r="97" spans="1:2" x14ac:dyDescent="0.2">
      <c r="A97">
        <v>13</v>
      </c>
      <c r="B97">
        <v>0.77500000000000002</v>
      </c>
    </row>
    <row r="98" spans="1:2" x14ac:dyDescent="0.2">
      <c r="A98">
        <v>8</v>
      </c>
      <c r="B98">
        <v>0.67500000000000004</v>
      </c>
    </row>
    <row r="99" spans="1:2" x14ac:dyDescent="0.2">
      <c r="A99">
        <v>15</v>
      </c>
      <c r="B99">
        <v>0.79166999999999998</v>
      </c>
    </row>
    <row r="100" spans="1:2" x14ac:dyDescent="0.2">
      <c r="A100">
        <v>15</v>
      </c>
      <c r="B100">
        <v>0.78332999999999997</v>
      </c>
    </row>
    <row r="101" spans="1:2" x14ac:dyDescent="0.2">
      <c r="A101">
        <v>6</v>
      </c>
      <c r="B101">
        <v>0.65832999999999997</v>
      </c>
    </row>
    <row r="102" spans="1:2" x14ac:dyDescent="0.2">
      <c r="A102">
        <v>8</v>
      </c>
      <c r="B102">
        <v>0.71667000000000003</v>
      </c>
    </row>
    <row r="103" spans="1:2" x14ac:dyDescent="0.2">
      <c r="A103">
        <v>9</v>
      </c>
      <c r="B103">
        <v>0.74167000000000005</v>
      </c>
    </row>
    <row r="104" spans="1:2" x14ac:dyDescent="0.2">
      <c r="A104">
        <v>6</v>
      </c>
      <c r="B104">
        <v>0.59167000000000003</v>
      </c>
    </row>
    <row r="105" spans="1:2" x14ac:dyDescent="0.2">
      <c r="A105">
        <v>6</v>
      </c>
      <c r="B105">
        <v>0.59167000000000003</v>
      </c>
    </row>
    <row r="106" spans="1:2" x14ac:dyDescent="0.2">
      <c r="A106">
        <v>13</v>
      </c>
      <c r="B106">
        <v>0.875</v>
      </c>
    </row>
    <row r="107" spans="1:2" x14ac:dyDescent="0.2">
      <c r="A107">
        <v>10</v>
      </c>
      <c r="B107">
        <v>0.73333000000000004</v>
      </c>
    </row>
    <row r="108" spans="1:2" x14ac:dyDescent="0.2">
      <c r="A108">
        <v>15</v>
      </c>
      <c r="B108">
        <v>0.88332999999999995</v>
      </c>
    </row>
    <row r="109" spans="1:2" x14ac:dyDescent="0.2">
      <c r="A109">
        <v>10</v>
      </c>
      <c r="B109">
        <v>0.69167000000000001</v>
      </c>
    </row>
    <row r="110" spans="1:2" x14ac:dyDescent="0.2">
      <c r="A110">
        <v>15</v>
      </c>
      <c r="B110">
        <v>0.81667000000000001</v>
      </c>
    </row>
    <row r="111" spans="1:2" x14ac:dyDescent="0.2">
      <c r="A111">
        <v>10</v>
      </c>
      <c r="B111">
        <v>0.625</v>
      </c>
    </row>
    <row r="112" spans="1:2" x14ac:dyDescent="0.2">
      <c r="A112">
        <v>11</v>
      </c>
      <c r="B112">
        <v>0.70833000000000002</v>
      </c>
    </row>
    <row r="113" spans="1:2" x14ac:dyDescent="0.2">
      <c r="A113">
        <v>6</v>
      </c>
      <c r="B113">
        <v>0.6</v>
      </c>
    </row>
    <row r="114" spans="1:2" x14ac:dyDescent="0.2">
      <c r="A114">
        <v>15</v>
      </c>
      <c r="B114">
        <v>0.73333000000000004</v>
      </c>
    </row>
    <row r="115" spans="1:2" x14ac:dyDescent="0.2">
      <c r="A115">
        <v>15</v>
      </c>
      <c r="B115">
        <v>0.73333000000000004</v>
      </c>
    </row>
    <row r="116" spans="1:2" x14ac:dyDescent="0.2">
      <c r="A116">
        <v>6</v>
      </c>
      <c r="B116">
        <v>0.66666999999999998</v>
      </c>
    </row>
    <row r="117" spans="1:2" x14ac:dyDescent="0.2">
      <c r="A117">
        <v>11</v>
      </c>
      <c r="B117">
        <v>0.65</v>
      </c>
    </row>
    <row r="118" spans="1:2" x14ac:dyDescent="0.2">
      <c r="A118">
        <v>11</v>
      </c>
      <c r="B118">
        <v>0.76666999999999996</v>
      </c>
    </row>
    <row r="119" spans="1:2" x14ac:dyDescent="0.2">
      <c r="A119">
        <v>8</v>
      </c>
      <c r="B119">
        <v>0.73333000000000004</v>
      </c>
    </row>
    <row r="120" spans="1:2" x14ac:dyDescent="0.2">
      <c r="A120">
        <v>8</v>
      </c>
      <c r="B120">
        <v>0.75</v>
      </c>
    </row>
    <row r="121" spans="1:2" x14ac:dyDescent="0.2">
      <c r="A121">
        <v>7</v>
      </c>
      <c r="B121">
        <v>0.7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1"/>
  <sheetViews>
    <sheetView zoomScale="110" zoomScaleNormal="110" workbookViewId="0">
      <selection activeCell="F1" activeCellId="1" sqref="D1:D1048576 F1:F1048576"/>
    </sheetView>
  </sheetViews>
  <sheetFormatPr baseColWidth="10" defaultRowHeight="16" x14ac:dyDescent="0.2"/>
  <cols>
    <col min="4" max="4" width="9.5" bestFit="1" customWidth="1"/>
    <col min="6" max="6" width="11.6640625" bestFit="1" customWidth="1"/>
    <col min="19" max="19" width="11.6640625" bestFit="1" customWidth="1"/>
    <col min="21" max="21" width="13.5" bestFit="1" customWidth="1"/>
  </cols>
  <sheetData>
    <row r="1" spans="1:21" x14ac:dyDescent="0.2">
      <c r="A1" t="s">
        <v>6</v>
      </c>
      <c r="B1" t="s">
        <v>4</v>
      </c>
      <c r="C1" t="s">
        <v>5</v>
      </c>
      <c r="D1" t="s">
        <v>3</v>
      </c>
      <c r="E1" t="s">
        <v>51</v>
      </c>
      <c r="F1" t="s">
        <v>7</v>
      </c>
    </row>
    <row r="2" spans="1:21" x14ac:dyDescent="0.2">
      <c r="A2">
        <v>19</v>
      </c>
      <c r="B2" t="s">
        <v>29</v>
      </c>
      <c r="C2" t="s">
        <v>30</v>
      </c>
      <c r="D2">
        <v>8</v>
      </c>
      <c r="E2">
        <v>3</v>
      </c>
      <c r="F2">
        <v>1</v>
      </c>
      <c r="T2" t="s">
        <v>36</v>
      </c>
      <c r="U2" t="s">
        <v>35</v>
      </c>
    </row>
    <row r="3" spans="1:21" x14ac:dyDescent="0.2">
      <c r="A3">
        <v>33</v>
      </c>
      <c r="B3" t="s">
        <v>29</v>
      </c>
      <c r="C3" t="s">
        <v>31</v>
      </c>
      <c r="D3">
        <v>9</v>
      </c>
      <c r="E3">
        <v>5</v>
      </c>
      <c r="F3">
        <v>0.75</v>
      </c>
      <c r="S3" t="s">
        <v>37</v>
      </c>
      <c r="T3">
        <f>COUNTIF(C2:C121,"M")</f>
        <v>40</v>
      </c>
      <c r="U3">
        <f>COUNTIF(C2:C121,"F")</f>
        <v>80</v>
      </c>
    </row>
    <row r="4" spans="1:21" x14ac:dyDescent="0.2">
      <c r="A4">
        <v>22</v>
      </c>
      <c r="B4" t="s">
        <v>29</v>
      </c>
      <c r="C4" t="s">
        <v>30</v>
      </c>
      <c r="D4">
        <v>5</v>
      </c>
      <c r="E4">
        <v>6</v>
      </c>
      <c r="F4">
        <v>0.86250000000000004</v>
      </c>
    </row>
    <row r="5" spans="1:21" x14ac:dyDescent="0.2">
      <c r="A5">
        <v>18</v>
      </c>
      <c r="B5" t="s">
        <v>29</v>
      </c>
      <c r="C5" t="s">
        <v>30</v>
      </c>
      <c r="D5">
        <v>10</v>
      </c>
      <c r="E5">
        <v>3</v>
      </c>
      <c r="F5">
        <v>0.92500000000000004</v>
      </c>
      <c r="T5" t="s">
        <v>36</v>
      </c>
      <c r="U5" t="s">
        <v>35</v>
      </c>
    </row>
    <row r="6" spans="1:21" x14ac:dyDescent="0.2">
      <c r="A6">
        <v>19</v>
      </c>
      <c r="B6" t="s">
        <v>29</v>
      </c>
      <c r="C6" t="s">
        <v>30</v>
      </c>
      <c r="D6">
        <v>9</v>
      </c>
      <c r="E6">
        <v>3</v>
      </c>
      <c r="F6">
        <v>0.77500000000000002</v>
      </c>
      <c r="S6" t="s">
        <v>29</v>
      </c>
      <c r="T6">
        <f>COUNTIF(C2:C41,"M")</f>
        <v>10</v>
      </c>
      <c r="U6">
        <f>COUNTIF(C2:C41,"F")</f>
        <v>30</v>
      </c>
    </row>
    <row r="7" spans="1:21" x14ac:dyDescent="0.2">
      <c r="A7">
        <v>18</v>
      </c>
      <c r="B7" t="s">
        <v>29</v>
      </c>
      <c r="C7" t="s">
        <v>30</v>
      </c>
      <c r="D7">
        <v>15</v>
      </c>
      <c r="E7">
        <v>3</v>
      </c>
      <c r="F7">
        <v>0.88749999999999996</v>
      </c>
      <c r="S7" t="s">
        <v>33</v>
      </c>
      <c r="T7">
        <f>COUNTIF(C42:C81,"M")</f>
        <v>14</v>
      </c>
      <c r="U7">
        <f>COUNTIF(C42:C81,"F")</f>
        <v>26</v>
      </c>
    </row>
    <row r="8" spans="1:21" x14ac:dyDescent="0.2">
      <c r="A8">
        <v>18</v>
      </c>
      <c r="B8" t="s">
        <v>29</v>
      </c>
      <c r="C8" t="s">
        <v>30</v>
      </c>
      <c r="D8">
        <v>4</v>
      </c>
      <c r="E8">
        <v>3</v>
      </c>
      <c r="F8">
        <v>0.21249999999999999</v>
      </c>
      <c r="S8" t="s">
        <v>34</v>
      </c>
      <c r="T8">
        <f>COUNTIF(C82:C121,"M")</f>
        <v>16</v>
      </c>
      <c r="U8">
        <f>COUNTIF(C82:C121,"F")</f>
        <v>24</v>
      </c>
    </row>
    <row r="9" spans="1:21" x14ac:dyDescent="0.2">
      <c r="A9">
        <v>18</v>
      </c>
      <c r="B9" t="s">
        <v>29</v>
      </c>
      <c r="C9" t="s">
        <v>30</v>
      </c>
      <c r="D9">
        <v>8</v>
      </c>
      <c r="E9">
        <v>3</v>
      </c>
      <c r="F9">
        <v>0.9375</v>
      </c>
    </row>
    <row r="10" spans="1:21" x14ac:dyDescent="0.2">
      <c r="A10">
        <v>19</v>
      </c>
      <c r="B10" t="s">
        <v>29</v>
      </c>
      <c r="C10" t="s">
        <v>30</v>
      </c>
      <c r="D10">
        <v>4</v>
      </c>
      <c r="E10">
        <v>3</v>
      </c>
      <c r="F10">
        <v>0.76249999999999996</v>
      </c>
      <c r="T10" t="s">
        <v>38</v>
      </c>
    </row>
    <row r="11" spans="1:21" x14ac:dyDescent="0.2">
      <c r="A11">
        <v>19</v>
      </c>
      <c r="B11" t="s">
        <v>29</v>
      </c>
      <c r="C11" t="s">
        <v>30</v>
      </c>
      <c r="D11">
        <v>10</v>
      </c>
      <c r="E11">
        <v>3</v>
      </c>
      <c r="F11">
        <v>0.98750000000000004</v>
      </c>
      <c r="S11" t="s">
        <v>29</v>
      </c>
      <c r="T11">
        <f>AVERAGE(A2:A41)</f>
        <v>21.6</v>
      </c>
    </row>
    <row r="12" spans="1:21" x14ac:dyDescent="0.2">
      <c r="A12">
        <v>19</v>
      </c>
      <c r="B12" t="s">
        <v>29</v>
      </c>
      <c r="C12" t="s">
        <v>30</v>
      </c>
      <c r="D12">
        <v>4</v>
      </c>
      <c r="E12">
        <v>3</v>
      </c>
      <c r="F12">
        <v>0.96250000000000002</v>
      </c>
      <c r="S12" t="s">
        <v>33</v>
      </c>
      <c r="T12">
        <f>AVERAGE(A42:A81)</f>
        <v>23.55</v>
      </c>
    </row>
    <row r="13" spans="1:21" x14ac:dyDescent="0.2">
      <c r="A13">
        <v>18</v>
      </c>
      <c r="B13" t="s">
        <v>29</v>
      </c>
      <c r="C13" t="s">
        <v>31</v>
      </c>
      <c r="D13">
        <v>8</v>
      </c>
      <c r="E13">
        <v>3</v>
      </c>
      <c r="F13">
        <v>0.35</v>
      </c>
      <c r="S13" t="s">
        <v>34</v>
      </c>
      <c r="T13">
        <f>AVERAGE(A82:A121)</f>
        <v>24.5</v>
      </c>
    </row>
    <row r="14" spans="1:21" x14ac:dyDescent="0.2">
      <c r="A14">
        <v>29</v>
      </c>
      <c r="B14" t="s">
        <v>29</v>
      </c>
      <c r="C14" t="s">
        <v>30</v>
      </c>
      <c r="D14">
        <v>8</v>
      </c>
      <c r="E14">
        <v>5</v>
      </c>
      <c r="F14">
        <v>0.71250000000000002</v>
      </c>
    </row>
    <row r="15" spans="1:21" x14ac:dyDescent="0.2">
      <c r="A15">
        <v>18</v>
      </c>
      <c r="B15" t="s">
        <v>29</v>
      </c>
      <c r="C15" t="s">
        <v>30</v>
      </c>
      <c r="D15">
        <v>5</v>
      </c>
      <c r="E15">
        <v>3</v>
      </c>
      <c r="F15">
        <v>0.85</v>
      </c>
      <c r="T15" t="s">
        <v>50</v>
      </c>
    </row>
    <row r="16" spans="1:21" x14ac:dyDescent="0.2">
      <c r="A16">
        <v>32</v>
      </c>
      <c r="B16" t="s">
        <v>29</v>
      </c>
      <c r="C16" t="s">
        <v>31</v>
      </c>
      <c r="D16">
        <v>7</v>
      </c>
      <c r="E16">
        <v>2</v>
      </c>
      <c r="F16">
        <v>0.45</v>
      </c>
      <c r="S16" t="s">
        <v>29</v>
      </c>
      <c r="T16">
        <f>AVERAGE(D2:D41)</f>
        <v>7.25</v>
      </c>
    </row>
    <row r="17" spans="1:21" x14ac:dyDescent="0.2">
      <c r="A17">
        <v>29</v>
      </c>
      <c r="B17" t="s">
        <v>29</v>
      </c>
      <c r="C17" t="s">
        <v>30</v>
      </c>
      <c r="D17">
        <v>7</v>
      </c>
      <c r="E17">
        <v>7</v>
      </c>
      <c r="F17">
        <v>0.91249999999999998</v>
      </c>
      <c r="S17" t="s">
        <v>33</v>
      </c>
      <c r="T17">
        <f>AVERAGE(D42:D81)</f>
        <v>6.7249999999999996</v>
      </c>
    </row>
    <row r="18" spans="1:21" x14ac:dyDescent="0.2">
      <c r="A18">
        <v>19</v>
      </c>
      <c r="B18" t="s">
        <v>29</v>
      </c>
      <c r="C18" t="s">
        <v>30</v>
      </c>
      <c r="D18">
        <v>12</v>
      </c>
      <c r="E18">
        <v>3</v>
      </c>
      <c r="F18">
        <v>0.41249999999999998</v>
      </c>
      <c r="S18" t="s">
        <v>34</v>
      </c>
      <c r="T18">
        <f>AVERAGE(D82:D121)</f>
        <v>5.75</v>
      </c>
    </row>
    <row r="19" spans="1:21" x14ac:dyDescent="0.2">
      <c r="A19">
        <v>19</v>
      </c>
      <c r="B19" t="s">
        <v>29</v>
      </c>
      <c r="C19" t="s">
        <v>31</v>
      </c>
      <c r="D19">
        <v>6</v>
      </c>
      <c r="E19">
        <v>3</v>
      </c>
      <c r="F19">
        <v>0.88749999999999996</v>
      </c>
    </row>
    <row r="20" spans="1:21" x14ac:dyDescent="0.2">
      <c r="A20">
        <v>21</v>
      </c>
      <c r="B20" t="s">
        <v>29</v>
      </c>
      <c r="C20" t="s">
        <v>30</v>
      </c>
      <c r="D20">
        <v>7</v>
      </c>
      <c r="E20">
        <v>3</v>
      </c>
      <c r="F20">
        <v>1</v>
      </c>
      <c r="T20" t="s">
        <v>52</v>
      </c>
    </row>
    <row r="21" spans="1:21" x14ac:dyDescent="0.2">
      <c r="A21">
        <v>19</v>
      </c>
      <c r="B21" t="s">
        <v>29</v>
      </c>
      <c r="C21" t="s">
        <v>30</v>
      </c>
      <c r="D21">
        <v>10</v>
      </c>
      <c r="E21">
        <v>3</v>
      </c>
      <c r="F21">
        <v>0.38750000000000001</v>
      </c>
      <c r="S21" t="s">
        <v>29</v>
      </c>
      <c r="T21">
        <f>AVERAGE(E2:E41)</f>
        <v>3.5750000000000002</v>
      </c>
      <c r="U21" t="s">
        <v>49</v>
      </c>
    </row>
    <row r="22" spans="1:21" x14ac:dyDescent="0.2">
      <c r="A22">
        <v>33</v>
      </c>
      <c r="B22" t="s">
        <v>29</v>
      </c>
      <c r="C22" t="s">
        <v>31</v>
      </c>
      <c r="D22">
        <v>6</v>
      </c>
      <c r="E22">
        <v>3</v>
      </c>
      <c r="F22">
        <v>0.23749999999999999</v>
      </c>
      <c r="S22" t="s">
        <v>33</v>
      </c>
      <c r="T22">
        <f>AVERAGE(E42:E81)</f>
        <v>4.6500000000000004</v>
      </c>
    </row>
    <row r="23" spans="1:21" x14ac:dyDescent="0.2">
      <c r="A23">
        <v>20</v>
      </c>
      <c r="B23" t="s">
        <v>29</v>
      </c>
      <c r="C23" t="s">
        <v>30</v>
      </c>
      <c r="D23">
        <v>6</v>
      </c>
      <c r="E23">
        <v>3</v>
      </c>
      <c r="F23">
        <v>0.5</v>
      </c>
      <c r="S23" t="s">
        <v>34</v>
      </c>
      <c r="T23">
        <f>AVERAGE(E82:E121)</f>
        <v>4.3</v>
      </c>
    </row>
    <row r="24" spans="1:21" x14ac:dyDescent="0.2">
      <c r="A24">
        <v>19</v>
      </c>
      <c r="B24" t="s">
        <v>29</v>
      </c>
      <c r="C24" t="s">
        <v>30</v>
      </c>
      <c r="D24">
        <v>6</v>
      </c>
      <c r="E24">
        <v>3</v>
      </c>
      <c r="F24">
        <v>0.6</v>
      </c>
    </row>
    <row r="25" spans="1:21" x14ac:dyDescent="0.2">
      <c r="A25">
        <v>20</v>
      </c>
      <c r="B25" t="s">
        <v>29</v>
      </c>
      <c r="C25" t="s">
        <v>31</v>
      </c>
      <c r="D25">
        <v>5</v>
      </c>
      <c r="E25">
        <v>3</v>
      </c>
      <c r="F25">
        <v>0.46250000000000002</v>
      </c>
      <c r="S25" s="1" t="s">
        <v>7</v>
      </c>
      <c r="T25" t="s">
        <v>39</v>
      </c>
    </row>
    <row r="26" spans="1:21" x14ac:dyDescent="0.2">
      <c r="A26">
        <v>19</v>
      </c>
      <c r="B26" t="s">
        <v>29</v>
      </c>
      <c r="C26" t="s">
        <v>30</v>
      </c>
      <c r="D26">
        <v>7</v>
      </c>
      <c r="E26">
        <v>1</v>
      </c>
      <c r="F26">
        <v>0.22500000000000001</v>
      </c>
      <c r="S26" t="s">
        <v>29</v>
      </c>
      <c r="T26">
        <f>AVERAGEIF(B2:B121,"A",F2:F121)</f>
        <v>0.69750000000000001</v>
      </c>
    </row>
    <row r="27" spans="1:21" x14ac:dyDescent="0.2">
      <c r="A27">
        <v>19</v>
      </c>
      <c r="B27" t="s">
        <v>29</v>
      </c>
      <c r="C27" t="s">
        <v>31</v>
      </c>
      <c r="D27">
        <v>8</v>
      </c>
      <c r="E27">
        <v>3</v>
      </c>
      <c r="F27">
        <v>0.97499999999999998</v>
      </c>
      <c r="S27" t="s">
        <v>33</v>
      </c>
      <c r="T27">
        <f>AVERAGEIF(B2:B121,"B",F2:F121)</f>
        <v>0.5340625</v>
      </c>
    </row>
    <row r="28" spans="1:21" x14ac:dyDescent="0.2">
      <c r="A28">
        <v>29</v>
      </c>
      <c r="B28" t="s">
        <v>29</v>
      </c>
      <c r="C28" t="s">
        <v>30</v>
      </c>
      <c r="D28">
        <v>5</v>
      </c>
      <c r="E28">
        <v>7</v>
      </c>
      <c r="F28">
        <v>0.35</v>
      </c>
      <c r="S28" t="s">
        <v>34</v>
      </c>
      <c r="T28">
        <f>AVERAGEIF(B2:B121,"C",F2:F121)</f>
        <v>0.55906250000000013</v>
      </c>
    </row>
    <row r="29" spans="1:21" x14ac:dyDescent="0.2">
      <c r="A29">
        <v>19</v>
      </c>
      <c r="B29" t="s">
        <v>29</v>
      </c>
      <c r="C29" t="s">
        <v>30</v>
      </c>
      <c r="D29">
        <v>5</v>
      </c>
      <c r="E29">
        <v>3</v>
      </c>
      <c r="F29">
        <v>0.98750000000000004</v>
      </c>
    </row>
    <row r="30" spans="1:21" x14ac:dyDescent="0.2">
      <c r="A30">
        <v>21</v>
      </c>
      <c r="B30" t="s">
        <v>29</v>
      </c>
      <c r="C30" t="s">
        <v>30</v>
      </c>
      <c r="D30">
        <v>6</v>
      </c>
      <c r="E30">
        <v>5</v>
      </c>
      <c r="F30">
        <v>0.9375</v>
      </c>
      <c r="S30" t="s">
        <v>31</v>
      </c>
      <c r="T30">
        <f>AVERAGEIF(C2:C121,"M",F2:F121)</f>
        <v>0.60968750000000016</v>
      </c>
    </row>
    <row r="31" spans="1:21" x14ac:dyDescent="0.2">
      <c r="A31">
        <v>20</v>
      </c>
      <c r="B31" t="s">
        <v>29</v>
      </c>
      <c r="C31" t="s">
        <v>30</v>
      </c>
      <c r="D31">
        <v>5</v>
      </c>
      <c r="E31">
        <v>3</v>
      </c>
      <c r="F31">
        <v>0.42499999999999999</v>
      </c>
      <c r="S31" t="s">
        <v>30</v>
      </c>
      <c r="T31">
        <f>AVERAGEIF(C2:C121,"F",F2:F121)</f>
        <v>0.59046874999999988</v>
      </c>
    </row>
    <row r="32" spans="1:21" x14ac:dyDescent="0.2">
      <c r="A32">
        <v>23</v>
      </c>
      <c r="B32" t="s">
        <v>29</v>
      </c>
      <c r="C32" t="s">
        <v>30</v>
      </c>
      <c r="D32">
        <v>6</v>
      </c>
      <c r="E32">
        <v>3</v>
      </c>
      <c r="F32">
        <v>0.53749999999999998</v>
      </c>
    </row>
    <row r="33" spans="1:20" x14ac:dyDescent="0.2">
      <c r="A33">
        <v>22</v>
      </c>
      <c r="B33" t="s">
        <v>29</v>
      </c>
      <c r="C33" t="s">
        <v>30</v>
      </c>
      <c r="D33">
        <v>8</v>
      </c>
      <c r="E33">
        <v>6</v>
      </c>
      <c r="F33">
        <v>0.57499999999999996</v>
      </c>
      <c r="S33" s="2">
        <v>1</v>
      </c>
      <c r="T33">
        <f>AVERAGEIF(E2:E121,1,F2:F121)</f>
        <v>0.62083333333333324</v>
      </c>
    </row>
    <row r="34" spans="1:20" x14ac:dyDescent="0.2">
      <c r="A34">
        <v>19</v>
      </c>
      <c r="B34" t="s">
        <v>29</v>
      </c>
      <c r="C34" t="s">
        <v>30</v>
      </c>
      <c r="D34">
        <v>5</v>
      </c>
      <c r="E34">
        <v>1</v>
      </c>
      <c r="F34">
        <v>0.65</v>
      </c>
      <c r="S34" s="2">
        <v>2</v>
      </c>
      <c r="T34">
        <f>AVERAGEIF(E2:E121,2,F2:F121)</f>
        <v>0.3886904761904762</v>
      </c>
    </row>
    <row r="35" spans="1:20" x14ac:dyDescent="0.2">
      <c r="A35">
        <v>21</v>
      </c>
      <c r="B35" t="s">
        <v>29</v>
      </c>
      <c r="C35" t="s">
        <v>31</v>
      </c>
      <c r="D35">
        <v>6</v>
      </c>
      <c r="E35">
        <v>5</v>
      </c>
      <c r="F35">
        <v>0.57499999999999996</v>
      </c>
      <c r="S35" s="2">
        <v>3</v>
      </c>
      <c r="T35">
        <f>AVERAGEIF(E2:E121,3,F2:F121)</f>
        <v>0.65921052631578958</v>
      </c>
    </row>
    <row r="36" spans="1:20" x14ac:dyDescent="0.2">
      <c r="A36">
        <v>18</v>
      </c>
      <c r="B36" t="s">
        <v>29</v>
      </c>
      <c r="C36" t="s">
        <v>30</v>
      </c>
      <c r="D36">
        <v>8</v>
      </c>
      <c r="E36">
        <v>3</v>
      </c>
      <c r="F36">
        <v>0.97499999999999998</v>
      </c>
      <c r="S36" s="2">
        <v>4</v>
      </c>
      <c r="T36" t="e">
        <f>AVERAGEIF(E2:E121,4,F2:F121)</f>
        <v>#DIV/0!</v>
      </c>
    </row>
    <row r="37" spans="1:20" x14ac:dyDescent="0.2">
      <c r="A37">
        <v>22</v>
      </c>
      <c r="B37" t="s">
        <v>29</v>
      </c>
      <c r="C37" t="s">
        <v>30</v>
      </c>
      <c r="D37">
        <v>9</v>
      </c>
      <c r="E37">
        <v>3</v>
      </c>
      <c r="F37">
        <v>0.82499999999999996</v>
      </c>
      <c r="S37" s="2">
        <v>5</v>
      </c>
      <c r="T37">
        <f>AVERAGEIF(E2:E121,5,F2:F121)</f>
        <v>0.68263888888888902</v>
      </c>
    </row>
    <row r="38" spans="1:20" x14ac:dyDescent="0.2">
      <c r="A38">
        <v>22</v>
      </c>
      <c r="B38" t="s">
        <v>29</v>
      </c>
      <c r="C38" t="s">
        <v>30</v>
      </c>
      <c r="D38">
        <v>3</v>
      </c>
      <c r="E38">
        <v>5</v>
      </c>
      <c r="F38">
        <v>0.95</v>
      </c>
      <c r="S38" s="2">
        <v>6</v>
      </c>
      <c r="T38">
        <f>AVERAGEIF(E2:E121,6,F2:F121)</f>
        <v>0.57999999999999985</v>
      </c>
    </row>
    <row r="39" spans="1:20" x14ac:dyDescent="0.2">
      <c r="A39">
        <v>35</v>
      </c>
      <c r="B39" t="s">
        <v>29</v>
      </c>
      <c r="C39" t="s">
        <v>31</v>
      </c>
      <c r="D39">
        <v>18</v>
      </c>
      <c r="E39">
        <v>7</v>
      </c>
      <c r="F39">
        <v>0.88749999999999996</v>
      </c>
      <c r="S39" s="2">
        <v>7</v>
      </c>
      <c r="T39">
        <f>AVERAGEIF(E2:E121,7,F2:F121)</f>
        <v>0.6148148148148147</v>
      </c>
    </row>
    <row r="40" spans="1:20" x14ac:dyDescent="0.2">
      <c r="A40">
        <v>18</v>
      </c>
      <c r="B40" t="s">
        <v>29</v>
      </c>
      <c r="C40" t="s">
        <v>30</v>
      </c>
      <c r="D40">
        <v>5</v>
      </c>
      <c r="E40">
        <v>3</v>
      </c>
      <c r="F40">
        <v>0.58750000000000002</v>
      </c>
    </row>
    <row r="41" spans="1:20" x14ac:dyDescent="0.2">
      <c r="A41">
        <v>19</v>
      </c>
      <c r="B41" t="s">
        <v>29</v>
      </c>
      <c r="C41" t="s">
        <v>31</v>
      </c>
      <c r="D41">
        <v>7</v>
      </c>
      <c r="E41">
        <v>3</v>
      </c>
      <c r="F41">
        <v>0.61250000000000004</v>
      </c>
    </row>
    <row r="42" spans="1:20" x14ac:dyDescent="0.2">
      <c r="A42">
        <v>21</v>
      </c>
      <c r="B42" t="s">
        <v>33</v>
      </c>
      <c r="C42" t="s">
        <v>30</v>
      </c>
      <c r="D42">
        <v>6</v>
      </c>
      <c r="E42">
        <v>2</v>
      </c>
      <c r="F42">
        <v>0.25</v>
      </c>
    </row>
    <row r="43" spans="1:20" x14ac:dyDescent="0.2">
      <c r="A43">
        <v>30</v>
      </c>
      <c r="B43" t="s">
        <v>33</v>
      </c>
      <c r="C43" t="s">
        <v>31</v>
      </c>
      <c r="D43">
        <v>8</v>
      </c>
      <c r="E43">
        <v>6</v>
      </c>
      <c r="F43">
        <v>0.82499999999999996</v>
      </c>
    </row>
    <row r="44" spans="1:20" x14ac:dyDescent="0.2">
      <c r="A44">
        <v>30</v>
      </c>
      <c r="B44" t="s">
        <v>33</v>
      </c>
      <c r="C44" t="s">
        <v>30</v>
      </c>
      <c r="D44">
        <v>11</v>
      </c>
      <c r="E44">
        <v>7</v>
      </c>
      <c r="F44">
        <v>0.92500000000000004</v>
      </c>
    </row>
    <row r="45" spans="1:20" x14ac:dyDescent="0.2">
      <c r="A45">
        <v>21</v>
      </c>
      <c r="B45" t="s">
        <v>33</v>
      </c>
      <c r="C45" t="s">
        <v>31</v>
      </c>
      <c r="D45">
        <v>10</v>
      </c>
      <c r="E45">
        <v>6</v>
      </c>
      <c r="F45">
        <v>0.1125</v>
      </c>
    </row>
    <row r="46" spans="1:20" x14ac:dyDescent="0.2">
      <c r="A46">
        <v>20</v>
      </c>
      <c r="B46" t="s">
        <v>33</v>
      </c>
      <c r="C46" t="s">
        <v>30</v>
      </c>
      <c r="D46">
        <v>7</v>
      </c>
      <c r="E46">
        <v>2</v>
      </c>
      <c r="F46">
        <v>0.45</v>
      </c>
    </row>
    <row r="47" spans="1:20" x14ac:dyDescent="0.2">
      <c r="A47">
        <v>22</v>
      </c>
      <c r="B47" t="s">
        <v>33</v>
      </c>
      <c r="C47" t="s">
        <v>30</v>
      </c>
      <c r="D47">
        <v>9</v>
      </c>
      <c r="E47">
        <v>3</v>
      </c>
      <c r="F47">
        <v>0.36249999999999999</v>
      </c>
    </row>
    <row r="48" spans="1:20" x14ac:dyDescent="0.2">
      <c r="A48">
        <v>30</v>
      </c>
      <c r="B48" t="s">
        <v>33</v>
      </c>
      <c r="C48" t="s">
        <v>31</v>
      </c>
      <c r="D48">
        <v>7</v>
      </c>
      <c r="E48">
        <v>7</v>
      </c>
      <c r="F48">
        <v>0.57499999999999996</v>
      </c>
    </row>
    <row r="49" spans="1:6" x14ac:dyDescent="0.2">
      <c r="A49">
        <v>40</v>
      </c>
      <c r="B49" t="s">
        <v>33</v>
      </c>
      <c r="C49" t="s">
        <v>30</v>
      </c>
      <c r="D49">
        <v>3</v>
      </c>
      <c r="E49">
        <v>7</v>
      </c>
      <c r="F49">
        <v>0.3125</v>
      </c>
    </row>
    <row r="50" spans="1:6" x14ac:dyDescent="0.2">
      <c r="A50">
        <v>22</v>
      </c>
      <c r="B50" t="s">
        <v>33</v>
      </c>
      <c r="C50" t="s">
        <v>31</v>
      </c>
      <c r="D50">
        <v>8</v>
      </c>
      <c r="E50">
        <v>7</v>
      </c>
      <c r="F50">
        <v>0.98750000000000004</v>
      </c>
    </row>
    <row r="51" spans="1:6" x14ac:dyDescent="0.2">
      <c r="A51">
        <v>28</v>
      </c>
      <c r="B51" t="s">
        <v>33</v>
      </c>
      <c r="C51" t="s">
        <v>31</v>
      </c>
      <c r="D51">
        <v>6</v>
      </c>
      <c r="E51">
        <v>1</v>
      </c>
      <c r="F51">
        <v>0.88749999999999996</v>
      </c>
    </row>
    <row r="52" spans="1:6" x14ac:dyDescent="0.2">
      <c r="A52">
        <v>20</v>
      </c>
      <c r="B52" t="s">
        <v>33</v>
      </c>
      <c r="C52" t="s">
        <v>31</v>
      </c>
      <c r="D52">
        <v>8</v>
      </c>
      <c r="E52">
        <v>3</v>
      </c>
      <c r="F52">
        <v>0.28749999999999998</v>
      </c>
    </row>
    <row r="53" spans="1:6" x14ac:dyDescent="0.2">
      <c r="A53">
        <v>27</v>
      </c>
      <c r="B53" t="s">
        <v>33</v>
      </c>
      <c r="C53" t="s">
        <v>31</v>
      </c>
      <c r="D53">
        <v>7</v>
      </c>
      <c r="E53">
        <v>7</v>
      </c>
      <c r="F53">
        <v>0.76249999999999996</v>
      </c>
    </row>
    <row r="54" spans="1:6" x14ac:dyDescent="0.2">
      <c r="A54">
        <v>24</v>
      </c>
      <c r="B54" t="s">
        <v>33</v>
      </c>
      <c r="C54" t="s">
        <v>30</v>
      </c>
      <c r="D54">
        <v>9</v>
      </c>
      <c r="E54">
        <v>5</v>
      </c>
      <c r="F54">
        <v>0.4</v>
      </c>
    </row>
    <row r="55" spans="1:6" x14ac:dyDescent="0.2">
      <c r="A55">
        <v>21</v>
      </c>
      <c r="B55" t="s">
        <v>33</v>
      </c>
      <c r="C55" t="s">
        <v>30</v>
      </c>
      <c r="D55">
        <v>5</v>
      </c>
      <c r="E55">
        <v>2</v>
      </c>
      <c r="F55">
        <v>0.46250000000000002</v>
      </c>
    </row>
    <row r="56" spans="1:6" x14ac:dyDescent="0.2">
      <c r="A56">
        <v>24</v>
      </c>
      <c r="B56" t="s">
        <v>33</v>
      </c>
      <c r="C56" t="s">
        <v>30</v>
      </c>
      <c r="D56">
        <v>2</v>
      </c>
      <c r="E56">
        <v>7</v>
      </c>
      <c r="F56">
        <v>0.33750000000000002</v>
      </c>
    </row>
    <row r="57" spans="1:6" x14ac:dyDescent="0.2">
      <c r="A57">
        <v>22</v>
      </c>
      <c r="B57" t="s">
        <v>33</v>
      </c>
      <c r="C57" t="s">
        <v>30</v>
      </c>
      <c r="D57">
        <v>11</v>
      </c>
      <c r="E57">
        <v>6</v>
      </c>
      <c r="F57">
        <v>0.42499999999999999</v>
      </c>
    </row>
    <row r="58" spans="1:6" x14ac:dyDescent="0.2">
      <c r="A58">
        <v>18</v>
      </c>
      <c r="B58" t="s">
        <v>33</v>
      </c>
      <c r="C58" t="s">
        <v>30</v>
      </c>
      <c r="D58">
        <v>3</v>
      </c>
      <c r="E58">
        <v>2</v>
      </c>
      <c r="F58">
        <v>0</v>
      </c>
    </row>
    <row r="59" spans="1:6" x14ac:dyDescent="0.2">
      <c r="A59">
        <v>31</v>
      </c>
      <c r="B59" t="s">
        <v>33</v>
      </c>
      <c r="C59" t="s">
        <v>31</v>
      </c>
      <c r="D59">
        <v>8</v>
      </c>
      <c r="E59">
        <v>7</v>
      </c>
      <c r="F59">
        <v>0.47499999999999998</v>
      </c>
    </row>
    <row r="60" spans="1:6" x14ac:dyDescent="0.2">
      <c r="A60">
        <v>27</v>
      </c>
      <c r="B60" t="s">
        <v>33</v>
      </c>
      <c r="C60" t="s">
        <v>30</v>
      </c>
      <c r="D60">
        <v>8</v>
      </c>
      <c r="E60">
        <v>7</v>
      </c>
      <c r="F60">
        <v>0.21249999999999999</v>
      </c>
    </row>
    <row r="61" spans="1:6" x14ac:dyDescent="0.2">
      <c r="A61">
        <v>19</v>
      </c>
      <c r="B61" t="s">
        <v>33</v>
      </c>
      <c r="C61" t="s">
        <v>30</v>
      </c>
      <c r="D61">
        <v>6</v>
      </c>
      <c r="E61">
        <v>3</v>
      </c>
      <c r="F61">
        <v>0.41249999999999998</v>
      </c>
    </row>
    <row r="62" spans="1:6" x14ac:dyDescent="0.2">
      <c r="A62">
        <v>22</v>
      </c>
      <c r="B62" t="s">
        <v>33</v>
      </c>
      <c r="C62" t="s">
        <v>30</v>
      </c>
      <c r="D62">
        <v>2</v>
      </c>
      <c r="E62">
        <v>5</v>
      </c>
      <c r="F62">
        <v>0.46250000000000002</v>
      </c>
    </row>
    <row r="63" spans="1:6" x14ac:dyDescent="0.2">
      <c r="A63">
        <v>22</v>
      </c>
      <c r="B63" t="s">
        <v>33</v>
      </c>
      <c r="C63" t="s">
        <v>30</v>
      </c>
      <c r="D63">
        <v>11</v>
      </c>
      <c r="E63">
        <v>5</v>
      </c>
      <c r="F63">
        <v>0.1125</v>
      </c>
    </row>
    <row r="64" spans="1:6" x14ac:dyDescent="0.2">
      <c r="A64">
        <v>24</v>
      </c>
      <c r="B64" t="s">
        <v>33</v>
      </c>
      <c r="C64" t="s">
        <v>30</v>
      </c>
      <c r="D64">
        <v>7</v>
      </c>
      <c r="E64">
        <v>7</v>
      </c>
      <c r="F64">
        <v>0.91249999999999998</v>
      </c>
    </row>
    <row r="65" spans="1:6" x14ac:dyDescent="0.2">
      <c r="A65">
        <v>19</v>
      </c>
      <c r="B65" t="s">
        <v>33</v>
      </c>
      <c r="C65" t="s">
        <v>30</v>
      </c>
      <c r="D65">
        <v>5</v>
      </c>
      <c r="E65">
        <v>2</v>
      </c>
      <c r="F65">
        <v>0.53749999999999998</v>
      </c>
    </row>
    <row r="66" spans="1:6" x14ac:dyDescent="0.2">
      <c r="A66">
        <v>27</v>
      </c>
      <c r="B66" t="s">
        <v>33</v>
      </c>
      <c r="C66" t="s">
        <v>30</v>
      </c>
      <c r="D66">
        <v>11</v>
      </c>
      <c r="E66">
        <v>6</v>
      </c>
      <c r="F66">
        <v>0.58750000000000002</v>
      </c>
    </row>
    <row r="67" spans="1:6" x14ac:dyDescent="0.2">
      <c r="A67">
        <v>23</v>
      </c>
      <c r="B67" t="s">
        <v>33</v>
      </c>
      <c r="C67" t="s">
        <v>30</v>
      </c>
      <c r="D67">
        <v>12</v>
      </c>
      <c r="E67">
        <v>7</v>
      </c>
      <c r="F67">
        <v>0.95</v>
      </c>
    </row>
    <row r="68" spans="1:6" x14ac:dyDescent="0.2">
      <c r="A68">
        <v>20</v>
      </c>
      <c r="B68" t="s">
        <v>33</v>
      </c>
      <c r="C68" t="s">
        <v>30</v>
      </c>
      <c r="D68">
        <v>5</v>
      </c>
      <c r="E68">
        <v>2</v>
      </c>
      <c r="F68">
        <v>0.625</v>
      </c>
    </row>
    <row r="69" spans="1:6" x14ac:dyDescent="0.2">
      <c r="A69">
        <v>27</v>
      </c>
      <c r="B69" t="s">
        <v>33</v>
      </c>
      <c r="C69" t="s">
        <v>31</v>
      </c>
      <c r="D69">
        <v>10</v>
      </c>
      <c r="E69">
        <v>6</v>
      </c>
      <c r="F69">
        <v>0.58750000000000002</v>
      </c>
    </row>
    <row r="70" spans="1:6" x14ac:dyDescent="0.2">
      <c r="A70">
        <v>22</v>
      </c>
      <c r="B70" t="s">
        <v>33</v>
      </c>
      <c r="C70" t="s">
        <v>30</v>
      </c>
      <c r="D70">
        <v>4</v>
      </c>
      <c r="E70">
        <v>5</v>
      </c>
      <c r="F70">
        <v>0.53749999999999998</v>
      </c>
    </row>
    <row r="71" spans="1:6" x14ac:dyDescent="0.2">
      <c r="A71">
        <v>19</v>
      </c>
      <c r="B71" t="s">
        <v>33</v>
      </c>
      <c r="C71" t="s">
        <v>30</v>
      </c>
      <c r="D71">
        <v>6</v>
      </c>
      <c r="E71">
        <v>5</v>
      </c>
      <c r="F71">
        <v>0.52500000000000002</v>
      </c>
    </row>
    <row r="72" spans="1:6" x14ac:dyDescent="0.2">
      <c r="A72">
        <v>20</v>
      </c>
      <c r="B72" t="s">
        <v>33</v>
      </c>
      <c r="C72" t="s">
        <v>30</v>
      </c>
      <c r="D72">
        <v>7</v>
      </c>
      <c r="E72">
        <v>5</v>
      </c>
      <c r="F72">
        <v>0.58750000000000002</v>
      </c>
    </row>
    <row r="73" spans="1:6" x14ac:dyDescent="0.2">
      <c r="A73">
        <v>21</v>
      </c>
      <c r="B73" t="s">
        <v>33</v>
      </c>
      <c r="C73" t="s">
        <v>31</v>
      </c>
      <c r="D73">
        <v>7</v>
      </c>
      <c r="E73">
        <v>3</v>
      </c>
      <c r="F73">
        <v>0.85</v>
      </c>
    </row>
    <row r="74" spans="1:6" x14ac:dyDescent="0.2">
      <c r="A74">
        <v>23</v>
      </c>
      <c r="B74" t="s">
        <v>33</v>
      </c>
      <c r="C74" t="s">
        <v>31</v>
      </c>
      <c r="D74">
        <v>2</v>
      </c>
      <c r="E74">
        <v>3</v>
      </c>
      <c r="F74">
        <v>0.27500000000000002</v>
      </c>
    </row>
    <row r="75" spans="1:6" x14ac:dyDescent="0.2">
      <c r="A75">
        <v>18</v>
      </c>
      <c r="B75" t="s">
        <v>33</v>
      </c>
      <c r="C75" t="s">
        <v>30</v>
      </c>
      <c r="D75">
        <v>3</v>
      </c>
      <c r="E75">
        <v>2</v>
      </c>
      <c r="F75">
        <v>2.5000000000000001E-2</v>
      </c>
    </row>
    <row r="76" spans="1:6" x14ac:dyDescent="0.2">
      <c r="A76">
        <v>19</v>
      </c>
      <c r="B76" t="s">
        <v>33</v>
      </c>
      <c r="C76" t="s">
        <v>30</v>
      </c>
      <c r="D76">
        <v>7</v>
      </c>
      <c r="E76">
        <v>2</v>
      </c>
      <c r="F76">
        <v>0.1125</v>
      </c>
    </row>
    <row r="77" spans="1:6" x14ac:dyDescent="0.2">
      <c r="A77">
        <v>23</v>
      </c>
      <c r="B77" t="s">
        <v>33</v>
      </c>
      <c r="C77" t="s">
        <v>31</v>
      </c>
      <c r="D77">
        <v>8</v>
      </c>
      <c r="E77">
        <v>7</v>
      </c>
      <c r="F77">
        <v>1</v>
      </c>
    </row>
    <row r="78" spans="1:6" x14ac:dyDescent="0.2">
      <c r="A78">
        <v>20</v>
      </c>
      <c r="B78" t="s">
        <v>33</v>
      </c>
      <c r="C78" t="s">
        <v>31</v>
      </c>
      <c r="D78">
        <v>4</v>
      </c>
      <c r="E78">
        <v>2</v>
      </c>
      <c r="F78">
        <v>0.91249999999999998</v>
      </c>
    </row>
    <row r="79" spans="1:6" x14ac:dyDescent="0.2">
      <c r="A79">
        <v>26</v>
      </c>
      <c r="B79" t="s">
        <v>33</v>
      </c>
      <c r="C79" t="s">
        <v>30</v>
      </c>
      <c r="D79">
        <v>6</v>
      </c>
      <c r="E79">
        <v>6</v>
      </c>
      <c r="F79">
        <v>0.91249999999999998</v>
      </c>
    </row>
    <row r="80" spans="1:6" x14ac:dyDescent="0.2">
      <c r="A80">
        <v>32</v>
      </c>
      <c r="B80" t="s">
        <v>33</v>
      </c>
      <c r="C80" t="s">
        <v>31</v>
      </c>
      <c r="D80">
        <v>5</v>
      </c>
      <c r="E80">
        <v>7</v>
      </c>
      <c r="F80">
        <v>0.96250000000000002</v>
      </c>
    </row>
    <row r="81" spans="1:6" x14ac:dyDescent="0.2">
      <c r="A81">
        <v>18</v>
      </c>
      <c r="B81" t="s">
        <v>33</v>
      </c>
      <c r="C81" t="s">
        <v>30</v>
      </c>
      <c r="D81">
        <v>5</v>
      </c>
      <c r="E81">
        <v>2</v>
      </c>
      <c r="F81">
        <v>0.42499999999999999</v>
      </c>
    </row>
    <row r="82" spans="1:6" x14ac:dyDescent="0.2">
      <c r="A82">
        <v>19</v>
      </c>
      <c r="B82" t="s">
        <v>34</v>
      </c>
      <c r="C82" t="s">
        <v>30</v>
      </c>
      <c r="D82">
        <v>5</v>
      </c>
      <c r="E82">
        <v>2</v>
      </c>
      <c r="F82">
        <v>1.2500000000000001E-2</v>
      </c>
    </row>
    <row r="83" spans="1:6" x14ac:dyDescent="0.2">
      <c r="A83">
        <v>29</v>
      </c>
      <c r="B83" t="s">
        <v>34</v>
      </c>
      <c r="C83" t="s">
        <v>31</v>
      </c>
      <c r="D83">
        <v>8</v>
      </c>
      <c r="E83">
        <v>7</v>
      </c>
      <c r="F83">
        <v>0.28749999999999998</v>
      </c>
    </row>
    <row r="84" spans="1:6" x14ac:dyDescent="0.2">
      <c r="A84">
        <v>20</v>
      </c>
      <c r="B84" t="s">
        <v>34</v>
      </c>
      <c r="C84" t="s">
        <v>30</v>
      </c>
      <c r="D84">
        <v>4</v>
      </c>
      <c r="E84">
        <v>2</v>
      </c>
      <c r="F84">
        <v>0.13750000000000001</v>
      </c>
    </row>
    <row r="85" spans="1:6" x14ac:dyDescent="0.2">
      <c r="A85">
        <v>20</v>
      </c>
      <c r="B85" t="s">
        <v>34</v>
      </c>
      <c r="C85" t="s">
        <v>30</v>
      </c>
      <c r="D85">
        <v>4</v>
      </c>
      <c r="E85">
        <v>2</v>
      </c>
      <c r="F85">
        <v>0</v>
      </c>
    </row>
    <row r="86" spans="1:6" x14ac:dyDescent="0.2">
      <c r="A86">
        <v>40</v>
      </c>
      <c r="B86" t="s">
        <v>34</v>
      </c>
      <c r="C86" t="s">
        <v>31</v>
      </c>
      <c r="D86">
        <v>9</v>
      </c>
      <c r="E86">
        <v>7</v>
      </c>
      <c r="F86">
        <v>0.4375</v>
      </c>
    </row>
    <row r="87" spans="1:6" x14ac:dyDescent="0.2">
      <c r="A87">
        <v>18</v>
      </c>
      <c r="B87" t="s">
        <v>34</v>
      </c>
      <c r="C87" t="s">
        <v>30</v>
      </c>
      <c r="D87">
        <v>2</v>
      </c>
      <c r="E87">
        <v>2</v>
      </c>
      <c r="F87">
        <v>0.67500000000000004</v>
      </c>
    </row>
    <row r="88" spans="1:6" x14ac:dyDescent="0.2">
      <c r="A88">
        <v>26</v>
      </c>
      <c r="B88" t="s">
        <v>34</v>
      </c>
      <c r="C88" t="s">
        <v>30</v>
      </c>
      <c r="D88">
        <v>4</v>
      </c>
      <c r="E88">
        <v>7</v>
      </c>
      <c r="F88">
        <v>0.47499999999999998</v>
      </c>
    </row>
    <row r="89" spans="1:6" x14ac:dyDescent="0.2">
      <c r="A89">
        <v>22</v>
      </c>
      <c r="B89" t="s">
        <v>34</v>
      </c>
      <c r="C89" t="s">
        <v>30</v>
      </c>
      <c r="D89">
        <v>8</v>
      </c>
      <c r="E89">
        <v>7</v>
      </c>
      <c r="F89">
        <v>0.92500000000000004</v>
      </c>
    </row>
    <row r="90" spans="1:6" x14ac:dyDescent="0.2">
      <c r="A90">
        <v>21</v>
      </c>
      <c r="B90" t="s">
        <v>34</v>
      </c>
      <c r="C90" t="s">
        <v>30</v>
      </c>
      <c r="D90">
        <v>3</v>
      </c>
      <c r="E90">
        <v>3</v>
      </c>
      <c r="F90">
        <v>0.42499999999999999</v>
      </c>
    </row>
    <row r="91" spans="1:6" x14ac:dyDescent="0.2">
      <c r="A91">
        <v>21</v>
      </c>
      <c r="B91" t="s">
        <v>34</v>
      </c>
      <c r="C91" t="s">
        <v>31</v>
      </c>
      <c r="D91">
        <v>2</v>
      </c>
      <c r="E91">
        <v>3</v>
      </c>
      <c r="F91">
        <v>0.125</v>
      </c>
    </row>
    <row r="92" spans="1:6" x14ac:dyDescent="0.2">
      <c r="A92">
        <v>19</v>
      </c>
      <c r="B92" t="s">
        <v>34</v>
      </c>
      <c r="C92" t="s">
        <v>30</v>
      </c>
      <c r="D92">
        <v>4</v>
      </c>
      <c r="E92">
        <v>2</v>
      </c>
      <c r="F92">
        <v>1</v>
      </c>
    </row>
    <row r="93" spans="1:6" x14ac:dyDescent="0.2">
      <c r="A93">
        <v>38</v>
      </c>
      <c r="B93" t="s">
        <v>34</v>
      </c>
      <c r="C93" t="s">
        <v>30</v>
      </c>
      <c r="D93">
        <v>9</v>
      </c>
      <c r="E93">
        <v>6</v>
      </c>
      <c r="F93">
        <v>0.48749999999999999</v>
      </c>
    </row>
    <row r="94" spans="1:6" x14ac:dyDescent="0.2">
      <c r="A94">
        <v>18</v>
      </c>
      <c r="B94" t="s">
        <v>34</v>
      </c>
      <c r="C94" t="s">
        <v>30</v>
      </c>
      <c r="D94">
        <v>1</v>
      </c>
      <c r="E94">
        <v>2</v>
      </c>
      <c r="F94">
        <v>0.27500000000000002</v>
      </c>
    </row>
    <row r="95" spans="1:6" x14ac:dyDescent="0.2">
      <c r="A95">
        <v>18</v>
      </c>
      <c r="B95" t="s">
        <v>34</v>
      </c>
      <c r="C95" t="s">
        <v>31</v>
      </c>
      <c r="D95">
        <v>7</v>
      </c>
      <c r="E95">
        <v>1</v>
      </c>
      <c r="F95">
        <v>0.97499999999999998</v>
      </c>
    </row>
    <row r="96" spans="1:6" x14ac:dyDescent="0.2">
      <c r="A96">
        <v>26</v>
      </c>
      <c r="B96" t="s">
        <v>34</v>
      </c>
      <c r="C96" t="s">
        <v>31</v>
      </c>
      <c r="D96">
        <v>7</v>
      </c>
      <c r="E96">
        <v>7</v>
      </c>
      <c r="F96">
        <v>0.71250000000000002</v>
      </c>
    </row>
    <row r="97" spans="1:6" x14ac:dyDescent="0.2">
      <c r="A97">
        <v>24</v>
      </c>
      <c r="B97" t="s">
        <v>34</v>
      </c>
      <c r="C97" t="s">
        <v>30</v>
      </c>
      <c r="D97">
        <v>10</v>
      </c>
      <c r="E97">
        <v>5</v>
      </c>
      <c r="F97">
        <v>0.97499999999999998</v>
      </c>
    </row>
    <row r="98" spans="1:6" x14ac:dyDescent="0.2">
      <c r="A98">
        <v>22</v>
      </c>
      <c r="B98" t="s">
        <v>34</v>
      </c>
      <c r="C98" t="s">
        <v>31</v>
      </c>
      <c r="D98">
        <v>10</v>
      </c>
      <c r="E98">
        <v>5</v>
      </c>
      <c r="F98">
        <v>0.55000000000000004</v>
      </c>
    </row>
    <row r="99" spans="1:6" x14ac:dyDescent="0.2">
      <c r="A99">
        <v>29</v>
      </c>
      <c r="B99" t="s">
        <v>34</v>
      </c>
      <c r="C99" t="s">
        <v>30</v>
      </c>
      <c r="D99">
        <v>8</v>
      </c>
      <c r="E99">
        <v>7</v>
      </c>
      <c r="F99">
        <v>0.28749999999999998</v>
      </c>
    </row>
    <row r="100" spans="1:6" x14ac:dyDescent="0.2">
      <c r="A100">
        <v>40</v>
      </c>
      <c r="B100" t="s">
        <v>34</v>
      </c>
      <c r="C100" t="s">
        <v>31</v>
      </c>
      <c r="D100">
        <v>2</v>
      </c>
      <c r="E100">
        <v>7</v>
      </c>
      <c r="F100">
        <v>0</v>
      </c>
    </row>
    <row r="101" spans="1:6" x14ac:dyDescent="0.2">
      <c r="A101">
        <v>18</v>
      </c>
      <c r="B101" t="s">
        <v>34</v>
      </c>
      <c r="C101" t="s">
        <v>31</v>
      </c>
      <c r="D101">
        <v>4</v>
      </c>
      <c r="E101">
        <v>1</v>
      </c>
      <c r="F101">
        <v>0.47499999999999998</v>
      </c>
    </row>
    <row r="102" spans="1:6" x14ac:dyDescent="0.2">
      <c r="A102">
        <v>18</v>
      </c>
      <c r="B102" t="s">
        <v>34</v>
      </c>
      <c r="C102" t="s">
        <v>30</v>
      </c>
      <c r="D102">
        <v>4</v>
      </c>
      <c r="E102">
        <v>2</v>
      </c>
      <c r="F102">
        <v>0.375</v>
      </c>
    </row>
    <row r="103" spans="1:6" x14ac:dyDescent="0.2">
      <c r="A103">
        <v>20</v>
      </c>
      <c r="B103" t="s">
        <v>34</v>
      </c>
      <c r="C103" t="s">
        <v>30</v>
      </c>
      <c r="D103">
        <v>8</v>
      </c>
      <c r="E103">
        <v>3</v>
      </c>
      <c r="F103">
        <v>0.9</v>
      </c>
    </row>
    <row r="104" spans="1:6" x14ac:dyDescent="0.2">
      <c r="A104">
        <v>22</v>
      </c>
      <c r="B104" t="s">
        <v>34</v>
      </c>
      <c r="C104" t="s">
        <v>30</v>
      </c>
      <c r="D104">
        <v>9</v>
      </c>
      <c r="E104">
        <v>5</v>
      </c>
      <c r="F104">
        <v>1</v>
      </c>
    </row>
    <row r="105" spans="1:6" x14ac:dyDescent="0.2">
      <c r="A105">
        <v>36</v>
      </c>
      <c r="B105" t="s">
        <v>34</v>
      </c>
      <c r="C105" t="s">
        <v>30</v>
      </c>
      <c r="D105">
        <v>12</v>
      </c>
      <c r="E105">
        <v>5</v>
      </c>
      <c r="F105">
        <v>0.97499999999999998</v>
      </c>
    </row>
    <row r="106" spans="1:6" x14ac:dyDescent="0.2">
      <c r="A106">
        <v>34</v>
      </c>
      <c r="B106" t="s">
        <v>34</v>
      </c>
      <c r="C106" t="s">
        <v>31</v>
      </c>
      <c r="D106">
        <v>4</v>
      </c>
      <c r="E106">
        <v>5</v>
      </c>
      <c r="F106">
        <v>0.53749999999999998</v>
      </c>
    </row>
    <row r="107" spans="1:6" x14ac:dyDescent="0.2">
      <c r="A107">
        <v>36</v>
      </c>
      <c r="B107" t="s">
        <v>34</v>
      </c>
      <c r="C107" t="s">
        <v>31</v>
      </c>
      <c r="D107">
        <v>4</v>
      </c>
      <c r="E107">
        <v>1</v>
      </c>
      <c r="F107">
        <v>0.51249999999999996</v>
      </c>
    </row>
    <row r="108" spans="1:6" x14ac:dyDescent="0.2">
      <c r="A108">
        <v>25</v>
      </c>
      <c r="B108" t="s">
        <v>34</v>
      </c>
      <c r="C108" t="s">
        <v>30</v>
      </c>
      <c r="D108">
        <v>10</v>
      </c>
      <c r="E108">
        <v>7</v>
      </c>
      <c r="F108">
        <v>1.2500000000000001E-2</v>
      </c>
    </row>
    <row r="109" spans="1:6" x14ac:dyDescent="0.2">
      <c r="A109">
        <v>26</v>
      </c>
      <c r="B109" t="s">
        <v>34</v>
      </c>
      <c r="C109" t="s">
        <v>31</v>
      </c>
      <c r="D109">
        <v>6</v>
      </c>
      <c r="E109">
        <v>6</v>
      </c>
      <c r="F109">
        <v>0.42499999999999999</v>
      </c>
    </row>
    <row r="110" spans="1:6" x14ac:dyDescent="0.2">
      <c r="A110">
        <v>35</v>
      </c>
      <c r="B110" t="s">
        <v>34</v>
      </c>
      <c r="C110" t="s">
        <v>31</v>
      </c>
      <c r="D110">
        <v>5</v>
      </c>
      <c r="E110">
        <v>3</v>
      </c>
      <c r="F110">
        <v>0.98750000000000004</v>
      </c>
    </row>
    <row r="111" spans="1:6" x14ac:dyDescent="0.2">
      <c r="A111">
        <v>22</v>
      </c>
      <c r="B111" t="s">
        <v>34</v>
      </c>
      <c r="C111" t="s">
        <v>30</v>
      </c>
      <c r="D111">
        <v>3</v>
      </c>
      <c r="E111">
        <v>5</v>
      </c>
      <c r="F111">
        <v>0.9</v>
      </c>
    </row>
    <row r="112" spans="1:6" x14ac:dyDescent="0.2">
      <c r="A112">
        <v>20</v>
      </c>
      <c r="B112" t="s">
        <v>34</v>
      </c>
      <c r="C112" t="s">
        <v>30</v>
      </c>
      <c r="D112">
        <v>8</v>
      </c>
      <c r="E112">
        <v>2</v>
      </c>
      <c r="F112">
        <v>0.6</v>
      </c>
    </row>
    <row r="113" spans="1:6" x14ac:dyDescent="0.2">
      <c r="A113">
        <v>26</v>
      </c>
      <c r="B113" t="s">
        <v>34</v>
      </c>
      <c r="C113" t="s">
        <v>30</v>
      </c>
      <c r="D113">
        <v>8</v>
      </c>
      <c r="E113">
        <v>7</v>
      </c>
      <c r="F113">
        <v>0.72499999999999998</v>
      </c>
    </row>
    <row r="114" spans="1:6" x14ac:dyDescent="0.2">
      <c r="A114">
        <v>22</v>
      </c>
      <c r="B114" t="s">
        <v>34</v>
      </c>
      <c r="C114" t="s">
        <v>30</v>
      </c>
      <c r="D114">
        <v>3</v>
      </c>
      <c r="E114">
        <v>7</v>
      </c>
      <c r="F114">
        <v>0.65</v>
      </c>
    </row>
    <row r="115" spans="1:6" x14ac:dyDescent="0.2">
      <c r="A115">
        <v>21</v>
      </c>
      <c r="B115" t="s">
        <v>34</v>
      </c>
      <c r="C115" t="s">
        <v>30</v>
      </c>
      <c r="D115">
        <v>2</v>
      </c>
      <c r="E115">
        <v>3</v>
      </c>
      <c r="F115">
        <v>0.95</v>
      </c>
    </row>
    <row r="116" spans="1:6" x14ac:dyDescent="0.2">
      <c r="A116">
        <v>18</v>
      </c>
      <c r="B116" t="s">
        <v>34</v>
      </c>
      <c r="C116" t="s">
        <v>30</v>
      </c>
      <c r="D116">
        <v>5</v>
      </c>
      <c r="E116">
        <v>2</v>
      </c>
      <c r="F116">
        <v>0.1</v>
      </c>
    </row>
    <row r="117" spans="1:6" x14ac:dyDescent="0.2">
      <c r="A117">
        <v>21</v>
      </c>
      <c r="B117" t="s">
        <v>34</v>
      </c>
      <c r="C117" t="s">
        <v>31</v>
      </c>
      <c r="D117">
        <v>4</v>
      </c>
      <c r="E117">
        <v>3</v>
      </c>
      <c r="F117">
        <v>0.41249999999999998</v>
      </c>
    </row>
    <row r="118" spans="1:6" x14ac:dyDescent="0.2">
      <c r="A118">
        <v>23</v>
      </c>
      <c r="B118" t="s">
        <v>34</v>
      </c>
      <c r="C118" t="s">
        <v>31</v>
      </c>
      <c r="D118">
        <v>4</v>
      </c>
      <c r="E118">
        <v>7</v>
      </c>
      <c r="F118">
        <v>0.66249999999999998</v>
      </c>
    </row>
    <row r="119" spans="1:6" x14ac:dyDescent="0.2">
      <c r="A119">
        <v>19</v>
      </c>
      <c r="B119" t="s">
        <v>34</v>
      </c>
      <c r="C119" t="s">
        <v>31</v>
      </c>
      <c r="D119">
        <v>2</v>
      </c>
      <c r="E119">
        <v>2</v>
      </c>
      <c r="F119">
        <v>0.73750000000000004</v>
      </c>
    </row>
    <row r="120" spans="1:6" x14ac:dyDescent="0.2">
      <c r="A120">
        <v>23</v>
      </c>
      <c r="B120" t="s">
        <v>34</v>
      </c>
      <c r="C120" t="s">
        <v>30</v>
      </c>
      <c r="D120">
        <v>6</v>
      </c>
      <c r="E120">
        <v>5</v>
      </c>
      <c r="F120">
        <v>0.8</v>
      </c>
    </row>
    <row r="121" spans="1:6" x14ac:dyDescent="0.2">
      <c r="A121">
        <v>25</v>
      </c>
      <c r="B121" t="s">
        <v>34</v>
      </c>
      <c r="C121" t="s">
        <v>31</v>
      </c>
      <c r="D121">
        <v>12</v>
      </c>
      <c r="E121">
        <v>7</v>
      </c>
      <c r="F121">
        <v>0.86250000000000004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1"/>
  <sheetViews>
    <sheetView workbookViewId="0">
      <selection activeCell="R62" sqref="R62"/>
    </sheetView>
  </sheetViews>
  <sheetFormatPr baseColWidth="10" defaultRowHeight="16" x14ac:dyDescent="0.2"/>
  <cols>
    <col min="1" max="1" width="21.5" customWidth="1"/>
    <col min="2" max="2" width="22.6640625" customWidth="1"/>
    <col min="3" max="4" width="12.5" bestFit="1" customWidth="1"/>
    <col min="7" max="7" width="12.83203125" bestFit="1" customWidth="1"/>
    <col min="11" max="11" width="12.1640625" bestFit="1" customWidth="1"/>
    <col min="13" max="13" width="15.5" bestFit="1" customWidth="1"/>
    <col min="15" max="15" width="13.5" bestFit="1" customWidth="1"/>
    <col min="16" max="16" width="12" bestFit="1" customWidth="1"/>
  </cols>
  <sheetData>
    <row r="1" spans="1:16" x14ac:dyDescent="0.2">
      <c r="A1" t="s">
        <v>8</v>
      </c>
      <c r="B1" t="s">
        <v>9</v>
      </c>
      <c r="C1" t="s">
        <v>89</v>
      </c>
      <c r="D1" t="s">
        <v>90</v>
      </c>
      <c r="E1" t="s">
        <v>108</v>
      </c>
      <c r="F1" t="s">
        <v>112</v>
      </c>
    </row>
    <row r="2" spans="1:16" x14ac:dyDescent="0.2">
      <c r="A2">
        <v>6.5451999999999996E-2</v>
      </c>
      <c r="B2">
        <v>2.9832999999999998</v>
      </c>
      <c r="C2">
        <v>-9.6611000000000002E-2</v>
      </c>
      <c r="D2">
        <v>0.75741000000000003</v>
      </c>
      <c r="E2">
        <v>0.49120000000000003</v>
      </c>
      <c r="F2">
        <v>0.58828999999999998</v>
      </c>
      <c r="G2">
        <f>B2-A2</f>
        <v>2.9178479999999998</v>
      </c>
      <c r="H2">
        <f>D2-C2</f>
        <v>0.85402100000000003</v>
      </c>
      <c r="J2" t="s">
        <v>59</v>
      </c>
      <c r="K2" s="3">
        <f>_xlfn.T.TEST(A2:A121,B2:B121,2,2)</f>
        <v>9.7518337298165812E-13</v>
      </c>
      <c r="N2" t="s">
        <v>39</v>
      </c>
      <c r="O2" t="s">
        <v>40</v>
      </c>
      <c r="P2" t="s">
        <v>105</v>
      </c>
    </row>
    <row r="3" spans="1:16" x14ac:dyDescent="0.2">
      <c r="A3">
        <v>0.64102999999999999</v>
      </c>
      <c r="B3">
        <v>4.6538000000000004</v>
      </c>
      <c r="C3">
        <v>-0.15273999999999999</v>
      </c>
      <c r="D3">
        <v>0.36735000000000001</v>
      </c>
      <c r="E3">
        <v>0.47466000000000003</v>
      </c>
      <c r="F3">
        <v>0.61007999999999996</v>
      </c>
      <c r="G3">
        <f t="shared" ref="G3:G66" si="0">B3-A3</f>
        <v>4.0127700000000006</v>
      </c>
      <c r="H3">
        <f t="shared" ref="H3:H66" si="1">D3-C3</f>
        <v>0.52008999999999994</v>
      </c>
      <c r="J3" t="s">
        <v>107</v>
      </c>
      <c r="K3">
        <v>0.973607</v>
      </c>
      <c r="M3" t="s">
        <v>41</v>
      </c>
      <c r="N3">
        <f>AVERAGE(A2:A121)</f>
        <v>3.7005614916666678</v>
      </c>
      <c r="O3">
        <f>_xlfn.STDEV.S(A2:A121)/SQRT(COUNT(A2:A121))</f>
        <v>0.2803416867590886</v>
      </c>
      <c r="P3">
        <f>_xlfn.STDEV.S(A2:A121)</f>
        <v>3.0709893129400037</v>
      </c>
    </row>
    <row r="4" spans="1:16" x14ac:dyDescent="0.2">
      <c r="A4">
        <v>2.4910000000000001</v>
      </c>
      <c r="B4">
        <v>8.9236000000000004</v>
      </c>
      <c r="C4">
        <v>0.45710000000000001</v>
      </c>
      <c r="D4">
        <v>0.78571999999999997</v>
      </c>
      <c r="E4">
        <v>0.55711999999999995</v>
      </c>
      <c r="F4">
        <v>0.62292000000000003</v>
      </c>
      <c r="G4">
        <f t="shared" si="0"/>
        <v>6.4326000000000008</v>
      </c>
      <c r="H4">
        <f t="shared" si="1"/>
        <v>0.32861999999999997</v>
      </c>
      <c r="M4" t="s">
        <v>42</v>
      </c>
      <c r="N4">
        <f>AVERAGE(B2:B121)</f>
        <v>7.1927969999999952</v>
      </c>
      <c r="O4">
        <f>_xlfn.STDEV.S(B2:B121)/SQRT(COUNT(B2:B121))</f>
        <v>0.36856462690791164</v>
      </c>
      <c r="P4">
        <f>_xlfn.STDEV.S(B2:B121)</f>
        <v>4.0374232011187745</v>
      </c>
    </row>
    <row r="5" spans="1:16" x14ac:dyDescent="0.2">
      <c r="A5">
        <v>3.4862000000000002</v>
      </c>
      <c r="B5">
        <v>7.7037000000000004</v>
      </c>
      <c r="C5">
        <v>0.60007999999999995</v>
      </c>
      <c r="D5">
        <v>1.8090999999999999</v>
      </c>
      <c r="E5">
        <v>0.60241</v>
      </c>
      <c r="F5">
        <v>0.77237</v>
      </c>
      <c r="G5">
        <f t="shared" si="0"/>
        <v>4.2175000000000002</v>
      </c>
      <c r="H5">
        <f t="shared" si="1"/>
        <v>1.20902</v>
      </c>
    </row>
    <row r="6" spans="1:16" x14ac:dyDescent="0.2">
      <c r="A6">
        <v>0.72916999999999998</v>
      </c>
      <c r="B6">
        <v>1.8403</v>
      </c>
      <c r="C6">
        <v>0.52971000000000001</v>
      </c>
      <c r="D6">
        <v>1.0782</v>
      </c>
      <c r="E6">
        <v>0.54630000000000001</v>
      </c>
      <c r="F6">
        <v>0.66857999999999995</v>
      </c>
      <c r="G6">
        <f t="shared" si="0"/>
        <v>1.1111300000000002</v>
      </c>
      <c r="H6">
        <f t="shared" si="1"/>
        <v>0.54849000000000003</v>
      </c>
    </row>
    <row r="7" spans="1:16" x14ac:dyDescent="0.2">
      <c r="A7">
        <v>3.0758000000000001</v>
      </c>
      <c r="B7">
        <v>5.3648999999999996</v>
      </c>
      <c r="C7">
        <v>1.0903</v>
      </c>
      <c r="D7">
        <v>1.2261</v>
      </c>
      <c r="E7">
        <v>0.62221000000000004</v>
      </c>
      <c r="F7">
        <v>0.64829000000000003</v>
      </c>
      <c r="G7">
        <f t="shared" si="0"/>
        <v>2.2890999999999995</v>
      </c>
      <c r="H7">
        <f t="shared" si="1"/>
        <v>0.13579999999999992</v>
      </c>
    </row>
    <row r="8" spans="1:16" x14ac:dyDescent="0.2">
      <c r="A8">
        <v>0.95089000000000001</v>
      </c>
      <c r="B8">
        <v>9.2268000000000008</v>
      </c>
      <c r="C8">
        <v>0.17613000000000001</v>
      </c>
      <c r="D8">
        <v>1.7611000000000001</v>
      </c>
      <c r="E8">
        <v>0.54440999999999995</v>
      </c>
      <c r="F8">
        <v>0.74148000000000003</v>
      </c>
      <c r="G8">
        <f t="shared" si="0"/>
        <v>8.2759100000000014</v>
      </c>
      <c r="H8">
        <f t="shared" si="1"/>
        <v>1.5849700000000002</v>
      </c>
    </row>
    <row r="9" spans="1:16" x14ac:dyDescent="0.2">
      <c r="A9">
        <v>1.0780000000000001</v>
      </c>
      <c r="B9">
        <v>8.5481999999999996</v>
      </c>
      <c r="C9">
        <v>2.7012999999999999E-4</v>
      </c>
      <c r="D9">
        <v>0.91951000000000005</v>
      </c>
      <c r="E9">
        <v>0.50649999999999995</v>
      </c>
      <c r="F9">
        <v>0.63693</v>
      </c>
      <c r="G9">
        <f t="shared" si="0"/>
        <v>7.4701999999999993</v>
      </c>
      <c r="H9">
        <f t="shared" si="1"/>
        <v>0.91923987000000007</v>
      </c>
    </row>
    <row r="10" spans="1:16" x14ac:dyDescent="0.2">
      <c r="A10">
        <v>9.0056999999999992</v>
      </c>
      <c r="B10">
        <v>14.9886</v>
      </c>
      <c r="C10">
        <v>1.2462</v>
      </c>
      <c r="D10">
        <v>1.0971</v>
      </c>
      <c r="E10">
        <v>0.72529999999999994</v>
      </c>
      <c r="F10">
        <v>0.68067999999999995</v>
      </c>
      <c r="G10">
        <f t="shared" si="0"/>
        <v>5.9829000000000008</v>
      </c>
      <c r="H10">
        <f t="shared" si="1"/>
        <v>-0.14910000000000001</v>
      </c>
    </row>
    <row r="11" spans="1:16" x14ac:dyDescent="0.2">
      <c r="A11">
        <v>11.744300000000001</v>
      </c>
      <c r="B11">
        <v>13.418200000000001</v>
      </c>
      <c r="C11">
        <v>1.8991</v>
      </c>
      <c r="D11">
        <v>2.1505000000000001</v>
      </c>
      <c r="E11">
        <v>0.76304000000000005</v>
      </c>
      <c r="F11">
        <v>0.76561999999999997</v>
      </c>
      <c r="G11">
        <f t="shared" si="0"/>
        <v>1.6738999999999997</v>
      </c>
      <c r="H11">
        <f t="shared" si="1"/>
        <v>0.25140000000000007</v>
      </c>
    </row>
    <row r="12" spans="1:16" x14ac:dyDescent="0.2">
      <c r="A12">
        <v>5.8429000000000002</v>
      </c>
      <c r="B12">
        <v>10.3254</v>
      </c>
      <c r="C12">
        <v>0.69160999999999995</v>
      </c>
      <c r="D12">
        <v>0.93813999999999997</v>
      </c>
      <c r="E12">
        <v>0.66161999999999999</v>
      </c>
      <c r="F12">
        <v>0.65137999999999996</v>
      </c>
      <c r="G12">
        <f t="shared" si="0"/>
        <v>4.4824999999999999</v>
      </c>
      <c r="H12">
        <f t="shared" si="1"/>
        <v>0.24653000000000003</v>
      </c>
    </row>
    <row r="13" spans="1:16" x14ac:dyDescent="0.2">
      <c r="A13">
        <v>7.4104999999999999</v>
      </c>
      <c r="B13">
        <v>11.4442</v>
      </c>
      <c r="C13">
        <v>1.0653999999999999</v>
      </c>
      <c r="D13">
        <v>1.1769000000000001</v>
      </c>
      <c r="E13">
        <v>0.67115999999999998</v>
      </c>
      <c r="F13">
        <v>0.66939000000000004</v>
      </c>
      <c r="G13">
        <f t="shared" si="0"/>
        <v>4.0337000000000005</v>
      </c>
      <c r="H13">
        <f t="shared" si="1"/>
        <v>0.11150000000000015</v>
      </c>
    </row>
    <row r="14" spans="1:16" x14ac:dyDescent="0.2">
      <c r="A14">
        <v>1.2903</v>
      </c>
      <c r="B14">
        <v>6.5164999999999997</v>
      </c>
      <c r="C14">
        <v>1.1346000000000001</v>
      </c>
      <c r="D14">
        <v>1.3857999999999999</v>
      </c>
      <c r="E14">
        <v>0.57970999999999995</v>
      </c>
      <c r="F14">
        <v>0.68123</v>
      </c>
      <c r="G14">
        <f t="shared" si="0"/>
        <v>5.2261999999999995</v>
      </c>
      <c r="H14">
        <f t="shared" si="1"/>
        <v>0.25119999999999987</v>
      </c>
    </row>
    <row r="15" spans="1:16" x14ac:dyDescent="0.2">
      <c r="A15">
        <v>2.5548999999999999</v>
      </c>
      <c r="B15">
        <v>8.7929999999999993</v>
      </c>
      <c r="C15">
        <v>0.55611999999999995</v>
      </c>
      <c r="D15">
        <v>0.78251999999999999</v>
      </c>
      <c r="E15">
        <v>0.57142999999999999</v>
      </c>
      <c r="F15">
        <v>0.63610999999999995</v>
      </c>
      <c r="G15">
        <f t="shared" si="0"/>
        <v>6.2380999999999993</v>
      </c>
      <c r="H15">
        <f t="shared" si="1"/>
        <v>0.22640000000000005</v>
      </c>
    </row>
    <row r="16" spans="1:16" x14ac:dyDescent="0.2">
      <c r="A16">
        <v>4.2164999999999999</v>
      </c>
      <c r="B16">
        <v>2.3384999999999998</v>
      </c>
      <c r="C16">
        <v>0.81018999999999997</v>
      </c>
      <c r="D16">
        <v>1.0468</v>
      </c>
      <c r="E16">
        <v>0.66925999999999997</v>
      </c>
      <c r="F16">
        <v>0.67</v>
      </c>
      <c r="G16">
        <f t="shared" si="0"/>
        <v>-1.8780000000000001</v>
      </c>
      <c r="H16">
        <f t="shared" si="1"/>
        <v>0.23660999999999999</v>
      </c>
    </row>
    <row r="17" spans="1:16" x14ac:dyDescent="0.2">
      <c r="A17">
        <v>5.9351000000000003</v>
      </c>
      <c r="B17">
        <v>12.5686</v>
      </c>
      <c r="C17">
        <v>0.94355999999999995</v>
      </c>
      <c r="D17">
        <v>1.7159</v>
      </c>
      <c r="E17">
        <v>0.64656999999999998</v>
      </c>
      <c r="F17">
        <v>0.72799999999999998</v>
      </c>
      <c r="G17">
        <f t="shared" si="0"/>
        <v>6.6334999999999997</v>
      </c>
      <c r="H17">
        <f t="shared" si="1"/>
        <v>0.77234000000000003</v>
      </c>
    </row>
    <row r="18" spans="1:16" x14ac:dyDescent="0.2">
      <c r="A18">
        <v>1.3649</v>
      </c>
      <c r="B18">
        <v>4.3701999999999996</v>
      </c>
      <c r="C18">
        <v>0.18614</v>
      </c>
      <c r="D18">
        <v>0.88178000000000001</v>
      </c>
      <c r="E18">
        <v>0.44983000000000001</v>
      </c>
      <c r="F18">
        <v>0.62202999999999997</v>
      </c>
      <c r="G18">
        <f t="shared" si="0"/>
        <v>3.0052999999999996</v>
      </c>
      <c r="H18">
        <f t="shared" si="1"/>
        <v>0.69564000000000004</v>
      </c>
    </row>
    <row r="19" spans="1:16" x14ac:dyDescent="0.2">
      <c r="A19">
        <v>0.73392999999999997</v>
      </c>
      <c r="B19">
        <v>3.2667999999999999</v>
      </c>
      <c r="C19">
        <v>-0.12683</v>
      </c>
      <c r="D19">
        <v>0.73370999999999997</v>
      </c>
      <c r="E19">
        <v>0.54412000000000005</v>
      </c>
      <c r="F19">
        <v>0.64595000000000002</v>
      </c>
      <c r="G19">
        <f t="shared" si="0"/>
        <v>2.53287</v>
      </c>
      <c r="H19">
        <f t="shared" si="1"/>
        <v>0.86053999999999997</v>
      </c>
    </row>
    <row r="20" spans="1:16" x14ac:dyDescent="0.2">
      <c r="A20">
        <v>2.3613</v>
      </c>
      <c r="B20">
        <v>2.9036</v>
      </c>
      <c r="C20">
        <v>0.85146999999999995</v>
      </c>
      <c r="D20">
        <v>1.2204999999999999</v>
      </c>
      <c r="E20">
        <v>0.59301000000000004</v>
      </c>
      <c r="F20">
        <v>0.65193000000000001</v>
      </c>
      <c r="G20">
        <f t="shared" si="0"/>
        <v>0.5423</v>
      </c>
      <c r="H20">
        <f t="shared" si="1"/>
        <v>0.36902999999999997</v>
      </c>
    </row>
    <row r="21" spans="1:16" x14ac:dyDescent="0.2">
      <c r="A21">
        <v>1.5310999999999999</v>
      </c>
      <c r="B21">
        <v>4.8335999999999997</v>
      </c>
      <c r="C21">
        <v>0.76107000000000002</v>
      </c>
      <c r="D21">
        <v>1.1738999999999999</v>
      </c>
      <c r="E21">
        <v>0.55025000000000002</v>
      </c>
      <c r="F21">
        <v>0.67081000000000002</v>
      </c>
      <c r="G21">
        <f t="shared" si="0"/>
        <v>3.3024999999999998</v>
      </c>
      <c r="H21">
        <f t="shared" si="1"/>
        <v>0.41282999999999992</v>
      </c>
    </row>
    <row r="22" spans="1:16" x14ac:dyDescent="0.2">
      <c r="A22">
        <v>5.5073999999999996</v>
      </c>
      <c r="B22">
        <v>12.247199999999999</v>
      </c>
      <c r="C22">
        <v>1.0979000000000001</v>
      </c>
      <c r="D22">
        <v>1.8735999999999999</v>
      </c>
      <c r="E22">
        <v>0.63827</v>
      </c>
      <c r="F22">
        <v>0.77166000000000001</v>
      </c>
      <c r="G22">
        <f t="shared" si="0"/>
        <v>6.7397999999999998</v>
      </c>
      <c r="H22">
        <f t="shared" si="1"/>
        <v>0.77569999999999983</v>
      </c>
    </row>
    <row r="23" spans="1:16" x14ac:dyDescent="0.2">
      <c r="A23">
        <v>3.7801999999999998</v>
      </c>
      <c r="B23">
        <v>11.1386</v>
      </c>
      <c r="C23">
        <v>0.94769999999999999</v>
      </c>
      <c r="D23">
        <v>2.1646000000000001</v>
      </c>
      <c r="E23">
        <v>0.70689000000000002</v>
      </c>
      <c r="F23">
        <v>0.8135</v>
      </c>
      <c r="G23">
        <f t="shared" si="0"/>
        <v>7.3584000000000005</v>
      </c>
      <c r="H23">
        <f t="shared" si="1"/>
        <v>1.2169000000000001</v>
      </c>
    </row>
    <row r="24" spans="1:16" x14ac:dyDescent="0.2">
      <c r="A24">
        <v>0.42221999999999998</v>
      </c>
      <c r="B24">
        <v>6.7111000000000001</v>
      </c>
      <c r="C24">
        <v>9.1532000000000002E-2</v>
      </c>
      <c r="D24">
        <v>0.75539000000000001</v>
      </c>
      <c r="E24">
        <v>0.49443999999999999</v>
      </c>
      <c r="F24">
        <v>0.58592</v>
      </c>
      <c r="G24">
        <f t="shared" si="0"/>
        <v>6.2888799999999998</v>
      </c>
      <c r="H24">
        <f t="shared" si="1"/>
        <v>0.66385800000000006</v>
      </c>
    </row>
    <row r="25" spans="1:16" x14ac:dyDescent="0.2">
      <c r="A25">
        <v>0.68650999999999995</v>
      </c>
      <c r="B25">
        <v>3.4563000000000001</v>
      </c>
      <c r="C25">
        <v>-0.39911000000000002</v>
      </c>
      <c r="D25">
        <v>0.67029000000000005</v>
      </c>
      <c r="E25">
        <v>0.49404999999999999</v>
      </c>
      <c r="F25">
        <v>0.59528999999999999</v>
      </c>
      <c r="G25">
        <f t="shared" si="0"/>
        <v>2.7697900000000004</v>
      </c>
      <c r="H25">
        <f t="shared" si="1"/>
        <v>1.0694000000000001</v>
      </c>
    </row>
    <row r="26" spans="1:16" x14ac:dyDescent="0.2">
      <c r="A26">
        <v>6.0336999999999996</v>
      </c>
      <c r="B26">
        <v>10.703200000000001</v>
      </c>
      <c r="C26">
        <v>1.6742999999999999</v>
      </c>
      <c r="D26">
        <v>1.5878000000000001</v>
      </c>
      <c r="E26">
        <v>0.74104999999999999</v>
      </c>
      <c r="F26">
        <v>0.73675999999999997</v>
      </c>
      <c r="G26">
        <f t="shared" si="0"/>
        <v>4.6695000000000011</v>
      </c>
      <c r="H26">
        <f t="shared" si="1"/>
        <v>-8.6499999999999799E-2</v>
      </c>
    </row>
    <row r="27" spans="1:16" x14ac:dyDescent="0.2">
      <c r="A27">
        <v>5.6063000000000001</v>
      </c>
      <c r="B27">
        <v>5.5522999999999998</v>
      </c>
      <c r="C27">
        <v>1.0774999999999999</v>
      </c>
      <c r="D27">
        <v>0.91159000000000001</v>
      </c>
      <c r="E27">
        <v>0.61282999999999999</v>
      </c>
      <c r="F27">
        <v>0.63919000000000004</v>
      </c>
      <c r="G27">
        <f t="shared" si="0"/>
        <v>-5.400000000000027E-2</v>
      </c>
      <c r="H27">
        <f t="shared" si="1"/>
        <v>-0.16590999999999989</v>
      </c>
    </row>
    <row r="28" spans="1:16" x14ac:dyDescent="0.2">
      <c r="A28">
        <v>1.6709000000000001</v>
      </c>
      <c r="B28">
        <v>0.35375000000000001</v>
      </c>
      <c r="C28">
        <v>0.54037999999999997</v>
      </c>
      <c r="D28">
        <v>-0.47693000000000002</v>
      </c>
      <c r="E28">
        <v>0.56759999999999999</v>
      </c>
      <c r="F28">
        <v>0.47100999999999998</v>
      </c>
      <c r="G28">
        <f t="shared" si="0"/>
        <v>-1.31715</v>
      </c>
      <c r="H28">
        <f t="shared" si="1"/>
        <v>-1.0173099999999999</v>
      </c>
    </row>
    <row r="29" spans="1:16" x14ac:dyDescent="0.2">
      <c r="A29">
        <v>3.4824000000000002</v>
      </c>
      <c r="B29">
        <v>7.2302999999999997</v>
      </c>
      <c r="C29">
        <v>0.31985000000000002</v>
      </c>
      <c r="D29">
        <v>0.10285</v>
      </c>
      <c r="E29">
        <v>0.60772999999999999</v>
      </c>
      <c r="F29">
        <v>0.51636000000000004</v>
      </c>
      <c r="G29">
        <f t="shared" si="0"/>
        <v>3.7478999999999996</v>
      </c>
      <c r="H29">
        <f t="shared" si="1"/>
        <v>-0.21700000000000003</v>
      </c>
    </row>
    <row r="30" spans="1:16" x14ac:dyDescent="0.2">
      <c r="A30">
        <v>4.3635999999999999</v>
      </c>
      <c r="B30">
        <v>9.1533999999999995</v>
      </c>
      <c r="C30">
        <v>0.79583999999999999</v>
      </c>
      <c r="D30">
        <v>1.4761</v>
      </c>
      <c r="E30">
        <v>0.61151</v>
      </c>
      <c r="F30">
        <v>0.74111000000000005</v>
      </c>
      <c r="G30">
        <f t="shared" si="0"/>
        <v>4.7897999999999996</v>
      </c>
      <c r="H30">
        <f t="shared" si="1"/>
        <v>0.68025999999999998</v>
      </c>
    </row>
    <row r="31" spans="1:16" x14ac:dyDescent="0.2">
      <c r="A31">
        <v>3.6433</v>
      </c>
      <c r="B31">
        <v>7.8194999999999997</v>
      </c>
      <c r="C31">
        <v>1.0190999999999999</v>
      </c>
      <c r="D31">
        <v>1.1889000000000001</v>
      </c>
      <c r="E31">
        <v>0.58282</v>
      </c>
      <c r="F31">
        <v>0.64073999999999998</v>
      </c>
      <c r="G31">
        <f t="shared" si="0"/>
        <v>4.1761999999999997</v>
      </c>
      <c r="H31">
        <f t="shared" si="1"/>
        <v>0.16980000000000017</v>
      </c>
    </row>
    <row r="32" spans="1:16" x14ac:dyDescent="0.2">
      <c r="A32">
        <v>3.6124999999999998</v>
      </c>
      <c r="B32">
        <v>6.3875000000000002</v>
      </c>
      <c r="C32">
        <v>0.69547000000000003</v>
      </c>
      <c r="D32">
        <v>1.0699000000000001</v>
      </c>
      <c r="E32">
        <v>0.63187000000000004</v>
      </c>
      <c r="F32">
        <v>0.69674000000000003</v>
      </c>
      <c r="G32">
        <f t="shared" si="0"/>
        <v>2.7750000000000004</v>
      </c>
      <c r="H32">
        <f t="shared" si="1"/>
        <v>0.37443000000000004</v>
      </c>
      <c r="J32" t="s">
        <v>59</v>
      </c>
      <c r="K32" s="3">
        <f>_xlfn.T.TEST(C2:C121,D2:D121,2,2)</f>
        <v>3.1625774225712655E-7</v>
      </c>
      <c r="N32" t="s">
        <v>39</v>
      </c>
      <c r="O32" t="s">
        <v>40</v>
      </c>
      <c r="P32" t="s">
        <v>105</v>
      </c>
    </row>
    <row r="33" spans="1:16" x14ac:dyDescent="0.2">
      <c r="A33">
        <v>2.6200999999999999</v>
      </c>
      <c r="B33">
        <v>4.3780000000000001</v>
      </c>
      <c r="C33">
        <v>0.67088000000000003</v>
      </c>
      <c r="D33">
        <v>0.76154999999999995</v>
      </c>
      <c r="E33">
        <v>0.55239000000000005</v>
      </c>
      <c r="F33">
        <v>0.58633000000000002</v>
      </c>
      <c r="G33">
        <f t="shared" si="0"/>
        <v>1.7579000000000002</v>
      </c>
      <c r="H33">
        <f t="shared" si="1"/>
        <v>9.0669999999999917E-2</v>
      </c>
      <c r="J33" t="s">
        <v>107</v>
      </c>
      <c r="K33">
        <v>0.67944800000000005</v>
      </c>
      <c r="M33" t="s">
        <v>91</v>
      </c>
      <c r="N33">
        <f>AVERAGE(C2:C121)</f>
        <v>0.7606588685833332</v>
      </c>
      <c r="O33">
        <f>_xlfn.STDEV.S(C2:C121)/SQRT(COUNT(C2:C121))</f>
        <v>4.8172503360711827E-2</v>
      </c>
      <c r="P33">
        <f>_xlfn.STDEV.S(C2:C121)</f>
        <v>0.52770333484310583</v>
      </c>
    </row>
    <row r="34" spans="1:16" x14ac:dyDescent="0.2">
      <c r="A34">
        <v>2.0630000000000002</v>
      </c>
      <c r="B34">
        <v>5.4181999999999997</v>
      </c>
      <c r="C34">
        <v>0.55730999999999997</v>
      </c>
      <c r="D34">
        <v>1.073</v>
      </c>
      <c r="E34">
        <v>0.57447000000000004</v>
      </c>
      <c r="F34">
        <v>0.70050000000000001</v>
      </c>
      <c r="G34">
        <f t="shared" si="0"/>
        <v>3.3551999999999995</v>
      </c>
      <c r="H34">
        <f t="shared" si="1"/>
        <v>0.51568999999999998</v>
      </c>
      <c r="M34" t="s">
        <v>92</v>
      </c>
      <c r="N34">
        <f>AVERAGE(D2:D121)</f>
        <v>1.11583375</v>
      </c>
      <c r="O34">
        <f>_xlfn.STDEV.S(D2:D121)/SQRT(COUNT(D2:D121))</f>
        <v>4.7261910223604646E-2</v>
      </c>
      <c r="P34">
        <f>_xlfn.STDEV.S(D2:D121)</f>
        <v>0.5177282868050459</v>
      </c>
    </row>
    <row r="35" spans="1:16" x14ac:dyDescent="0.2">
      <c r="A35">
        <v>1.5378000000000001</v>
      </c>
      <c r="B35">
        <v>3.5882000000000001</v>
      </c>
      <c r="C35">
        <v>0.74063999999999997</v>
      </c>
      <c r="D35">
        <v>0.93810000000000004</v>
      </c>
      <c r="E35">
        <v>0.55361000000000005</v>
      </c>
      <c r="F35">
        <v>0.60975000000000001</v>
      </c>
      <c r="G35">
        <f t="shared" si="0"/>
        <v>2.0503999999999998</v>
      </c>
      <c r="H35">
        <f t="shared" si="1"/>
        <v>0.19746000000000008</v>
      </c>
    </row>
    <row r="36" spans="1:16" x14ac:dyDescent="0.2">
      <c r="A36">
        <v>0.29127999999999998</v>
      </c>
      <c r="B36">
        <v>4.0547000000000004</v>
      </c>
      <c r="C36">
        <v>0.16400999999999999</v>
      </c>
      <c r="D36">
        <v>0.25436999999999999</v>
      </c>
      <c r="E36">
        <v>0.49675000000000002</v>
      </c>
      <c r="F36">
        <v>0.51515</v>
      </c>
      <c r="G36">
        <f t="shared" si="0"/>
        <v>3.7634200000000004</v>
      </c>
      <c r="H36">
        <f t="shared" si="1"/>
        <v>9.0359999999999996E-2</v>
      </c>
    </row>
    <row r="37" spans="1:16" x14ac:dyDescent="0.2">
      <c r="A37">
        <v>1.2182999999999999</v>
      </c>
      <c r="B37">
        <v>0.88095000000000001</v>
      </c>
      <c r="C37">
        <v>2.8736999999999999E-3</v>
      </c>
      <c r="D37">
        <v>0.35966999999999999</v>
      </c>
      <c r="E37">
        <v>0.46428999999999998</v>
      </c>
      <c r="F37">
        <v>0.51361000000000001</v>
      </c>
      <c r="G37">
        <f t="shared" si="0"/>
        <v>-0.33734999999999993</v>
      </c>
      <c r="H37">
        <f t="shared" si="1"/>
        <v>0.35679630000000001</v>
      </c>
    </row>
    <row r="38" spans="1:16" x14ac:dyDescent="0.2">
      <c r="A38">
        <v>6.5301</v>
      </c>
      <c r="B38">
        <v>8.5164000000000009</v>
      </c>
      <c r="C38">
        <v>1.8559000000000001</v>
      </c>
      <c r="D38">
        <v>1.9964999999999999</v>
      </c>
      <c r="E38">
        <v>0.76093999999999995</v>
      </c>
      <c r="F38">
        <v>0.79207000000000005</v>
      </c>
      <c r="G38">
        <f t="shared" si="0"/>
        <v>1.9863000000000008</v>
      </c>
      <c r="H38">
        <f t="shared" si="1"/>
        <v>0.14059999999999984</v>
      </c>
    </row>
    <row r="39" spans="1:16" x14ac:dyDescent="0.2">
      <c r="A39">
        <v>1.8403</v>
      </c>
      <c r="B39">
        <v>0.12605</v>
      </c>
      <c r="C39">
        <v>0.53656000000000004</v>
      </c>
      <c r="D39">
        <v>0.43378</v>
      </c>
      <c r="E39">
        <v>0.55361000000000005</v>
      </c>
      <c r="F39">
        <v>0.54510000000000003</v>
      </c>
      <c r="G39">
        <f t="shared" si="0"/>
        <v>-1.7142500000000001</v>
      </c>
      <c r="H39">
        <f t="shared" si="1"/>
        <v>-0.10278000000000004</v>
      </c>
    </row>
    <row r="40" spans="1:16" x14ac:dyDescent="0.2">
      <c r="A40">
        <v>4.4630999999999998</v>
      </c>
      <c r="B40">
        <v>5.3522999999999996</v>
      </c>
      <c r="C40">
        <v>0.85968999999999995</v>
      </c>
      <c r="D40">
        <v>0.93159000000000003</v>
      </c>
      <c r="E40">
        <v>0.63458999999999999</v>
      </c>
      <c r="F40">
        <v>0.64631000000000005</v>
      </c>
      <c r="G40">
        <f t="shared" si="0"/>
        <v>0.88919999999999977</v>
      </c>
      <c r="H40">
        <f t="shared" si="1"/>
        <v>7.1900000000000075E-2</v>
      </c>
    </row>
    <row r="41" spans="1:16" x14ac:dyDescent="0.2">
      <c r="A41">
        <v>3.9590000000000001</v>
      </c>
      <c r="B41">
        <v>6.7545999999999999</v>
      </c>
      <c r="C41">
        <v>0.96287999999999996</v>
      </c>
      <c r="D41">
        <v>1.3701000000000001</v>
      </c>
      <c r="E41">
        <v>0.67161999999999999</v>
      </c>
      <c r="F41">
        <v>0.66862999999999995</v>
      </c>
      <c r="G41">
        <f t="shared" si="0"/>
        <v>2.7955999999999999</v>
      </c>
      <c r="H41">
        <f t="shared" si="1"/>
        <v>0.40722000000000014</v>
      </c>
    </row>
    <row r="42" spans="1:16" x14ac:dyDescent="0.2">
      <c r="A42">
        <v>3.2679</v>
      </c>
      <c r="B42">
        <v>6.2727000000000004</v>
      </c>
      <c r="C42">
        <v>0.98133999999999999</v>
      </c>
      <c r="D42">
        <v>0.97165999999999997</v>
      </c>
      <c r="E42">
        <v>0.67254999999999998</v>
      </c>
      <c r="F42">
        <v>0.65168999999999999</v>
      </c>
      <c r="G42">
        <f t="shared" si="0"/>
        <v>3.0048000000000004</v>
      </c>
      <c r="H42">
        <f t="shared" si="1"/>
        <v>-9.6800000000000219E-3</v>
      </c>
    </row>
    <row r="43" spans="1:16" x14ac:dyDescent="0.2">
      <c r="A43">
        <v>0.94133999999999995</v>
      </c>
      <c r="B43">
        <v>7.4931000000000001</v>
      </c>
      <c r="C43">
        <v>0.39633000000000002</v>
      </c>
      <c r="D43">
        <v>0.88341999999999998</v>
      </c>
      <c r="E43">
        <v>0.54152999999999996</v>
      </c>
      <c r="F43">
        <v>0.64334999999999998</v>
      </c>
      <c r="G43">
        <f t="shared" si="0"/>
        <v>6.5517599999999998</v>
      </c>
      <c r="H43">
        <f t="shared" si="1"/>
        <v>0.48708999999999997</v>
      </c>
    </row>
    <row r="44" spans="1:16" x14ac:dyDescent="0.2">
      <c r="A44">
        <v>0.48015999999999998</v>
      </c>
      <c r="B44">
        <v>6.4920999999999998</v>
      </c>
      <c r="C44">
        <v>0.18792</v>
      </c>
      <c r="D44">
        <v>1.3946000000000001</v>
      </c>
      <c r="E44">
        <v>0.50992000000000004</v>
      </c>
      <c r="F44">
        <v>0.70845000000000002</v>
      </c>
      <c r="G44">
        <f t="shared" si="0"/>
        <v>6.0119400000000001</v>
      </c>
      <c r="H44">
        <f t="shared" si="1"/>
        <v>1.20668</v>
      </c>
    </row>
    <row r="45" spans="1:16" x14ac:dyDescent="0.2">
      <c r="A45">
        <v>1.7875000000000001</v>
      </c>
      <c r="B45">
        <v>4.0250000000000004</v>
      </c>
      <c r="C45">
        <v>0.27209</v>
      </c>
      <c r="D45">
        <v>0.42296</v>
      </c>
      <c r="E45">
        <v>0.55125000000000002</v>
      </c>
      <c r="F45">
        <v>0.56806999999999996</v>
      </c>
      <c r="G45">
        <f t="shared" si="0"/>
        <v>2.2375000000000003</v>
      </c>
      <c r="H45">
        <f t="shared" si="1"/>
        <v>0.15087</v>
      </c>
    </row>
    <row r="46" spans="1:16" x14ac:dyDescent="0.2">
      <c r="A46">
        <v>6.5316000000000001</v>
      </c>
      <c r="B46">
        <v>15.292999999999999</v>
      </c>
      <c r="C46">
        <v>1.246</v>
      </c>
      <c r="D46">
        <v>1.5027999999999999</v>
      </c>
      <c r="E46">
        <v>0.71338000000000001</v>
      </c>
      <c r="F46">
        <v>0.69140000000000001</v>
      </c>
      <c r="G46">
        <f t="shared" si="0"/>
        <v>8.7613999999999983</v>
      </c>
      <c r="H46">
        <f t="shared" si="1"/>
        <v>0.25679999999999992</v>
      </c>
    </row>
    <row r="47" spans="1:16" x14ac:dyDescent="0.2">
      <c r="A47">
        <v>7.9705000000000004</v>
      </c>
      <c r="B47">
        <v>8.4177</v>
      </c>
      <c r="C47">
        <v>1.7706</v>
      </c>
      <c r="D47">
        <v>2.294</v>
      </c>
      <c r="E47">
        <v>0.75582000000000005</v>
      </c>
      <c r="F47">
        <v>0.81552999999999998</v>
      </c>
      <c r="G47">
        <f t="shared" si="0"/>
        <v>0.4471999999999996</v>
      </c>
      <c r="H47">
        <f t="shared" si="1"/>
        <v>0.52340000000000009</v>
      </c>
    </row>
    <row r="48" spans="1:16" x14ac:dyDescent="0.2">
      <c r="A48">
        <v>2.0028999999999999</v>
      </c>
      <c r="B48">
        <v>2.2048000000000001</v>
      </c>
      <c r="C48">
        <v>0.16574</v>
      </c>
      <c r="D48">
        <v>0.59867000000000004</v>
      </c>
      <c r="E48">
        <v>0.60202999999999995</v>
      </c>
      <c r="F48">
        <v>0.57564000000000004</v>
      </c>
      <c r="G48">
        <f t="shared" si="0"/>
        <v>0.20190000000000019</v>
      </c>
      <c r="H48">
        <f t="shared" si="1"/>
        <v>0.43293000000000004</v>
      </c>
    </row>
    <row r="49" spans="1:15" x14ac:dyDescent="0.2">
      <c r="A49">
        <v>3.0952000000000002</v>
      </c>
      <c r="B49">
        <v>2.9285999999999999</v>
      </c>
      <c r="C49">
        <v>0.69188000000000005</v>
      </c>
      <c r="D49">
        <v>0.76326000000000005</v>
      </c>
      <c r="E49">
        <v>0.63061999999999996</v>
      </c>
      <c r="F49">
        <v>0.61114999999999997</v>
      </c>
      <c r="G49">
        <f t="shared" si="0"/>
        <v>-0.1666000000000003</v>
      </c>
      <c r="H49">
        <f t="shared" si="1"/>
        <v>7.1379999999999999E-2</v>
      </c>
    </row>
    <row r="50" spans="1:15" x14ac:dyDescent="0.2">
      <c r="A50">
        <v>3.0556000000000001</v>
      </c>
      <c r="B50">
        <v>7.8464</v>
      </c>
      <c r="C50">
        <v>1.7084999999999999</v>
      </c>
      <c r="D50">
        <v>1.3943000000000001</v>
      </c>
      <c r="E50">
        <v>0.71077999999999997</v>
      </c>
      <c r="F50">
        <v>0.73892999999999998</v>
      </c>
      <c r="G50">
        <f t="shared" si="0"/>
        <v>4.7907999999999999</v>
      </c>
      <c r="H50">
        <f t="shared" si="1"/>
        <v>-0.31419999999999981</v>
      </c>
    </row>
    <row r="51" spans="1:15" x14ac:dyDescent="0.2">
      <c r="A51">
        <v>8.4700000000000006</v>
      </c>
      <c r="B51">
        <v>7.73</v>
      </c>
      <c r="C51">
        <v>1.0922000000000001</v>
      </c>
      <c r="D51">
        <v>1.1779999999999999</v>
      </c>
      <c r="E51">
        <v>0.68200000000000005</v>
      </c>
      <c r="F51">
        <v>0.72524</v>
      </c>
      <c r="G51">
        <f t="shared" si="0"/>
        <v>-0.74000000000000021</v>
      </c>
      <c r="H51">
        <f t="shared" si="1"/>
        <v>8.5799999999999876E-2</v>
      </c>
    </row>
    <row r="52" spans="1:15" x14ac:dyDescent="0.2">
      <c r="A52">
        <v>0.26386999999999999</v>
      </c>
      <c r="B52">
        <v>6.2</v>
      </c>
      <c r="C52">
        <v>-6.1005999999999998E-2</v>
      </c>
      <c r="D52">
        <v>1.512</v>
      </c>
      <c r="E52">
        <v>0.50688999999999995</v>
      </c>
      <c r="F52">
        <v>0.73285</v>
      </c>
      <c r="G52">
        <f t="shared" si="0"/>
        <v>5.9361300000000004</v>
      </c>
      <c r="H52">
        <f t="shared" si="1"/>
        <v>1.5730059999999999</v>
      </c>
    </row>
    <row r="53" spans="1:15" x14ac:dyDescent="0.2">
      <c r="A53">
        <v>5.6</v>
      </c>
      <c r="B53">
        <v>6</v>
      </c>
      <c r="C53">
        <v>1.5165</v>
      </c>
      <c r="D53">
        <v>1.2433000000000001</v>
      </c>
      <c r="E53">
        <v>0.70333000000000001</v>
      </c>
      <c r="F53">
        <v>0.72258999999999995</v>
      </c>
      <c r="G53">
        <f t="shared" si="0"/>
        <v>0.40000000000000036</v>
      </c>
      <c r="H53">
        <f t="shared" si="1"/>
        <v>-0.27319999999999989</v>
      </c>
    </row>
    <row r="54" spans="1:15" x14ac:dyDescent="0.2">
      <c r="A54">
        <v>2.5547</v>
      </c>
      <c r="B54">
        <v>6.0841000000000003</v>
      </c>
      <c r="C54">
        <v>0.76985000000000003</v>
      </c>
      <c r="D54">
        <v>1.4825999999999999</v>
      </c>
      <c r="E54">
        <v>0.60328000000000004</v>
      </c>
      <c r="F54">
        <v>0.74395999999999995</v>
      </c>
      <c r="G54">
        <f t="shared" si="0"/>
        <v>3.5294000000000003</v>
      </c>
      <c r="H54">
        <f t="shared" si="1"/>
        <v>0.71274999999999988</v>
      </c>
    </row>
    <row r="55" spans="1:15" x14ac:dyDescent="0.2">
      <c r="A55">
        <v>12.704800000000001</v>
      </c>
      <c r="B55">
        <v>21.495200000000001</v>
      </c>
      <c r="C55">
        <v>1.5553999999999999</v>
      </c>
      <c r="D55">
        <v>2.3599000000000001</v>
      </c>
      <c r="E55">
        <v>0.7873</v>
      </c>
      <c r="F55">
        <v>0.84704000000000002</v>
      </c>
      <c r="G55">
        <f t="shared" si="0"/>
        <v>8.7904</v>
      </c>
      <c r="H55">
        <f t="shared" si="1"/>
        <v>0.80450000000000021</v>
      </c>
    </row>
    <row r="56" spans="1:15" x14ac:dyDescent="0.2">
      <c r="A56">
        <v>6.8125</v>
      </c>
      <c r="B56">
        <v>14.291700000000001</v>
      </c>
      <c r="C56">
        <v>1.6183000000000001</v>
      </c>
      <c r="D56">
        <v>2.0034000000000001</v>
      </c>
      <c r="E56">
        <v>0.71614999999999995</v>
      </c>
      <c r="F56">
        <v>0.78305999999999998</v>
      </c>
      <c r="G56">
        <f t="shared" si="0"/>
        <v>7.4792000000000005</v>
      </c>
      <c r="H56">
        <f t="shared" si="1"/>
        <v>0.3851</v>
      </c>
    </row>
    <row r="57" spans="1:15" x14ac:dyDescent="0.2">
      <c r="A57">
        <v>1.6792</v>
      </c>
      <c r="B57">
        <v>2.2332000000000001</v>
      </c>
      <c r="C57">
        <v>-0.45507999999999998</v>
      </c>
      <c r="D57">
        <v>0.70557000000000003</v>
      </c>
      <c r="E57">
        <v>0.41653000000000001</v>
      </c>
      <c r="F57">
        <v>0.6663</v>
      </c>
      <c r="G57">
        <f t="shared" si="0"/>
        <v>0.55400000000000005</v>
      </c>
      <c r="H57">
        <f t="shared" si="1"/>
        <v>1.16065</v>
      </c>
    </row>
    <row r="58" spans="1:15" x14ac:dyDescent="0.2">
      <c r="A58">
        <v>7.8186999999999998</v>
      </c>
      <c r="B58">
        <v>13.139099999999999</v>
      </c>
      <c r="C58">
        <v>1.4109</v>
      </c>
      <c r="D58">
        <v>1.1858</v>
      </c>
      <c r="E58">
        <v>0.65137999999999996</v>
      </c>
      <c r="F58">
        <v>0.63271999999999995</v>
      </c>
      <c r="G58">
        <f t="shared" si="0"/>
        <v>5.3203999999999994</v>
      </c>
      <c r="H58">
        <f t="shared" si="1"/>
        <v>-0.22510000000000008</v>
      </c>
    </row>
    <row r="59" spans="1:15" x14ac:dyDescent="0.2">
      <c r="A59">
        <v>2.6667000000000001</v>
      </c>
      <c r="B59">
        <v>3.0889000000000002</v>
      </c>
      <c r="C59">
        <v>0.80322000000000005</v>
      </c>
      <c r="D59">
        <v>0.79866999999999999</v>
      </c>
      <c r="E59">
        <v>0.61851999999999996</v>
      </c>
      <c r="F59">
        <v>0.61778</v>
      </c>
      <c r="G59">
        <f t="shared" si="0"/>
        <v>0.42220000000000013</v>
      </c>
      <c r="H59">
        <f t="shared" si="1"/>
        <v>-4.550000000000054E-3</v>
      </c>
    </row>
    <row r="60" spans="1:15" x14ac:dyDescent="0.2">
      <c r="A60">
        <v>5.6542000000000003</v>
      </c>
      <c r="B60">
        <v>6.4237000000000002</v>
      </c>
      <c r="C60">
        <v>1.1615</v>
      </c>
      <c r="D60">
        <v>1.5086999999999999</v>
      </c>
      <c r="E60">
        <v>0.64154</v>
      </c>
      <c r="F60">
        <v>0.65703999999999996</v>
      </c>
      <c r="G60">
        <f t="shared" si="0"/>
        <v>0.76949999999999985</v>
      </c>
      <c r="H60">
        <f t="shared" si="1"/>
        <v>0.34719999999999995</v>
      </c>
    </row>
    <row r="61" spans="1:15" x14ac:dyDescent="0.2">
      <c r="A61">
        <v>1.3035000000000001</v>
      </c>
      <c r="B61">
        <v>3.8439999999999999</v>
      </c>
      <c r="C61">
        <v>1.0216000000000001</v>
      </c>
      <c r="D61">
        <v>0.84802</v>
      </c>
      <c r="E61">
        <v>0.64768999999999999</v>
      </c>
      <c r="F61">
        <v>0.65600000000000003</v>
      </c>
      <c r="G61">
        <f t="shared" si="0"/>
        <v>2.5404999999999998</v>
      </c>
      <c r="H61">
        <f t="shared" si="1"/>
        <v>-0.17358000000000007</v>
      </c>
      <c r="J61" t="s">
        <v>59</v>
      </c>
      <c r="K61" s="4">
        <f>_xlfn.T.TEST(E2:E121,F2:F121,2,2)</f>
        <v>5.8799386736673812E-8</v>
      </c>
      <c r="N61" t="s">
        <v>39</v>
      </c>
      <c r="O61" t="s">
        <v>40</v>
      </c>
    </row>
    <row r="62" spans="1:15" x14ac:dyDescent="0.2">
      <c r="A62">
        <v>1.8935</v>
      </c>
      <c r="B62">
        <v>1.8514999999999999</v>
      </c>
      <c r="C62">
        <v>-7.2535999999999998E-3</v>
      </c>
      <c r="D62">
        <v>-0.20091999999999999</v>
      </c>
      <c r="E62">
        <v>0.45136999999999999</v>
      </c>
      <c r="F62">
        <v>0.48504000000000003</v>
      </c>
      <c r="G62">
        <f t="shared" si="0"/>
        <v>-4.2000000000000037E-2</v>
      </c>
      <c r="H62">
        <f t="shared" si="1"/>
        <v>-0.19366639999999999</v>
      </c>
      <c r="M62" t="s">
        <v>93</v>
      </c>
      <c r="N62">
        <f>AVERAGE(E2:E121)</f>
        <v>0.60397041666666673</v>
      </c>
      <c r="O62">
        <f>_xlfn.STDEV.S(E2:E121)/SQRT(COUNT(E2:E121))</f>
        <v>7.3660505158206595E-3</v>
      </c>
    </row>
    <row r="63" spans="1:15" x14ac:dyDescent="0.2">
      <c r="A63">
        <v>0.83714</v>
      </c>
      <c r="B63">
        <v>8.2485999999999997</v>
      </c>
      <c r="C63">
        <v>0.1038</v>
      </c>
      <c r="D63">
        <v>0.73982000000000003</v>
      </c>
      <c r="E63">
        <v>0.53200000000000003</v>
      </c>
      <c r="F63">
        <v>0.61197999999999997</v>
      </c>
      <c r="G63">
        <f t="shared" si="0"/>
        <v>7.4114599999999999</v>
      </c>
      <c r="H63">
        <f t="shared" si="1"/>
        <v>0.63602000000000003</v>
      </c>
      <c r="M63" t="s">
        <v>94</v>
      </c>
      <c r="N63">
        <f>AVERAGE(F2:F121)</f>
        <v>0.66128433333333336</v>
      </c>
      <c r="O63">
        <f>_xlfn.STDEV.S(F2:F121)/SQRT(COUNT(F2:F121))</f>
        <v>7.1043354141633163E-3</v>
      </c>
    </row>
    <row r="64" spans="1:15" x14ac:dyDescent="0.2">
      <c r="A64">
        <v>0.47159000000000001</v>
      </c>
      <c r="B64">
        <v>1.4801</v>
      </c>
      <c r="C64">
        <v>0.23519000000000001</v>
      </c>
      <c r="D64">
        <v>-0.21631</v>
      </c>
      <c r="E64">
        <v>0.45169999999999999</v>
      </c>
      <c r="F64">
        <v>0.47476000000000002</v>
      </c>
      <c r="G64">
        <f t="shared" si="0"/>
        <v>1.00851</v>
      </c>
      <c r="H64">
        <f t="shared" si="1"/>
        <v>-0.45150000000000001</v>
      </c>
    </row>
    <row r="65" spans="1:8" x14ac:dyDescent="0.2">
      <c r="A65">
        <v>1.284</v>
      </c>
      <c r="B65">
        <v>1.7142999999999999</v>
      </c>
      <c r="C65">
        <v>0.78456999999999999</v>
      </c>
      <c r="D65">
        <v>0.69147999999999998</v>
      </c>
      <c r="E65">
        <v>0.57579999999999998</v>
      </c>
      <c r="F65">
        <v>0.58926000000000001</v>
      </c>
      <c r="G65">
        <f t="shared" si="0"/>
        <v>0.4302999999999999</v>
      </c>
      <c r="H65">
        <f t="shared" si="1"/>
        <v>-9.3090000000000006E-2</v>
      </c>
    </row>
    <row r="66" spans="1:8" x14ac:dyDescent="0.2">
      <c r="A66">
        <v>0.90666999999999998</v>
      </c>
      <c r="B66">
        <v>9.3289000000000009</v>
      </c>
      <c r="C66">
        <v>0.14366999999999999</v>
      </c>
      <c r="D66">
        <v>1.3295999999999999</v>
      </c>
      <c r="E66">
        <v>0.52710999999999997</v>
      </c>
      <c r="F66">
        <v>0.68186000000000002</v>
      </c>
      <c r="G66">
        <f t="shared" si="0"/>
        <v>8.4222300000000008</v>
      </c>
      <c r="H66">
        <f t="shared" si="1"/>
        <v>1.1859299999999999</v>
      </c>
    </row>
    <row r="67" spans="1:8" x14ac:dyDescent="0.2">
      <c r="A67">
        <v>4.0356000000000003E-2</v>
      </c>
      <c r="B67">
        <v>0.19083</v>
      </c>
      <c r="C67">
        <v>-0.16830999999999999</v>
      </c>
      <c r="D67">
        <v>0.21151</v>
      </c>
      <c r="E67">
        <v>0.47093000000000002</v>
      </c>
      <c r="F67">
        <v>0.54520999999999997</v>
      </c>
      <c r="G67">
        <f t="shared" ref="G67:G121" si="2">B67-A67</f>
        <v>0.150474</v>
      </c>
      <c r="H67">
        <f t="shared" ref="H67:H121" si="3">D67-C67</f>
        <v>0.37981999999999999</v>
      </c>
    </row>
    <row r="68" spans="1:8" x14ac:dyDescent="0.2">
      <c r="A68">
        <v>2.1621000000000001</v>
      </c>
      <c r="B68">
        <v>8.8421000000000003</v>
      </c>
      <c r="C68">
        <v>0.40856999999999999</v>
      </c>
      <c r="D68">
        <v>0.96592</v>
      </c>
      <c r="E68">
        <v>0.55705000000000005</v>
      </c>
      <c r="F68">
        <v>0.66691</v>
      </c>
      <c r="G68">
        <f t="shared" si="2"/>
        <v>6.68</v>
      </c>
      <c r="H68">
        <f t="shared" si="3"/>
        <v>0.55735000000000001</v>
      </c>
    </row>
    <row r="69" spans="1:8" x14ac:dyDescent="0.2">
      <c r="A69">
        <v>1.4984</v>
      </c>
      <c r="B69">
        <v>3.371</v>
      </c>
      <c r="C69">
        <v>0.66961999999999999</v>
      </c>
      <c r="D69">
        <v>1.1637</v>
      </c>
      <c r="E69">
        <v>0.57506000000000002</v>
      </c>
      <c r="F69">
        <v>0.64381999999999995</v>
      </c>
      <c r="G69">
        <f t="shared" si="2"/>
        <v>1.8726</v>
      </c>
      <c r="H69">
        <f t="shared" si="3"/>
        <v>0.49407999999999996</v>
      </c>
    </row>
    <row r="70" spans="1:8" x14ac:dyDescent="0.2">
      <c r="A70">
        <v>0.87463000000000002</v>
      </c>
      <c r="B70">
        <v>1.5209999999999999</v>
      </c>
      <c r="C70">
        <v>0.24471999999999999</v>
      </c>
      <c r="D70">
        <v>0.37658999999999998</v>
      </c>
      <c r="E70">
        <v>0.49919000000000002</v>
      </c>
      <c r="F70">
        <v>0.50068000000000001</v>
      </c>
      <c r="G70">
        <f t="shared" si="2"/>
        <v>0.64636999999999989</v>
      </c>
      <c r="H70">
        <f t="shared" si="3"/>
        <v>0.13186999999999999</v>
      </c>
    </row>
    <row r="71" spans="1:8" x14ac:dyDescent="0.2">
      <c r="A71">
        <v>0.47731000000000001</v>
      </c>
      <c r="B71">
        <v>4.1360999999999999</v>
      </c>
      <c r="C71">
        <v>0.45194000000000001</v>
      </c>
      <c r="D71">
        <v>1.0798000000000001</v>
      </c>
      <c r="E71">
        <v>0.50756000000000001</v>
      </c>
      <c r="F71">
        <v>0.61541000000000001</v>
      </c>
      <c r="G71">
        <f t="shared" si="2"/>
        <v>3.6587899999999998</v>
      </c>
      <c r="H71">
        <f t="shared" si="3"/>
        <v>0.62786000000000008</v>
      </c>
    </row>
    <row r="72" spans="1:8" x14ac:dyDescent="0.2">
      <c r="A72">
        <v>7.3940000000000001</v>
      </c>
      <c r="B72">
        <v>10.321099999999999</v>
      </c>
      <c r="C72">
        <v>1.1349</v>
      </c>
      <c r="D72">
        <v>1.6177999999999999</v>
      </c>
      <c r="E72">
        <v>0.69064999999999999</v>
      </c>
      <c r="F72">
        <v>0.76422000000000001</v>
      </c>
      <c r="G72">
        <f t="shared" si="2"/>
        <v>2.9270999999999994</v>
      </c>
      <c r="H72">
        <f t="shared" si="3"/>
        <v>0.48289999999999988</v>
      </c>
    </row>
    <row r="73" spans="1:8" x14ac:dyDescent="0.2">
      <c r="A73">
        <v>0.44683</v>
      </c>
      <c r="B73">
        <v>7.5519999999999996</v>
      </c>
      <c r="C73">
        <v>0.36027999999999999</v>
      </c>
      <c r="D73">
        <v>1.5737000000000001</v>
      </c>
      <c r="E73">
        <v>0.51054999999999995</v>
      </c>
      <c r="F73">
        <v>0.75327</v>
      </c>
      <c r="G73">
        <f t="shared" si="2"/>
        <v>7.1051699999999993</v>
      </c>
      <c r="H73">
        <f t="shared" si="3"/>
        <v>1.2134200000000002</v>
      </c>
    </row>
    <row r="74" spans="1:8" x14ac:dyDescent="0.2">
      <c r="A74">
        <v>2.1446999999999998</v>
      </c>
      <c r="B74">
        <v>9.3149999999999995</v>
      </c>
      <c r="C74">
        <v>0.37285000000000001</v>
      </c>
      <c r="D74">
        <v>0.85924</v>
      </c>
      <c r="E74">
        <v>0.56074000000000002</v>
      </c>
      <c r="F74">
        <v>0.64744000000000002</v>
      </c>
      <c r="G74">
        <f t="shared" si="2"/>
        <v>7.1702999999999992</v>
      </c>
      <c r="H74">
        <f t="shared" si="3"/>
        <v>0.48638999999999999</v>
      </c>
    </row>
    <row r="75" spans="1:8" x14ac:dyDescent="0.2">
      <c r="A75">
        <v>13.222200000000001</v>
      </c>
      <c r="B75">
        <v>12.6652</v>
      </c>
      <c r="C75">
        <v>1.5707</v>
      </c>
      <c r="D75">
        <v>1.4588000000000001</v>
      </c>
      <c r="E75">
        <v>0.72968</v>
      </c>
      <c r="F75">
        <v>0.71428999999999998</v>
      </c>
      <c r="G75">
        <f t="shared" si="2"/>
        <v>-0.55700000000000038</v>
      </c>
      <c r="H75">
        <f t="shared" si="3"/>
        <v>-0.11189999999999989</v>
      </c>
    </row>
    <row r="76" spans="1:8" x14ac:dyDescent="0.2">
      <c r="A76">
        <v>3.6533000000000002</v>
      </c>
      <c r="B76">
        <v>8.3110999999999997</v>
      </c>
      <c r="C76">
        <v>0.83816999999999997</v>
      </c>
      <c r="D76">
        <v>1.2359</v>
      </c>
      <c r="E76">
        <v>0.59436999999999995</v>
      </c>
      <c r="F76">
        <v>0.65337000000000001</v>
      </c>
      <c r="G76">
        <f t="shared" si="2"/>
        <v>4.6577999999999999</v>
      </c>
      <c r="H76">
        <f t="shared" si="3"/>
        <v>0.39773000000000003</v>
      </c>
    </row>
    <row r="77" spans="1:8" x14ac:dyDescent="0.2">
      <c r="A77">
        <v>3.4889000000000001</v>
      </c>
      <c r="B77">
        <v>9.5777999999999999</v>
      </c>
      <c r="C77">
        <v>0.86553000000000002</v>
      </c>
      <c r="D77">
        <v>1.4316</v>
      </c>
      <c r="E77">
        <v>0.57630000000000003</v>
      </c>
      <c r="F77">
        <v>0.70898000000000005</v>
      </c>
      <c r="G77">
        <f t="shared" si="2"/>
        <v>6.0888999999999998</v>
      </c>
      <c r="H77">
        <f t="shared" si="3"/>
        <v>0.56606999999999996</v>
      </c>
    </row>
    <row r="78" spans="1:8" x14ac:dyDescent="0.2">
      <c r="A78">
        <v>6.5888999999999998</v>
      </c>
      <c r="B78">
        <v>9.8556000000000008</v>
      </c>
      <c r="C78">
        <v>0.81250999999999995</v>
      </c>
      <c r="D78">
        <v>1.1024</v>
      </c>
      <c r="E78">
        <v>0.63407000000000002</v>
      </c>
      <c r="F78">
        <v>0.69516</v>
      </c>
      <c r="G78">
        <f t="shared" si="2"/>
        <v>3.266700000000001</v>
      </c>
      <c r="H78">
        <f t="shared" si="3"/>
        <v>0.28989000000000009</v>
      </c>
    </row>
    <row r="79" spans="1:8" x14ac:dyDescent="0.2">
      <c r="A79">
        <v>5.1388999999999996</v>
      </c>
      <c r="B79">
        <v>1.48</v>
      </c>
      <c r="C79">
        <v>1.2493000000000001</v>
      </c>
      <c r="D79">
        <v>0.77273000000000003</v>
      </c>
      <c r="E79">
        <v>0.72084000000000004</v>
      </c>
      <c r="F79">
        <v>0.58762999999999999</v>
      </c>
      <c r="G79">
        <f t="shared" si="2"/>
        <v>-3.6588999999999996</v>
      </c>
      <c r="H79">
        <f t="shared" si="3"/>
        <v>-0.47657000000000005</v>
      </c>
    </row>
    <row r="80" spans="1:8" x14ac:dyDescent="0.2">
      <c r="A80">
        <v>4.0355999999999996</v>
      </c>
      <c r="B80">
        <v>11.528600000000001</v>
      </c>
      <c r="C80">
        <v>0.52168999999999999</v>
      </c>
      <c r="D80">
        <v>1.8075000000000001</v>
      </c>
      <c r="E80">
        <v>0.61046</v>
      </c>
      <c r="F80">
        <v>0.80608999999999997</v>
      </c>
      <c r="G80">
        <f t="shared" si="2"/>
        <v>7.4930000000000012</v>
      </c>
      <c r="H80">
        <f t="shared" si="3"/>
        <v>1.2858100000000001</v>
      </c>
    </row>
    <row r="81" spans="1:8" x14ac:dyDescent="0.2">
      <c r="A81">
        <v>3.8624999999999998</v>
      </c>
      <c r="B81">
        <v>8.5</v>
      </c>
      <c r="C81">
        <v>1.0467</v>
      </c>
      <c r="D81">
        <v>0.86024999999999996</v>
      </c>
      <c r="E81">
        <v>0.65719000000000005</v>
      </c>
      <c r="F81">
        <v>0.66427000000000003</v>
      </c>
      <c r="G81">
        <f t="shared" si="2"/>
        <v>4.6375000000000002</v>
      </c>
      <c r="H81">
        <f t="shared" si="3"/>
        <v>-0.18645</v>
      </c>
    </row>
    <row r="82" spans="1:8" x14ac:dyDescent="0.2">
      <c r="A82">
        <v>6.6444000000000001</v>
      </c>
      <c r="B82">
        <v>9.1555999999999997</v>
      </c>
      <c r="C82">
        <v>1.0078</v>
      </c>
      <c r="D82">
        <v>1.3264</v>
      </c>
      <c r="E82">
        <v>0.67110999999999998</v>
      </c>
      <c r="F82">
        <v>0.67352000000000001</v>
      </c>
      <c r="G82">
        <f t="shared" si="2"/>
        <v>2.5111999999999997</v>
      </c>
      <c r="H82">
        <f t="shared" si="3"/>
        <v>0.31859999999999999</v>
      </c>
    </row>
    <row r="83" spans="1:8" x14ac:dyDescent="0.2">
      <c r="A83">
        <v>4.8221999999999996</v>
      </c>
      <c r="B83">
        <v>10.666700000000001</v>
      </c>
      <c r="C83">
        <v>1.0229999999999999</v>
      </c>
      <c r="D83">
        <v>1.3998999999999999</v>
      </c>
      <c r="E83">
        <v>0.68703999999999998</v>
      </c>
      <c r="F83">
        <v>0.74385999999999997</v>
      </c>
      <c r="G83">
        <f t="shared" si="2"/>
        <v>5.8445000000000009</v>
      </c>
      <c r="H83">
        <f t="shared" si="3"/>
        <v>0.37690000000000001</v>
      </c>
    </row>
    <row r="84" spans="1:8" x14ac:dyDescent="0.2">
      <c r="A84">
        <v>1.948</v>
      </c>
      <c r="B84">
        <v>3.5259999999999998</v>
      </c>
      <c r="C84">
        <v>1.3701000000000001</v>
      </c>
      <c r="D84">
        <v>0.97260000000000002</v>
      </c>
      <c r="E84">
        <v>0.52941000000000005</v>
      </c>
      <c r="F84">
        <v>0.69069999999999998</v>
      </c>
      <c r="G84">
        <f t="shared" si="2"/>
        <v>1.5779999999999998</v>
      </c>
      <c r="H84">
        <f t="shared" si="3"/>
        <v>-0.39750000000000008</v>
      </c>
    </row>
    <row r="85" spans="1:8" x14ac:dyDescent="0.2">
      <c r="A85">
        <v>3.0911</v>
      </c>
      <c r="B85">
        <v>8.077</v>
      </c>
      <c r="C85">
        <v>0.64610999999999996</v>
      </c>
      <c r="D85">
        <v>0.57959000000000005</v>
      </c>
      <c r="E85">
        <v>0.61199999999999999</v>
      </c>
      <c r="F85">
        <v>0.59221999999999997</v>
      </c>
      <c r="G85">
        <f t="shared" si="2"/>
        <v>4.9859</v>
      </c>
      <c r="H85">
        <f t="shared" si="3"/>
        <v>-6.6519999999999913E-2</v>
      </c>
    </row>
    <row r="86" spans="1:8" x14ac:dyDescent="0.2">
      <c r="A86">
        <v>0.13333</v>
      </c>
      <c r="B86">
        <v>1.6111</v>
      </c>
      <c r="C86">
        <v>0.30842000000000003</v>
      </c>
      <c r="D86">
        <v>0.53417999999999999</v>
      </c>
      <c r="E86">
        <v>0.52741000000000005</v>
      </c>
      <c r="F86">
        <v>0.55110999999999999</v>
      </c>
      <c r="G86">
        <f t="shared" si="2"/>
        <v>1.47777</v>
      </c>
      <c r="H86">
        <f t="shared" si="3"/>
        <v>0.22575999999999996</v>
      </c>
    </row>
    <row r="87" spans="1:8" x14ac:dyDescent="0.2">
      <c r="A87">
        <v>3.76</v>
      </c>
      <c r="B87">
        <v>7.7732999999999999</v>
      </c>
      <c r="C87">
        <v>1.3255999999999999</v>
      </c>
      <c r="D87">
        <v>1.9739</v>
      </c>
      <c r="E87">
        <v>0.64919000000000004</v>
      </c>
      <c r="F87">
        <v>0.7208</v>
      </c>
      <c r="G87">
        <f t="shared" si="2"/>
        <v>4.0133000000000001</v>
      </c>
      <c r="H87">
        <f t="shared" si="3"/>
        <v>0.6483000000000001</v>
      </c>
    </row>
    <row r="88" spans="1:8" x14ac:dyDescent="0.2">
      <c r="A88">
        <v>4.5601000000000003</v>
      </c>
      <c r="B88">
        <v>6.1664000000000003</v>
      </c>
      <c r="C88">
        <v>1.0006999999999999</v>
      </c>
      <c r="D88">
        <v>1.4333</v>
      </c>
      <c r="E88">
        <v>0.71504000000000001</v>
      </c>
      <c r="F88">
        <v>0.71704000000000001</v>
      </c>
      <c r="G88">
        <f t="shared" si="2"/>
        <v>1.6063000000000001</v>
      </c>
      <c r="H88">
        <f t="shared" si="3"/>
        <v>0.4326000000000001</v>
      </c>
    </row>
    <row r="89" spans="1:8" x14ac:dyDescent="0.2">
      <c r="A89">
        <v>0.94967000000000001</v>
      </c>
      <c r="B89">
        <v>8.2202999999999999</v>
      </c>
      <c r="C89">
        <v>5.2368999999999999E-2</v>
      </c>
      <c r="D89">
        <v>1.3128</v>
      </c>
      <c r="E89">
        <v>0.58245999999999998</v>
      </c>
      <c r="F89">
        <v>0.72753999999999996</v>
      </c>
      <c r="G89">
        <f t="shared" si="2"/>
        <v>7.2706299999999997</v>
      </c>
      <c r="H89">
        <f t="shared" si="3"/>
        <v>1.2604310000000001</v>
      </c>
    </row>
    <row r="90" spans="1:8" x14ac:dyDescent="0.2">
      <c r="A90">
        <v>1.8062</v>
      </c>
      <c r="B90">
        <v>10.5436</v>
      </c>
      <c r="C90">
        <v>0.55132000000000003</v>
      </c>
      <c r="D90">
        <v>1.1319999999999999</v>
      </c>
      <c r="E90">
        <v>0.56106</v>
      </c>
      <c r="F90">
        <v>0.63563999999999998</v>
      </c>
      <c r="G90">
        <f t="shared" si="2"/>
        <v>8.7373999999999992</v>
      </c>
      <c r="H90">
        <f t="shared" si="3"/>
        <v>0.58067999999999986</v>
      </c>
    </row>
    <row r="91" spans="1:8" x14ac:dyDescent="0.2">
      <c r="A91">
        <v>1.2677</v>
      </c>
      <c r="B91">
        <v>3.3433999999999999</v>
      </c>
      <c r="C91">
        <v>0.24531</v>
      </c>
      <c r="D91">
        <v>0.40024999999999999</v>
      </c>
      <c r="E91">
        <v>0.53113999999999995</v>
      </c>
      <c r="F91">
        <v>0.49925999999999998</v>
      </c>
      <c r="G91">
        <f t="shared" si="2"/>
        <v>2.0756999999999999</v>
      </c>
      <c r="H91">
        <f t="shared" si="3"/>
        <v>0.15493999999999999</v>
      </c>
    </row>
    <row r="92" spans="1:8" x14ac:dyDescent="0.2">
      <c r="A92">
        <v>1.1110999999999999E-2</v>
      </c>
      <c r="B92">
        <v>4.5221999999999998</v>
      </c>
      <c r="C92">
        <v>-0.15756999999999999</v>
      </c>
      <c r="D92">
        <v>1.5238</v>
      </c>
      <c r="E92">
        <v>0.50370000000000004</v>
      </c>
      <c r="F92">
        <v>0.77947</v>
      </c>
      <c r="G92">
        <f t="shared" si="2"/>
        <v>4.5110890000000001</v>
      </c>
      <c r="H92">
        <f t="shared" si="3"/>
        <v>1.68137</v>
      </c>
    </row>
    <row r="93" spans="1:8" x14ac:dyDescent="0.2">
      <c r="A93">
        <v>6.875</v>
      </c>
      <c r="B93">
        <v>4.2840999999999996</v>
      </c>
      <c r="C93">
        <v>0.81415000000000004</v>
      </c>
      <c r="D93">
        <v>1.0935999999999999</v>
      </c>
      <c r="E93">
        <v>0.61931999999999998</v>
      </c>
      <c r="F93">
        <v>0.63500999999999996</v>
      </c>
      <c r="G93">
        <f t="shared" si="2"/>
        <v>-2.5909000000000004</v>
      </c>
      <c r="H93">
        <f t="shared" si="3"/>
        <v>0.27944999999999987</v>
      </c>
    </row>
    <row r="94" spans="1:8" x14ac:dyDescent="0.2">
      <c r="A94">
        <v>4.6790000000000003</v>
      </c>
      <c r="B94">
        <v>7.4534000000000002</v>
      </c>
      <c r="C94">
        <v>0.70328000000000002</v>
      </c>
      <c r="D94">
        <v>1.7121999999999999</v>
      </c>
      <c r="E94">
        <v>0.61907000000000001</v>
      </c>
      <c r="F94">
        <v>0.73111000000000004</v>
      </c>
      <c r="G94">
        <f t="shared" si="2"/>
        <v>2.7744</v>
      </c>
      <c r="H94">
        <f t="shared" si="3"/>
        <v>1.0089199999999998</v>
      </c>
    </row>
    <row r="95" spans="1:8" x14ac:dyDescent="0.2">
      <c r="A95">
        <v>4.93</v>
      </c>
      <c r="B95">
        <v>13.871600000000001</v>
      </c>
      <c r="C95">
        <v>1.4787999999999999</v>
      </c>
      <c r="D95">
        <v>1.3893</v>
      </c>
      <c r="E95">
        <v>0.62067000000000005</v>
      </c>
      <c r="F95">
        <v>0.61263000000000001</v>
      </c>
      <c r="G95">
        <f t="shared" si="2"/>
        <v>8.9416000000000011</v>
      </c>
      <c r="H95">
        <f t="shared" si="3"/>
        <v>-8.9499999999999913E-2</v>
      </c>
    </row>
    <row r="96" spans="1:8" x14ac:dyDescent="0.2">
      <c r="A96">
        <v>2.9798</v>
      </c>
      <c r="B96">
        <v>7.8913000000000002</v>
      </c>
      <c r="C96">
        <v>0.91851000000000005</v>
      </c>
      <c r="D96">
        <v>1.2250000000000001</v>
      </c>
      <c r="E96">
        <v>0.61451999999999996</v>
      </c>
      <c r="F96">
        <v>0.72655999999999998</v>
      </c>
      <c r="G96">
        <f t="shared" si="2"/>
        <v>4.9115000000000002</v>
      </c>
      <c r="H96">
        <f t="shared" si="3"/>
        <v>0.30649000000000004</v>
      </c>
    </row>
    <row r="97" spans="1:8" x14ac:dyDescent="0.2">
      <c r="A97">
        <v>6.81</v>
      </c>
      <c r="B97">
        <v>11.404999999999999</v>
      </c>
      <c r="C97">
        <v>1.1145</v>
      </c>
      <c r="D97">
        <v>1.4972000000000001</v>
      </c>
      <c r="E97">
        <v>0.66866000000000003</v>
      </c>
      <c r="F97">
        <v>0.74551999999999996</v>
      </c>
      <c r="G97">
        <f t="shared" si="2"/>
        <v>4.5949999999999998</v>
      </c>
      <c r="H97">
        <f t="shared" si="3"/>
        <v>0.38270000000000004</v>
      </c>
    </row>
    <row r="98" spans="1:8" x14ac:dyDescent="0.2">
      <c r="A98">
        <v>6.585</v>
      </c>
      <c r="B98">
        <v>13.453900000000001</v>
      </c>
      <c r="C98">
        <v>1.1987000000000001</v>
      </c>
      <c r="D98">
        <v>1.2153</v>
      </c>
      <c r="E98">
        <v>0.65368999999999999</v>
      </c>
      <c r="F98">
        <v>0.67427000000000004</v>
      </c>
      <c r="G98">
        <f t="shared" si="2"/>
        <v>6.8689000000000009</v>
      </c>
      <c r="H98">
        <f t="shared" si="3"/>
        <v>1.6599999999999948E-2</v>
      </c>
    </row>
    <row r="99" spans="1:8" x14ac:dyDescent="0.2">
      <c r="A99">
        <v>6.0042</v>
      </c>
      <c r="B99">
        <v>7.4695</v>
      </c>
      <c r="C99">
        <v>1.3358000000000001</v>
      </c>
      <c r="D99">
        <v>1.5965</v>
      </c>
      <c r="E99">
        <v>0.65263000000000004</v>
      </c>
      <c r="F99">
        <v>0.68369000000000002</v>
      </c>
      <c r="G99">
        <f t="shared" si="2"/>
        <v>1.4653</v>
      </c>
      <c r="H99">
        <f t="shared" si="3"/>
        <v>0.26069999999999993</v>
      </c>
    </row>
    <row r="100" spans="1:8" x14ac:dyDescent="0.2">
      <c r="A100">
        <v>2.1505999999999998</v>
      </c>
      <c r="B100">
        <v>0.36415999999999998</v>
      </c>
      <c r="C100">
        <v>0.78388000000000002</v>
      </c>
      <c r="D100">
        <v>0.34897</v>
      </c>
      <c r="E100">
        <v>0.64115999999999995</v>
      </c>
      <c r="F100">
        <v>0.59075</v>
      </c>
      <c r="G100">
        <f t="shared" si="2"/>
        <v>-1.7864399999999998</v>
      </c>
      <c r="H100">
        <f t="shared" si="3"/>
        <v>-0.43491000000000002</v>
      </c>
    </row>
    <row r="101" spans="1:8" x14ac:dyDescent="0.2">
      <c r="A101">
        <v>1.51</v>
      </c>
      <c r="B101">
        <v>7.0175999999999998</v>
      </c>
      <c r="C101">
        <v>0.64722999999999997</v>
      </c>
      <c r="D101">
        <v>0.98946000000000001</v>
      </c>
      <c r="E101">
        <v>0.54059999999999997</v>
      </c>
      <c r="F101">
        <v>0.64263000000000003</v>
      </c>
      <c r="G101">
        <f t="shared" si="2"/>
        <v>5.5076000000000001</v>
      </c>
      <c r="H101">
        <f t="shared" si="3"/>
        <v>0.34223000000000003</v>
      </c>
    </row>
    <row r="102" spans="1:8" x14ac:dyDescent="0.2">
      <c r="A102">
        <v>3.9253999999999998</v>
      </c>
      <c r="B102">
        <v>11.1135</v>
      </c>
      <c r="C102">
        <v>0.73533999999999999</v>
      </c>
      <c r="D102">
        <v>1.3628</v>
      </c>
      <c r="E102">
        <v>0.59472999999999998</v>
      </c>
      <c r="F102">
        <v>0.69277</v>
      </c>
      <c r="G102">
        <f t="shared" si="2"/>
        <v>7.1881000000000004</v>
      </c>
      <c r="H102">
        <f t="shared" si="3"/>
        <v>0.62746000000000002</v>
      </c>
    </row>
    <row r="103" spans="1:8" x14ac:dyDescent="0.2">
      <c r="A103">
        <v>1.5207999999999999</v>
      </c>
      <c r="B103">
        <v>5.8521000000000001</v>
      </c>
      <c r="C103">
        <v>0.60487999999999997</v>
      </c>
      <c r="D103">
        <v>1.0866</v>
      </c>
      <c r="E103">
        <v>0.57013000000000003</v>
      </c>
      <c r="F103">
        <v>0.65334000000000003</v>
      </c>
      <c r="G103">
        <f t="shared" si="2"/>
        <v>4.3313000000000006</v>
      </c>
      <c r="H103">
        <f t="shared" si="3"/>
        <v>0.48172000000000004</v>
      </c>
    </row>
    <row r="104" spans="1:8" x14ac:dyDescent="0.2">
      <c r="A104">
        <v>4.3986999999999998</v>
      </c>
      <c r="B104">
        <v>7.9829999999999997</v>
      </c>
      <c r="C104">
        <v>0.95942000000000005</v>
      </c>
      <c r="D104">
        <v>0.92866000000000004</v>
      </c>
      <c r="E104">
        <v>0.64588000000000001</v>
      </c>
      <c r="F104">
        <v>0.53291999999999995</v>
      </c>
      <c r="G104">
        <f t="shared" si="2"/>
        <v>3.5842999999999998</v>
      </c>
      <c r="H104">
        <f t="shared" si="3"/>
        <v>-3.076000000000001E-2</v>
      </c>
    </row>
    <row r="105" spans="1:8" x14ac:dyDescent="0.2">
      <c r="A105">
        <v>3.5059</v>
      </c>
      <c r="B105">
        <v>3.5880999999999998</v>
      </c>
      <c r="C105">
        <v>0.54064999999999996</v>
      </c>
      <c r="D105">
        <v>0.61968000000000001</v>
      </c>
      <c r="E105">
        <v>0.57545000000000002</v>
      </c>
      <c r="F105">
        <v>0.61516000000000004</v>
      </c>
      <c r="G105">
        <f t="shared" si="2"/>
        <v>8.2199999999999829E-2</v>
      </c>
      <c r="H105">
        <f t="shared" si="3"/>
        <v>7.9030000000000045E-2</v>
      </c>
    </row>
    <row r="106" spans="1:8" x14ac:dyDescent="0.2">
      <c r="A106">
        <v>2.8856999999999999</v>
      </c>
      <c r="B106">
        <v>8.2570999999999994</v>
      </c>
      <c r="C106">
        <v>0.53861999999999999</v>
      </c>
      <c r="D106">
        <v>1.4888999999999999</v>
      </c>
      <c r="E106">
        <v>0.59745999999999999</v>
      </c>
      <c r="F106">
        <v>0.75492000000000004</v>
      </c>
      <c r="G106">
        <f t="shared" si="2"/>
        <v>5.3713999999999995</v>
      </c>
      <c r="H106">
        <f t="shared" si="3"/>
        <v>0.9502799999999999</v>
      </c>
    </row>
    <row r="107" spans="1:8" x14ac:dyDescent="0.2">
      <c r="A107">
        <v>0.25</v>
      </c>
      <c r="B107">
        <v>5.2869000000000002</v>
      </c>
      <c r="C107">
        <v>0.10766000000000001</v>
      </c>
      <c r="D107">
        <v>0.76270000000000004</v>
      </c>
      <c r="E107">
        <v>0.50746000000000002</v>
      </c>
      <c r="F107">
        <v>0.64570000000000005</v>
      </c>
      <c r="G107">
        <f t="shared" si="2"/>
        <v>5.0369000000000002</v>
      </c>
      <c r="H107">
        <f t="shared" si="3"/>
        <v>0.65504000000000007</v>
      </c>
    </row>
    <row r="108" spans="1:8" x14ac:dyDescent="0.2">
      <c r="A108">
        <v>14.5876</v>
      </c>
      <c r="B108">
        <v>14.404299999999999</v>
      </c>
      <c r="C108">
        <v>1.7669999999999999</v>
      </c>
      <c r="D108">
        <v>1.7621</v>
      </c>
      <c r="E108">
        <v>0.77829999999999999</v>
      </c>
      <c r="F108">
        <v>0.78166999999999998</v>
      </c>
      <c r="G108">
        <f t="shared" si="2"/>
        <v>-0.18330000000000091</v>
      </c>
      <c r="H108">
        <f t="shared" si="3"/>
        <v>-4.8999999999999044E-3</v>
      </c>
    </row>
    <row r="109" spans="1:8" x14ac:dyDescent="0.2">
      <c r="A109">
        <v>14.3201</v>
      </c>
      <c r="B109">
        <v>11.2498</v>
      </c>
      <c r="C109">
        <v>1.7833000000000001</v>
      </c>
      <c r="D109">
        <v>1.6767000000000001</v>
      </c>
      <c r="E109">
        <v>0.78052999999999995</v>
      </c>
      <c r="F109">
        <v>0.61728000000000005</v>
      </c>
      <c r="G109">
        <f t="shared" si="2"/>
        <v>-3.0702999999999996</v>
      </c>
      <c r="H109">
        <f t="shared" si="3"/>
        <v>-0.10660000000000003</v>
      </c>
    </row>
    <row r="110" spans="1:8" x14ac:dyDescent="0.2">
      <c r="A110">
        <v>2.5175999999999998</v>
      </c>
      <c r="B110">
        <v>0.95640000000000003</v>
      </c>
      <c r="C110">
        <v>0.67496999999999996</v>
      </c>
      <c r="D110">
        <v>0.49740000000000001</v>
      </c>
      <c r="E110">
        <v>0.60297000000000001</v>
      </c>
      <c r="F110">
        <v>0.58006999999999997</v>
      </c>
      <c r="G110">
        <f t="shared" si="2"/>
        <v>-1.5611999999999999</v>
      </c>
      <c r="H110">
        <f t="shared" si="3"/>
        <v>-0.17756999999999995</v>
      </c>
    </row>
    <row r="111" spans="1:8" x14ac:dyDescent="0.2">
      <c r="A111">
        <v>3.2844000000000002</v>
      </c>
      <c r="B111">
        <v>7.68</v>
      </c>
      <c r="C111">
        <v>1.0900000000000001</v>
      </c>
      <c r="D111">
        <v>1.6555</v>
      </c>
      <c r="E111">
        <v>0.61570000000000003</v>
      </c>
      <c r="F111">
        <v>0.69481000000000004</v>
      </c>
      <c r="G111">
        <f t="shared" si="2"/>
        <v>4.3956</v>
      </c>
      <c r="H111">
        <f t="shared" si="3"/>
        <v>0.56549999999999989</v>
      </c>
    </row>
    <row r="112" spans="1:8" x14ac:dyDescent="0.2">
      <c r="A112">
        <v>9.6890999999999998</v>
      </c>
      <c r="B112">
        <v>15.395</v>
      </c>
      <c r="C112">
        <v>1.2053</v>
      </c>
      <c r="D112">
        <v>1.1930000000000001</v>
      </c>
      <c r="E112">
        <v>0.69377999999999995</v>
      </c>
      <c r="F112">
        <v>0.66698000000000002</v>
      </c>
      <c r="G112">
        <f t="shared" si="2"/>
        <v>5.7058999999999997</v>
      </c>
      <c r="H112">
        <f t="shared" si="3"/>
        <v>-1.2299999999999978E-2</v>
      </c>
    </row>
    <row r="113" spans="1:8" x14ac:dyDescent="0.2">
      <c r="A113">
        <v>4.7986000000000004</v>
      </c>
      <c r="B113">
        <v>5.9166999999999996</v>
      </c>
      <c r="C113">
        <v>0.64390999999999998</v>
      </c>
      <c r="D113">
        <v>0.82623999999999997</v>
      </c>
      <c r="E113">
        <v>0.63773000000000002</v>
      </c>
      <c r="F113">
        <v>0.60109000000000001</v>
      </c>
      <c r="G113">
        <f t="shared" si="2"/>
        <v>1.1180999999999992</v>
      </c>
      <c r="H113">
        <f t="shared" si="3"/>
        <v>0.18232999999999999</v>
      </c>
    </row>
    <row r="114" spans="1:8" x14ac:dyDescent="0.2">
      <c r="A114">
        <v>8.5510999999999999</v>
      </c>
      <c r="B114">
        <v>15.7585</v>
      </c>
      <c r="C114">
        <v>0.99816000000000005</v>
      </c>
      <c r="D114">
        <v>1.4303999999999999</v>
      </c>
      <c r="E114">
        <v>0.62641999999999998</v>
      </c>
      <c r="F114">
        <v>0.71342000000000005</v>
      </c>
      <c r="G114">
        <f t="shared" si="2"/>
        <v>7.2073999999999998</v>
      </c>
      <c r="H114">
        <f t="shared" si="3"/>
        <v>0.43223999999999985</v>
      </c>
    </row>
    <row r="115" spans="1:8" x14ac:dyDescent="0.2">
      <c r="A115">
        <v>5.4573999999999998</v>
      </c>
      <c r="B115">
        <v>10.733000000000001</v>
      </c>
      <c r="C115">
        <v>1.2199</v>
      </c>
      <c r="D115">
        <v>0.96757000000000004</v>
      </c>
      <c r="E115">
        <v>0.66015999999999997</v>
      </c>
      <c r="F115">
        <v>0.63180999999999998</v>
      </c>
      <c r="G115">
        <f t="shared" si="2"/>
        <v>5.2756000000000007</v>
      </c>
      <c r="H115">
        <f t="shared" si="3"/>
        <v>-0.25232999999999994</v>
      </c>
    </row>
    <row r="116" spans="1:8" x14ac:dyDescent="0.2">
      <c r="A116">
        <v>2.6749999999999998</v>
      </c>
      <c r="B116">
        <v>5.4874999999999998</v>
      </c>
      <c r="C116">
        <v>0.84540000000000004</v>
      </c>
      <c r="D116">
        <v>0.90817000000000003</v>
      </c>
      <c r="E116">
        <v>0.58655999999999997</v>
      </c>
      <c r="F116">
        <v>0.63227</v>
      </c>
      <c r="G116">
        <f t="shared" si="2"/>
        <v>2.8125</v>
      </c>
      <c r="H116">
        <f t="shared" si="3"/>
        <v>6.2769999999999992E-2</v>
      </c>
    </row>
    <row r="117" spans="1:8" x14ac:dyDescent="0.2">
      <c r="A117">
        <v>0.44139</v>
      </c>
      <c r="B117">
        <v>11.837</v>
      </c>
      <c r="C117">
        <v>0.20119999999999999</v>
      </c>
      <c r="D117">
        <v>1.6313</v>
      </c>
      <c r="E117">
        <v>0.4884</v>
      </c>
      <c r="F117">
        <v>0.68722000000000005</v>
      </c>
      <c r="G117">
        <f t="shared" si="2"/>
        <v>11.39561</v>
      </c>
      <c r="H117">
        <f t="shared" si="3"/>
        <v>1.4300999999999999</v>
      </c>
    </row>
    <row r="118" spans="1:8" x14ac:dyDescent="0.2">
      <c r="A118">
        <v>4.2407000000000004</v>
      </c>
      <c r="B118">
        <v>6.8384999999999998</v>
      </c>
      <c r="C118">
        <v>1.8827</v>
      </c>
      <c r="D118">
        <v>1.7821</v>
      </c>
      <c r="E118">
        <v>0.64829000000000003</v>
      </c>
      <c r="F118">
        <v>0.76278999999999997</v>
      </c>
      <c r="G118">
        <f t="shared" si="2"/>
        <v>2.5977999999999994</v>
      </c>
      <c r="H118">
        <f t="shared" si="3"/>
        <v>-0.10060000000000002</v>
      </c>
    </row>
    <row r="119" spans="1:8" x14ac:dyDescent="0.2">
      <c r="A119">
        <v>4.4516999999999998</v>
      </c>
      <c r="B119">
        <v>8.1790000000000003</v>
      </c>
      <c r="C119">
        <v>1.2573000000000001</v>
      </c>
      <c r="D119">
        <v>1.1357999999999999</v>
      </c>
      <c r="E119">
        <v>0.67293999999999998</v>
      </c>
      <c r="F119">
        <v>0.66547000000000001</v>
      </c>
      <c r="G119">
        <f t="shared" si="2"/>
        <v>3.7273000000000005</v>
      </c>
      <c r="H119">
        <f t="shared" si="3"/>
        <v>-0.12150000000000016</v>
      </c>
    </row>
    <row r="120" spans="1:8" x14ac:dyDescent="0.2">
      <c r="A120">
        <v>5.3</v>
      </c>
      <c r="B120">
        <v>10.666700000000001</v>
      </c>
      <c r="C120">
        <v>1.1128</v>
      </c>
      <c r="D120">
        <v>1.4623999999999999</v>
      </c>
      <c r="E120">
        <v>0.62851999999999997</v>
      </c>
      <c r="F120">
        <v>0.71043999999999996</v>
      </c>
      <c r="G120">
        <f t="shared" si="2"/>
        <v>5.3667000000000007</v>
      </c>
      <c r="H120">
        <f t="shared" si="3"/>
        <v>0.34959999999999991</v>
      </c>
    </row>
    <row r="121" spans="1:8" x14ac:dyDescent="0.2">
      <c r="A121">
        <v>0.82540000000000002</v>
      </c>
      <c r="B121">
        <v>3.0078999999999998</v>
      </c>
      <c r="C121">
        <v>0.41554000000000002</v>
      </c>
      <c r="D121">
        <v>0.70225000000000004</v>
      </c>
      <c r="E121">
        <v>0.54861000000000004</v>
      </c>
      <c r="F121">
        <v>0.59441999999999995</v>
      </c>
      <c r="G121">
        <f t="shared" si="2"/>
        <v>2.1824999999999997</v>
      </c>
      <c r="H121">
        <f t="shared" si="3"/>
        <v>0.28671000000000002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B2" sqref="B2:B121"/>
    </sheetView>
  </sheetViews>
  <sheetFormatPr baseColWidth="10" defaultRowHeight="16" x14ac:dyDescent="0.2"/>
  <cols>
    <col min="1" max="2" width="17.33203125" bestFit="1" customWidth="1"/>
    <col min="7" max="7" width="13.5" bestFit="1" customWidth="1"/>
    <col min="9" max="9" width="13.5" bestFit="1" customWidth="1"/>
  </cols>
  <sheetData>
    <row r="1" spans="1:10" x14ac:dyDescent="0.2">
      <c r="A1" t="s">
        <v>13</v>
      </c>
      <c r="B1" t="s">
        <v>14</v>
      </c>
    </row>
    <row r="2" spans="1:10" x14ac:dyDescent="0.2">
      <c r="A2">
        <v>2.4039999999999999</v>
      </c>
      <c r="B2">
        <v>0.33333000000000002</v>
      </c>
      <c r="H2" t="s">
        <v>39</v>
      </c>
      <c r="I2" t="s">
        <v>40</v>
      </c>
      <c r="J2" t="s">
        <v>110</v>
      </c>
    </row>
    <row r="3" spans="1:10" x14ac:dyDescent="0.2">
      <c r="A3">
        <v>3.1</v>
      </c>
      <c r="B3">
        <v>2.9750000000000001</v>
      </c>
      <c r="D3" t="s">
        <v>59</v>
      </c>
      <c r="E3">
        <f>_xlfn.T.TEST(A2:A121,B2:B121,2,2)</f>
        <v>0.35425754444818591</v>
      </c>
      <c r="G3" t="s">
        <v>47</v>
      </c>
      <c r="H3">
        <f>AVERAGE(A2:A121)</f>
        <v>2.2851404083333331</v>
      </c>
      <c r="I3">
        <f>_xlfn.STDEV.S(A2:A121)/SQRT(COUNT(A2:A121))</f>
        <v>0.20151818843400127</v>
      </c>
      <c r="J3">
        <f>_xlfn.STDEV.S(A2:A121)</f>
        <v>2.2075211510575832</v>
      </c>
    </row>
    <row r="4" spans="1:10" x14ac:dyDescent="0.2">
      <c r="A4">
        <v>2.1839</v>
      </c>
      <c r="B4">
        <v>2.6667000000000001</v>
      </c>
      <c r="G4" t="s">
        <v>48</v>
      </c>
      <c r="H4">
        <f>AVERAGE(B2:B121)</f>
        <v>2.5733082166666663</v>
      </c>
      <c r="I4">
        <f>_xlfn.STDEV.S(B2:B121)/SQRT(COUNT(B2:B121))</f>
        <v>0.23617875041062084</v>
      </c>
      <c r="J4">
        <f>_xlfn.STDEV.S(B2:B121)</f>
        <v>2.587208584065591</v>
      </c>
    </row>
    <row r="5" spans="1:10" x14ac:dyDescent="0.2">
      <c r="A5">
        <v>0.43332999999999999</v>
      </c>
      <c r="B5">
        <v>3.2332999999999998</v>
      </c>
    </row>
    <row r="6" spans="1:10" x14ac:dyDescent="0.2">
      <c r="A6">
        <v>0.15</v>
      </c>
      <c r="B6">
        <v>2.95</v>
      </c>
    </row>
    <row r="7" spans="1:10" x14ac:dyDescent="0.2">
      <c r="A7">
        <v>1.4719</v>
      </c>
      <c r="B7">
        <v>0.70967999999999998</v>
      </c>
    </row>
    <row r="8" spans="1:10" x14ac:dyDescent="0.2">
      <c r="A8">
        <v>1.1818</v>
      </c>
      <c r="B8">
        <v>6.1578999999999997</v>
      </c>
    </row>
    <row r="9" spans="1:10" x14ac:dyDescent="0.2">
      <c r="A9">
        <v>3.4409000000000001</v>
      </c>
      <c r="B9">
        <v>0.81481000000000003</v>
      </c>
    </row>
    <row r="10" spans="1:10" x14ac:dyDescent="0.2">
      <c r="A10">
        <v>0.28394999999999998</v>
      </c>
      <c r="B10">
        <v>2.1795</v>
      </c>
    </row>
    <row r="11" spans="1:10" x14ac:dyDescent="0.2">
      <c r="A11">
        <v>1.8315999999999999</v>
      </c>
      <c r="B11">
        <v>2.2799999999999998</v>
      </c>
    </row>
    <row r="12" spans="1:10" x14ac:dyDescent="0.2">
      <c r="A12">
        <v>4.9694000000000003</v>
      </c>
      <c r="B12">
        <v>1.5455000000000001</v>
      </c>
    </row>
    <row r="13" spans="1:10" x14ac:dyDescent="0.2">
      <c r="A13">
        <v>3.4150999999999998</v>
      </c>
      <c r="B13">
        <v>0.25373000000000001</v>
      </c>
    </row>
    <row r="14" spans="1:10" x14ac:dyDescent="0.2">
      <c r="A14">
        <v>4.7531999999999996</v>
      </c>
      <c r="B14">
        <v>2.0232999999999999</v>
      </c>
    </row>
    <row r="15" spans="1:10" x14ac:dyDescent="0.2">
      <c r="A15">
        <v>3.0909</v>
      </c>
      <c r="B15">
        <v>3.9375</v>
      </c>
    </row>
    <row r="16" spans="1:10" x14ac:dyDescent="0.2">
      <c r="A16">
        <v>1.6727000000000001</v>
      </c>
      <c r="B16">
        <v>3.0461999999999998</v>
      </c>
    </row>
    <row r="17" spans="1:2" x14ac:dyDescent="0.2">
      <c r="A17">
        <v>2.25</v>
      </c>
      <c r="B17">
        <v>1.4582999999999999</v>
      </c>
    </row>
    <row r="18" spans="1:2" x14ac:dyDescent="0.2">
      <c r="A18">
        <v>3.8491</v>
      </c>
      <c r="B18">
        <v>4.4775999999999998</v>
      </c>
    </row>
    <row r="19" spans="1:2" x14ac:dyDescent="0.2">
      <c r="A19">
        <v>0.16854</v>
      </c>
      <c r="B19">
        <v>0.45161000000000001</v>
      </c>
    </row>
    <row r="20" spans="1:2" x14ac:dyDescent="0.2">
      <c r="A20">
        <v>0.12371</v>
      </c>
      <c r="B20">
        <v>8.6957000000000007E-2</v>
      </c>
    </row>
    <row r="21" spans="1:2" x14ac:dyDescent="0.2">
      <c r="A21">
        <v>3.16</v>
      </c>
      <c r="B21">
        <v>5.6714000000000002</v>
      </c>
    </row>
    <row r="22" spans="1:2" x14ac:dyDescent="0.2">
      <c r="A22">
        <v>0.12820999999999999</v>
      </c>
      <c r="B22">
        <v>0.49382999999999999</v>
      </c>
    </row>
    <row r="23" spans="1:2" x14ac:dyDescent="0.2">
      <c r="A23">
        <v>4.4211</v>
      </c>
      <c r="B23">
        <v>5.3810000000000002</v>
      </c>
    </row>
    <row r="24" spans="1:2" x14ac:dyDescent="0.2">
      <c r="A24">
        <v>2.3485</v>
      </c>
      <c r="B24">
        <v>1.8332999999999999</v>
      </c>
    </row>
    <row r="25" spans="1:2" x14ac:dyDescent="0.2">
      <c r="A25">
        <v>2.1132</v>
      </c>
      <c r="B25">
        <v>2.3283999999999998</v>
      </c>
    </row>
    <row r="26" spans="1:2" x14ac:dyDescent="0.2">
      <c r="A26">
        <v>1.175</v>
      </c>
      <c r="B26">
        <v>7.8375000000000004</v>
      </c>
    </row>
    <row r="27" spans="1:2" x14ac:dyDescent="0.2">
      <c r="A27">
        <v>1.6392</v>
      </c>
      <c r="B27">
        <v>1.6087</v>
      </c>
    </row>
    <row r="28" spans="1:2" x14ac:dyDescent="0.2">
      <c r="A28">
        <v>0.28000000000000003</v>
      </c>
      <c r="B28">
        <v>5.2571000000000003</v>
      </c>
    </row>
    <row r="29" spans="1:2" x14ac:dyDescent="0.2">
      <c r="A29">
        <v>1.19</v>
      </c>
      <c r="B29">
        <v>2.85</v>
      </c>
    </row>
    <row r="30" spans="1:2" x14ac:dyDescent="0.2">
      <c r="A30">
        <v>6.1414</v>
      </c>
      <c r="B30">
        <v>7.0476000000000001</v>
      </c>
    </row>
    <row r="31" spans="1:2" x14ac:dyDescent="0.2">
      <c r="A31">
        <v>1.4443999999999999</v>
      </c>
      <c r="B31">
        <v>0.30303000000000002</v>
      </c>
    </row>
    <row r="32" spans="1:2" x14ac:dyDescent="0.2">
      <c r="A32">
        <v>0.75805999999999996</v>
      </c>
      <c r="B32">
        <v>1.4655</v>
      </c>
    </row>
    <row r="33" spans="1:2" x14ac:dyDescent="0.2">
      <c r="A33">
        <v>2.1343000000000001</v>
      </c>
      <c r="B33">
        <v>1.9622999999999999</v>
      </c>
    </row>
    <row r="34" spans="1:2" x14ac:dyDescent="0.2">
      <c r="A34">
        <v>2.72</v>
      </c>
      <c r="B34">
        <v>2.5777999999999999</v>
      </c>
    </row>
    <row r="35" spans="1:2" x14ac:dyDescent="0.2">
      <c r="A35">
        <v>0.59091000000000005</v>
      </c>
      <c r="B35">
        <v>0.79630000000000001</v>
      </c>
    </row>
    <row r="36" spans="1:2" x14ac:dyDescent="0.2">
      <c r="A36">
        <v>1.587</v>
      </c>
      <c r="B36">
        <v>1.1071</v>
      </c>
    </row>
    <row r="37" spans="1:2" x14ac:dyDescent="0.2">
      <c r="A37">
        <v>1.1647000000000001</v>
      </c>
      <c r="B37">
        <v>2.1143000000000001</v>
      </c>
    </row>
    <row r="38" spans="1:2" x14ac:dyDescent="0.2">
      <c r="A38">
        <v>0.59375</v>
      </c>
      <c r="B38">
        <v>1.875</v>
      </c>
    </row>
    <row r="39" spans="1:2" x14ac:dyDescent="0.2">
      <c r="A39">
        <v>2.1347999999999998</v>
      </c>
      <c r="B39">
        <v>0.45161000000000001</v>
      </c>
    </row>
    <row r="40" spans="1:2" x14ac:dyDescent="0.2">
      <c r="A40">
        <v>0.27692</v>
      </c>
      <c r="B40">
        <v>0.36364000000000002</v>
      </c>
    </row>
    <row r="41" spans="1:2" x14ac:dyDescent="0.2">
      <c r="A41">
        <v>0.18310000000000001</v>
      </c>
      <c r="B41">
        <v>0.89795999999999998</v>
      </c>
    </row>
    <row r="42" spans="1:2" x14ac:dyDescent="0.2">
      <c r="A42">
        <v>0.65788999999999997</v>
      </c>
      <c r="B42">
        <v>1.0609999999999999</v>
      </c>
    </row>
    <row r="43" spans="1:2" x14ac:dyDescent="0.2">
      <c r="A43">
        <v>2.3258000000000001</v>
      </c>
      <c r="B43">
        <v>2.9676999999999998</v>
      </c>
    </row>
    <row r="44" spans="1:2" x14ac:dyDescent="0.2">
      <c r="A44">
        <v>3.5590999999999999</v>
      </c>
      <c r="B44">
        <v>3.4815</v>
      </c>
    </row>
    <row r="45" spans="1:2" x14ac:dyDescent="0.2">
      <c r="A45">
        <v>1.9</v>
      </c>
      <c r="B45">
        <v>2.5889000000000002</v>
      </c>
    </row>
    <row r="46" spans="1:2" x14ac:dyDescent="0.2">
      <c r="A46">
        <v>5.3635999999999999</v>
      </c>
      <c r="B46">
        <v>11.5077</v>
      </c>
    </row>
    <row r="47" spans="1:2" x14ac:dyDescent="0.2">
      <c r="A47">
        <v>7.1223999999999998</v>
      </c>
      <c r="B47">
        <v>7.6760999999999999</v>
      </c>
    </row>
    <row r="48" spans="1:2" x14ac:dyDescent="0.2">
      <c r="A48">
        <v>0.38571</v>
      </c>
      <c r="B48">
        <v>1.6</v>
      </c>
    </row>
    <row r="49" spans="1:2" x14ac:dyDescent="0.2">
      <c r="A49">
        <v>1.3255999999999999</v>
      </c>
      <c r="B49">
        <v>3.6234000000000002</v>
      </c>
    </row>
    <row r="50" spans="1:2" x14ac:dyDescent="0.2">
      <c r="A50">
        <v>1.6633</v>
      </c>
      <c r="B50">
        <v>0.86363999999999996</v>
      </c>
    </row>
    <row r="51" spans="1:2" x14ac:dyDescent="0.2">
      <c r="A51">
        <v>3.3677999999999999</v>
      </c>
      <c r="B51">
        <v>0.51515</v>
      </c>
    </row>
    <row r="52" spans="1:2" x14ac:dyDescent="0.2">
      <c r="A52">
        <v>1.8836999999999999</v>
      </c>
      <c r="B52">
        <v>3.0518999999999998</v>
      </c>
    </row>
    <row r="53" spans="1:2" x14ac:dyDescent="0.2">
      <c r="A53">
        <v>0.89744000000000002</v>
      </c>
      <c r="B53">
        <v>4.7619000000000002E-2</v>
      </c>
    </row>
    <row r="54" spans="1:2" x14ac:dyDescent="0.2">
      <c r="A54">
        <v>0.83928999999999998</v>
      </c>
      <c r="B54">
        <v>3.9531000000000001</v>
      </c>
    </row>
    <row r="55" spans="1:2" x14ac:dyDescent="0.2">
      <c r="A55">
        <v>7.8269000000000002</v>
      </c>
      <c r="B55">
        <v>8.7646999999999995</v>
      </c>
    </row>
    <row r="56" spans="1:2" x14ac:dyDescent="0.2">
      <c r="A56">
        <v>9.3022999999999995E-2</v>
      </c>
      <c r="B56">
        <v>0.92208000000000001</v>
      </c>
    </row>
    <row r="57" spans="1:2" x14ac:dyDescent="0.2">
      <c r="A57">
        <v>1.3</v>
      </c>
      <c r="B57">
        <v>0.54286000000000001</v>
      </c>
    </row>
    <row r="58" spans="1:2" x14ac:dyDescent="0.2">
      <c r="A58">
        <v>1.7142999999999999</v>
      </c>
      <c r="B58">
        <v>1.0707</v>
      </c>
    </row>
    <row r="59" spans="1:2" x14ac:dyDescent="0.2">
      <c r="A59">
        <v>0.35593000000000002</v>
      </c>
      <c r="B59">
        <v>0.80327999999999999</v>
      </c>
    </row>
    <row r="60" spans="1:2" x14ac:dyDescent="0.2">
      <c r="A60">
        <v>1.5127999999999999</v>
      </c>
      <c r="B60">
        <v>1.4074</v>
      </c>
    </row>
    <row r="61" spans="1:2" x14ac:dyDescent="0.2">
      <c r="A61">
        <v>2.4906000000000001</v>
      </c>
      <c r="B61">
        <v>1.5522</v>
      </c>
    </row>
    <row r="62" spans="1:2" x14ac:dyDescent="0.2">
      <c r="A62">
        <v>0.21667</v>
      </c>
      <c r="B62">
        <v>0.71667000000000003</v>
      </c>
    </row>
    <row r="63" spans="1:2" x14ac:dyDescent="0.2">
      <c r="A63">
        <v>6.64</v>
      </c>
      <c r="B63">
        <v>6.5683999999999996</v>
      </c>
    </row>
    <row r="64" spans="1:2" x14ac:dyDescent="0.2">
      <c r="A64">
        <v>0.53932999999999998</v>
      </c>
      <c r="B64">
        <v>0.77419000000000004</v>
      </c>
    </row>
    <row r="65" spans="1:2" x14ac:dyDescent="0.2">
      <c r="A65">
        <v>1.3</v>
      </c>
      <c r="B65">
        <v>1.0333000000000001</v>
      </c>
    </row>
    <row r="66" spans="1:2" x14ac:dyDescent="0.2">
      <c r="A66">
        <v>3.9129999999999998</v>
      </c>
      <c r="B66">
        <v>3.1175999999999999</v>
      </c>
    </row>
    <row r="67" spans="1:2" x14ac:dyDescent="0.2">
      <c r="A67">
        <v>0.30851000000000001</v>
      </c>
      <c r="B67">
        <v>0.11538</v>
      </c>
    </row>
    <row r="68" spans="1:2" x14ac:dyDescent="0.2">
      <c r="A68">
        <v>0.97297</v>
      </c>
      <c r="B68">
        <v>0.54347999999999996</v>
      </c>
    </row>
    <row r="69" spans="1:2" x14ac:dyDescent="0.2">
      <c r="A69">
        <v>1.0606</v>
      </c>
      <c r="B69">
        <v>1.0741000000000001</v>
      </c>
    </row>
    <row r="70" spans="1:2" x14ac:dyDescent="0.2">
      <c r="A70">
        <v>0.3125</v>
      </c>
      <c r="B70">
        <v>0.26785999999999999</v>
      </c>
    </row>
    <row r="71" spans="1:2" x14ac:dyDescent="0.2">
      <c r="A71">
        <v>0.82455999999999996</v>
      </c>
      <c r="B71">
        <v>1.1111</v>
      </c>
    </row>
    <row r="72" spans="1:2" x14ac:dyDescent="0.2">
      <c r="A72">
        <v>2.0148999999999999</v>
      </c>
      <c r="B72">
        <v>0.15093999999999999</v>
      </c>
    </row>
    <row r="73" spans="1:2" x14ac:dyDescent="0.2">
      <c r="A73">
        <v>0.70587999999999995</v>
      </c>
      <c r="B73">
        <v>2.7713999999999999</v>
      </c>
    </row>
    <row r="74" spans="1:2" x14ac:dyDescent="0.2">
      <c r="A74">
        <v>7.8205</v>
      </c>
      <c r="B74">
        <v>5.1852</v>
      </c>
    </row>
    <row r="75" spans="1:2" x14ac:dyDescent="0.2">
      <c r="A75">
        <v>1.1667000000000001</v>
      </c>
      <c r="B75">
        <v>1.1042000000000001</v>
      </c>
    </row>
    <row r="76" spans="1:2" x14ac:dyDescent="0.2">
      <c r="A76">
        <v>10.4</v>
      </c>
      <c r="B76">
        <v>14.189500000000001</v>
      </c>
    </row>
    <row r="77" spans="1:2" x14ac:dyDescent="0.2">
      <c r="A77">
        <v>0.40404000000000001</v>
      </c>
      <c r="B77">
        <v>0.57142999999999999</v>
      </c>
    </row>
    <row r="78" spans="1:2" x14ac:dyDescent="0.2">
      <c r="A78">
        <v>1.1031</v>
      </c>
      <c r="B78">
        <v>1.8695999999999999</v>
      </c>
    </row>
    <row r="79" spans="1:2" x14ac:dyDescent="0.2">
      <c r="A79">
        <v>0.36842000000000003</v>
      </c>
      <c r="B79">
        <v>0.44</v>
      </c>
    </row>
    <row r="80" spans="1:2" x14ac:dyDescent="0.2">
      <c r="A80">
        <v>6.5</v>
      </c>
      <c r="B80">
        <v>1.2778</v>
      </c>
    </row>
    <row r="81" spans="1:2" x14ac:dyDescent="0.2">
      <c r="A81">
        <v>1.3966000000000001</v>
      </c>
      <c r="B81">
        <v>1.5806</v>
      </c>
    </row>
    <row r="82" spans="1:2" x14ac:dyDescent="0.2">
      <c r="A82">
        <v>0.57894999999999996</v>
      </c>
      <c r="B82">
        <v>3.8119000000000001</v>
      </c>
    </row>
    <row r="83" spans="1:2" x14ac:dyDescent="0.2">
      <c r="A83">
        <v>1.2325999999999999</v>
      </c>
      <c r="B83">
        <v>6.4935000000000007E-2</v>
      </c>
    </row>
    <row r="84" spans="1:2" x14ac:dyDescent="0.2">
      <c r="A84">
        <v>4.5278</v>
      </c>
      <c r="B84">
        <v>7.2381000000000002</v>
      </c>
    </row>
    <row r="85" spans="1:2" x14ac:dyDescent="0.2">
      <c r="A85">
        <v>1.6087</v>
      </c>
      <c r="B85">
        <v>0.7732</v>
      </c>
    </row>
    <row r="86" spans="1:2" x14ac:dyDescent="0.2">
      <c r="A86">
        <v>0.90908999999999995</v>
      </c>
      <c r="B86">
        <v>1.5384999999999999E-2</v>
      </c>
    </row>
    <row r="87" spans="1:2" x14ac:dyDescent="0.2">
      <c r="A87">
        <v>4.375</v>
      </c>
      <c r="B87">
        <v>3.0417000000000001</v>
      </c>
    </row>
    <row r="88" spans="1:2" x14ac:dyDescent="0.2">
      <c r="A88">
        <v>1.4655</v>
      </c>
      <c r="B88">
        <v>1.3871</v>
      </c>
    </row>
    <row r="89" spans="1:2" x14ac:dyDescent="0.2">
      <c r="A89">
        <v>0.19148999999999999</v>
      </c>
      <c r="B89">
        <v>5.6154000000000002</v>
      </c>
    </row>
    <row r="90" spans="1:2" x14ac:dyDescent="0.2">
      <c r="A90">
        <v>2.8654000000000002</v>
      </c>
      <c r="B90">
        <v>1.7205999999999999</v>
      </c>
    </row>
    <row r="91" spans="1:2" x14ac:dyDescent="0.2">
      <c r="A91">
        <v>4.2308000000000003</v>
      </c>
      <c r="B91">
        <v>2.9043000000000001</v>
      </c>
    </row>
    <row r="92" spans="1:2" x14ac:dyDescent="0.2">
      <c r="A92">
        <v>2.9596</v>
      </c>
      <c r="B92">
        <v>2.8094999999999999</v>
      </c>
    </row>
    <row r="93" spans="1:2" x14ac:dyDescent="0.2">
      <c r="A93">
        <v>8.3810000000000002</v>
      </c>
      <c r="B93">
        <v>9.8947000000000003</v>
      </c>
    </row>
    <row r="94" spans="1:2" x14ac:dyDescent="0.2">
      <c r="A94">
        <v>0.85</v>
      </c>
      <c r="B94">
        <v>1.0249999999999999</v>
      </c>
    </row>
    <row r="95" spans="1:2" x14ac:dyDescent="0.2">
      <c r="A95">
        <v>2.5556000000000001</v>
      </c>
      <c r="B95">
        <v>0.76190000000000002</v>
      </c>
    </row>
    <row r="96" spans="1:2" x14ac:dyDescent="0.2">
      <c r="A96">
        <v>2.85</v>
      </c>
      <c r="B96">
        <v>3.0249999999999999</v>
      </c>
    </row>
    <row r="97" spans="1:2" x14ac:dyDescent="0.2">
      <c r="A97">
        <v>6.8080999999999996</v>
      </c>
      <c r="B97">
        <v>4.7618999999999998</v>
      </c>
    </row>
    <row r="98" spans="1:2" x14ac:dyDescent="0.2">
      <c r="A98">
        <v>1.0159</v>
      </c>
      <c r="B98">
        <v>2.8946999999999998</v>
      </c>
    </row>
    <row r="99" spans="1:2" x14ac:dyDescent="0.2">
      <c r="A99">
        <v>0.57777999999999996</v>
      </c>
      <c r="B99">
        <v>4.4532999999999996</v>
      </c>
    </row>
    <row r="100" spans="1:2" x14ac:dyDescent="0.2">
      <c r="A100">
        <v>1.1738999999999999</v>
      </c>
      <c r="B100">
        <v>5.8968999999999996</v>
      </c>
    </row>
    <row r="101" spans="1:2" x14ac:dyDescent="0.2">
      <c r="A101">
        <v>5.0566000000000004</v>
      </c>
      <c r="B101">
        <v>0.43284</v>
      </c>
    </row>
    <row r="102" spans="1:2" x14ac:dyDescent="0.2">
      <c r="A102">
        <v>1.6315999999999999</v>
      </c>
      <c r="B102">
        <v>0.47619</v>
      </c>
    </row>
    <row r="103" spans="1:2" x14ac:dyDescent="0.2">
      <c r="A103">
        <v>5</v>
      </c>
      <c r="B103">
        <v>1.4516</v>
      </c>
    </row>
    <row r="104" spans="1:2" x14ac:dyDescent="0.2">
      <c r="A104">
        <v>0.71</v>
      </c>
      <c r="B104">
        <v>3.05</v>
      </c>
    </row>
    <row r="105" spans="1:2" x14ac:dyDescent="0.2">
      <c r="A105">
        <v>0.18367</v>
      </c>
      <c r="B105">
        <v>0.36364000000000002</v>
      </c>
    </row>
    <row r="106" spans="1:2" x14ac:dyDescent="0.2">
      <c r="A106">
        <v>1.2712000000000001</v>
      </c>
      <c r="B106">
        <v>1.8525</v>
      </c>
    </row>
    <row r="107" spans="1:2" x14ac:dyDescent="0.2">
      <c r="A107">
        <v>4.5789</v>
      </c>
      <c r="B107">
        <v>5.6666999999999996</v>
      </c>
    </row>
    <row r="108" spans="1:2" x14ac:dyDescent="0.2">
      <c r="A108">
        <v>1.64</v>
      </c>
      <c r="B108">
        <v>1.1684000000000001</v>
      </c>
    </row>
    <row r="109" spans="1:2" x14ac:dyDescent="0.2">
      <c r="A109">
        <v>5.0999999999999996</v>
      </c>
      <c r="B109">
        <v>4.1143000000000001</v>
      </c>
    </row>
    <row r="110" spans="1:2" x14ac:dyDescent="0.2">
      <c r="A110">
        <v>1.27</v>
      </c>
      <c r="B110">
        <v>4.3</v>
      </c>
    </row>
    <row r="111" spans="1:2" x14ac:dyDescent="0.2">
      <c r="A111">
        <v>1.8764000000000001</v>
      </c>
      <c r="B111">
        <v>0.51612999999999998</v>
      </c>
    </row>
    <row r="112" spans="1:2" x14ac:dyDescent="0.2">
      <c r="A112">
        <v>0.88571</v>
      </c>
      <c r="B112">
        <v>2.1</v>
      </c>
    </row>
    <row r="113" spans="1:2" x14ac:dyDescent="0.2">
      <c r="A113">
        <v>1.5065</v>
      </c>
      <c r="B113">
        <v>0.39534999999999998</v>
      </c>
    </row>
    <row r="114" spans="1:2" x14ac:dyDescent="0.2">
      <c r="A114">
        <v>2.8056000000000001</v>
      </c>
      <c r="B114">
        <v>1.5417000000000001</v>
      </c>
    </row>
    <row r="115" spans="1:2" x14ac:dyDescent="0.2">
      <c r="A115">
        <v>5.0106000000000002</v>
      </c>
      <c r="B115">
        <v>10.8462</v>
      </c>
    </row>
    <row r="116" spans="1:2" x14ac:dyDescent="0.2">
      <c r="A116">
        <v>0.4375</v>
      </c>
      <c r="B116">
        <v>3.0226999999999999</v>
      </c>
    </row>
    <row r="117" spans="1:2" x14ac:dyDescent="0.2">
      <c r="A117">
        <v>10.807700000000001</v>
      </c>
      <c r="B117">
        <v>1.8234999999999999</v>
      </c>
    </row>
    <row r="118" spans="1:2" x14ac:dyDescent="0.2">
      <c r="A118">
        <v>0.93150999999999995</v>
      </c>
      <c r="B118">
        <v>1.0851</v>
      </c>
    </row>
    <row r="119" spans="1:2" x14ac:dyDescent="0.2">
      <c r="A119">
        <v>2.4578000000000002</v>
      </c>
      <c r="B119">
        <v>3.7568000000000001</v>
      </c>
    </row>
    <row r="120" spans="1:2" x14ac:dyDescent="0.2">
      <c r="A120">
        <v>0.30120000000000002</v>
      </c>
      <c r="B120">
        <v>0.16216</v>
      </c>
    </row>
    <row r="121" spans="1:2" x14ac:dyDescent="0.2">
      <c r="A121">
        <v>8.5106000000000001E-2</v>
      </c>
      <c r="B121">
        <v>0.30769000000000002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1"/>
  <sheetViews>
    <sheetView workbookViewId="0">
      <selection activeCell="J7" sqref="J7"/>
    </sheetView>
  </sheetViews>
  <sheetFormatPr baseColWidth="10" defaultRowHeight="16" x14ac:dyDescent="0.2"/>
  <cols>
    <col min="1" max="4" width="12.83203125" bestFit="1" customWidth="1"/>
    <col min="9" max="9" width="13.5" bestFit="1" customWidth="1"/>
  </cols>
  <sheetData>
    <row r="1" spans="1:10" x14ac:dyDescent="0.2">
      <c r="A1" t="s">
        <v>19</v>
      </c>
      <c r="B1" t="s">
        <v>20</v>
      </c>
      <c r="C1" t="s">
        <v>21</v>
      </c>
      <c r="D1" t="s">
        <v>22</v>
      </c>
    </row>
    <row r="2" spans="1:10" x14ac:dyDescent="0.2">
      <c r="A2">
        <v>1</v>
      </c>
      <c r="B2">
        <v>1</v>
      </c>
      <c r="C2">
        <v>1</v>
      </c>
      <c r="D2">
        <v>1</v>
      </c>
      <c r="H2" t="s">
        <v>39</v>
      </c>
      <c r="I2" t="s">
        <v>40</v>
      </c>
      <c r="J2" t="s">
        <v>110</v>
      </c>
    </row>
    <row r="3" spans="1:10" x14ac:dyDescent="0.2">
      <c r="A3">
        <v>0.69564999999999999</v>
      </c>
      <c r="B3">
        <v>0.78261000000000003</v>
      </c>
      <c r="C3">
        <v>0.77778000000000003</v>
      </c>
      <c r="D3">
        <v>0.75</v>
      </c>
      <c r="G3" t="s">
        <v>43</v>
      </c>
      <c r="H3">
        <f>AVERAGE(A2:A121)</f>
        <v>0.60338009166666662</v>
      </c>
      <c r="I3">
        <f>_xlfn.STDEV.S(A2:A121)/SQRT(COUNT(A2:A121))</f>
        <v>2.7497184438753403E-2</v>
      </c>
      <c r="J3">
        <f>_xlfn.STDEV.S(A2:A121)</f>
        <v>0.3012165636997054</v>
      </c>
    </row>
    <row r="4" spans="1:10" x14ac:dyDescent="0.2">
      <c r="A4">
        <v>0.78261000000000003</v>
      </c>
      <c r="B4">
        <v>0.75</v>
      </c>
      <c r="C4">
        <v>1</v>
      </c>
      <c r="D4">
        <v>0.89473999999999998</v>
      </c>
      <c r="G4" t="s">
        <v>44</v>
      </c>
      <c r="H4">
        <f>AVERAGE(B2:B121)</f>
        <v>0.59602099159663868</v>
      </c>
      <c r="I4">
        <f>_xlfn.STDEV.S(B2:B121)/SQRT(COUNT(B2:B121))</f>
        <v>2.7386637971943215E-2</v>
      </c>
      <c r="J4">
        <f>_xlfn.STDEV.S(B2:B121)</f>
        <v>0.29875294942367941</v>
      </c>
    </row>
    <row r="5" spans="1:10" x14ac:dyDescent="0.2">
      <c r="A5">
        <v>0.90476000000000001</v>
      </c>
      <c r="B5">
        <v>0.81818000000000002</v>
      </c>
      <c r="C5">
        <v>1</v>
      </c>
      <c r="D5">
        <v>1</v>
      </c>
      <c r="G5" t="s">
        <v>45</v>
      </c>
      <c r="H5">
        <f>AVERAGE(C2:C121)</f>
        <v>0.58988881666666693</v>
      </c>
      <c r="I5">
        <f>_xlfn.STDEV.S(C2:C121)/SQRT(COUNT(C2:C121))</f>
        <v>2.9034523722471353E-2</v>
      </c>
      <c r="J5">
        <f>_xlfn.STDEV.S(C2:C121)</f>
        <v>0.31805727178432852</v>
      </c>
    </row>
    <row r="6" spans="1:10" x14ac:dyDescent="0.2">
      <c r="A6">
        <v>0.76190000000000002</v>
      </c>
      <c r="B6">
        <v>0.86363999999999996</v>
      </c>
      <c r="C6">
        <v>0.70587999999999995</v>
      </c>
      <c r="D6">
        <v>0.75</v>
      </c>
      <c r="G6" t="s">
        <v>46</v>
      </c>
      <c r="H6">
        <f>AVERAGE(D2:D121)</f>
        <v>0.59768191452991426</v>
      </c>
      <c r="I6">
        <f>_xlfn.STDEV.S(D2:D121)/SQRT(COUNT(D2:D121))</f>
        <v>3.1549126312067008E-2</v>
      </c>
      <c r="J6">
        <f>_xlfn.STDEV.S(D2:D121)</f>
        <v>0.34125597784274314</v>
      </c>
    </row>
    <row r="7" spans="1:10" x14ac:dyDescent="0.2">
      <c r="A7">
        <v>0.84</v>
      </c>
      <c r="B7">
        <v>0.84614999999999996</v>
      </c>
      <c r="C7">
        <v>0.88</v>
      </c>
      <c r="D7">
        <v>1</v>
      </c>
    </row>
    <row r="8" spans="1:10" x14ac:dyDescent="0.2">
      <c r="A8">
        <v>0.23810000000000001</v>
      </c>
      <c r="B8">
        <v>0.16667000000000001</v>
      </c>
      <c r="C8">
        <v>0.17391000000000001</v>
      </c>
      <c r="D8">
        <v>0.27778000000000003</v>
      </c>
    </row>
    <row r="9" spans="1:10" x14ac:dyDescent="0.2">
      <c r="A9">
        <v>0.95652000000000004</v>
      </c>
      <c r="B9">
        <v>0.95238</v>
      </c>
      <c r="C9">
        <v>0.84211000000000003</v>
      </c>
      <c r="D9">
        <v>1</v>
      </c>
    </row>
    <row r="10" spans="1:10" x14ac:dyDescent="0.2">
      <c r="A10">
        <v>0.52941000000000005</v>
      </c>
      <c r="B10">
        <v>0.79166999999999998</v>
      </c>
      <c r="C10">
        <v>0.75</v>
      </c>
      <c r="D10">
        <v>0.94737000000000005</v>
      </c>
    </row>
    <row r="11" spans="1:10" x14ac:dyDescent="0.2">
      <c r="A11">
        <v>0.94118000000000002</v>
      </c>
      <c r="B11">
        <v>1</v>
      </c>
      <c r="C11">
        <v>1</v>
      </c>
      <c r="D11">
        <v>1</v>
      </c>
    </row>
    <row r="12" spans="1:10" x14ac:dyDescent="0.2">
      <c r="A12">
        <v>0.88888999999999996</v>
      </c>
      <c r="B12">
        <v>1</v>
      </c>
      <c r="C12">
        <v>1</v>
      </c>
      <c r="D12">
        <v>0.94443999999999995</v>
      </c>
    </row>
    <row r="13" spans="1:10" x14ac:dyDescent="0.2">
      <c r="A13">
        <v>0.8</v>
      </c>
      <c r="B13">
        <v>0.33333000000000002</v>
      </c>
      <c r="C13">
        <v>0.21739</v>
      </c>
      <c r="D13">
        <v>5.2631999999999998E-2</v>
      </c>
    </row>
    <row r="14" spans="1:10" x14ac:dyDescent="0.2">
      <c r="A14">
        <v>0.72726999999999997</v>
      </c>
      <c r="B14">
        <v>0.66666999999999998</v>
      </c>
      <c r="C14">
        <v>0.71428999999999998</v>
      </c>
      <c r="D14">
        <v>0.7</v>
      </c>
    </row>
    <row r="15" spans="1:10" x14ac:dyDescent="0.2">
      <c r="A15">
        <v>0.88888999999999996</v>
      </c>
      <c r="B15">
        <v>0.89285999999999999</v>
      </c>
      <c r="C15">
        <v>0.75</v>
      </c>
      <c r="D15">
        <v>0.83333000000000002</v>
      </c>
    </row>
    <row r="16" spans="1:10" x14ac:dyDescent="0.2">
      <c r="A16">
        <v>0.42308000000000001</v>
      </c>
      <c r="B16">
        <v>0.5</v>
      </c>
      <c r="C16">
        <v>0.42104999999999998</v>
      </c>
      <c r="D16">
        <v>0.47826000000000002</v>
      </c>
    </row>
    <row r="17" spans="1:4" x14ac:dyDescent="0.2">
      <c r="A17">
        <v>0.86956999999999995</v>
      </c>
      <c r="B17">
        <v>0.75</v>
      </c>
      <c r="C17">
        <v>1</v>
      </c>
      <c r="D17">
        <v>1</v>
      </c>
    </row>
    <row r="18" spans="1:4" x14ac:dyDescent="0.2">
      <c r="A18">
        <v>0.36364000000000002</v>
      </c>
      <c r="B18">
        <v>0.46666999999999997</v>
      </c>
      <c r="C18">
        <v>0.29630000000000001</v>
      </c>
      <c r="D18">
        <v>0.625</v>
      </c>
    </row>
    <row r="19" spans="1:4" x14ac:dyDescent="0.2">
      <c r="A19">
        <v>0.94737000000000005</v>
      </c>
      <c r="B19">
        <v>0.88888999999999996</v>
      </c>
      <c r="C19">
        <v>0.91303999999999996</v>
      </c>
      <c r="D19">
        <v>0.8</v>
      </c>
    </row>
    <row r="20" spans="1:4" x14ac:dyDescent="0.2">
      <c r="A20">
        <v>1</v>
      </c>
      <c r="C20">
        <v>1</v>
      </c>
      <c r="D20">
        <v>1</v>
      </c>
    </row>
    <row r="21" spans="1:4" x14ac:dyDescent="0.2">
      <c r="A21">
        <v>0.45</v>
      </c>
      <c r="B21">
        <v>0.52941000000000005</v>
      </c>
      <c r="C21">
        <v>0.29411999999999999</v>
      </c>
      <c r="D21">
        <v>0.30769000000000002</v>
      </c>
    </row>
    <row r="22" spans="1:4" x14ac:dyDescent="0.2">
      <c r="A22">
        <v>0.2</v>
      </c>
      <c r="B22">
        <v>0.34782999999999997</v>
      </c>
      <c r="C22">
        <v>0.21429000000000001</v>
      </c>
      <c r="D22">
        <v>0.17391000000000001</v>
      </c>
    </row>
    <row r="23" spans="1:4" x14ac:dyDescent="0.2">
      <c r="A23">
        <v>0.47826000000000002</v>
      </c>
      <c r="B23">
        <v>0.42857000000000001</v>
      </c>
      <c r="C23">
        <v>0.55000000000000004</v>
      </c>
      <c r="D23">
        <v>0.5625</v>
      </c>
    </row>
    <row r="24" spans="1:4" x14ac:dyDescent="0.2">
      <c r="A24">
        <v>0.6</v>
      </c>
      <c r="B24">
        <v>0.57142999999999999</v>
      </c>
      <c r="C24">
        <v>0.64285999999999999</v>
      </c>
      <c r="D24">
        <v>0.61111000000000004</v>
      </c>
    </row>
    <row r="25" spans="1:4" x14ac:dyDescent="0.2">
      <c r="A25">
        <v>0.51724000000000003</v>
      </c>
      <c r="B25">
        <v>0.45161000000000001</v>
      </c>
      <c r="C25">
        <v>0.625</v>
      </c>
      <c r="D25">
        <v>0.25</v>
      </c>
    </row>
    <row r="26" spans="1:4" x14ac:dyDescent="0.2">
      <c r="A26">
        <v>0.2</v>
      </c>
      <c r="B26">
        <v>0.26316000000000001</v>
      </c>
      <c r="C26">
        <v>0.16667000000000001</v>
      </c>
      <c r="D26">
        <v>0.27778000000000003</v>
      </c>
    </row>
    <row r="27" spans="1:4" x14ac:dyDescent="0.2">
      <c r="A27">
        <v>0.96</v>
      </c>
      <c r="B27">
        <v>1</v>
      </c>
      <c r="C27">
        <v>1</v>
      </c>
      <c r="D27">
        <v>0.95</v>
      </c>
    </row>
    <row r="28" spans="1:4" x14ac:dyDescent="0.2">
      <c r="A28">
        <v>0.25</v>
      </c>
      <c r="B28">
        <v>0.28000000000000003</v>
      </c>
      <c r="C28">
        <v>0.46666999999999997</v>
      </c>
      <c r="D28">
        <v>0.45</v>
      </c>
    </row>
    <row r="29" spans="1:4" x14ac:dyDescent="0.2">
      <c r="A29">
        <v>1</v>
      </c>
      <c r="B29">
        <v>1</v>
      </c>
      <c r="C29">
        <v>0.95238</v>
      </c>
      <c r="D29">
        <v>1</v>
      </c>
    </row>
    <row r="30" spans="1:4" x14ac:dyDescent="0.2">
      <c r="A30">
        <v>0.86956999999999995</v>
      </c>
      <c r="B30">
        <v>1</v>
      </c>
      <c r="C30">
        <v>0.95833000000000002</v>
      </c>
      <c r="D30">
        <v>0.94118000000000002</v>
      </c>
    </row>
    <row r="31" spans="1:4" x14ac:dyDescent="0.2">
      <c r="A31">
        <v>0.88888999999999996</v>
      </c>
      <c r="B31">
        <v>0.52</v>
      </c>
      <c r="C31">
        <v>0.25</v>
      </c>
      <c r="D31">
        <v>4.7619000000000002E-2</v>
      </c>
    </row>
    <row r="32" spans="1:4" x14ac:dyDescent="0.2">
      <c r="A32">
        <v>0.52941000000000005</v>
      </c>
      <c r="B32">
        <v>0.41666999999999998</v>
      </c>
      <c r="C32">
        <v>0.66666999999999998</v>
      </c>
      <c r="D32">
        <v>0.53332999999999997</v>
      </c>
    </row>
    <row r="33" spans="1:4" x14ac:dyDescent="0.2">
      <c r="A33">
        <v>0.25</v>
      </c>
      <c r="B33">
        <v>0.73912999999999995</v>
      </c>
      <c r="C33">
        <v>0.625</v>
      </c>
      <c r="D33">
        <v>0.69230999999999998</v>
      </c>
    </row>
    <row r="34" spans="1:4" x14ac:dyDescent="0.2">
      <c r="A34">
        <v>0.80952000000000002</v>
      </c>
      <c r="B34">
        <v>0.68420999999999998</v>
      </c>
      <c r="C34">
        <v>0.72726999999999997</v>
      </c>
      <c r="D34">
        <v>0.33333000000000002</v>
      </c>
    </row>
    <row r="35" spans="1:4" x14ac:dyDescent="0.2">
      <c r="A35">
        <v>0.5</v>
      </c>
      <c r="B35">
        <v>0.72221999999999997</v>
      </c>
      <c r="C35">
        <v>0.52381</v>
      </c>
      <c r="D35">
        <v>0.57894999999999996</v>
      </c>
    </row>
    <row r="36" spans="1:4" x14ac:dyDescent="0.2">
      <c r="A36">
        <v>0.95652000000000004</v>
      </c>
      <c r="B36">
        <v>0.95</v>
      </c>
      <c r="C36">
        <v>1</v>
      </c>
      <c r="D36">
        <v>1</v>
      </c>
    </row>
    <row r="37" spans="1:4" x14ac:dyDescent="0.2">
      <c r="A37">
        <v>0.68181999999999998</v>
      </c>
      <c r="B37">
        <v>0.84211000000000003</v>
      </c>
      <c r="C37">
        <v>0.85714000000000001</v>
      </c>
      <c r="D37">
        <v>0.94443999999999995</v>
      </c>
    </row>
    <row r="38" spans="1:4" x14ac:dyDescent="0.2">
      <c r="A38">
        <v>0.91666999999999998</v>
      </c>
      <c r="B38">
        <v>0.90476000000000001</v>
      </c>
      <c r="C38">
        <v>1</v>
      </c>
      <c r="D38">
        <v>1</v>
      </c>
    </row>
    <row r="39" spans="1:4" x14ac:dyDescent="0.2">
      <c r="A39">
        <v>0.77778000000000003</v>
      </c>
      <c r="B39">
        <v>1</v>
      </c>
      <c r="C39">
        <v>0.84614999999999996</v>
      </c>
      <c r="D39">
        <v>0.94443999999999995</v>
      </c>
    </row>
    <row r="40" spans="1:4" x14ac:dyDescent="0.2">
      <c r="A40">
        <v>0.52632000000000001</v>
      </c>
      <c r="B40">
        <v>0.5</v>
      </c>
      <c r="C40">
        <v>0.61904999999999999</v>
      </c>
      <c r="D40">
        <v>0.7</v>
      </c>
    </row>
    <row r="41" spans="1:4" x14ac:dyDescent="0.2">
      <c r="A41">
        <v>0.52632000000000001</v>
      </c>
      <c r="B41">
        <v>0.6</v>
      </c>
      <c r="C41">
        <v>0.61111000000000004</v>
      </c>
      <c r="D41">
        <v>0.72221999999999997</v>
      </c>
    </row>
    <row r="42" spans="1:4" x14ac:dyDescent="0.2">
      <c r="A42">
        <v>0.28125</v>
      </c>
      <c r="B42">
        <v>0.29166999999999998</v>
      </c>
      <c r="C42">
        <v>0</v>
      </c>
      <c r="D42">
        <v>0.2</v>
      </c>
    </row>
    <row r="43" spans="1:4" x14ac:dyDescent="0.2">
      <c r="A43">
        <v>0.79166999999999998</v>
      </c>
      <c r="B43">
        <v>0.88234999999999997</v>
      </c>
      <c r="C43">
        <v>0.8</v>
      </c>
      <c r="D43">
        <v>0.85714000000000001</v>
      </c>
    </row>
    <row r="44" spans="1:4" x14ac:dyDescent="0.2">
      <c r="A44">
        <v>0.92308000000000001</v>
      </c>
      <c r="B44">
        <v>0.94118000000000002</v>
      </c>
      <c r="C44">
        <v>0.88461999999999996</v>
      </c>
      <c r="D44">
        <v>1</v>
      </c>
    </row>
    <row r="45" spans="1:4" x14ac:dyDescent="0.2">
      <c r="A45">
        <v>0.17857000000000001</v>
      </c>
      <c r="B45">
        <v>6.25E-2</v>
      </c>
      <c r="C45">
        <v>0</v>
      </c>
      <c r="D45">
        <v>0.13636000000000001</v>
      </c>
    </row>
    <row r="46" spans="1:4" x14ac:dyDescent="0.2">
      <c r="A46">
        <v>0.68420999999999998</v>
      </c>
      <c r="B46">
        <v>0.47619</v>
      </c>
      <c r="C46">
        <v>0.31579000000000002</v>
      </c>
      <c r="D46">
        <v>0.33333000000000002</v>
      </c>
    </row>
    <row r="47" spans="1:4" x14ac:dyDescent="0.2">
      <c r="A47">
        <v>0.25</v>
      </c>
      <c r="B47">
        <v>0.35714000000000001</v>
      </c>
      <c r="C47">
        <v>0.23810000000000001</v>
      </c>
      <c r="D47">
        <v>0.70587999999999995</v>
      </c>
    </row>
    <row r="48" spans="1:4" x14ac:dyDescent="0.2">
      <c r="A48">
        <v>0.7</v>
      </c>
      <c r="B48">
        <v>0.65</v>
      </c>
      <c r="C48">
        <v>0.46154000000000001</v>
      </c>
      <c r="D48">
        <v>0.5</v>
      </c>
    </row>
    <row r="49" spans="1:4" x14ac:dyDescent="0.2">
      <c r="A49">
        <v>0.17391000000000001</v>
      </c>
      <c r="B49">
        <v>0.15789</v>
      </c>
      <c r="C49">
        <v>0.47367999999999999</v>
      </c>
    </row>
    <row r="50" spans="1:4" x14ac:dyDescent="0.2">
      <c r="A50">
        <v>1</v>
      </c>
      <c r="B50">
        <v>1</v>
      </c>
      <c r="C50">
        <v>0.94118000000000002</v>
      </c>
      <c r="D50">
        <v>1</v>
      </c>
    </row>
    <row r="51" spans="1:4" x14ac:dyDescent="0.2">
      <c r="A51">
        <v>0.85714000000000001</v>
      </c>
      <c r="B51">
        <v>0.86363999999999996</v>
      </c>
      <c r="C51">
        <v>0.90476000000000001</v>
      </c>
      <c r="D51">
        <v>0.9375</v>
      </c>
    </row>
    <row r="52" spans="1:4" x14ac:dyDescent="0.2">
      <c r="A52">
        <v>0.23077</v>
      </c>
      <c r="B52">
        <v>0.28571000000000002</v>
      </c>
      <c r="C52">
        <v>0.2</v>
      </c>
      <c r="D52">
        <v>0.44444</v>
      </c>
    </row>
    <row r="53" spans="1:4" x14ac:dyDescent="0.2">
      <c r="A53">
        <v>0.72726999999999997</v>
      </c>
      <c r="B53">
        <v>0.84</v>
      </c>
      <c r="C53">
        <v>0.8125</v>
      </c>
      <c r="D53">
        <v>0.64705999999999997</v>
      </c>
    </row>
    <row r="54" spans="1:4" x14ac:dyDescent="0.2">
      <c r="A54">
        <v>0.6</v>
      </c>
      <c r="B54">
        <v>0.17646999999999999</v>
      </c>
      <c r="C54">
        <v>0.47619</v>
      </c>
      <c r="D54">
        <v>0.31818000000000002</v>
      </c>
    </row>
    <row r="55" spans="1:4" x14ac:dyDescent="0.2">
      <c r="A55">
        <v>0.44444</v>
      </c>
      <c r="B55">
        <v>0.61904999999999999</v>
      </c>
      <c r="C55">
        <v>0.42104999999999998</v>
      </c>
      <c r="D55">
        <v>0.36364000000000002</v>
      </c>
    </row>
    <row r="56" spans="1:4" x14ac:dyDescent="0.2">
      <c r="A56">
        <v>0.43478</v>
      </c>
      <c r="B56">
        <v>0.19048000000000001</v>
      </c>
      <c r="C56">
        <v>0.38889000000000001</v>
      </c>
      <c r="D56">
        <v>0.33333000000000002</v>
      </c>
    </row>
    <row r="57" spans="1:4" x14ac:dyDescent="0.2">
      <c r="A57">
        <v>0.47619</v>
      </c>
      <c r="B57">
        <v>0.47367999999999999</v>
      </c>
      <c r="C57">
        <v>0.38889000000000001</v>
      </c>
      <c r="D57">
        <v>0.36364000000000002</v>
      </c>
    </row>
    <row r="58" spans="1:4" x14ac:dyDescent="0.2">
      <c r="A58">
        <v>0</v>
      </c>
      <c r="B58">
        <v>0</v>
      </c>
      <c r="C58">
        <v>0</v>
      </c>
      <c r="D58">
        <v>0</v>
      </c>
    </row>
    <row r="59" spans="1:4" x14ac:dyDescent="0.2">
      <c r="A59">
        <v>0.63636000000000004</v>
      </c>
      <c r="B59">
        <v>0.36364000000000002</v>
      </c>
      <c r="C59">
        <v>0.35</v>
      </c>
      <c r="D59">
        <v>0.5625</v>
      </c>
    </row>
    <row r="60" spans="1:4" x14ac:dyDescent="0.2">
      <c r="A60">
        <v>0.30769000000000002</v>
      </c>
      <c r="B60">
        <v>0.11111</v>
      </c>
      <c r="C60">
        <v>0.46666999999999997</v>
      </c>
      <c r="D60">
        <v>0</v>
      </c>
    </row>
    <row r="61" spans="1:4" x14ac:dyDescent="0.2">
      <c r="A61">
        <v>0.38462000000000002</v>
      </c>
      <c r="B61">
        <v>0.36842000000000003</v>
      </c>
      <c r="C61">
        <v>0.39129999999999998</v>
      </c>
      <c r="D61">
        <v>0.58333000000000002</v>
      </c>
    </row>
    <row r="62" spans="1:4" x14ac:dyDescent="0.2">
      <c r="A62">
        <v>0.48</v>
      </c>
      <c r="B62">
        <v>0.375</v>
      </c>
      <c r="C62">
        <v>0.5</v>
      </c>
      <c r="D62">
        <v>0.46154000000000001</v>
      </c>
    </row>
    <row r="63" spans="1:4" x14ac:dyDescent="0.2">
      <c r="A63">
        <v>0.11111</v>
      </c>
      <c r="B63">
        <v>0.21052999999999999</v>
      </c>
      <c r="C63">
        <v>5.2631999999999998E-2</v>
      </c>
      <c r="D63">
        <v>8.3333000000000004E-2</v>
      </c>
    </row>
    <row r="64" spans="1:4" x14ac:dyDescent="0.2">
      <c r="A64">
        <v>0.95833000000000002</v>
      </c>
      <c r="B64">
        <v>0.8</v>
      </c>
      <c r="C64">
        <v>0.89473999999999998</v>
      </c>
      <c r="D64">
        <v>0.95455000000000001</v>
      </c>
    </row>
    <row r="65" spans="1:4" x14ac:dyDescent="0.2">
      <c r="A65">
        <v>0.625</v>
      </c>
      <c r="B65">
        <v>0.5</v>
      </c>
      <c r="C65">
        <v>0.31579000000000002</v>
      </c>
      <c r="D65">
        <v>0.68420999999999998</v>
      </c>
    </row>
    <row r="66" spans="1:4" x14ac:dyDescent="0.2">
      <c r="A66">
        <v>0.68420999999999998</v>
      </c>
      <c r="B66">
        <v>0.75</v>
      </c>
      <c r="C66">
        <v>0.44444</v>
      </c>
      <c r="D66">
        <v>0.47826000000000002</v>
      </c>
    </row>
    <row r="67" spans="1:4" x14ac:dyDescent="0.2">
      <c r="A67">
        <v>0.95652000000000004</v>
      </c>
      <c r="B67">
        <v>0.875</v>
      </c>
      <c r="C67">
        <v>0.95455000000000001</v>
      </c>
      <c r="D67">
        <v>1</v>
      </c>
    </row>
    <row r="68" spans="1:4" x14ac:dyDescent="0.2">
      <c r="A68">
        <v>0.57691999999999999</v>
      </c>
      <c r="B68">
        <v>0.64705999999999997</v>
      </c>
      <c r="C68">
        <v>0.63158000000000003</v>
      </c>
      <c r="D68">
        <v>0.66666999999999998</v>
      </c>
    </row>
    <row r="69" spans="1:4" x14ac:dyDescent="0.2">
      <c r="A69">
        <v>0.73912999999999995</v>
      </c>
      <c r="B69">
        <v>0.47367999999999999</v>
      </c>
      <c r="C69">
        <v>0.6</v>
      </c>
      <c r="D69">
        <v>0.5</v>
      </c>
    </row>
    <row r="70" spans="1:4" x14ac:dyDescent="0.2">
      <c r="A70">
        <v>0.5625</v>
      </c>
      <c r="B70">
        <v>0.57142999999999999</v>
      </c>
      <c r="C70">
        <v>0.58333000000000002</v>
      </c>
      <c r="D70">
        <v>0.42104999999999998</v>
      </c>
    </row>
    <row r="71" spans="1:4" x14ac:dyDescent="0.2">
      <c r="A71">
        <v>0.76190000000000002</v>
      </c>
      <c r="B71">
        <v>0.78261000000000003</v>
      </c>
      <c r="C71">
        <v>0.4375</v>
      </c>
      <c r="D71">
        <v>0.05</v>
      </c>
    </row>
    <row r="72" spans="1:4" x14ac:dyDescent="0.2">
      <c r="A72">
        <v>0.30435000000000001</v>
      </c>
      <c r="B72">
        <v>0.47619</v>
      </c>
      <c r="C72">
        <v>0.78947000000000001</v>
      </c>
      <c r="D72">
        <v>0.88234999999999997</v>
      </c>
    </row>
    <row r="73" spans="1:4" x14ac:dyDescent="0.2">
      <c r="A73">
        <v>0.90908999999999995</v>
      </c>
      <c r="B73">
        <v>0.92857000000000001</v>
      </c>
      <c r="C73">
        <v>0.79166999999999998</v>
      </c>
      <c r="D73">
        <v>0.8</v>
      </c>
    </row>
    <row r="74" spans="1:4" x14ac:dyDescent="0.2">
      <c r="A74">
        <v>0.25</v>
      </c>
      <c r="B74">
        <v>0.35</v>
      </c>
      <c r="C74">
        <v>0.31818000000000002</v>
      </c>
      <c r="D74">
        <v>0.16667000000000001</v>
      </c>
    </row>
    <row r="75" spans="1:4" x14ac:dyDescent="0.2">
      <c r="A75">
        <v>0</v>
      </c>
      <c r="B75">
        <v>3.8462000000000003E-2</v>
      </c>
      <c r="C75">
        <v>5.5556000000000001E-2</v>
      </c>
      <c r="D75">
        <v>0</v>
      </c>
    </row>
    <row r="76" spans="1:4" x14ac:dyDescent="0.2">
      <c r="A76">
        <v>0.15384999999999999</v>
      </c>
      <c r="B76">
        <v>0.125</v>
      </c>
      <c r="C76">
        <v>0.125</v>
      </c>
      <c r="D76">
        <v>4.5455000000000002E-2</v>
      </c>
    </row>
    <row r="77" spans="1:4" x14ac:dyDescent="0.2">
      <c r="A77">
        <v>1</v>
      </c>
      <c r="B77">
        <v>1</v>
      </c>
      <c r="C77">
        <v>1</v>
      </c>
      <c r="D77">
        <v>1</v>
      </c>
    </row>
    <row r="78" spans="1:4" x14ac:dyDescent="0.2">
      <c r="A78">
        <v>1</v>
      </c>
      <c r="B78">
        <v>0.8125</v>
      </c>
      <c r="C78">
        <v>0.89473999999999998</v>
      </c>
      <c r="D78">
        <v>0.9</v>
      </c>
    </row>
    <row r="79" spans="1:4" x14ac:dyDescent="0.2">
      <c r="A79">
        <v>0.9</v>
      </c>
      <c r="B79">
        <v>0.95</v>
      </c>
      <c r="C79">
        <v>0.94443999999999995</v>
      </c>
      <c r="D79">
        <v>0.86363999999999996</v>
      </c>
    </row>
    <row r="80" spans="1:4" x14ac:dyDescent="0.2">
      <c r="A80">
        <v>0.94443999999999995</v>
      </c>
      <c r="B80">
        <v>0.90476000000000001</v>
      </c>
      <c r="C80">
        <v>1</v>
      </c>
      <c r="D80">
        <v>1</v>
      </c>
    </row>
    <row r="81" spans="1:4" x14ac:dyDescent="0.2">
      <c r="A81">
        <v>0.95</v>
      </c>
      <c r="B81">
        <v>0.44</v>
      </c>
      <c r="C81">
        <v>0.23077</v>
      </c>
      <c r="D81">
        <v>4.5455000000000002E-2</v>
      </c>
    </row>
    <row r="82" spans="1:4" x14ac:dyDescent="0.2">
      <c r="A82">
        <v>6.25E-2</v>
      </c>
      <c r="B82">
        <v>0</v>
      </c>
      <c r="C82">
        <v>0</v>
      </c>
      <c r="D82">
        <v>0</v>
      </c>
    </row>
    <row r="83" spans="1:4" x14ac:dyDescent="0.2">
      <c r="A83">
        <v>0.36364000000000002</v>
      </c>
      <c r="B83">
        <v>0.35</v>
      </c>
      <c r="C83">
        <v>0.26316000000000001</v>
      </c>
      <c r="D83">
        <v>0.15789</v>
      </c>
    </row>
    <row r="84" spans="1:4" x14ac:dyDescent="0.2">
      <c r="A84">
        <v>4.5455000000000002E-2</v>
      </c>
      <c r="B84">
        <v>0.23529</v>
      </c>
      <c r="C84">
        <v>0.27272999999999997</v>
      </c>
      <c r="D84">
        <v>0</v>
      </c>
    </row>
    <row r="85" spans="1:4" x14ac:dyDescent="0.2">
      <c r="A85">
        <v>0</v>
      </c>
      <c r="B85">
        <v>0</v>
      </c>
      <c r="C85">
        <v>0</v>
      </c>
      <c r="D85">
        <v>0</v>
      </c>
    </row>
    <row r="86" spans="1:4" x14ac:dyDescent="0.2">
      <c r="A86">
        <v>0.57142999999999999</v>
      </c>
      <c r="B86">
        <v>0.33333000000000002</v>
      </c>
      <c r="C86">
        <v>0.41463</v>
      </c>
    </row>
    <row r="87" spans="1:4" x14ac:dyDescent="0.2">
      <c r="A87">
        <v>0.8</v>
      </c>
      <c r="B87">
        <v>0.6</v>
      </c>
      <c r="C87">
        <v>0.59091000000000005</v>
      </c>
      <c r="D87">
        <v>0.69230999999999998</v>
      </c>
    </row>
    <row r="88" spans="1:4" x14ac:dyDescent="0.2">
      <c r="A88">
        <v>0.29166999999999998</v>
      </c>
      <c r="B88">
        <v>0.55000000000000004</v>
      </c>
      <c r="C88">
        <v>0.6875</v>
      </c>
      <c r="D88">
        <v>0.45</v>
      </c>
    </row>
    <row r="89" spans="1:4" x14ac:dyDescent="0.2">
      <c r="A89">
        <v>0.95455000000000001</v>
      </c>
      <c r="B89">
        <v>0.90476000000000001</v>
      </c>
      <c r="C89">
        <v>0.8125</v>
      </c>
      <c r="D89">
        <v>1</v>
      </c>
    </row>
    <row r="90" spans="1:4" x14ac:dyDescent="0.2">
      <c r="A90">
        <v>0.69230999999999998</v>
      </c>
      <c r="B90">
        <v>0.40909000000000001</v>
      </c>
      <c r="C90">
        <v>0.25</v>
      </c>
      <c r="D90">
        <v>0.1875</v>
      </c>
    </row>
    <row r="91" spans="1:4" x14ac:dyDescent="0.2">
      <c r="A91">
        <v>0.15384999999999999</v>
      </c>
      <c r="B91">
        <v>0.15384999999999999</v>
      </c>
      <c r="C91">
        <v>0</v>
      </c>
      <c r="D91">
        <v>0</v>
      </c>
    </row>
    <row r="92" spans="1:4" x14ac:dyDescent="0.2">
      <c r="A92">
        <v>1</v>
      </c>
      <c r="B92">
        <v>1</v>
      </c>
      <c r="C92">
        <v>1</v>
      </c>
      <c r="D92">
        <v>1</v>
      </c>
    </row>
    <row r="93" spans="1:4" x14ac:dyDescent="0.2">
      <c r="A93">
        <v>0.47367999999999999</v>
      </c>
      <c r="B93">
        <v>0.39129999999999998</v>
      </c>
      <c r="C93">
        <v>0.52</v>
      </c>
      <c r="D93">
        <v>0.61538000000000004</v>
      </c>
    </row>
    <row r="94" spans="1:4" x14ac:dyDescent="0.2">
      <c r="A94">
        <v>0.2</v>
      </c>
      <c r="B94">
        <v>0.41666999999999998</v>
      </c>
      <c r="C94">
        <v>0.22222</v>
      </c>
      <c r="D94">
        <v>0.32</v>
      </c>
    </row>
    <row r="95" spans="1:4" x14ac:dyDescent="0.2">
      <c r="A95">
        <v>0.88888999999999996</v>
      </c>
      <c r="B95">
        <v>1</v>
      </c>
      <c r="C95">
        <v>1</v>
      </c>
      <c r="D95">
        <v>1</v>
      </c>
    </row>
    <row r="96" spans="1:4" x14ac:dyDescent="0.2">
      <c r="A96">
        <v>0.63636000000000004</v>
      </c>
      <c r="B96">
        <v>0.7</v>
      </c>
      <c r="C96">
        <v>0.72221999999999997</v>
      </c>
      <c r="D96">
        <v>0.8</v>
      </c>
    </row>
    <row r="97" spans="1:4" x14ac:dyDescent="0.2">
      <c r="A97">
        <v>0.9</v>
      </c>
      <c r="B97">
        <v>1</v>
      </c>
      <c r="C97">
        <v>1</v>
      </c>
      <c r="D97">
        <v>1</v>
      </c>
    </row>
    <row r="98" spans="1:4" x14ac:dyDescent="0.2">
      <c r="A98">
        <v>0.35293999999999998</v>
      </c>
      <c r="B98">
        <v>0.68</v>
      </c>
      <c r="C98">
        <v>0.5</v>
      </c>
      <c r="D98">
        <v>0.6</v>
      </c>
    </row>
    <row r="99" spans="1:4" x14ac:dyDescent="0.2">
      <c r="A99">
        <v>0.22727</v>
      </c>
      <c r="B99">
        <v>0.38095000000000001</v>
      </c>
      <c r="C99">
        <v>0.38889000000000001</v>
      </c>
      <c r="D99">
        <v>0.15789</v>
      </c>
    </row>
    <row r="100" spans="1:4" x14ac:dyDescent="0.2">
      <c r="A100">
        <v>0</v>
      </c>
      <c r="B100">
        <v>0</v>
      </c>
      <c r="C100">
        <v>0</v>
      </c>
      <c r="D100">
        <v>0</v>
      </c>
    </row>
    <row r="101" spans="1:4" x14ac:dyDescent="0.2">
      <c r="A101">
        <v>0.29032000000000002</v>
      </c>
      <c r="B101">
        <v>0.61904999999999999</v>
      </c>
      <c r="C101">
        <v>0.54544999999999999</v>
      </c>
      <c r="D101">
        <v>0.58823999999999999</v>
      </c>
    </row>
    <row r="102" spans="1:4" x14ac:dyDescent="0.2">
      <c r="A102">
        <v>0.5</v>
      </c>
      <c r="B102">
        <v>0.38889000000000001</v>
      </c>
      <c r="C102">
        <v>0.23529</v>
      </c>
      <c r="D102">
        <v>0.33333000000000002</v>
      </c>
    </row>
    <row r="103" spans="1:4" x14ac:dyDescent="0.2">
      <c r="A103">
        <v>0.7</v>
      </c>
      <c r="B103">
        <v>0.90476000000000001</v>
      </c>
      <c r="C103">
        <v>1</v>
      </c>
      <c r="D103">
        <v>1</v>
      </c>
    </row>
    <row r="104" spans="1:4" x14ac:dyDescent="0.2">
      <c r="A104">
        <v>1</v>
      </c>
      <c r="B104">
        <v>1</v>
      </c>
      <c r="C104">
        <v>1</v>
      </c>
      <c r="D104">
        <v>1</v>
      </c>
    </row>
    <row r="105" spans="1:4" x14ac:dyDescent="0.2">
      <c r="A105">
        <v>1</v>
      </c>
      <c r="B105">
        <v>0.95455000000000001</v>
      </c>
      <c r="C105">
        <v>0.94737000000000005</v>
      </c>
      <c r="D105">
        <v>1</v>
      </c>
    </row>
    <row r="106" spans="1:4" x14ac:dyDescent="0.2">
      <c r="A106">
        <v>0.62068999999999996</v>
      </c>
      <c r="B106">
        <v>0.47059000000000001</v>
      </c>
      <c r="C106">
        <v>0.21429000000000001</v>
      </c>
      <c r="D106">
        <v>0.7</v>
      </c>
    </row>
    <row r="107" spans="1:4" x14ac:dyDescent="0.2">
      <c r="A107">
        <v>0.63636000000000004</v>
      </c>
      <c r="B107">
        <v>0.5</v>
      </c>
      <c r="C107">
        <v>0.52381</v>
      </c>
      <c r="D107">
        <v>0.36842000000000003</v>
      </c>
    </row>
    <row r="108" spans="1:4" x14ac:dyDescent="0.2">
      <c r="A108">
        <v>5.5556000000000001E-2</v>
      </c>
      <c r="B108">
        <v>0</v>
      </c>
      <c r="C108">
        <v>0</v>
      </c>
      <c r="D108">
        <v>0</v>
      </c>
    </row>
    <row r="109" spans="1:4" x14ac:dyDescent="0.2">
      <c r="A109">
        <v>0.5</v>
      </c>
      <c r="B109">
        <v>0.39129999999999998</v>
      </c>
      <c r="C109">
        <v>0.41026000000000001</v>
      </c>
    </row>
    <row r="110" spans="1:4" x14ac:dyDescent="0.2">
      <c r="A110">
        <v>1</v>
      </c>
      <c r="B110">
        <v>0.94118000000000002</v>
      </c>
      <c r="C110">
        <v>1</v>
      </c>
      <c r="D110">
        <v>1</v>
      </c>
    </row>
    <row r="111" spans="1:4" x14ac:dyDescent="0.2">
      <c r="A111">
        <v>0.83333000000000002</v>
      </c>
      <c r="B111">
        <v>0.86667000000000005</v>
      </c>
      <c r="C111">
        <v>0.94737000000000005</v>
      </c>
      <c r="D111">
        <v>1</v>
      </c>
    </row>
    <row r="112" spans="1:4" x14ac:dyDescent="0.2">
      <c r="A112">
        <v>0.60870000000000002</v>
      </c>
      <c r="B112">
        <v>0.57894999999999996</v>
      </c>
      <c r="C112">
        <v>0.6875</v>
      </c>
      <c r="D112">
        <v>0.54544999999999999</v>
      </c>
    </row>
    <row r="113" spans="1:4" x14ac:dyDescent="0.2">
      <c r="A113">
        <v>0.68181999999999998</v>
      </c>
      <c r="B113">
        <v>0.59091000000000005</v>
      </c>
      <c r="C113">
        <v>0.70587999999999995</v>
      </c>
      <c r="D113">
        <v>0.94737000000000005</v>
      </c>
    </row>
    <row r="114" spans="1:4" x14ac:dyDescent="0.2">
      <c r="A114">
        <v>0.59091000000000005</v>
      </c>
      <c r="B114">
        <v>0.78947000000000001</v>
      </c>
      <c r="C114">
        <v>0.72</v>
      </c>
      <c r="D114">
        <v>0.42857000000000001</v>
      </c>
    </row>
    <row r="115" spans="1:4" x14ac:dyDescent="0.2">
      <c r="A115">
        <v>0.95652000000000004</v>
      </c>
      <c r="B115">
        <v>0.90476000000000001</v>
      </c>
      <c r="C115">
        <v>1</v>
      </c>
      <c r="D115">
        <v>0.94443999999999995</v>
      </c>
    </row>
    <row r="116" spans="1:4" x14ac:dyDescent="0.2">
      <c r="A116">
        <v>0</v>
      </c>
      <c r="B116">
        <v>5.5556000000000001E-2</v>
      </c>
      <c r="C116">
        <v>0.13636000000000001</v>
      </c>
      <c r="D116">
        <v>0.28571000000000002</v>
      </c>
    </row>
    <row r="117" spans="1:4" x14ac:dyDescent="0.2">
      <c r="A117">
        <v>0.33333000000000002</v>
      </c>
      <c r="B117">
        <v>0.42104999999999998</v>
      </c>
      <c r="C117">
        <v>0.41666999999999998</v>
      </c>
      <c r="D117">
        <v>0.53846000000000005</v>
      </c>
    </row>
    <row r="118" spans="1:4" x14ac:dyDescent="0.2">
      <c r="A118">
        <v>0.64285999999999999</v>
      </c>
      <c r="B118">
        <v>0.7</v>
      </c>
      <c r="C118">
        <v>0.6875</v>
      </c>
      <c r="D118">
        <v>0.625</v>
      </c>
    </row>
    <row r="119" spans="1:4" x14ac:dyDescent="0.2">
      <c r="A119">
        <v>0.76</v>
      </c>
      <c r="B119">
        <v>0.6875</v>
      </c>
      <c r="C119">
        <v>0.78947000000000001</v>
      </c>
      <c r="D119">
        <v>0.7</v>
      </c>
    </row>
    <row r="120" spans="1:4" x14ac:dyDescent="0.2">
      <c r="A120">
        <v>0.78947000000000001</v>
      </c>
      <c r="B120">
        <v>0.88</v>
      </c>
      <c r="C120">
        <v>0.82352999999999998</v>
      </c>
      <c r="D120">
        <v>0.68420999999999998</v>
      </c>
    </row>
    <row r="121" spans="1:4" x14ac:dyDescent="0.2">
      <c r="A121">
        <v>0.89473999999999998</v>
      </c>
      <c r="B121">
        <v>0.83333000000000002</v>
      </c>
      <c r="C121">
        <v>0.83333000000000002</v>
      </c>
      <c r="D121">
        <v>0.89473999999999998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1"/>
  <sheetViews>
    <sheetView workbookViewId="0">
      <selection activeCell="D2" sqref="D2:D121"/>
    </sheetView>
  </sheetViews>
  <sheetFormatPr baseColWidth="10" defaultRowHeight="16" x14ac:dyDescent="0.2"/>
  <cols>
    <col min="1" max="4" width="12.6640625" bestFit="1" customWidth="1"/>
    <col min="9" max="9" width="13.5" bestFit="1" customWidth="1"/>
  </cols>
  <sheetData>
    <row r="1" spans="1:10" x14ac:dyDescent="0.2">
      <c r="A1" t="s">
        <v>23</v>
      </c>
      <c r="B1" t="s">
        <v>24</v>
      </c>
      <c r="C1" t="s">
        <v>25</v>
      </c>
      <c r="D1" t="s">
        <v>26</v>
      </c>
    </row>
    <row r="2" spans="1:10" x14ac:dyDescent="0.2">
      <c r="A2">
        <v>0.67742000000000002</v>
      </c>
      <c r="B2">
        <v>0.66666999999999998</v>
      </c>
      <c r="C2">
        <v>0.56521999999999994</v>
      </c>
      <c r="D2">
        <v>0.7</v>
      </c>
      <c r="H2" t="s">
        <v>39</v>
      </c>
      <c r="I2" t="s">
        <v>40</v>
      </c>
      <c r="J2" t="s">
        <v>110</v>
      </c>
    </row>
    <row r="3" spans="1:10" x14ac:dyDescent="0.2">
      <c r="A3">
        <v>0.625</v>
      </c>
      <c r="B3">
        <v>0.73333000000000004</v>
      </c>
      <c r="C3">
        <v>0.72726999999999997</v>
      </c>
      <c r="D3">
        <v>0.48</v>
      </c>
      <c r="G3" t="s">
        <v>43</v>
      </c>
      <c r="H3">
        <f>AVERAGE(A2:A121)</f>
        <v>0.63385250000000004</v>
      </c>
      <c r="I3">
        <f>_xlfn.STDEV.S(A2:A121)/SQRT(COUNT(A2:A121))</f>
        <v>8.6517561973058054E-3</v>
      </c>
      <c r="J3">
        <f>_xlfn.STDEV.S(A2:A121)</f>
        <v>9.4775240625990118E-2</v>
      </c>
    </row>
    <row r="4" spans="1:10" x14ac:dyDescent="0.2">
      <c r="A4">
        <v>0.65625</v>
      </c>
      <c r="B4">
        <v>0.60714000000000001</v>
      </c>
      <c r="C4">
        <v>0.75</v>
      </c>
      <c r="D4">
        <v>0.71428999999999998</v>
      </c>
      <c r="G4" t="s">
        <v>44</v>
      </c>
      <c r="H4">
        <f>AVERAGE(B2:B121)</f>
        <v>0.70871789915966388</v>
      </c>
      <c r="I4">
        <f>_xlfn.STDEV.S(B2:B121)/SQRT(COUNT(B2:B121))</f>
        <v>1.0011784644822639E-2</v>
      </c>
      <c r="J4">
        <f>_xlfn.STDEV.S(B2:B121)</f>
        <v>0.10921567644410055</v>
      </c>
    </row>
    <row r="5" spans="1:10" x14ac:dyDescent="0.2">
      <c r="A5">
        <v>0.45161000000000001</v>
      </c>
      <c r="B5">
        <v>0.86485999999999996</v>
      </c>
      <c r="C5">
        <v>0.56000000000000005</v>
      </c>
      <c r="D5">
        <v>0.85185</v>
      </c>
      <c r="G5" t="s">
        <v>45</v>
      </c>
      <c r="H5">
        <f>AVERAGE(C2:C121)</f>
        <v>0.74720291666666683</v>
      </c>
      <c r="I5">
        <f>_xlfn.STDEV.S(C2:C121)/SQRT(COUNT(C2:C121))</f>
        <v>9.6377350711908515E-3</v>
      </c>
      <c r="J5">
        <f>_xlfn.STDEV.S(C2:C121)</f>
        <v>0.10557609803499775</v>
      </c>
    </row>
    <row r="6" spans="1:10" x14ac:dyDescent="0.2">
      <c r="A6">
        <v>0.5625</v>
      </c>
      <c r="B6">
        <v>0.52941000000000005</v>
      </c>
      <c r="C6">
        <v>0.58333000000000002</v>
      </c>
      <c r="D6">
        <v>0.73333000000000004</v>
      </c>
      <c r="G6" t="s">
        <v>46</v>
      </c>
      <c r="H6">
        <f>AVERAGE(D2:D121)</f>
        <v>0.81786179487179533</v>
      </c>
      <c r="I6">
        <f>_xlfn.STDEV.S(D2:D121)/SQRT(COUNT(D2:D121))</f>
        <v>1.0078129502872655E-2</v>
      </c>
      <c r="J6">
        <f>_xlfn.STDEV.S(D2:D121)</f>
        <v>0.10901163805012129</v>
      </c>
    </row>
    <row r="7" spans="1:10" x14ac:dyDescent="0.2">
      <c r="A7">
        <v>0.66666999999999998</v>
      </c>
      <c r="B7">
        <v>0.90908999999999995</v>
      </c>
      <c r="C7">
        <v>0.67647000000000002</v>
      </c>
      <c r="D7">
        <v>0.88</v>
      </c>
    </row>
    <row r="8" spans="1:10" x14ac:dyDescent="0.2">
      <c r="A8">
        <v>0.64705999999999997</v>
      </c>
      <c r="B8">
        <v>0.79310000000000003</v>
      </c>
      <c r="C8">
        <v>0.67742000000000002</v>
      </c>
      <c r="D8">
        <v>0.80769000000000002</v>
      </c>
    </row>
    <row r="9" spans="1:10" x14ac:dyDescent="0.2">
      <c r="A9">
        <v>0.76666999999999996</v>
      </c>
      <c r="B9">
        <v>0.89188999999999996</v>
      </c>
      <c r="C9">
        <v>0.73077000000000003</v>
      </c>
      <c r="D9">
        <v>0.81481000000000003</v>
      </c>
    </row>
    <row r="10" spans="1:10" x14ac:dyDescent="0.2">
      <c r="A10">
        <v>0.73333000000000004</v>
      </c>
      <c r="B10">
        <v>0.80645</v>
      </c>
      <c r="C10">
        <v>0.96552000000000004</v>
      </c>
      <c r="D10">
        <v>0.93332999999999999</v>
      </c>
    </row>
    <row r="11" spans="1:10" x14ac:dyDescent="0.2">
      <c r="A11">
        <v>0.5625</v>
      </c>
      <c r="B11">
        <v>0.72414000000000001</v>
      </c>
      <c r="C11">
        <v>0.86207</v>
      </c>
      <c r="D11">
        <v>0.96667000000000003</v>
      </c>
    </row>
    <row r="12" spans="1:10" x14ac:dyDescent="0.2">
      <c r="A12">
        <v>0.5</v>
      </c>
      <c r="B12">
        <v>0.64515999999999996</v>
      </c>
      <c r="C12">
        <v>0.71875</v>
      </c>
      <c r="D12">
        <v>0.8</v>
      </c>
    </row>
    <row r="13" spans="1:10" x14ac:dyDescent="0.2">
      <c r="A13">
        <v>0.66666999999999998</v>
      </c>
      <c r="B13">
        <v>0.74194000000000004</v>
      </c>
      <c r="C13">
        <v>0.82759000000000005</v>
      </c>
      <c r="D13">
        <v>0.93332999999999999</v>
      </c>
    </row>
    <row r="14" spans="1:10" x14ac:dyDescent="0.2">
      <c r="A14">
        <v>0.54901999999999995</v>
      </c>
      <c r="B14">
        <v>0.6</v>
      </c>
      <c r="C14">
        <v>0.53125</v>
      </c>
      <c r="D14">
        <v>0.81481000000000003</v>
      </c>
    </row>
    <row r="15" spans="1:10" x14ac:dyDescent="0.2">
      <c r="A15">
        <v>0.59375</v>
      </c>
      <c r="B15">
        <v>0.61111000000000004</v>
      </c>
      <c r="C15">
        <v>0.69564999999999999</v>
      </c>
      <c r="D15">
        <v>0.72414000000000001</v>
      </c>
    </row>
    <row r="16" spans="1:10" x14ac:dyDescent="0.2">
      <c r="A16">
        <v>0.5</v>
      </c>
      <c r="B16">
        <v>0.45</v>
      </c>
      <c r="C16">
        <v>0.77419000000000004</v>
      </c>
      <c r="D16">
        <v>0.79310000000000003</v>
      </c>
    </row>
    <row r="17" spans="1:4" x14ac:dyDescent="0.2">
      <c r="A17">
        <v>0.73529</v>
      </c>
      <c r="B17">
        <v>0.74073999999999995</v>
      </c>
      <c r="C17">
        <v>0.86667000000000005</v>
      </c>
      <c r="D17">
        <v>0.93103000000000002</v>
      </c>
    </row>
    <row r="18" spans="1:4" x14ac:dyDescent="0.2">
      <c r="A18">
        <v>0.78125</v>
      </c>
      <c r="B18">
        <v>0.5</v>
      </c>
      <c r="C18">
        <v>0.69443999999999995</v>
      </c>
      <c r="D18">
        <v>0.625</v>
      </c>
    </row>
    <row r="19" spans="1:4" x14ac:dyDescent="0.2">
      <c r="A19">
        <v>0.64515999999999996</v>
      </c>
      <c r="B19">
        <v>0.77419000000000004</v>
      </c>
      <c r="C19">
        <v>0.74194000000000004</v>
      </c>
      <c r="D19">
        <v>0.70369999999999999</v>
      </c>
    </row>
    <row r="20" spans="1:4" x14ac:dyDescent="0.2">
      <c r="A20">
        <v>0.77419000000000004</v>
      </c>
      <c r="C20">
        <v>0.8</v>
      </c>
      <c r="D20">
        <v>0.89285999999999999</v>
      </c>
    </row>
    <row r="21" spans="1:4" x14ac:dyDescent="0.2">
      <c r="A21">
        <v>0.68420999999999998</v>
      </c>
      <c r="B21">
        <v>0.70833000000000002</v>
      </c>
      <c r="C21">
        <v>0.65517000000000003</v>
      </c>
      <c r="D21">
        <v>0.79310000000000003</v>
      </c>
    </row>
    <row r="22" spans="1:4" x14ac:dyDescent="0.2">
      <c r="A22">
        <v>0.67742000000000002</v>
      </c>
      <c r="B22">
        <v>0.67500000000000004</v>
      </c>
      <c r="C22">
        <v>0.75</v>
      </c>
      <c r="D22">
        <v>0.89654999999999996</v>
      </c>
    </row>
    <row r="23" spans="1:4" x14ac:dyDescent="0.2">
      <c r="A23">
        <v>0.54286000000000001</v>
      </c>
      <c r="B23">
        <v>0.82759000000000005</v>
      </c>
      <c r="C23">
        <v>0.9</v>
      </c>
      <c r="D23">
        <v>0.88461999999999996</v>
      </c>
    </row>
    <row r="24" spans="1:4" x14ac:dyDescent="0.2">
      <c r="A24">
        <v>0.75758000000000003</v>
      </c>
      <c r="B24">
        <v>0.72726999999999997</v>
      </c>
      <c r="C24">
        <v>0.76922999999999997</v>
      </c>
      <c r="D24">
        <v>0.75</v>
      </c>
    </row>
    <row r="25" spans="1:4" x14ac:dyDescent="0.2">
      <c r="A25">
        <v>0.6</v>
      </c>
      <c r="B25">
        <v>0.77273000000000003</v>
      </c>
      <c r="C25">
        <v>0.93332999999999999</v>
      </c>
      <c r="D25">
        <v>0.57691999999999999</v>
      </c>
    </row>
    <row r="26" spans="1:4" x14ac:dyDescent="0.2">
      <c r="A26">
        <v>0.62161999999999995</v>
      </c>
      <c r="B26">
        <v>0.79166999999999998</v>
      </c>
      <c r="C26">
        <v>0.82759000000000005</v>
      </c>
      <c r="D26">
        <v>0.96667000000000003</v>
      </c>
    </row>
    <row r="27" spans="1:4" x14ac:dyDescent="0.2">
      <c r="A27">
        <v>0.65713999999999995</v>
      </c>
      <c r="B27">
        <v>0.61538000000000004</v>
      </c>
      <c r="C27">
        <v>0.6129</v>
      </c>
      <c r="D27">
        <v>0.89285999999999999</v>
      </c>
    </row>
    <row r="28" spans="1:4" x14ac:dyDescent="0.2">
      <c r="A28">
        <v>0.74194000000000004</v>
      </c>
      <c r="B28">
        <v>0.64705999999999997</v>
      </c>
      <c r="C28">
        <v>0.70369999999999999</v>
      </c>
      <c r="D28">
        <v>0.89285999999999999</v>
      </c>
    </row>
    <row r="29" spans="1:4" x14ac:dyDescent="0.2">
      <c r="A29">
        <v>0.6</v>
      </c>
      <c r="B29">
        <v>0.71875</v>
      </c>
      <c r="C29">
        <v>0.72726999999999997</v>
      </c>
      <c r="D29">
        <v>0.8</v>
      </c>
    </row>
    <row r="30" spans="1:4" x14ac:dyDescent="0.2">
      <c r="A30">
        <v>0.54544999999999999</v>
      </c>
      <c r="B30">
        <v>0.86207</v>
      </c>
      <c r="C30">
        <v>0.84848000000000001</v>
      </c>
      <c r="D30">
        <v>0.68</v>
      </c>
    </row>
    <row r="31" spans="1:4" x14ac:dyDescent="0.2">
      <c r="A31">
        <v>0.70967999999999998</v>
      </c>
      <c r="B31">
        <v>0.72726999999999997</v>
      </c>
      <c r="C31">
        <v>0.70369999999999999</v>
      </c>
      <c r="D31">
        <v>0.82759000000000005</v>
      </c>
    </row>
    <row r="32" spans="1:4" x14ac:dyDescent="0.2">
      <c r="A32">
        <v>0.5</v>
      </c>
      <c r="B32">
        <v>0.64515999999999996</v>
      </c>
      <c r="C32">
        <v>0.75861999999999996</v>
      </c>
      <c r="D32">
        <v>0.76666999999999996</v>
      </c>
    </row>
    <row r="33" spans="1:4" x14ac:dyDescent="0.2">
      <c r="A33">
        <v>0.63332999999999995</v>
      </c>
      <c r="B33">
        <v>0.625</v>
      </c>
      <c r="C33">
        <v>0.76315999999999995</v>
      </c>
      <c r="D33">
        <v>0.65</v>
      </c>
    </row>
    <row r="34" spans="1:4" x14ac:dyDescent="0.2">
      <c r="A34">
        <v>0.75</v>
      </c>
      <c r="B34">
        <v>0.75861999999999996</v>
      </c>
      <c r="C34">
        <v>0.69696999999999998</v>
      </c>
      <c r="D34">
        <v>0.96153999999999995</v>
      </c>
    </row>
    <row r="35" spans="1:4" x14ac:dyDescent="0.2">
      <c r="A35">
        <v>0.65625</v>
      </c>
      <c r="B35">
        <v>0.71428999999999998</v>
      </c>
      <c r="C35">
        <v>0.75758000000000003</v>
      </c>
      <c r="D35">
        <v>0.70369999999999999</v>
      </c>
    </row>
    <row r="36" spans="1:4" x14ac:dyDescent="0.2">
      <c r="A36">
        <v>0.8125</v>
      </c>
      <c r="B36">
        <v>0.83333000000000002</v>
      </c>
      <c r="C36">
        <v>0.78571000000000002</v>
      </c>
      <c r="D36">
        <v>0.83333000000000002</v>
      </c>
    </row>
    <row r="37" spans="1:4" x14ac:dyDescent="0.2">
      <c r="A37">
        <v>0.76666999999999996</v>
      </c>
      <c r="B37">
        <v>0.6875</v>
      </c>
      <c r="C37">
        <v>0.62068999999999996</v>
      </c>
      <c r="D37">
        <v>0.72414000000000001</v>
      </c>
    </row>
    <row r="38" spans="1:4" x14ac:dyDescent="0.2">
      <c r="A38">
        <v>0.46875</v>
      </c>
      <c r="B38">
        <v>0.64515999999999996</v>
      </c>
      <c r="C38">
        <v>0.83870999999999996</v>
      </c>
      <c r="D38">
        <v>0.96153999999999995</v>
      </c>
    </row>
    <row r="39" spans="1:4" x14ac:dyDescent="0.2">
      <c r="A39">
        <v>0.65625</v>
      </c>
      <c r="B39">
        <v>0.71428999999999998</v>
      </c>
      <c r="C39">
        <v>0.72221999999999997</v>
      </c>
      <c r="D39">
        <v>0.75</v>
      </c>
    </row>
    <row r="40" spans="1:4" x14ac:dyDescent="0.2">
      <c r="A40">
        <v>0.6129</v>
      </c>
      <c r="B40">
        <v>0.70587999999999995</v>
      </c>
      <c r="C40">
        <v>0.78571000000000002</v>
      </c>
      <c r="D40">
        <v>0.85185</v>
      </c>
    </row>
    <row r="41" spans="1:4" x14ac:dyDescent="0.2">
      <c r="A41">
        <v>0.51612999999999998</v>
      </c>
      <c r="B41">
        <v>0.78788000000000002</v>
      </c>
      <c r="C41">
        <v>0.82142999999999999</v>
      </c>
      <c r="D41">
        <v>0.85714000000000001</v>
      </c>
    </row>
    <row r="42" spans="1:4" x14ac:dyDescent="0.2">
      <c r="A42">
        <v>0.51110999999999995</v>
      </c>
      <c r="B42">
        <v>0.60526000000000002</v>
      </c>
      <c r="C42">
        <v>0.71428999999999998</v>
      </c>
      <c r="D42">
        <v>0.83333000000000002</v>
      </c>
    </row>
    <row r="43" spans="1:4" x14ac:dyDescent="0.2">
      <c r="A43">
        <v>0.61765000000000003</v>
      </c>
      <c r="B43">
        <v>0.64285999999999999</v>
      </c>
      <c r="C43">
        <v>0.68571000000000004</v>
      </c>
      <c r="D43">
        <v>0.69564999999999999</v>
      </c>
    </row>
    <row r="44" spans="1:4" x14ac:dyDescent="0.2">
      <c r="A44">
        <v>0.72221999999999997</v>
      </c>
      <c r="B44">
        <v>0.57691999999999999</v>
      </c>
      <c r="C44">
        <v>0.75</v>
      </c>
      <c r="D44">
        <v>0.72726999999999997</v>
      </c>
    </row>
    <row r="45" spans="1:4" x14ac:dyDescent="0.2">
      <c r="A45">
        <v>0.56098000000000003</v>
      </c>
      <c r="B45">
        <v>0.72</v>
      </c>
      <c r="C45">
        <v>0.76922999999999997</v>
      </c>
      <c r="D45">
        <v>0.67857000000000001</v>
      </c>
    </row>
    <row r="46" spans="1:4" x14ac:dyDescent="0.2">
      <c r="A46">
        <v>0.45455000000000001</v>
      </c>
      <c r="B46">
        <v>0.5</v>
      </c>
      <c r="C46">
        <v>0.79310000000000003</v>
      </c>
      <c r="D46">
        <v>0.85714000000000001</v>
      </c>
    </row>
    <row r="47" spans="1:4" x14ac:dyDescent="0.2">
      <c r="A47">
        <v>0.58140000000000003</v>
      </c>
      <c r="B47">
        <v>0.78947000000000001</v>
      </c>
      <c r="C47">
        <v>0.84375</v>
      </c>
      <c r="D47">
        <v>0.96153999999999995</v>
      </c>
    </row>
    <row r="48" spans="1:4" x14ac:dyDescent="0.2">
      <c r="A48">
        <v>0.53332999999999997</v>
      </c>
      <c r="B48">
        <v>0.80645</v>
      </c>
      <c r="C48">
        <v>0.87878999999999996</v>
      </c>
      <c r="D48">
        <v>0.73077000000000003</v>
      </c>
    </row>
    <row r="49" spans="1:4" x14ac:dyDescent="0.2">
      <c r="A49">
        <v>0.60606000000000004</v>
      </c>
      <c r="B49">
        <v>0.60714000000000001</v>
      </c>
      <c r="C49">
        <v>0.79661000000000004</v>
      </c>
    </row>
    <row r="50" spans="1:4" x14ac:dyDescent="0.2">
      <c r="A50">
        <v>0.66666999999999998</v>
      </c>
      <c r="B50">
        <v>0.88571</v>
      </c>
      <c r="C50">
        <v>0.88</v>
      </c>
      <c r="D50">
        <v>0.96667000000000003</v>
      </c>
    </row>
    <row r="51" spans="1:4" x14ac:dyDescent="0.2">
      <c r="A51">
        <v>0.63636000000000004</v>
      </c>
      <c r="B51">
        <v>0.96552000000000004</v>
      </c>
      <c r="C51">
        <v>0.89654999999999996</v>
      </c>
      <c r="D51">
        <v>0.86207</v>
      </c>
    </row>
    <row r="52" spans="1:4" x14ac:dyDescent="0.2">
      <c r="A52">
        <v>0.69443999999999995</v>
      </c>
      <c r="B52">
        <v>0.75861999999999996</v>
      </c>
      <c r="C52">
        <v>0.6</v>
      </c>
      <c r="D52">
        <v>0.76666999999999996</v>
      </c>
    </row>
    <row r="53" spans="1:4" x14ac:dyDescent="0.2">
      <c r="A53">
        <v>0.57576000000000005</v>
      </c>
      <c r="B53">
        <v>0.72726999999999997</v>
      </c>
      <c r="C53">
        <v>0.83333000000000002</v>
      </c>
      <c r="D53">
        <v>0.9</v>
      </c>
    </row>
    <row r="54" spans="1:4" x14ac:dyDescent="0.2">
      <c r="A54">
        <v>0.64515999999999996</v>
      </c>
      <c r="B54">
        <v>0.58621000000000001</v>
      </c>
      <c r="C54">
        <v>0.79412000000000005</v>
      </c>
      <c r="D54">
        <v>0.84614999999999996</v>
      </c>
    </row>
    <row r="55" spans="1:4" x14ac:dyDescent="0.2">
      <c r="A55">
        <v>0.7</v>
      </c>
      <c r="B55">
        <v>0.87878999999999996</v>
      </c>
      <c r="C55">
        <v>0.92593000000000003</v>
      </c>
      <c r="D55">
        <v>1</v>
      </c>
    </row>
    <row r="56" spans="1:4" x14ac:dyDescent="0.2">
      <c r="A56">
        <v>0.625</v>
      </c>
      <c r="B56">
        <v>0.79310000000000003</v>
      </c>
      <c r="C56">
        <v>0.9</v>
      </c>
      <c r="D56">
        <v>0.89654999999999996</v>
      </c>
    </row>
    <row r="57" spans="1:4" x14ac:dyDescent="0.2">
      <c r="A57">
        <v>0.82857000000000003</v>
      </c>
      <c r="B57">
        <v>0.82759000000000005</v>
      </c>
      <c r="C57">
        <v>0.75861999999999996</v>
      </c>
      <c r="D57">
        <v>0.70369999999999999</v>
      </c>
    </row>
    <row r="58" spans="1:4" x14ac:dyDescent="0.2">
      <c r="A58">
        <v>0.72972999999999999</v>
      </c>
      <c r="B58">
        <v>0.84375</v>
      </c>
      <c r="C58">
        <v>0.92</v>
      </c>
      <c r="D58">
        <v>0.92308000000000001</v>
      </c>
    </row>
    <row r="59" spans="1:4" x14ac:dyDescent="0.2">
      <c r="A59">
        <v>0.625</v>
      </c>
      <c r="B59">
        <v>0.81818000000000002</v>
      </c>
      <c r="C59">
        <v>0.64515999999999996</v>
      </c>
      <c r="D59">
        <v>0.95833000000000002</v>
      </c>
    </row>
    <row r="60" spans="1:4" x14ac:dyDescent="0.2">
      <c r="A60">
        <v>0.63888999999999996</v>
      </c>
      <c r="B60">
        <v>0.68</v>
      </c>
      <c r="C60">
        <v>0.75861999999999996</v>
      </c>
      <c r="D60">
        <v>0.9</v>
      </c>
    </row>
    <row r="61" spans="1:4" x14ac:dyDescent="0.2">
      <c r="A61">
        <v>0.76315999999999995</v>
      </c>
      <c r="B61">
        <v>0.74194000000000004</v>
      </c>
      <c r="C61">
        <v>0.82352999999999998</v>
      </c>
      <c r="D61">
        <v>1</v>
      </c>
    </row>
    <row r="62" spans="1:4" x14ac:dyDescent="0.2">
      <c r="A62">
        <v>0.68571000000000004</v>
      </c>
      <c r="B62">
        <v>0.70369999999999999</v>
      </c>
      <c r="C62">
        <v>0.59375</v>
      </c>
      <c r="D62">
        <v>0.65385000000000004</v>
      </c>
    </row>
    <row r="63" spans="1:4" x14ac:dyDescent="0.2">
      <c r="A63">
        <v>0.58065</v>
      </c>
      <c r="B63">
        <v>0.53332999999999997</v>
      </c>
      <c r="C63">
        <v>0.56667000000000001</v>
      </c>
      <c r="D63">
        <v>0.65517000000000003</v>
      </c>
    </row>
    <row r="64" spans="1:4" x14ac:dyDescent="0.2">
      <c r="A64">
        <v>0.75</v>
      </c>
      <c r="B64">
        <v>0.85714000000000001</v>
      </c>
      <c r="C64">
        <v>0.62963000000000002</v>
      </c>
      <c r="D64">
        <v>0.68966000000000005</v>
      </c>
    </row>
    <row r="65" spans="1:4" x14ac:dyDescent="0.2">
      <c r="A65">
        <v>0.62856999999999996</v>
      </c>
      <c r="B65">
        <v>0.66666999999999998</v>
      </c>
      <c r="C65">
        <v>0.78571000000000002</v>
      </c>
      <c r="D65">
        <v>0.79166999999999998</v>
      </c>
    </row>
    <row r="66" spans="1:4" x14ac:dyDescent="0.2">
      <c r="A66">
        <v>0.53332999999999997</v>
      </c>
      <c r="B66">
        <v>0.72726999999999997</v>
      </c>
      <c r="C66">
        <v>0.55556000000000005</v>
      </c>
      <c r="D66">
        <v>0.66666999999999998</v>
      </c>
    </row>
    <row r="67" spans="1:4" x14ac:dyDescent="0.2">
      <c r="A67">
        <v>0.6875</v>
      </c>
      <c r="B67">
        <v>0.85714000000000001</v>
      </c>
      <c r="C67">
        <v>0.72726999999999997</v>
      </c>
      <c r="D67">
        <v>0.59258999999999995</v>
      </c>
    </row>
    <row r="68" spans="1:4" x14ac:dyDescent="0.2">
      <c r="A68">
        <v>0.80645</v>
      </c>
      <c r="B68">
        <v>0.6875</v>
      </c>
      <c r="C68">
        <v>0.84375</v>
      </c>
      <c r="D68">
        <v>0.84</v>
      </c>
    </row>
    <row r="69" spans="1:4" x14ac:dyDescent="0.2">
      <c r="A69">
        <v>0.68571000000000004</v>
      </c>
      <c r="B69">
        <v>0.64515999999999996</v>
      </c>
      <c r="C69">
        <v>0.8</v>
      </c>
      <c r="D69">
        <v>0.79310000000000003</v>
      </c>
    </row>
    <row r="70" spans="1:4" x14ac:dyDescent="0.2">
      <c r="A70">
        <v>0.76666999999999996</v>
      </c>
      <c r="B70">
        <v>0.6</v>
      </c>
      <c r="C70">
        <v>0.67647000000000002</v>
      </c>
      <c r="D70">
        <v>0.73077000000000003</v>
      </c>
    </row>
    <row r="71" spans="1:4" x14ac:dyDescent="0.2">
      <c r="A71">
        <v>0.67742000000000002</v>
      </c>
      <c r="B71">
        <v>0.76666999999999996</v>
      </c>
      <c r="C71">
        <v>0.7</v>
      </c>
      <c r="D71">
        <v>0.68966000000000005</v>
      </c>
    </row>
    <row r="72" spans="1:4" x14ac:dyDescent="0.2">
      <c r="A72">
        <v>0.51612999999999998</v>
      </c>
      <c r="B72">
        <v>0.56667000000000001</v>
      </c>
      <c r="C72">
        <v>0.83333000000000002</v>
      </c>
      <c r="D72">
        <v>0.86207</v>
      </c>
    </row>
    <row r="73" spans="1:4" x14ac:dyDescent="0.2">
      <c r="A73">
        <v>0.79486999999999997</v>
      </c>
      <c r="B73">
        <v>0.68181999999999998</v>
      </c>
      <c r="C73">
        <v>0.79310000000000003</v>
      </c>
      <c r="D73">
        <v>0.8</v>
      </c>
    </row>
    <row r="74" spans="1:4" x14ac:dyDescent="0.2">
      <c r="A74">
        <v>0.65625</v>
      </c>
      <c r="B74">
        <v>0.5</v>
      </c>
      <c r="C74">
        <v>0.71428999999999998</v>
      </c>
      <c r="D74">
        <v>0.75</v>
      </c>
    </row>
    <row r="75" spans="1:4" x14ac:dyDescent="0.2">
      <c r="A75">
        <v>0.65625</v>
      </c>
      <c r="B75">
        <v>0.78788000000000002</v>
      </c>
      <c r="C75">
        <v>0.92857000000000001</v>
      </c>
      <c r="D75">
        <v>0.96296000000000004</v>
      </c>
    </row>
    <row r="76" spans="1:4" x14ac:dyDescent="0.2">
      <c r="A76">
        <v>0.63888999999999996</v>
      </c>
      <c r="B76">
        <v>0.42857000000000001</v>
      </c>
      <c r="C76">
        <v>0.65385000000000004</v>
      </c>
      <c r="D76">
        <v>0.76666999999999996</v>
      </c>
    </row>
    <row r="77" spans="1:4" x14ac:dyDescent="0.2">
      <c r="A77">
        <v>0.66666999999999998</v>
      </c>
      <c r="B77">
        <v>0.77419000000000004</v>
      </c>
      <c r="C77">
        <v>0.7</v>
      </c>
      <c r="D77">
        <v>0.86207</v>
      </c>
    </row>
    <row r="78" spans="1:4" x14ac:dyDescent="0.2">
      <c r="A78">
        <v>0.6129</v>
      </c>
      <c r="B78">
        <v>0.72414000000000001</v>
      </c>
      <c r="C78">
        <v>0.77419000000000004</v>
      </c>
      <c r="D78">
        <v>0.89654999999999996</v>
      </c>
    </row>
    <row r="79" spans="1:4" x14ac:dyDescent="0.2">
      <c r="A79">
        <v>0.64864999999999995</v>
      </c>
      <c r="B79">
        <v>0.86207</v>
      </c>
      <c r="C79">
        <v>0.69230999999999998</v>
      </c>
      <c r="D79">
        <v>1</v>
      </c>
    </row>
    <row r="80" spans="1:4" x14ac:dyDescent="0.2">
      <c r="A80">
        <v>0.66666999999999998</v>
      </c>
      <c r="B80">
        <v>0.76666999999999996</v>
      </c>
      <c r="C80">
        <v>0.66666999999999998</v>
      </c>
      <c r="D80">
        <v>0.93332999999999999</v>
      </c>
    </row>
    <row r="81" spans="1:4" x14ac:dyDescent="0.2">
      <c r="A81">
        <v>0.5625</v>
      </c>
      <c r="B81">
        <v>0.59458999999999995</v>
      </c>
      <c r="C81">
        <v>0.76190000000000002</v>
      </c>
      <c r="D81">
        <v>0.8</v>
      </c>
    </row>
    <row r="82" spans="1:4" x14ac:dyDescent="0.2">
      <c r="A82">
        <v>0.64515999999999996</v>
      </c>
      <c r="B82">
        <v>0.6875</v>
      </c>
      <c r="C82">
        <v>0.77778000000000003</v>
      </c>
      <c r="D82">
        <v>0.9</v>
      </c>
    </row>
    <row r="83" spans="1:4" x14ac:dyDescent="0.2">
      <c r="A83">
        <v>0.62161999999999995</v>
      </c>
      <c r="B83">
        <v>0.71428999999999998</v>
      </c>
      <c r="C83">
        <v>0.77778000000000003</v>
      </c>
      <c r="D83">
        <v>0.92857000000000001</v>
      </c>
    </row>
    <row r="84" spans="1:4" x14ac:dyDescent="0.2">
      <c r="A84">
        <v>0.75758000000000003</v>
      </c>
      <c r="B84">
        <v>0.66666999999999998</v>
      </c>
      <c r="C84">
        <v>0.5625</v>
      </c>
      <c r="D84">
        <v>0.89285999999999999</v>
      </c>
    </row>
    <row r="85" spans="1:4" x14ac:dyDescent="0.2">
      <c r="A85">
        <v>0.65713999999999995</v>
      </c>
      <c r="B85">
        <v>0.53571000000000002</v>
      </c>
      <c r="C85">
        <v>0.66666999999999998</v>
      </c>
      <c r="D85">
        <v>0.88888999999999996</v>
      </c>
    </row>
    <row r="86" spans="1:4" x14ac:dyDescent="0.2">
      <c r="A86">
        <v>0.72726999999999997</v>
      </c>
      <c r="B86">
        <v>0.74073999999999995</v>
      </c>
      <c r="C86">
        <v>0.76666999999999996</v>
      </c>
    </row>
    <row r="87" spans="1:4" x14ac:dyDescent="0.2">
      <c r="A87">
        <v>0.5</v>
      </c>
      <c r="B87">
        <v>0.42308000000000001</v>
      </c>
      <c r="C87">
        <v>0.82352999999999998</v>
      </c>
      <c r="D87">
        <v>0.75</v>
      </c>
    </row>
    <row r="88" spans="1:4" x14ac:dyDescent="0.2">
      <c r="A88">
        <v>0.57142999999999999</v>
      </c>
      <c r="B88">
        <v>0.72414000000000001</v>
      </c>
      <c r="C88">
        <v>0.87097000000000002</v>
      </c>
      <c r="D88">
        <v>0.92</v>
      </c>
    </row>
    <row r="89" spans="1:4" x14ac:dyDescent="0.2">
      <c r="A89">
        <v>0.58065</v>
      </c>
      <c r="B89">
        <v>0.58065</v>
      </c>
      <c r="C89">
        <v>0.89285999999999999</v>
      </c>
      <c r="D89">
        <v>0.66666999999999998</v>
      </c>
    </row>
    <row r="90" spans="1:4" x14ac:dyDescent="0.2">
      <c r="A90">
        <v>0.58065</v>
      </c>
      <c r="B90">
        <v>0.54544999999999999</v>
      </c>
      <c r="C90">
        <v>0.55556000000000005</v>
      </c>
      <c r="D90">
        <v>0.75861999999999996</v>
      </c>
    </row>
    <row r="91" spans="1:4" x14ac:dyDescent="0.2">
      <c r="A91">
        <v>0.5</v>
      </c>
      <c r="B91">
        <v>0.54386000000000001</v>
      </c>
      <c r="C91">
        <v>0.75</v>
      </c>
      <c r="D91">
        <v>0.58621000000000001</v>
      </c>
    </row>
    <row r="92" spans="1:4" x14ac:dyDescent="0.2">
      <c r="A92">
        <v>0.7</v>
      </c>
      <c r="B92">
        <v>0.76666999999999996</v>
      </c>
      <c r="C92">
        <v>0.78788000000000002</v>
      </c>
      <c r="D92">
        <v>0.74073999999999995</v>
      </c>
    </row>
    <row r="93" spans="1:4" x14ac:dyDescent="0.2">
      <c r="A93">
        <v>0.6</v>
      </c>
      <c r="B93">
        <v>0.77419000000000004</v>
      </c>
      <c r="C93">
        <v>0.76315999999999995</v>
      </c>
      <c r="D93">
        <v>0.80952000000000002</v>
      </c>
    </row>
    <row r="94" spans="1:4" x14ac:dyDescent="0.2">
      <c r="A94">
        <v>0.76744000000000001</v>
      </c>
      <c r="B94">
        <v>0.86363999999999996</v>
      </c>
      <c r="C94">
        <v>0.8</v>
      </c>
      <c r="D94">
        <v>0.96667000000000003</v>
      </c>
    </row>
    <row r="95" spans="1:4" x14ac:dyDescent="0.2">
      <c r="A95">
        <v>0.63332999999999995</v>
      </c>
      <c r="B95">
        <v>0.58823999999999999</v>
      </c>
      <c r="C95">
        <v>0.61538000000000004</v>
      </c>
      <c r="D95">
        <v>0.9</v>
      </c>
    </row>
    <row r="96" spans="1:4" x14ac:dyDescent="0.2">
      <c r="A96">
        <v>0.69696999999999998</v>
      </c>
      <c r="B96">
        <v>0.73333000000000004</v>
      </c>
      <c r="C96">
        <v>0.81481000000000003</v>
      </c>
      <c r="D96">
        <v>0.83333000000000002</v>
      </c>
    </row>
    <row r="97" spans="1:4" x14ac:dyDescent="0.2">
      <c r="A97">
        <v>0.56667000000000001</v>
      </c>
      <c r="B97">
        <v>0.87097000000000002</v>
      </c>
      <c r="C97">
        <v>0.75861999999999996</v>
      </c>
      <c r="D97">
        <v>0.9</v>
      </c>
    </row>
    <row r="98" spans="1:4" x14ac:dyDescent="0.2">
      <c r="A98">
        <v>0.53332999999999997</v>
      </c>
      <c r="B98">
        <v>0.58823999999999999</v>
      </c>
      <c r="C98">
        <v>0.78571000000000002</v>
      </c>
      <c r="D98">
        <v>0.82142999999999999</v>
      </c>
    </row>
    <row r="99" spans="1:4" x14ac:dyDescent="0.2">
      <c r="A99">
        <v>0.63332999999999995</v>
      </c>
      <c r="B99">
        <v>0.84375</v>
      </c>
      <c r="C99">
        <v>0.82142999999999999</v>
      </c>
      <c r="D99">
        <v>0.86667000000000005</v>
      </c>
    </row>
    <row r="100" spans="1:4" x14ac:dyDescent="0.2">
      <c r="A100">
        <v>0.67742000000000002</v>
      </c>
      <c r="B100">
        <v>0.74194000000000004</v>
      </c>
      <c r="C100">
        <v>0.8125</v>
      </c>
      <c r="D100">
        <v>0.92308000000000001</v>
      </c>
    </row>
    <row r="101" spans="1:4" x14ac:dyDescent="0.2">
      <c r="A101">
        <v>0.63158000000000003</v>
      </c>
      <c r="B101">
        <v>0.71428999999999998</v>
      </c>
      <c r="C101">
        <v>0.52</v>
      </c>
      <c r="D101">
        <v>0.75861999999999996</v>
      </c>
    </row>
    <row r="102" spans="1:4" x14ac:dyDescent="0.2">
      <c r="A102">
        <v>0.64705999999999997</v>
      </c>
      <c r="B102">
        <v>0.65385000000000004</v>
      </c>
      <c r="C102">
        <v>0.8</v>
      </c>
      <c r="D102">
        <v>0.76666999999999996</v>
      </c>
    </row>
    <row r="103" spans="1:4" x14ac:dyDescent="0.2">
      <c r="A103">
        <v>0.64515999999999996</v>
      </c>
      <c r="B103">
        <v>0.79310000000000003</v>
      </c>
      <c r="C103">
        <v>0.66666999999999998</v>
      </c>
      <c r="D103">
        <v>0.86667000000000005</v>
      </c>
    </row>
    <row r="104" spans="1:4" x14ac:dyDescent="0.2">
      <c r="A104">
        <v>0.4</v>
      </c>
      <c r="B104">
        <v>0.63332999999999995</v>
      </c>
      <c r="C104">
        <v>0.5625</v>
      </c>
      <c r="D104">
        <v>0.78571000000000002</v>
      </c>
    </row>
    <row r="105" spans="1:4" x14ac:dyDescent="0.2">
      <c r="A105">
        <v>0.54054000000000002</v>
      </c>
      <c r="B105">
        <v>0.6129</v>
      </c>
      <c r="C105">
        <v>0.48148000000000002</v>
      </c>
      <c r="D105">
        <v>0.76</v>
      </c>
    </row>
    <row r="106" spans="1:4" x14ac:dyDescent="0.2">
      <c r="A106">
        <v>0.85714000000000001</v>
      </c>
      <c r="B106">
        <v>0.78125</v>
      </c>
      <c r="C106">
        <v>0.96153999999999995</v>
      </c>
      <c r="D106">
        <v>0.92593000000000003</v>
      </c>
    </row>
    <row r="107" spans="1:4" x14ac:dyDescent="0.2">
      <c r="A107">
        <v>0.71875</v>
      </c>
      <c r="B107">
        <v>0.75</v>
      </c>
      <c r="C107">
        <v>0.74194000000000004</v>
      </c>
      <c r="D107">
        <v>0.72414000000000001</v>
      </c>
    </row>
    <row r="108" spans="1:4" x14ac:dyDescent="0.2">
      <c r="A108">
        <v>0.74194000000000004</v>
      </c>
      <c r="B108">
        <v>0.8125</v>
      </c>
      <c r="C108">
        <v>1</v>
      </c>
      <c r="D108">
        <v>1</v>
      </c>
    </row>
    <row r="109" spans="1:4" x14ac:dyDescent="0.2">
      <c r="A109">
        <v>0.36667</v>
      </c>
      <c r="B109">
        <v>0.67647000000000002</v>
      </c>
      <c r="C109">
        <v>0.875</v>
      </c>
    </row>
    <row r="110" spans="1:4" x14ac:dyDescent="0.2">
      <c r="A110">
        <v>0.71875</v>
      </c>
      <c r="B110">
        <v>0.83333000000000002</v>
      </c>
      <c r="C110">
        <v>0.83333000000000002</v>
      </c>
      <c r="D110">
        <v>0.90908999999999995</v>
      </c>
    </row>
    <row r="111" spans="1:4" x14ac:dyDescent="0.2">
      <c r="A111">
        <v>0.48648999999999998</v>
      </c>
      <c r="B111">
        <v>0.69230999999999998</v>
      </c>
      <c r="C111">
        <v>0.64515999999999996</v>
      </c>
      <c r="D111">
        <v>0.73077000000000003</v>
      </c>
    </row>
    <row r="112" spans="1:4" x14ac:dyDescent="0.2">
      <c r="A112">
        <v>0.51612999999999998</v>
      </c>
      <c r="B112">
        <v>0.72414000000000001</v>
      </c>
      <c r="C112">
        <v>0.74194000000000004</v>
      </c>
      <c r="D112">
        <v>0.86207</v>
      </c>
    </row>
    <row r="113" spans="1:4" x14ac:dyDescent="0.2">
      <c r="A113">
        <v>0.40625</v>
      </c>
      <c r="B113">
        <v>0.61765000000000003</v>
      </c>
      <c r="C113">
        <v>0.58333000000000002</v>
      </c>
      <c r="D113">
        <v>0.8</v>
      </c>
    </row>
    <row r="114" spans="1:4" x14ac:dyDescent="0.2">
      <c r="A114">
        <v>0.62856999999999996</v>
      </c>
      <c r="B114">
        <v>0.76922999999999997</v>
      </c>
      <c r="C114">
        <v>0.6875</v>
      </c>
      <c r="D114">
        <v>0.88888999999999996</v>
      </c>
    </row>
    <row r="115" spans="1:4" x14ac:dyDescent="0.2">
      <c r="A115">
        <v>0.59375</v>
      </c>
      <c r="B115">
        <v>0.64515999999999996</v>
      </c>
      <c r="C115">
        <v>0.81481000000000003</v>
      </c>
      <c r="D115">
        <v>0.9</v>
      </c>
    </row>
    <row r="116" spans="1:4" x14ac:dyDescent="0.2">
      <c r="A116">
        <v>0.52778000000000003</v>
      </c>
      <c r="B116">
        <v>0.70369999999999999</v>
      </c>
      <c r="C116">
        <v>0.77419000000000004</v>
      </c>
      <c r="D116">
        <v>0.69230999999999998</v>
      </c>
    </row>
    <row r="117" spans="1:4" x14ac:dyDescent="0.2">
      <c r="A117">
        <v>0.68571000000000004</v>
      </c>
      <c r="B117">
        <v>0.65517000000000003</v>
      </c>
      <c r="C117">
        <v>0.57576000000000005</v>
      </c>
      <c r="D117">
        <v>0.69564999999999999</v>
      </c>
    </row>
    <row r="118" spans="1:4" x14ac:dyDescent="0.2">
      <c r="A118">
        <v>0.63636000000000004</v>
      </c>
      <c r="B118">
        <v>0.84614999999999996</v>
      </c>
      <c r="C118">
        <v>0.73077000000000003</v>
      </c>
      <c r="D118">
        <v>0.95833000000000002</v>
      </c>
    </row>
    <row r="119" spans="1:4" x14ac:dyDescent="0.2">
      <c r="A119">
        <v>0.625</v>
      </c>
      <c r="B119">
        <v>0.64285999999999999</v>
      </c>
      <c r="C119">
        <v>0.73529</v>
      </c>
      <c r="D119">
        <v>0.96153999999999995</v>
      </c>
    </row>
    <row r="120" spans="1:4" x14ac:dyDescent="0.2">
      <c r="A120">
        <v>0.63332999999999995</v>
      </c>
      <c r="B120">
        <v>0.74285999999999996</v>
      </c>
      <c r="C120">
        <v>0.69230999999999998</v>
      </c>
      <c r="D120">
        <v>0.93103000000000002</v>
      </c>
    </row>
    <row r="121" spans="1:4" x14ac:dyDescent="0.2">
      <c r="A121">
        <v>0.5625</v>
      </c>
      <c r="B121">
        <v>0.83870999999999996</v>
      </c>
      <c r="C121">
        <v>0.74194000000000004</v>
      </c>
      <c r="D121">
        <v>0.65385000000000004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3C98-4F4D-5A49-AE3D-20BBB1389ABB}">
  <dimension ref="A1"/>
  <sheetViews>
    <sheetView workbookViewId="0">
      <selection activeCell="H23" sqref="H23"/>
    </sheetView>
  </sheetViews>
  <sheetFormatPr baseColWidth="10" defaultRowHeight="16" x14ac:dyDescent="0.2"/>
  <cols>
    <col min="1" max="1" width="7.6640625" customWidth="1"/>
    <col min="2" max="2" width="11.6640625" bestFit="1" customWidth="1"/>
    <col min="4" max="4" width="14.16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0C69-AB19-834D-9DF3-BFDD26C87FA5}">
  <dimension ref="A1:F59"/>
  <sheetViews>
    <sheetView workbookViewId="0">
      <selection activeCell="F39" sqref="F39"/>
    </sheetView>
  </sheetViews>
  <sheetFormatPr baseColWidth="10" defaultRowHeight="16" x14ac:dyDescent="0.2"/>
  <cols>
    <col min="1" max="1" width="9.5" bestFit="1" customWidth="1"/>
    <col min="2" max="2" width="11.6640625" bestFit="1" customWidth="1"/>
    <col min="3" max="3" width="13.6640625" bestFit="1" customWidth="1"/>
    <col min="4" max="4" width="13.83203125" bestFit="1" customWidth="1"/>
    <col min="5" max="5" width="13.6640625" bestFit="1" customWidth="1"/>
  </cols>
  <sheetData>
    <row r="1" spans="1:6" x14ac:dyDescent="0.2">
      <c r="A1" t="s">
        <v>3</v>
      </c>
      <c r="B1" t="s">
        <v>7</v>
      </c>
      <c r="C1" t="s">
        <v>67</v>
      </c>
      <c r="D1" t="s">
        <v>74</v>
      </c>
      <c r="E1" t="s">
        <v>99</v>
      </c>
      <c r="F1" t="s">
        <v>103</v>
      </c>
    </row>
    <row r="2" spans="1:6" x14ac:dyDescent="0.2">
      <c r="A2">
        <v>2</v>
      </c>
      <c r="B2">
        <v>0.73750000000000004</v>
      </c>
      <c r="C2">
        <v>21.283300000000001</v>
      </c>
      <c r="D2">
        <v>-11.5932</v>
      </c>
      <c r="E2">
        <v>24.787500000000001</v>
      </c>
      <c r="F2">
        <v>5.1666999999999996</v>
      </c>
    </row>
    <row r="3" spans="1:6" x14ac:dyDescent="0.2">
      <c r="A3">
        <v>8</v>
      </c>
      <c r="B3">
        <v>0.72499999999999998</v>
      </c>
      <c r="C3">
        <v>25.133299999999998</v>
      </c>
      <c r="D3">
        <v>-7.5091000000000001</v>
      </c>
      <c r="E3">
        <v>18.962499999999999</v>
      </c>
      <c r="F3">
        <v>0.33333000000000002</v>
      </c>
    </row>
    <row r="4" spans="1:6" x14ac:dyDescent="0.2">
      <c r="A4">
        <v>8</v>
      </c>
      <c r="B4">
        <v>0.71250000000000002</v>
      </c>
      <c r="C4">
        <v>6.3167</v>
      </c>
      <c r="D4">
        <v>-1.901</v>
      </c>
      <c r="E4">
        <v>7.5125000000000002</v>
      </c>
      <c r="F4">
        <v>-3.1667000000000001</v>
      </c>
    </row>
    <row r="5" spans="1:6" x14ac:dyDescent="0.2">
      <c r="A5">
        <v>7</v>
      </c>
      <c r="B5">
        <v>0.71250000000000002</v>
      </c>
      <c r="C5">
        <v>13.533300000000001</v>
      </c>
      <c r="D5">
        <v>-2.1797</v>
      </c>
      <c r="E5">
        <v>15.475</v>
      </c>
      <c r="F5">
        <v>-2.4</v>
      </c>
    </row>
    <row r="6" spans="1:6" x14ac:dyDescent="0.2">
      <c r="A6">
        <v>2</v>
      </c>
      <c r="B6">
        <v>0.67500000000000004</v>
      </c>
      <c r="C6">
        <v>10.083299999999999</v>
      </c>
      <c r="D6">
        <v>0.58333000000000002</v>
      </c>
      <c r="E6">
        <v>8.2125000000000004</v>
      </c>
      <c r="F6">
        <v>6.7332999999999998</v>
      </c>
    </row>
    <row r="7" spans="1:6" x14ac:dyDescent="0.2">
      <c r="A7">
        <v>4</v>
      </c>
      <c r="B7">
        <v>0.66249999999999998</v>
      </c>
      <c r="C7">
        <v>6.8167</v>
      </c>
      <c r="D7">
        <v>4.6896000000000004</v>
      </c>
      <c r="E7">
        <v>7.2249999999999996</v>
      </c>
      <c r="F7">
        <v>0.13333</v>
      </c>
    </row>
    <row r="8" spans="1:6" x14ac:dyDescent="0.2">
      <c r="A8">
        <v>5</v>
      </c>
      <c r="B8">
        <v>0.65</v>
      </c>
      <c r="C8">
        <v>9.8833000000000002</v>
      </c>
      <c r="D8">
        <v>5.8182</v>
      </c>
      <c r="E8">
        <v>10.824999999999999</v>
      </c>
      <c r="F8">
        <v>0.5</v>
      </c>
    </row>
    <row r="9" spans="1:6" x14ac:dyDescent="0.2">
      <c r="A9">
        <v>3</v>
      </c>
      <c r="B9">
        <v>0.65</v>
      </c>
      <c r="C9">
        <v>29.6</v>
      </c>
      <c r="D9">
        <v>-9.8198000000000008</v>
      </c>
      <c r="E9">
        <v>25.3125</v>
      </c>
      <c r="F9">
        <v>-3.4</v>
      </c>
    </row>
    <row r="10" spans="1:6" x14ac:dyDescent="0.2">
      <c r="A10">
        <v>5</v>
      </c>
      <c r="B10">
        <v>0.625</v>
      </c>
      <c r="C10">
        <v>21.5167</v>
      </c>
      <c r="D10">
        <v>13.7143</v>
      </c>
      <c r="E10">
        <v>21.637499999999999</v>
      </c>
      <c r="F10">
        <v>-4.2</v>
      </c>
    </row>
    <row r="11" spans="1:6" x14ac:dyDescent="0.2">
      <c r="A11">
        <v>7</v>
      </c>
      <c r="B11">
        <v>0.61250000000000004</v>
      </c>
      <c r="C11">
        <v>11.2333</v>
      </c>
      <c r="D11">
        <v>-5.8014000000000001</v>
      </c>
      <c r="E11">
        <v>10.6</v>
      </c>
      <c r="F11">
        <v>-3.2332999999999998</v>
      </c>
    </row>
    <row r="12" spans="1:6" x14ac:dyDescent="0.2">
      <c r="A12">
        <v>6</v>
      </c>
      <c r="B12">
        <v>0.6</v>
      </c>
      <c r="C12">
        <v>18.9833</v>
      </c>
      <c r="D12">
        <v>0.88187000000000004</v>
      </c>
      <c r="E12">
        <v>24.212499999999999</v>
      </c>
      <c r="F12">
        <v>-0.8</v>
      </c>
    </row>
    <row r="13" spans="1:6" x14ac:dyDescent="0.2">
      <c r="A13">
        <v>8</v>
      </c>
      <c r="B13">
        <v>0.6</v>
      </c>
      <c r="C13">
        <v>27.883299999999998</v>
      </c>
      <c r="D13">
        <v>-4.3821000000000003</v>
      </c>
      <c r="E13">
        <v>25.175000000000001</v>
      </c>
      <c r="F13">
        <v>3.3333000000000002E-2</v>
      </c>
    </row>
    <row r="14" spans="1:6" x14ac:dyDescent="0.2">
      <c r="A14">
        <v>5</v>
      </c>
      <c r="B14">
        <v>0.58750000000000002</v>
      </c>
      <c r="C14">
        <v>20.399999999999999</v>
      </c>
      <c r="D14">
        <v>-7.8967999999999998</v>
      </c>
      <c r="E14">
        <v>20.987500000000001</v>
      </c>
      <c r="F14">
        <v>0.6</v>
      </c>
    </row>
    <row r="15" spans="1:6" x14ac:dyDescent="0.2">
      <c r="A15">
        <v>11</v>
      </c>
      <c r="B15">
        <v>0.58750000000000002</v>
      </c>
      <c r="C15">
        <v>19.916699999999999</v>
      </c>
      <c r="D15">
        <v>-11.382899999999999</v>
      </c>
      <c r="E15">
        <v>19.05</v>
      </c>
      <c r="F15">
        <v>0.2</v>
      </c>
    </row>
    <row r="16" spans="1:6" x14ac:dyDescent="0.2">
      <c r="A16">
        <v>10</v>
      </c>
      <c r="B16">
        <v>0.58750000000000002</v>
      </c>
      <c r="C16">
        <v>19.833300000000001</v>
      </c>
      <c r="D16">
        <v>5.7587000000000002</v>
      </c>
      <c r="E16">
        <v>11.737500000000001</v>
      </c>
      <c r="F16">
        <v>-4.4667000000000003</v>
      </c>
    </row>
    <row r="17" spans="1:6" x14ac:dyDescent="0.2">
      <c r="A17">
        <v>7</v>
      </c>
      <c r="B17">
        <v>0.58750000000000002</v>
      </c>
      <c r="C17">
        <v>14.85</v>
      </c>
      <c r="D17">
        <v>2.1192000000000002</v>
      </c>
      <c r="E17">
        <v>17.012499999999999</v>
      </c>
      <c r="F17">
        <v>-2.0333000000000001</v>
      </c>
    </row>
    <row r="18" spans="1:6" x14ac:dyDescent="0.2">
      <c r="A18">
        <v>8</v>
      </c>
      <c r="B18">
        <v>0.57499999999999996</v>
      </c>
      <c r="C18">
        <v>24.216699999999999</v>
      </c>
      <c r="D18">
        <v>4.4659000000000004</v>
      </c>
      <c r="E18">
        <v>23.987500000000001</v>
      </c>
      <c r="F18">
        <v>-0.4</v>
      </c>
    </row>
    <row r="19" spans="1:6" x14ac:dyDescent="0.2">
      <c r="A19">
        <v>6</v>
      </c>
      <c r="B19">
        <v>0.57499999999999996</v>
      </c>
      <c r="C19">
        <v>21.9</v>
      </c>
      <c r="D19">
        <v>2.7904</v>
      </c>
      <c r="E19">
        <v>17.850000000000001</v>
      </c>
      <c r="F19">
        <v>0.63332999999999995</v>
      </c>
    </row>
    <row r="20" spans="1:6" x14ac:dyDescent="0.2">
      <c r="A20">
        <v>7</v>
      </c>
      <c r="B20">
        <v>0.57499999999999996</v>
      </c>
      <c r="C20">
        <v>34.0167</v>
      </c>
      <c r="D20">
        <v>4.8105000000000002</v>
      </c>
      <c r="E20">
        <v>36.4375</v>
      </c>
      <c r="F20">
        <v>1.2666999999999999</v>
      </c>
    </row>
    <row r="21" spans="1:6" x14ac:dyDescent="0.2">
      <c r="A21">
        <v>10</v>
      </c>
      <c r="B21">
        <v>0.55000000000000004</v>
      </c>
      <c r="C21">
        <v>19.183299999999999</v>
      </c>
      <c r="D21">
        <v>-0.95</v>
      </c>
      <c r="E21">
        <v>27.737500000000001</v>
      </c>
      <c r="F21">
        <v>-0.46666999999999997</v>
      </c>
    </row>
    <row r="22" spans="1:6" x14ac:dyDescent="0.2">
      <c r="A22">
        <v>6</v>
      </c>
      <c r="B22">
        <v>0.53749999999999998</v>
      </c>
      <c r="C22">
        <v>18.633299999999998</v>
      </c>
      <c r="D22">
        <v>3.9788000000000001</v>
      </c>
      <c r="E22">
        <v>22.574999999999999</v>
      </c>
      <c r="F22">
        <v>1.5333000000000001</v>
      </c>
    </row>
    <row r="23" spans="1:6" x14ac:dyDescent="0.2">
      <c r="A23">
        <v>5</v>
      </c>
      <c r="B23">
        <v>0.53749999999999998</v>
      </c>
      <c r="C23">
        <v>12.1</v>
      </c>
      <c r="D23">
        <v>-10.9869</v>
      </c>
      <c r="E23">
        <v>13.4375</v>
      </c>
      <c r="F23">
        <v>0.26667000000000002</v>
      </c>
    </row>
    <row r="24" spans="1:6" x14ac:dyDescent="0.2">
      <c r="A24">
        <v>4</v>
      </c>
      <c r="B24">
        <v>0.53749999999999998</v>
      </c>
      <c r="C24">
        <v>19.783300000000001</v>
      </c>
      <c r="D24">
        <v>3.4887000000000001</v>
      </c>
      <c r="E24">
        <v>19.0625</v>
      </c>
      <c r="F24">
        <v>-3.4333</v>
      </c>
    </row>
    <row r="25" spans="1:6" x14ac:dyDescent="0.2">
      <c r="A25">
        <v>4</v>
      </c>
      <c r="B25">
        <v>0.53749999999999998</v>
      </c>
      <c r="C25">
        <v>12.4833</v>
      </c>
      <c r="D25">
        <v>5.3666999999999998</v>
      </c>
      <c r="E25">
        <v>14.2125</v>
      </c>
      <c r="F25">
        <v>-2.1333000000000002</v>
      </c>
    </row>
    <row r="26" spans="1:6" x14ac:dyDescent="0.2">
      <c r="A26">
        <v>6</v>
      </c>
      <c r="B26">
        <v>0.52500000000000002</v>
      </c>
      <c r="C26">
        <v>28.8</v>
      </c>
      <c r="D26">
        <v>-1.0625</v>
      </c>
      <c r="E26">
        <v>25.7</v>
      </c>
      <c r="F26">
        <v>-0.83333000000000002</v>
      </c>
    </row>
    <row r="27" spans="1:6" x14ac:dyDescent="0.2">
      <c r="A27">
        <v>4</v>
      </c>
      <c r="B27">
        <v>0.51249999999999996</v>
      </c>
      <c r="C27">
        <v>23.716699999999999</v>
      </c>
      <c r="D27">
        <v>17.7</v>
      </c>
      <c r="E27">
        <v>24.9</v>
      </c>
      <c r="F27">
        <v>-2.5333000000000001</v>
      </c>
    </row>
    <row r="28" spans="1:6" x14ac:dyDescent="0.2">
      <c r="A28">
        <v>6</v>
      </c>
      <c r="B28">
        <v>0.5</v>
      </c>
      <c r="C28">
        <v>6.7167000000000003</v>
      </c>
      <c r="D28">
        <v>1.5988</v>
      </c>
      <c r="E28">
        <v>8.0625</v>
      </c>
      <c r="F28">
        <v>1.8</v>
      </c>
    </row>
    <row r="29" spans="1:6" x14ac:dyDescent="0.2">
      <c r="A29">
        <v>9</v>
      </c>
      <c r="B29">
        <v>0.48749999999999999</v>
      </c>
      <c r="C29">
        <v>27.633299999999998</v>
      </c>
      <c r="D29">
        <v>-5.3110999999999997</v>
      </c>
      <c r="E29">
        <v>32.287500000000001</v>
      </c>
      <c r="F29">
        <v>6.5332999999999997</v>
      </c>
    </row>
    <row r="30" spans="1:6" x14ac:dyDescent="0.2">
      <c r="A30">
        <v>8</v>
      </c>
      <c r="B30">
        <v>0.47499999999999998</v>
      </c>
      <c r="C30">
        <v>16.533300000000001</v>
      </c>
      <c r="D30">
        <v>5.0820999999999996</v>
      </c>
      <c r="E30">
        <v>37.4</v>
      </c>
      <c r="F30">
        <v>1.5333000000000001</v>
      </c>
    </row>
    <row r="31" spans="1:6" x14ac:dyDescent="0.2">
      <c r="A31">
        <v>4</v>
      </c>
      <c r="B31">
        <v>0.47499999999999998</v>
      </c>
      <c r="C31">
        <v>14.466699999999999</v>
      </c>
      <c r="D31">
        <v>5.8333000000000004</v>
      </c>
      <c r="E31">
        <v>15.225</v>
      </c>
      <c r="F31">
        <v>2.8332999999999999</v>
      </c>
    </row>
    <row r="32" spans="1:6" x14ac:dyDescent="0.2">
      <c r="A32">
        <v>4</v>
      </c>
      <c r="B32">
        <v>0.47499999999999998</v>
      </c>
      <c r="C32">
        <v>16.600000000000001</v>
      </c>
      <c r="D32">
        <v>-2.2063000000000001</v>
      </c>
      <c r="E32">
        <v>14.525</v>
      </c>
      <c r="F32">
        <v>-3</v>
      </c>
    </row>
    <row r="33" spans="1:6" x14ac:dyDescent="0.2">
      <c r="A33">
        <v>5</v>
      </c>
      <c r="B33">
        <v>0.46250000000000002</v>
      </c>
      <c r="C33">
        <v>16.5167</v>
      </c>
      <c r="D33">
        <v>0.94245999999999996</v>
      </c>
      <c r="E33">
        <v>10.2125</v>
      </c>
      <c r="F33">
        <v>0.23333000000000001</v>
      </c>
    </row>
    <row r="34" spans="1:6" x14ac:dyDescent="0.2">
      <c r="A34">
        <v>5</v>
      </c>
      <c r="B34">
        <v>0.46250000000000002</v>
      </c>
      <c r="C34">
        <v>15.4833</v>
      </c>
      <c r="D34">
        <v>4.7934000000000001</v>
      </c>
      <c r="E34">
        <v>23.824999999999999</v>
      </c>
      <c r="F34">
        <v>-1.1667000000000001</v>
      </c>
    </row>
    <row r="35" spans="1:6" x14ac:dyDescent="0.2">
      <c r="A35">
        <v>2</v>
      </c>
      <c r="B35">
        <v>0.46250000000000002</v>
      </c>
      <c r="C35">
        <v>21.433299999999999</v>
      </c>
      <c r="D35">
        <v>32.770800000000001</v>
      </c>
      <c r="E35">
        <v>22.65</v>
      </c>
      <c r="F35">
        <v>-0.63332999999999995</v>
      </c>
    </row>
    <row r="36" spans="1:6" x14ac:dyDescent="0.2">
      <c r="A36">
        <v>7</v>
      </c>
      <c r="B36">
        <v>0.45</v>
      </c>
      <c r="C36">
        <v>11.8667</v>
      </c>
      <c r="D36">
        <v>2.262</v>
      </c>
      <c r="E36">
        <v>11.4</v>
      </c>
      <c r="F36">
        <v>-0.63332999999999995</v>
      </c>
    </row>
    <row r="37" spans="1:6" x14ac:dyDescent="0.2">
      <c r="A37">
        <v>7</v>
      </c>
      <c r="B37">
        <v>0.45</v>
      </c>
      <c r="C37">
        <v>18.366700000000002</v>
      </c>
      <c r="D37">
        <v>8.9747000000000003</v>
      </c>
      <c r="E37">
        <v>19.175000000000001</v>
      </c>
      <c r="F37">
        <v>0.56667000000000001</v>
      </c>
    </row>
    <row r="38" spans="1:6" x14ac:dyDescent="0.2">
      <c r="A38">
        <v>9</v>
      </c>
      <c r="B38">
        <v>0.4375</v>
      </c>
      <c r="C38">
        <v>36.1</v>
      </c>
      <c r="D38">
        <v>3.6917</v>
      </c>
      <c r="E38">
        <v>45.337499999999999</v>
      </c>
      <c r="F38">
        <v>-2.1667000000000001</v>
      </c>
    </row>
    <row r="39" spans="1:6" x14ac:dyDescent="0.2">
      <c r="A39">
        <v>5</v>
      </c>
      <c r="B39">
        <v>0.42499999999999999</v>
      </c>
      <c r="C39">
        <v>13.9833</v>
      </c>
      <c r="D39">
        <v>-0.65824000000000005</v>
      </c>
      <c r="E39">
        <v>17.362500000000001</v>
      </c>
      <c r="F39">
        <v>-0.3</v>
      </c>
    </row>
    <row r="40" spans="1:6" x14ac:dyDescent="0.2">
      <c r="A40">
        <v>11</v>
      </c>
      <c r="B40">
        <v>0.42499999999999999</v>
      </c>
      <c r="C40">
        <v>21.7</v>
      </c>
      <c r="D40">
        <v>-0.15539</v>
      </c>
      <c r="E40">
        <v>19.287500000000001</v>
      </c>
      <c r="F40">
        <v>-0.2</v>
      </c>
    </row>
    <row r="41" spans="1:6" x14ac:dyDescent="0.2">
      <c r="A41">
        <v>5</v>
      </c>
      <c r="B41">
        <v>0.42499999999999999</v>
      </c>
      <c r="C41">
        <v>15.2667</v>
      </c>
      <c r="D41">
        <v>4.2298999999999998</v>
      </c>
      <c r="E41">
        <v>13.487500000000001</v>
      </c>
      <c r="F41">
        <v>-0.13333</v>
      </c>
    </row>
    <row r="42" spans="1:6" x14ac:dyDescent="0.2">
      <c r="A42">
        <v>3</v>
      </c>
      <c r="B42">
        <v>0.42499999999999999</v>
      </c>
      <c r="C42">
        <v>28.416699999999999</v>
      </c>
      <c r="D42">
        <v>4.3719000000000001</v>
      </c>
      <c r="E42">
        <v>27.912500000000001</v>
      </c>
      <c r="F42">
        <v>1.4666999999999999</v>
      </c>
    </row>
    <row r="43" spans="1:6" x14ac:dyDescent="0.2">
      <c r="A43">
        <v>6</v>
      </c>
      <c r="B43">
        <v>0.42499999999999999</v>
      </c>
      <c r="C43">
        <v>43.783299999999997</v>
      </c>
      <c r="D43">
        <v>-1.4881</v>
      </c>
      <c r="E43">
        <v>36.9</v>
      </c>
      <c r="F43">
        <v>-8.3332999999999995</v>
      </c>
    </row>
    <row r="44" spans="1:6" x14ac:dyDescent="0.2">
      <c r="A44">
        <v>12</v>
      </c>
      <c r="B44">
        <v>0.41249999999999998</v>
      </c>
      <c r="C44">
        <v>20.6</v>
      </c>
      <c r="D44">
        <v>4.9166999999999996</v>
      </c>
      <c r="E44">
        <v>18.600000000000001</v>
      </c>
      <c r="F44">
        <v>2.1</v>
      </c>
    </row>
    <row r="45" spans="1:6" x14ac:dyDescent="0.2">
      <c r="A45">
        <v>6</v>
      </c>
      <c r="B45">
        <v>0.41249999999999998</v>
      </c>
      <c r="C45">
        <v>5.8833000000000002</v>
      </c>
      <c r="D45">
        <v>-2.9750000000000001</v>
      </c>
      <c r="E45">
        <v>5.0750000000000002</v>
      </c>
      <c r="F45">
        <v>-3.3332999999999999</v>
      </c>
    </row>
    <row r="46" spans="1:6" x14ac:dyDescent="0.2">
      <c r="A46">
        <v>4</v>
      </c>
      <c r="B46">
        <v>0.41249999999999998</v>
      </c>
      <c r="C46">
        <v>7.7</v>
      </c>
      <c r="D46">
        <v>-3.5769000000000002</v>
      </c>
      <c r="E46">
        <v>9.1</v>
      </c>
      <c r="F46">
        <v>-4.5</v>
      </c>
    </row>
    <row r="47" spans="1:6" x14ac:dyDescent="0.2">
      <c r="A47">
        <v>9</v>
      </c>
      <c r="B47">
        <v>0.4</v>
      </c>
      <c r="C47">
        <v>19.533300000000001</v>
      </c>
      <c r="D47">
        <v>-5.4881000000000002</v>
      </c>
      <c r="E47">
        <v>18.262499999999999</v>
      </c>
      <c r="F47">
        <v>3.8666999999999998</v>
      </c>
    </row>
    <row r="48" spans="1:6" x14ac:dyDescent="0.2">
      <c r="A48">
        <v>10</v>
      </c>
      <c r="B48">
        <v>0.38750000000000001</v>
      </c>
      <c r="C48">
        <v>9.4832999999999998</v>
      </c>
      <c r="D48">
        <v>2.9380999999999999</v>
      </c>
      <c r="E48">
        <v>9.7874999999999996</v>
      </c>
      <c r="F48">
        <v>-1.9333</v>
      </c>
    </row>
    <row r="49" spans="1:6" x14ac:dyDescent="0.2">
      <c r="A49">
        <v>4</v>
      </c>
      <c r="B49">
        <v>0.375</v>
      </c>
      <c r="C49">
        <v>38.799999999999997</v>
      </c>
      <c r="D49">
        <v>-7.0823999999999998</v>
      </c>
      <c r="E49">
        <v>36.087499999999999</v>
      </c>
      <c r="F49">
        <v>3.8</v>
      </c>
    </row>
    <row r="50" spans="1:6" x14ac:dyDescent="0.2">
      <c r="A50">
        <v>9</v>
      </c>
      <c r="B50">
        <v>0.36249999999999999</v>
      </c>
      <c r="C50">
        <v>15.6333</v>
      </c>
      <c r="D50">
        <v>8.5167000000000002</v>
      </c>
      <c r="E50">
        <v>16.350000000000001</v>
      </c>
      <c r="F50">
        <v>0.23333000000000001</v>
      </c>
    </row>
    <row r="51" spans="1:6" x14ac:dyDescent="0.2">
      <c r="A51">
        <v>8</v>
      </c>
      <c r="B51">
        <v>0.35</v>
      </c>
      <c r="C51">
        <v>29.6</v>
      </c>
      <c r="D51">
        <v>6.2222</v>
      </c>
      <c r="E51">
        <v>28.462499999999999</v>
      </c>
      <c r="F51">
        <v>-0.43332999999999999</v>
      </c>
    </row>
    <row r="52" spans="1:6" x14ac:dyDescent="0.2">
      <c r="A52">
        <v>5</v>
      </c>
      <c r="B52">
        <v>0.35</v>
      </c>
      <c r="C52">
        <v>30.066700000000001</v>
      </c>
      <c r="D52">
        <v>62.090400000000002</v>
      </c>
      <c r="E52">
        <v>33.862499999999997</v>
      </c>
      <c r="F52">
        <v>2.7332999999999998</v>
      </c>
    </row>
    <row r="53" spans="1:6" x14ac:dyDescent="0.2">
      <c r="A53">
        <v>2</v>
      </c>
      <c r="B53">
        <v>0.33750000000000002</v>
      </c>
      <c r="C53">
        <v>27.933299999999999</v>
      </c>
      <c r="D53">
        <v>-8.7576000000000001</v>
      </c>
      <c r="E53">
        <v>26.862500000000001</v>
      </c>
      <c r="F53">
        <v>2.9</v>
      </c>
    </row>
    <row r="54" spans="1:6" x14ac:dyDescent="0.2">
      <c r="A54">
        <v>3</v>
      </c>
      <c r="B54">
        <v>0.3125</v>
      </c>
      <c r="C54">
        <v>37.2667</v>
      </c>
      <c r="D54">
        <v>19.774999999999999</v>
      </c>
      <c r="E54">
        <v>43.7</v>
      </c>
      <c r="F54">
        <v>4.8</v>
      </c>
    </row>
    <row r="55" spans="1:6" x14ac:dyDescent="0.2">
      <c r="A55">
        <v>8</v>
      </c>
      <c r="B55">
        <v>0.28749999999999998</v>
      </c>
      <c r="C55">
        <v>11.3833</v>
      </c>
      <c r="D55">
        <v>4.5603999999999996</v>
      </c>
      <c r="E55">
        <v>10.4</v>
      </c>
      <c r="F55">
        <v>-1.5</v>
      </c>
    </row>
    <row r="56" spans="1:6" x14ac:dyDescent="0.2">
      <c r="A56">
        <v>8</v>
      </c>
      <c r="B56">
        <v>0.28749999999999998</v>
      </c>
      <c r="C56">
        <v>15.2</v>
      </c>
      <c r="D56">
        <v>9.0440000000000005</v>
      </c>
      <c r="E56">
        <v>19.3</v>
      </c>
      <c r="F56">
        <v>0.2</v>
      </c>
    </row>
    <row r="57" spans="1:6" x14ac:dyDescent="0.2">
      <c r="A57">
        <v>8</v>
      </c>
      <c r="B57">
        <v>0.28749999999999998</v>
      </c>
      <c r="C57">
        <v>45.866700000000002</v>
      </c>
      <c r="D57">
        <v>-16.710999999999999</v>
      </c>
      <c r="E57">
        <v>39.424999999999997</v>
      </c>
      <c r="F57">
        <v>2.0333000000000001</v>
      </c>
    </row>
    <row r="58" spans="1:6" x14ac:dyDescent="0.2">
      <c r="A58">
        <v>2</v>
      </c>
      <c r="B58">
        <v>0.27500000000000002</v>
      </c>
      <c r="C58">
        <v>20.583300000000001</v>
      </c>
      <c r="D58">
        <v>-1.5242</v>
      </c>
      <c r="E58">
        <v>16.824999999999999</v>
      </c>
      <c r="F58">
        <v>1.4</v>
      </c>
    </row>
    <row r="59" spans="1:6" x14ac:dyDescent="0.2">
      <c r="A59">
        <v>1</v>
      </c>
      <c r="B59">
        <v>0.27500000000000002</v>
      </c>
      <c r="C59">
        <v>17.316700000000001</v>
      </c>
      <c r="D59">
        <v>4.2055999999999996</v>
      </c>
      <c r="E59">
        <v>19.837499999999999</v>
      </c>
      <c r="F59">
        <v>-4.2667000000000002</v>
      </c>
    </row>
  </sheetData>
  <autoFilter ref="A1:F59" xr:uid="{87D022D5-F56C-0B41-9A11-871CBBB48DE1}">
    <sortState xmlns:xlrd2="http://schemas.microsoft.com/office/spreadsheetml/2017/richdata2" ref="A2:F59">
      <sortCondition descending="1" ref="B1:B5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F746-F566-164A-92D7-A43E6273C041}">
  <dimension ref="A1:Z63"/>
  <sheetViews>
    <sheetView topLeftCell="D1" workbookViewId="0">
      <selection activeCell="Q14" sqref="Q14"/>
    </sheetView>
  </sheetViews>
  <sheetFormatPr baseColWidth="10" defaultRowHeight="16" x14ac:dyDescent="0.2"/>
  <cols>
    <col min="1" max="1" width="11.6640625" bestFit="1" customWidth="1"/>
    <col min="2" max="2" width="9.5" bestFit="1" customWidth="1"/>
    <col min="3" max="3" width="13.83203125" bestFit="1" customWidth="1"/>
    <col min="4" max="5" width="13.6640625" bestFit="1" customWidth="1"/>
    <col min="7" max="7" width="11.5" bestFit="1" customWidth="1"/>
    <col min="9" max="9" width="7.6640625" bestFit="1" customWidth="1"/>
    <col min="11" max="11" width="14.1640625" bestFit="1" customWidth="1"/>
    <col min="12" max="12" width="7.6640625" customWidth="1"/>
    <col min="17" max="17" width="13.5" bestFit="1" customWidth="1"/>
    <col min="18" max="18" width="12.83203125" bestFit="1" customWidth="1"/>
    <col min="22" max="22" width="11.83203125" bestFit="1" customWidth="1"/>
    <col min="24" max="25" width="14.1640625" bestFit="1" customWidth="1"/>
  </cols>
  <sheetData>
    <row r="1" spans="1:26" x14ac:dyDescent="0.2">
      <c r="A1" t="s">
        <v>7</v>
      </c>
      <c r="B1" t="s">
        <v>3</v>
      </c>
      <c r="C1" t="s">
        <v>74</v>
      </c>
      <c r="D1" t="s">
        <v>67</v>
      </c>
      <c r="E1" t="s">
        <v>99</v>
      </c>
      <c r="F1" t="s">
        <v>103</v>
      </c>
      <c r="G1" t="s">
        <v>10</v>
      </c>
      <c r="H1" t="s">
        <v>108</v>
      </c>
      <c r="I1" t="s">
        <v>17</v>
      </c>
      <c r="J1" t="s">
        <v>51</v>
      </c>
      <c r="K1" t="s">
        <v>104</v>
      </c>
      <c r="L1" t="s">
        <v>2</v>
      </c>
    </row>
    <row r="2" spans="1:26" x14ac:dyDescent="0.2">
      <c r="A2">
        <v>0</v>
      </c>
      <c r="B2">
        <v>3</v>
      </c>
      <c r="C2">
        <v>-3.2077</v>
      </c>
      <c r="D2">
        <v>20.916699999999999</v>
      </c>
      <c r="E2">
        <v>21.65</v>
      </c>
      <c r="F2">
        <v>6.0332999999999997</v>
      </c>
      <c r="G2">
        <v>0.84167000000000003</v>
      </c>
      <c r="H2">
        <v>0.65137999999999996</v>
      </c>
      <c r="I2">
        <v>3.9367000000000001</v>
      </c>
      <c r="J2">
        <v>2</v>
      </c>
      <c r="K2">
        <v>7.75</v>
      </c>
      <c r="L2">
        <v>49</v>
      </c>
      <c r="O2" t="s">
        <v>122</v>
      </c>
      <c r="P2" t="s">
        <v>50</v>
      </c>
      <c r="Q2" t="s">
        <v>126</v>
      </c>
      <c r="R2" t="s">
        <v>123</v>
      </c>
      <c r="S2" t="s">
        <v>124</v>
      </c>
      <c r="T2" t="s">
        <v>125</v>
      </c>
      <c r="U2" t="s">
        <v>133</v>
      </c>
      <c r="V2" t="s">
        <v>134</v>
      </c>
      <c r="W2" t="s">
        <v>135</v>
      </c>
      <c r="X2" t="s">
        <v>51</v>
      </c>
      <c r="Y2" t="s">
        <v>104</v>
      </c>
      <c r="Z2" t="s">
        <v>10</v>
      </c>
    </row>
    <row r="3" spans="1:26" x14ac:dyDescent="0.2">
      <c r="A3">
        <v>0</v>
      </c>
      <c r="B3">
        <v>4</v>
      </c>
      <c r="C3">
        <v>4.1124000000000001</v>
      </c>
      <c r="D3">
        <v>24.8</v>
      </c>
      <c r="E3">
        <v>21.8125</v>
      </c>
      <c r="F3">
        <v>0.13333</v>
      </c>
      <c r="G3">
        <v>0.68332999999999999</v>
      </c>
      <c r="H3">
        <v>0.61199999999999999</v>
      </c>
      <c r="I3">
        <v>2.3757000000000001</v>
      </c>
      <c r="J3">
        <v>2</v>
      </c>
      <c r="K3">
        <v>5.0667</v>
      </c>
      <c r="L3">
        <v>30</v>
      </c>
      <c r="N3" t="s">
        <v>120</v>
      </c>
      <c r="O3">
        <f>COUNT(A19:A63)</f>
        <v>45</v>
      </c>
      <c r="P3">
        <f>AVERAGE(B19:B63)</f>
        <v>7.5333333333333332</v>
      </c>
      <c r="Q3">
        <f>AVERAGE(C19:C63)</f>
        <v>-4.0686367555555556</v>
      </c>
      <c r="R3">
        <f>AVERAGE(D19:D63)</f>
        <v>18.176673333333333</v>
      </c>
      <c r="S3">
        <f>AVERAGE(E19:E63)</f>
        <v>18.94916666666666</v>
      </c>
      <c r="T3">
        <f>AVERAGE(F19:F63)</f>
        <v>-0.8200038444444443</v>
      </c>
      <c r="U3">
        <f>AVERAGE(G19:G63)</f>
        <v>0.72685155555555558</v>
      </c>
      <c r="V3">
        <f>AVERAGE(H19:H63)</f>
        <v>0.59463266666666659</v>
      </c>
      <c r="W3">
        <f>AVERAGE(I19:I63)</f>
        <v>3.360211111111111</v>
      </c>
      <c r="X3">
        <f>AVERAGE(J19:J63)</f>
        <v>4.4000000000000004</v>
      </c>
      <c r="Y3">
        <f>AVERAGE(K19:K63)</f>
        <v>8.6196355555555577</v>
      </c>
      <c r="Z3">
        <f>AVERAGE(L19:L63)</f>
        <v>39.022222222222226</v>
      </c>
    </row>
    <row r="4" spans="1:26" x14ac:dyDescent="0.2">
      <c r="A4">
        <v>0</v>
      </c>
      <c r="B4">
        <v>2</v>
      </c>
      <c r="C4">
        <v>-19.419</v>
      </c>
      <c r="D4">
        <v>39.866700000000002</v>
      </c>
      <c r="E4">
        <v>37.575000000000003</v>
      </c>
      <c r="F4">
        <v>-0.3</v>
      </c>
      <c r="G4">
        <v>0.78332999999999997</v>
      </c>
      <c r="H4">
        <v>0.64115999999999995</v>
      </c>
      <c r="I4">
        <v>2.2955999999999999</v>
      </c>
      <c r="J4">
        <v>7</v>
      </c>
      <c r="K4">
        <v>24.783300000000001</v>
      </c>
      <c r="L4">
        <v>28</v>
      </c>
      <c r="N4" t="s">
        <v>121</v>
      </c>
      <c r="O4">
        <f>COUNT(A2:A18)</f>
        <v>17</v>
      </c>
      <c r="P4">
        <f>AVERAGE(B2:B18)</f>
        <v>5.7058823529411766</v>
      </c>
      <c r="Q4">
        <f>AVERAGE(C2:C18)</f>
        <v>6.0373111764705882</v>
      </c>
      <c r="R4">
        <f>AVERAGE(D2:D18)</f>
        <v>21.969611764705878</v>
      </c>
      <c r="S4">
        <f>AVERAGE(E2:E18)</f>
        <v>21.822794117647057</v>
      </c>
      <c r="T4">
        <f>AVERAGE(F2:F18)</f>
        <v>1.4156841176470587</v>
      </c>
      <c r="U4">
        <f>AVERAGE(G2:G18)</f>
        <v>0.71813764705882355</v>
      </c>
      <c r="V4">
        <f>AVERAGE(H2:H18)</f>
        <v>0.6262458823529411</v>
      </c>
      <c r="W4">
        <f>AVERAGE(I2:I18)</f>
        <v>3.041929411764706</v>
      </c>
      <c r="X4">
        <f>AVERAGE(J2:J18)</f>
        <v>3.4117647058823528</v>
      </c>
      <c r="Y4">
        <f>AVERAGE(K2:K18)</f>
        <v>10.413729411764708</v>
      </c>
      <c r="Z4">
        <f>AVERAGE(L2:L18)</f>
        <v>39.058823529411768</v>
      </c>
    </row>
    <row r="5" spans="1:26" x14ac:dyDescent="0.2">
      <c r="A5">
        <v>1.2500000000000001E-2</v>
      </c>
      <c r="B5">
        <v>5</v>
      </c>
      <c r="C5">
        <v>4.2827999999999999</v>
      </c>
      <c r="D5">
        <v>33.133299999999998</v>
      </c>
      <c r="E5">
        <v>32.962499999999999</v>
      </c>
      <c r="F5">
        <v>1.2333000000000001</v>
      </c>
      <c r="G5">
        <v>0.75</v>
      </c>
      <c r="H5">
        <v>0.67110999999999998</v>
      </c>
      <c r="I5">
        <v>2.5573999999999999</v>
      </c>
      <c r="J5">
        <v>2</v>
      </c>
      <c r="K5">
        <v>7.7167000000000003</v>
      </c>
      <c r="L5">
        <v>38</v>
      </c>
      <c r="N5" t="s">
        <v>127</v>
      </c>
      <c r="O5">
        <f>COUNT('Middle 50 of Choice'!B2:B59)</f>
        <v>58</v>
      </c>
      <c r="P5">
        <f>AVERAGE('Middle 50 of Choice'!A2:A59)</f>
        <v>6.0862068965517242</v>
      </c>
      <c r="Q5">
        <f>AVERAGE('Middle 50 of Choice'!D2:D59)</f>
        <v>2.4411487931034483</v>
      </c>
      <c r="R5">
        <f>AVERAGE('Middle 50 of Choice'!C2:C59)</f>
        <v>20.169248275862074</v>
      </c>
      <c r="S5">
        <f>AVERAGE('Middle 50 of Choice'!E2:E59)</f>
        <v>20.717456896551727</v>
      </c>
      <c r="T5">
        <f>AVERAGE('Middle 50 of Choice'!F2:F59)</f>
        <v>-0.16551718965517248</v>
      </c>
    </row>
    <row r="6" spans="1:26" x14ac:dyDescent="0.2">
      <c r="A6">
        <v>1.2500000000000001E-2</v>
      </c>
      <c r="B6">
        <v>10</v>
      </c>
      <c r="C6">
        <v>4.1966000000000001</v>
      </c>
      <c r="D6">
        <v>27.116700000000002</v>
      </c>
      <c r="E6">
        <v>32.799999999999997</v>
      </c>
      <c r="F6">
        <v>0.36667</v>
      </c>
      <c r="G6">
        <v>0.88332999999999995</v>
      </c>
      <c r="H6">
        <v>0.77829999999999999</v>
      </c>
      <c r="I6">
        <v>4.0719000000000003</v>
      </c>
      <c r="J6">
        <v>7</v>
      </c>
      <c r="K6">
        <v>5.25</v>
      </c>
      <c r="L6">
        <v>49</v>
      </c>
    </row>
    <row r="7" spans="1:26" x14ac:dyDescent="0.2">
      <c r="A7">
        <v>2.5000000000000001E-2</v>
      </c>
      <c r="B7">
        <v>3</v>
      </c>
      <c r="C7">
        <v>10.928599999999999</v>
      </c>
      <c r="D7">
        <v>27.2667</v>
      </c>
      <c r="E7">
        <v>24.412500000000001</v>
      </c>
      <c r="F7">
        <v>-4.4667000000000003</v>
      </c>
      <c r="G7">
        <v>0.82499999999999996</v>
      </c>
      <c r="H7">
        <v>0.72968</v>
      </c>
      <c r="I7">
        <v>2.5112999999999999</v>
      </c>
      <c r="J7">
        <v>2</v>
      </c>
      <c r="K7">
        <v>7.7667000000000002</v>
      </c>
      <c r="L7">
        <v>49</v>
      </c>
    </row>
    <row r="8" spans="1:26" x14ac:dyDescent="0.2">
      <c r="A8">
        <v>0.1</v>
      </c>
      <c r="B8">
        <v>5</v>
      </c>
      <c r="C8">
        <v>12.3139</v>
      </c>
      <c r="D8">
        <v>26.7</v>
      </c>
      <c r="E8">
        <v>29.487500000000001</v>
      </c>
      <c r="F8">
        <v>1.3</v>
      </c>
      <c r="G8">
        <v>0.66666999999999998</v>
      </c>
      <c r="H8">
        <v>0.58655999999999997</v>
      </c>
      <c r="I8">
        <v>3.3435999999999999</v>
      </c>
      <c r="J8">
        <v>2</v>
      </c>
      <c r="K8">
        <v>8.1166999999999998</v>
      </c>
      <c r="L8">
        <v>40</v>
      </c>
    </row>
    <row r="9" spans="1:26" x14ac:dyDescent="0.2">
      <c r="A9">
        <v>0.1125</v>
      </c>
      <c r="B9">
        <v>10</v>
      </c>
      <c r="C9">
        <v>7.8205</v>
      </c>
      <c r="D9">
        <v>20.633299999999998</v>
      </c>
      <c r="E9">
        <v>19.399999999999999</v>
      </c>
      <c r="F9">
        <v>-1.0333000000000001</v>
      </c>
      <c r="G9">
        <v>0.66666999999999998</v>
      </c>
      <c r="H9">
        <v>0.55125000000000002</v>
      </c>
      <c r="I9">
        <v>2.3359000000000001</v>
      </c>
      <c r="J9">
        <v>6</v>
      </c>
      <c r="K9">
        <v>5.95</v>
      </c>
      <c r="L9">
        <v>40</v>
      </c>
    </row>
    <row r="10" spans="1:26" x14ac:dyDescent="0.2">
      <c r="A10">
        <v>0.1125</v>
      </c>
      <c r="B10">
        <v>11</v>
      </c>
      <c r="C10">
        <v>3.2101000000000002</v>
      </c>
      <c r="D10">
        <v>13.85</v>
      </c>
      <c r="E10">
        <v>15.887499999999999</v>
      </c>
      <c r="F10">
        <v>-0.86667000000000005</v>
      </c>
      <c r="G10">
        <v>0.58333000000000002</v>
      </c>
      <c r="H10">
        <v>0.53200000000000003</v>
      </c>
      <c r="I10">
        <v>4.4607000000000001</v>
      </c>
      <c r="J10">
        <v>5</v>
      </c>
      <c r="K10">
        <v>19.5</v>
      </c>
      <c r="L10">
        <v>41</v>
      </c>
    </row>
    <row r="11" spans="1:26" x14ac:dyDescent="0.2">
      <c r="A11">
        <v>0.1125</v>
      </c>
      <c r="B11">
        <v>7</v>
      </c>
      <c r="C11">
        <v>7.0416999999999996</v>
      </c>
      <c r="D11">
        <v>17.216699999999999</v>
      </c>
      <c r="E11">
        <v>15.725</v>
      </c>
      <c r="F11">
        <v>3.1333000000000002</v>
      </c>
      <c r="G11">
        <v>0.625</v>
      </c>
      <c r="H11">
        <v>0.59436999999999995</v>
      </c>
      <c r="I11">
        <v>2.9016999999999999</v>
      </c>
      <c r="J11">
        <v>2</v>
      </c>
      <c r="K11">
        <v>8.5667000000000009</v>
      </c>
      <c r="L11">
        <v>43</v>
      </c>
    </row>
    <row r="12" spans="1:26" x14ac:dyDescent="0.2">
      <c r="A12">
        <v>0.125</v>
      </c>
      <c r="B12">
        <v>2</v>
      </c>
      <c r="C12">
        <v>3.0364</v>
      </c>
      <c r="D12">
        <v>27.166699999999999</v>
      </c>
      <c r="E12">
        <v>28.3125</v>
      </c>
      <c r="F12">
        <v>1.9</v>
      </c>
      <c r="G12">
        <v>0.55000000000000004</v>
      </c>
      <c r="H12">
        <v>0.53113999999999995</v>
      </c>
      <c r="I12">
        <v>4.53</v>
      </c>
      <c r="J12">
        <v>3</v>
      </c>
      <c r="K12">
        <v>11.4833</v>
      </c>
      <c r="L12">
        <v>33</v>
      </c>
    </row>
    <row r="13" spans="1:26" x14ac:dyDescent="0.2">
      <c r="A13">
        <v>0.13750000000000001</v>
      </c>
      <c r="B13">
        <v>4</v>
      </c>
      <c r="C13">
        <v>8.0625</v>
      </c>
      <c r="D13">
        <v>7.2167000000000003</v>
      </c>
      <c r="E13">
        <v>7.875</v>
      </c>
      <c r="F13">
        <v>7.1</v>
      </c>
      <c r="G13">
        <v>0.71667000000000003</v>
      </c>
      <c r="H13">
        <v>0.52941000000000005</v>
      </c>
      <c r="I13">
        <v>2.3934000000000002</v>
      </c>
      <c r="J13">
        <v>2</v>
      </c>
      <c r="K13">
        <v>13.3833</v>
      </c>
      <c r="L13">
        <v>28</v>
      </c>
    </row>
    <row r="14" spans="1:26" x14ac:dyDescent="0.2">
      <c r="A14">
        <v>0.21249999999999999</v>
      </c>
      <c r="B14">
        <v>4</v>
      </c>
      <c r="C14">
        <v>28.686199999999999</v>
      </c>
      <c r="D14">
        <v>32.183300000000003</v>
      </c>
      <c r="E14">
        <v>33.674999999999997</v>
      </c>
      <c r="F14">
        <v>1.7</v>
      </c>
      <c r="G14">
        <v>0.72499999999999998</v>
      </c>
      <c r="H14">
        <v>0.54440999999999995</v>
      </c>
      <c r="I14">
        <v>2.7869999999999999</v>
      </c>
      <c r="J14">
        <v>3</v>
      </c>
      <c r="K14">
        <v>11.8833</v>
      </c>
      <c r="L14">
        <v>49</v>
      </c>
    </row>
    <row r="15" spans="1:26" x14ac:dyDescent="0.2">
      <c r="A15">
        <v>0.21249999999999999</v>
      </c>
      <c r="B15">
        <v>8</v>
      </c>
      <c r="C15">
        <v>1.9619</v>
      </c>
      <c r="D15">
        <v>15.2333</v>
      </c>
      <c r="E15">
        <v>14.074999999999999</v>
      </c>
      <c r="F15">
        <v>-2</v>
      </c>
      <c r="G15">
        <v>0.74167000000000005</v>
      </c>
      <c r="H15">
        <v>0.64154</v>
      </c>
      <c r="I15">
        <v>2.0733000000000001</v>
      </c>
      <c r="J15">
        <v>7</v>
      </c>
      <c r="K15">
        <v>5.9333</v>
      </c>
      <c r="L15">
        <v>47</v>
      </c>
    </row>
    <row r="16" spans="1:26" x14ac:dyDescent="0.2">
      <c r="A16">
        <v>0.22500000000000001</v>
      </c>
      <c r="B16">
        <v>7</v>
      </c>
      <c r="C16">
        <v>23.405799999999999</v>
      </c>
      <c r="D16">
        <v>13.433299999999999</v>
      </c>
      <c r="E16">
        <v>10.737500000000001</v>
      </c>
      <c r="F16">
        <v>6.4667000000000003</v>
      </c>
      <c r="G16">
        <v>0.79166999999999998</v>
      </c>
      <c r="H16">
        <v>0.74104999999999999</v>
      </c>
      <c r="I16">
        <v>2.4420999999999999</v>
      </c>
      <c r="J16">
        <v>1</v>
      </c>
      <c r="K16">
        <v>17.3</v>
      </c>
      <c r="L16">
        <v>33</v>
      </c>
    </row>
    <row r="17" spans="1:12" x14ac:dyDescent="0.2">
      <c r="A17">
        <v>0.23749999999999999</v>
      </c>
      <c r="B17">
        <v>6</v>
      </c>
      <c r="C17">
        <v>5.5</v>
      </c>
      <c r="D17">
        <v>19.833300000000001</v>
      </c>
      <c r="E17">
        <v>18.262499999999999</v>
      </c>
      <c r="F17">
        <v>4.4667000000000003</v>
      </c>
      <c r="G17">
        <v>0.74167000000000005</v>
      </c>
      <c r="H17">
        <v>0.63827</v>
      </c>
      <c r="I17">
        <v>4.1261000000000001</v>
      </c>
      <c r="J17">
        <v>3</v>
      </c>
      <c r="K17">
        <v>10.8667</v>
      </c>
      <c r="L17">
        <v>46</v>
      </c>
    </row>
    <row r="18" spans="1:12" x14ac:dyDescent="0.2">
      <c r="A18">
        <v>0.25</v>
      </c>
      <c r="B18">
        <v>6</v>
      </c>
      <c r="C18">
        <v>0.70159000000000005</v>
      </c>
      <c r="D18">
        <v>6.9166999999999996</v>
      </c>
      <c r="E18">
        <v>6.3375000000000004</v>
      </c>
      <c r="F18">
        <v>-1.1000000000000001</v>
      </c>
      <c r="G18">
        <v>0.63332999999999995</v>
      </c>
      <c r="H18">
        <v>0.67254999999999998</v>
      </c>
      <c r="I18">
        <v>2.5703999999999998</v>
      </c>
      <c r="J18">
        <v>2</v>
      </c>
      <c r="K18">
        <v>5.7167000000000003</v>
      </c>
      <c r="L18">
        <v>21</v>
      </c>
    </row>
    <row r="19" spans="1:12" x14ac:dyDescent="0.2">
      <c r="A19">
        <v>0.75</v>
      </c>
      <c r="B19">
        <v>9</v>
      </c>
      <c r="C19">
        <v>-4.6868999999999996</v>
      </c>
      <c r="D19">
        <v>16</v>
      </c>
      <c r="E19">
        <v>15.324999999999999</v>
      </c>
      <c r="F19">
        <v>0.13333</v>
      </c>
      <c r="G19">
        <v>0.65</v>
      </c>
      <c r="H19">
        <v>0.47466000000000003</v>
      </c>
      <c r="I19">
        <v>4.1680000000000001</v>
      </c>
      <c r="J19">
        <v>5</v>
      </c>
      <c r="K19">
        <v>4.2</v>
      </c>
      <c r="L19">
        <v>33</v>
      </c>
    </row>
    <row r="20" spans="1:12" x14ac:dyDescent="0.2">
      <c r="A20">
        <v>0.76249999999999996</v>
      </c>
      <c r="B20">
        <v>4</v>
      </c>
      <c r="C20">
        <v>-11.4964</v>
      </c>
      <c r="D20">
        <v>17.4833</v>
      </c>
      <c r="E20">
        <v>24.375</v>
      </c>
      <c r="F20">
        <v>1.0333000000000001</v>
      </c>
      <c r="G20">
        <v>0.85833000000000004</v>
      </c>
      <c r="H20">
        <v>0.72529999999999994</v>
      </c>
      <c r="I20">
        <v>3.4525999999999999</v>
      </c>
      <c r="J20">
        <v>3</v>
      </c>
      <c r="K20">
        <v>7.2832999999999997</v>
      </c>
      <c r="L20">
        <v>46</v>
      </c>
    </row>
    <row r="21" spans="1:12" x14ac:dyDescent="0.2">
      <c r="A21">
        <v>0.76249999999999996</v>
      </c>
      <c r="B21">
        <v>7</v>
      </c>
      <c r="C21">
        <v>-8.1130999999999993</v>
      </c>
      <c r="D21">
        <v>21.066700000000001</v>
      </c>
      <c r="E21">
        <v>19.837499999999999</v>
      </c>
      <c r="F21">
        <v>-4.5332999999999997</v>
      </c>
      <c r="G21">
        <v>0.75</v>
      </c>
      <c r="H21">
        <v>0.70333000000000001</v>
      </c>
      <c r="I21">
        <v>2.0175000000000001</v>
      </c>
      <c r="J21">
        <v>7</v>
      </c>
      <c r="K21">
        <v>7.0332999999999997</v>
      </c>
      <c r="L21">
        <v>31</v>
      </c>
    </row>
    <row r="22" spans="1:12" x14ac:dyDescent="0.2">
      <c r="A22">
        <v>0.77500000000000002</v>
      </c>
      <c r="B22">
        <v>9</v>
      </c>
      <c r="C22">
        <v>6.5984999999999996</v>
      </c>
      <c r="D22">
        <v>26.116700000000002</v>
      </c>
      <c r="E22">
        <v>28.324999999999999</v>
      </c>
      <c r="F22">
        <v>1.6</v>
      </c>
      <c r="G22">
        <v>0.6</v>
      </c>
      <c r="H22">
        <v>0.54630000000000001</v>
      </c>
      <c r="I22">
        <v>3.2269999999999999</v>
      </c>
      <c r="J22">
        <v>3</v>
      </c>
      <c r="K22">
        <v>8.2332999999999998</v>
      </c>
      <c r="L22">
        <v>47</v>
      </c>
    </row>
    <row r="23" spans="1:12" x14ac:dyDescent="0.2">
      <c r="A23">
        <v>0.8</v>
      </c>
      <c r="B23">
        <v>6</v>
      </c>
      <c r="C23">
        <v>2.5737000000000001</v>
      </c>
      <c r="D23">
        <v>16.4833</v>
      </c>
      <c r="E23">
        <v>15.2875</v>
      </c>
      <c r="F23">
        <v>-1.7</v>
      </c>
      <c r="G23">
        <v>0.75</v>
      </c>
      <c r="H23">
        <v>0.62851999999999997</v>
      </c>
      <c r="I23">
        <v>3.3206000000000002</v>
      </c>
      <c r="J23">
        <v>5</v>
      </c>
      <c r="K23">
        <v>6.5167000000000002</v>
      </c>
      <c r="L23">
        <v>49</v>
      </c>
    </row>
    <row r="24" spans="1:12" x14ac:dyDescent="0.2">
      <c r="A24">
        <v>0.82499999999999996</v>
      </c>
      <c r="B24">
        <v>9</v>
      </c>
      <c r="C24">
        <v>7.6406999999999998</v>
      </c>
      <c r="D24">
        <v>21.35</v>
      </c>
      <c r="E24">
        <v>26.375</v>
      </c>
      <c r="F24">
        <v>-1.5</v>
      </c>
      <c r="G24">
        <v>0.7</v>
      </c>
      <c r="H24">
        <v>0.46428999999999998</v>
      </c>
      <c r="I24">
        <v>2.2980999999999998</v>
      </c>
      <c r="J24">
        <v>3</v>
      </c>
      <c r="K24">
        <v>3.7166999999999999</v>
      </c>
      <c r="L24">
        <v>46</v>
      </c>
    </row>
    <row r="25" spans="1:12" x14ac:dyDescent="0.2">
      <c r="A25">
        <v>0.82499999999999996</v>
      </c>
      <c r="B25">
        <v>8</v>
      </c>
      <c r="C25">
        <v>-5.0179</v>
      </c>
      <c r="D25">
        <v>17.600000000000001</v>
      </c>
      <c r="E25">
        <v>18.612500000000001</v>
      </c>
      <c r="F25">
        <v>1.4</v>
      </c>
      <c r="G25">
        <v>0.65832999999999997</v>
      </c>
      <c r="H25">
        <v>0.54152999999999996</v>
      </c>
      <c r="I25">
        <v>7.5674000000000001</v>
      </c>
      <c r="J25">
        <v>6</v>
      </c>
      <c r="K25">
        <v>8.0667000000000009</v>
      </c>
      <c r="L25">
        <v>29</v>
      </c>
    </row>
    <row r="26" spans="1:12" x14ac:dyDescent="0.2">
      <c r="A26">
        <v>0.85</v>
      </c>
      <c r="B26">
        <v>5</v>
      </c>
      <c r="C26">
        <v>-5.1172000000000004</v>
      </c>
      <c r="D26">
        <v>21.816700000000001</v>
      </c>
      <c r="E26">
        <v>20.512499999999999</v>
      </c>
      <c r="F26">
        <v>3.2</v>
      </c>
      <c r="G26">
        <v>0.65</v>
      </c>
      <c r="H26">
        <v>0.57142999999999999</v>
      </c>
      <c r="I26">
        <v>3.4279999999999999</v>
      </c>
      <c r="J26">
        <v>3</v>
      </c>
      <c r="K26">
        <v>11.3667</v>
      </c>
      <c r="L26">
        <v>39</v>
      </c>
    </row>
    <row r="27" spans="1:12" x14ac:dyDescent="0.2">
      <c r="A27">
        <v>0.85</v>
      </c>
      <c r="B27">
        <v>7</v>
      </c>
      <c r="C27">
        <v>-9.6484000000000005</v>
      </c>
      <c r="D27">
        <v>16.066700000000001</v>
      </c>
      <c r="E27">
        <v>19.175000000000001</v>
      </c>
      <c r="F27">
        <v>-2.7667000000000002</v>
      </c>
      <c r="G27">
        <v>0.77500000000000002</v>
      </c>
      <c r="H27">
        <v>0.51054999999999995</v>
      </c>
      <c r="I27">
        <v>3.0531000000000001</v>
      </c>
      <c r="J27">
        <v>3</v>
      </c>
      <c r="K27">
        <v>8.1166999999999998</v>
      </c>
      <c r="L27">
        <v>24</v>
      </c>
    </row>
    <row r="28" spans="1:12" x14ac:dyDescent="0.2">
      <c r="A28">
        <v>0.86250000000000004</v>
      </c>
      <c r="B28">
        <v>5</v>
      </c>
      <c r="C28">
        <v>-20.811499999999999</v>
      </c>
      <c r="D28">
        <v>19.7333</v>
      </c>
      <c r="E28">
        <v>27.175000000000001</v>
      </c>
      <c r="F28">
        <v>-0.13333</v>
      </c>
      <c r="G28">
        <v>0.68332999999999999</v>
      </c>
      <c r="H28">
        <v>0.55711999999999995</v>
      </c>
      <c r="I28">
        <v>2.6486000000000001</v>
      </c>
      <c r="J28">
        <v>6</v>
      </c>
      <c r="K28">
        <v>6.7</v>
      </c>
      <c r="L28">
        <v>46</v>
      </c>
    </row>
    <row r="29" spans="1:12" x14ac:dyDescent="0.2">
      <c r="A29">
        <v>0.86250000000000004</v>
      </c>
      <c r="B29">
        <v>12</v>
      </c>
      <c r="C29">
        <v>-1.6739999999999999</v>
      </c>
      <c r="D29">
        <v>8.9167000000000005</v>
      </c>
      <c r="E29">
        <v>12.475</v>
      </c>
      <c r="F29">
        <v>0.8</v>
      </c>
      <c r="G29">
        <v>0.7</v>
      </c>
      <c r="H29">
        <v>0.54861000000000004</v>
      </c>
      <c r="I29">
        <v>4.0472000000000001</v>
      </c>
      <c r="J29">
        <v>7</v>
      </c>
      <c r="K29">
        <v>6.0667</v>
      </c>
      <c r="L29">
        <v>33</v>
      </c>
    </row>
    <row r="30" spans="1:12" x14ac:dyDescent="0.2">
      <c r="A30">
        <v>0.88749999999999996</v>
      </c>
      <c r="B30">
        <v>15</v>
      </c>
      <c r="C30">
        <v>-21.269300000000001</v>
      </c>
      <c r="D30">
        <v>16.2667</v>
      </c>
      <c r="E30">
        <v>14.8375</v>
      </c>
      <c r="F30">
        <v>-2.1333000000000002</v>
      </c>
      <c r="G30">
        <v>0.75832999999999995</v>
      </c>
      <c r="H30">
        <v>0.62221000000000004</v>
      </c>
      <c r="I30">
        <v>2.8111000000000002</v>
      </c>
      <c r="J30">
        <v>3</v>
      </c>
      <c r="K30">
        <v>3.7332999999999998</v>
      </c>
      <c r="L30">
        <v>39</v>
      </c>
    </row>
    <row r="31" spans="1:12" x14ac:dyDescent="0.2">
      <c r="A31">
        <v>0.88749999999999996</v>
      </c>
      <c r="B31">
        <v>6</v>
      </c>
      <c r="C31">
        <v>-14.1167</v>
      </c>
      <c r="D31">
        <v>17.966699999999999</v>
      </c>
      <c r="E31">
        <v>18.7</v>
      </c>
      <c r="F31">
        <v>1.0667</v>
      </c>
      <c r="G31">
        <v>0.71667000000000003</v>
      </c>
      <c r="H31">
        <v>0.54412000000000005</v>
      </c>
      <c r="I31">
        <v>2.9064000000000001</v>
      </c>
      <c r="J31">
        <v>3</v>
      </c>
      <c r="K31">
        <v>5.0667</v>
      </c>
      <c r="L31">
        <v>27</v>
      </c>
    </row>
    <row r="32" spans="1:12" x14ac:dyDescent="0.2">
      <c r="A32">
        <v>0.88749999999999996</v>
      </c>
      <c r="B32">
        <v>18</v>
      </c>
      <c r="C32">
        <v>3.7664</v>
      </c>
      <c r="D32">
        <v>23.533300000000001</v>
      </c>
      <c r="E32">
        <v>19.262499999999999</v>
      </c>
      <c r="F32">
        <v>0.2</v>
      </c>
      <c r="G32">
        <v>0.70833000000000002</v>
      </c>
      <c r="H32">
        <v>0.55361000000000005</v>
      </c>
      <c r="I32">
        <v>2.2616999999999998</v>
      </c>
      <c r="J32">
        <v>7</v>
      </c>
      <c r="K32">
        <v>1.8</v>
      </c>
      <c r="L32">
        <v>38</v>
      </c>
    </row>
    <row r="33" spans="1:12" x14ac:dyDescent="0.2">
      <c r="A33">
        <v>0.88749999999999996</v>
      </c>
      <c r="B33">
        <v>6</v>
      </c>
      <c r="C33">
        <v>-2.0308000000000002</v>
      </c>
      <c r="D33">
        <v>20.716699999999999</v>
      </c>
      <c r="E33">
        <v>21.6875</v>
      </c>
      <c r="F33">
        <v>-0.4</v>
      </c>
      <c r="G33">
        <v>0.83333000000000002</v>
      </c>
      <c r="H33">
        <v>0.68200000000000005</v>
      </c>
      <c r="I33">
        <v>2.4891000000000001</v>
      </c>
      <c r="J33">
        <v>1</v>
      </c>
      <c r="K33">
        <v>3.8</v>
      </c>
      <c r="L33">
        <v>47</v>
      </c>
    </row>
    <row r="34" spans="1:12" x14ac:dyDescent="0.2">
      <c r="A34">
        <v>0.9</v>
      </c>
      <c r="B34">
        <v>8</v>
      </c>
      <c r="C34">
        <v>-13.0069</v>
      </c>
      <c r="D34">
        <v>15.033300000000001</v>
      </c>
      <c r="E34">
        <v>16.975000000000001</v>
      </c>
      <c r="F34">
        <v>-3.5667</v>
      </c>
      <c r="G34">
        <v>0.74167000000000005</v>
      </c>
      <c r="H34">
        <v>0.57013000000000003</v>
      </c>
      <c r="I34">
        <v>3.4506000000000001</v>
      </c>
      <c r="J34">
        <v>3</v>
      </c>
      <c r="K34">
        <v>8.6166999999999998</v>
      </c>
      <c r="L34">
        <v>37</v>
      </c>
    </row>
    <row r="35" spans="1:12" x14ac:dyDescent="0.2">
      <c r="A35">
        <v>0.9</v>
      </c>
      <c r="B35">
        <v>3</v>
      </c>
      <c r="C35">
        <v>-5.4015000000000004</v>
      </c>
      <c r="D35">
        <v>16.833300000000001</v>
      </c>
      <c r="E35">
        <v>12.025</v>
      </c>
      <c r="F35">
        <v>-0.76666999999999996</v>
      </c>
      <c r="G35">
        <v>0.625</v>
      </c>
      <c r="H35">
        <v>0.61570000000000003</v>
      </c>
      <c r="I35">
        <v>3.7479</v>
      </c>
      <c r="J35">
        <v>5</v>
      </c>
      <c r="K35">
        <v>7.0833000000000004</v>
      </c>
      <c r="L35">
        <v>38</v>
      </c>
    </row>
    <row r="36" spans="1:12" x14ac:dyDescent="0.2">
      <c r="A36">
        <v>0.91249999999999998</v>
      </c>
      <c r="B36">
        <v>7</v>
      </c>
      <c r="C36">
        <v>-7.7813999999999997</v>
      </c>
      <c r="D36">
        <v>16.466699999999999</v>
      </c>
      <c r="E36">
        <v>20.9375</v>
      </c>
      <c r="F36">
        <v>1.4333</v>
      </c>
      <c r="G36">
        <v>0.81667000000000001</v>
      </c>
      <c r="H36">
        <v>0.64656999999999998</v>
      </c>
      <c r="I36">
        <v>3.2761999999999998</v>
      </c>
      <c r="J36">
        <v>7</v>
      </c>
      <c r="K36">
        <v>9.3167000000000009</v>
      </c>
      <c r="L36">
        <v>45</v>
      </c>
    </row>
    <row r="37" spans="1:12" x14ac:dyDescent="0.2">
      <c r="A37">
        <v>0.91249999999999998</v>
      </c>
      <c r="B37">
        <v>7</v>
      </c>
      <c r="C37">
        <v>3.2902</v>
      </c>
      <c r="D37">
        <v>26.5167</v>
      </c>
      <c r="E37">
        <v>24.637499999999999</v>
      </c>
      <c r="F37">
        <v>-2.2999999999999998</v>
      </c>
      <c r="G37">
        <v>0.73333000000000004</v>
      </c>
      <c r="H37">
        <v>0.45169999999999999</v>
      </c>
      <c r="I37">
        <v>3.4358</v>
      </c>
      <c r="J37">
        <v>7</v>
      </c>
      <c r="K37">
        <v>9.15</v>
      </c>
      <c r="L37">
        <v>16</v>
      </c>
    </row>
    <row r="38" spans="1:12" x14ac:dyDescent="0.2">
      <c r="A38">
        <v>0.91249999999999998</v>
      </c>
      <c r="B38">
        <v>4</v>
      </c>
      <c r="C38">
        <v>-6.2729999999999997</v>
      </c>
      <c r="D38">
        <v>22.866700000000002</v>
      </c>
      <c r="E38">
        <v>24.0625</v>
      </c>
      <c r="F38">
        <v>-1.3332999999999999</v>
      </c>
      <c r="G38">
        <v>0.75</v>
      </c>
      <c r="H38">
        <v>0.63407000000000002</v>
      </c>
      <c r="I38">
        <v>3.2227000000000001</v>
      </c>
      <c r="J38">
        <v>2</v>
      </c>
      <c r="K38">
        <v>11.3667</v>
      </c>
      <c r="L38">
        <v>48</v>
      </c>
    </row>
    <row r="39" spans="1:12" x14ac:dyDescent="0.2">
      <c r="A39">
        <v>0.91249999999999998</v>
      </c>
      <c r="B39">
        <v>6</v>
      </c>
      <c r="C39">
        <v>7.4657999999999998</v>
      </c>
      <c r="D39">
        <v>15.416700000000001</v>
      </c>
      <c r="E39">
        <v>15.35</v>
      </c>
      <c r="F39">
        <v>-4.3666999999999998</v>
      </c>
      <c r="G39">
        <v>0.79166999999999998</v>
      </c>
      <c r="H39">
        <v>0.72084000000000004</v>
      </c>
      <c r="I39">
        <v>1.9202999999999999</v>
      </c>
      <c r="J39">
        <v>6</v>
      </c>
      <c r="K39">
        <v>7.0167000000000002</v>
      </c>
      <c r="L39">
        <v>43</v>
      </c>
    </row>
    <row r="40" spans="1:12" x14ac:dyDescent="0.2">
      <c r="A40">
        <v>0.92500000000000004</v>
      </c>
      <c r="B40">
        <v>10</v>
      </c>
      <c r="C40">
        <v>-1.6904999999999999</v>
      </c>
      <c r="D40">
        <v>9.9499999999999993</v>
      </c>
      <c r="E40">
        <v>12.6875</v>
      </c>
      <c r="F40">
        <v>-3.2667000000000002</v>
      </c>
      <c r="G40">
        <v>0.69167000000000001</v>
      </c>
      <c r="H40">
        <v>0.60241</v>
      </c>
      <c r="I40">
        <v>2.7818999999999998</v>
      </c>
      <c r="J40">
        <v>3</v>
      </c>
      <c r="K40">
        <v>7.4667000000000003</v>
      </c>
      <c r="L40">
        <v>42</v>
      </c>
    </row>
    <row r="41" spans="1:12" x14ac:dyDescent="0.2">
      <c r="A41">
        <v>0.92500000000000004</v>
      </c>
      <c r="B41">
        <v>11</v>
      </c>
      <c r="C41">
        <v>-17.3826</v>
      </c>
      <c r="D41">
        <v>13.466699999999999</v>
      </c>
      <c r="E41">
        <v>15.9375</v>
      </c>
      <c r="F41">
        <v>-2.6</v>
      </c>
      <c r="G41">
        <v>0.7</v>
      </c>
      <c r="H41">
        <v>0.50992000000000004</v>
      </c>
      <c r="I41">
        <v>2.7275999999999998</v>
      </c>
      <c r="J41">
        <v>7</v>
      </c>
      <c r="K41">
        <v>10.533300000000001</v>
      </c>
      <c r="L41">
        <v>35</v>
      </c>
    </row>
    <row r="42" spans="1:12" x14ac:dyDescent="0.2">
      <c r="A42">
        <v>0.92500000000000004</v>
      </c>
      <c r="B42">
        <v>8</v>
      </c>
      <c r="C42">
        <v>5.6</v>
      </c>
      <c r="D42">
        <v>16.149999999999999</v>
      </c>
      <c r="E42">
        <v>15.387499999999999</v>
      </c>
      <c r="F42">
        <v>-0.66666999999999998</v>
      </c>
      <c r="G42">
        <v>0.67500000000000004</v>
      </c>
      <c r="H42">
        <v>0.58245999999999998</v>
      </c>
      <c r="I42">
        <v>3.7311999999999999</v>
      </c>
      <c r="J42">
        <v>7</v>
      </c>
      <c r="K42">
        <v>9.7667000000000002</v>
      </c>
      <c r="L42">
        <v>47</v>
      </c>
    </row>
    <row r="43" spans="1:12" x14ac:dyDescent="0.2">
      <c r="A43">
        <v>0.9375</v>
      </c>
      <c r="B43">
        <v>8</v>
      </c>
      <c r="C43">
        <v>11.6488</v>
      </c>
      <c r="D43">
        <v>16.2667</v>
      </c>
      <c r="E43">
        <v>21.5</v>
      </c>
      <c r="F43">
        <v>5.7332999999999998</v>
      </c>
      <c r="G43">
        <v>0.80832999999999999</v>
      </c>
      <c r="H43">
        <v>0.50649999999999995</v>
      </c>
      <c r="I43">
        <v>2.5312000000000001</v>
      </c>
      <c r="J43">
        <v>3</v>
      </c>
      <c r="K43">
        <v>12.3</v>
      </c>
      <c r="L43">
        <v>39</v>
      </c>
    </row>
    <row r="44" spans="1:12" x14ac:dyDescent="0.2">
      <c r="A44">
        <v>0.9375</v>
      </c>
      <c r="B44">
        <v>6</v>
      </c>
      <c r="C44">
        <v>-2.4750000000000001</v>
      </c>
      <c r="D44">
        <v>18.933299999999999</v>
      </c>
      <c r="E44">
        <v>23.725000000000001</v>
      </c>
      <c r="F44">
        <v>-1.2666999999999999</v>
      </c>
      <c r="G44">
        <v>0.73333000000000004</v>
      </c>
      <c r="H44">
        <v>0.61151</v>
      </c>
      <c r="I44">
        <v>3.1958000000000002</v>
      </c>
      <c r="J44">
        <v>5</v>
      </c>
      <c r="K44">
        <v>8.9</v>
      </c>
      <c r="L44">
        <v>44</v>
      </c>
    </row>
    <row r="45" spans="1:12" x14ac:dyDescent="0.2">
      <c r="A45">
        <v>0.95</v>
      </c>
      <c r="B45">
        <v>3</v>
      </c>
      <c r="C45">
        <v>1.5437000000000001</v>
      </c>
      <c r="D45">
        <v>13</v>
      </c>
      <c r="E45">
        <v>14.025</v>
      </c>
      <c r="F45">
        <v>-3.3333000000000002E-2</v>
      </c>
      <c r="G45">
        <v>0.71667000000000003</v>
      </c>
      <c r="H45">
        <v>0.76093999999999995</v>
      </c>
      <c r="I45">
        <v>3.411</v>
      </c>
      <c r="J45">
        <v>5</v>
      </c>
      <c r="K45">
        <v>4.55</v>
      </c>
      <c r="L45">
        <v>30</v>
      </c>
    </row>
    <row r="46" spans="1:12" x14ac:dyDescent="0.2">
      <c r="A46">
        <v>0.95</v>
      </c>
      <c r="B46">
        <v>12</v>
      </c>
      <c r="C46">
        <v>4.7638999999999996</v>
      </c>
      <c r="D46">
        <v>17.033300000000001</v>
      </c>
      <c r="E46">
        <v>18.675000000000001</v>
      </c>
      <c r="F46">
        <v>-0.86667000000000005</v>
      </c>
      <c r="G46">
        <v>0.71667000000000003</v>
      </c>
      <c r="H46">
        <v>0.47093000000000002</v>
      </c>
      <c r="I46">
        <v>3.3948</v>
      </c>
      <c r="J46">
        <v>7</v>
      </c>
      <c r="K46">
        <v>4.2</v>
      </c>
      <c r="L46">
        <v>39</v>
      </c>
    </row>
    <row r="47" spans="1:12" x14ac:dyDescent="0.2">
      <c r="A47">
        <v>0.95</v>
      </c>
      <c r="B47">
        <v>2</v>
      </c>
      <c r="C47">
        <v>0.96836999999999995</v>
      </c>
      <c r="D47">
        <v>16.316700000000001</v>
      </c>
      <c r="E47">
        <v>15.05</v>
      </c>
      <c r="F47">
        <v>9.7667000000000002</v>
      </c>
      <c r="G47">
        <v>0.73333000000000004</v>
      </c>
      <c r="H47">
        <v>0.66015999999999997</v>
      </c>
      <c r="I47">
        <v>2.5093999999999999</v>
      </c>
      <c r="J47">
        <v>3</v>
      </c>
      <c r="K47">
        <v>23.116700000000002</v>
      </c>
      <c r="L47">
        <v>44</v>
      </c>
    </row>
    <row r="48" spans="1:12" x14ac:dyDescent="0.2">
      <c r="A48">
        <v>0.96250000000000002</v>
      </c>
      <c r="B48">
        <v>4</v>
      </c>
      <c r="C48">
        <v>-5.5970000000000004</v>
      </c>
      <c r="D48">
        <v>22.9</v>
      </c>
      <c r="E48">
        <v>21.012499999999999</v>
      </c>
      <c r="F48">
        <v>-0.13333</v>
      </c>
      <c r="G48">
        <v>0.65832999999999997</v>
      </c>
      <c r="H48">
        <v>0.66161999999999999</v>
      </c>
      <c r="I48">
        <v>3.1696</v>
      </c>
      <c r="J48">
        <v>3</v>
      </c>
      <c r="K48">
        <v>11.966699999999999</v>
      </c>
      <c r="L48">
        <v>49</v>
      </c>
    </row>
    <row r="49" spans="1:12" x14ac:dyDescent="0.2">
      <c r="A49">
        <v>0.96250000000000002</v>
      </c>
      <c r="B49">
        <v>5</v>
      </c>
      <c r="C49">
        <v>-2.6309999999999998</v>
      </c>
      <c r="D49">
        <v>24.466699999999999</v>
      </c>
      <c r="E49">
        <v>26.125</v>
      </c>
      <c r="F49">
        <v>2.4666999999999999</v>
      </c>
      <c r="G49">
        <v>0.75832999999999995</v>
      </c>
      <c r="H49">
        <v>0.61046</v>
      </c>
      <c r="I49">
        <v>2.4632000000000001</v>
      </c>
      <c r="J49">
        <v>7</v>
      </c>
      <c r="K49">
        <v>15.3</v>
      </c>
      <c r="L49">
        <v>39</v>
      </c>
    </row>
    <row r="50" spans="1:12" x14ac:dyDescent="0.2">
      <c r="A50">
        <v>0.97499999999999998</v>
      </c>
      <c r="B50">
        <v>8</v>
      </c>
      <c r="C50">
        <v>-4.2226999999999997</v>
      </c>
      <c r="D50">
        <v>20.583300000000001</v>
      </c>
      <c r="E50">
        <v>14.862500000000001</v>
      </c>
      <c r="F50">
        <v>-4.2332999999999998</v>
      </c>
      <c r="G50">
        <v>0.69167000000000001</v>
      </c>
      <c r="H50">
        <v>0.61282999999999999</v>
      </c>
      <c r="I50">
        <v>3.3765000000000001</v>
      </c>
      <c r="J50">
        <v>3</v>
      </c>
      <c r="K50">
        <v>14.316700000000001</v>
      </c>
      <c r="L50">
        <v>48</v>
      </c>
    </row>
    <row r="51" spans="1:12" x14ac:dyDescent="0.2">
      <c r="A51">
        <v>0.97499999999999998</v>
      </c>
      <c r="B51">
        <v>8</v>
      </c>
      <c r="C51">
        <v>-0.15476000000000001</v>
      </c>
      <c r="D51">
        <v>20.083300000000001</v>
      </c>
      <c r="E51">
        <v>20.587499999999999</v>
      </c>
      <c r="F51">
        <v>-0.4</v>
      </c>
      <c r="G51">
        <v>0.81667000000000001</v>
      </c>
      <c r="H51">
        <v>0.49675000000000002</v>
      </c>
      <c r="I51">
        <v>3.2704</v>
      </c>
      <c r="J51">
        <v>3</v>
      </c>
      <c r="K51">
        <v>12.333299999999999</v>
      </c>
      <c r="L51">
        <v>41</v>
      </c>
    </row>
    <row r="52" spans="1:12" x14ac:dyDescent="0.2">
      <c r="A52">
        <v>0.97499999999999998</v>
      </c>
      <c r="B52">
        <v>7</v>
      </c>
      <c r="C52">
        <v>-11.7637</v>
      </c>
      <c r="D52">
        <v>21.65</v>
      </c>
      <c r="E52">
        <v>19.574999999999999</v>
      </c>
      <c r="F52">
        <v>0.66666999999999998</v>
      </c>
      <c r="G52">
        <v>0.68332999999999999</v>
      </c>
      <c r="H52">
        <v>0.62067000000000005</v>
      </c>
      <c r="I52">
        <v>5.3757999999999999</v>
      </c>
      <c r="J52">
        <v>1</v>
      </c>
      <c r="K52">
        <v>12</v>
      </c>
      <c r="L52">
        <v>44</v>
      </c>
    </row>
    <row r="53" spans="1:12" x14ac:dyDescent="0.2">
      <c r="A53">
        <v>0.97499999999999998</v>
      </c>
      <c r="B53">
        <v>10</v>
      </c>
      <c r="C53">
        <v>-14.418200000000001</v>
      </c>
      <c r="D53">
        <v>27.0167</v>
      </c>
      <c r="E53">
        <v>21.912500000000001</v>
      </c>
      <c r="F53">
        <v>3.2</v>
      </c>
      <c r="G53">
        <v>0.77500000000000002</v>
      </c>
      <c r="H53">
        <v>0.66866000000000003</v>
      </c>
      <c r="I53">
        <v>2.4592000000000001</v>
      </c>
      <c r="J53">
        <v>5</v>
      </c>
      <c r="K53">
        <v>12.4</v>
      </c>
      <c r="L53">
        <v>44</v>
      </c>
    </row>
    <row r="54" spans="1:12" x14ac:dyDescent="0.2">
      <c r="A54">
        <v>0.97499999999999998</v>
      </c>
      <c r="B54">
        <v>12</v>
      </c>
      <c r="C54">
        <v>-1.3095000000000001</v>
      </c>
      <c r="D54">
        <v>11.5167</v>
      </c>
      <c r="E54">
        <v>9.7375000000000007</v>
      </c>
      <c r="F54">
        <v>1.0333000000000001</v>
      </c>
      <c r="G54">
        <v>0.59167000000000003</v>
      </c>
      <c r="H54">
        <v>0.57545000000000002</v>
      </c>
      <c r="I54">
        <v>2.7641</v>
      </c>
      <c r="J54">
        <v>5</v>
      </c>
      <c r="K54">
        <v>2.4500000000000002</v>
      </c>
      <c r="L54">
        <v>40</v>
      </c>
    </row>
    <row r="55" spans="1:12" x14ac:dyDescent="0.2">
      <c r="A55">
        <v>0.98750000000000004</v>
      </c>
      <c r="B55">
        <v>10</v>
      </c>
      <c r="C55">
        <v>-10.5625</v>
      </c>
      <c r="D55">
        <v>18.066700000000001</v>
      </c>
      <c r="E55">
        <v>20.675000000000001</v>
      </c>
      <c r="F55">
        <v>-12.066700000000001</v>
      </c>
      <c r="G55">
        <v>0.77500000000000002</v>
      </c>
      <c r="H55">
        <v>0.76304000000000005</v>
      </c>
      <c r="I55">
        <v>3.8243999999999998</v>
      </c>
      <c r="J55">
        <v>3</v>
      </c>
      <c r="K55">
        <v>11.2667</v>
      </c>
      <c r="L55">
        <v>48</v>
      </c>
    </row>
    <row r="56" spans="1:12" x14ac:dyDescent="0.2">
      <c r="A56">
        <v>0.98750000000000004</v>
      </c>
      <c r="B56">
        <v>5</v>
      </c>
      <c r="C56">
        <v>10.662800000000001</v>
      </c>
      <c r="D56">
        <v>24.2</v>
      </c>
      <c r="E56">
        <v>17.55</v>
      </c>
      <c r="F56">
        <v>0.93332999999999999</v>
      </c>
      <c r="G56">
        <v>0.70833000000000002</v>
      </c>
      <c r="H56">
        <v>0.60772999999999999</v>
      </c>
      <c r="I56">
        <v>4.0174000000000003</v>
      </c>
      <c r="J56">
        <v>3</v>
      </c>
      <c r="K56">
        <v>9.1999999999999993</v>
      </c>
      <c r="L56">
        <v>39</v>
      </c>
    </row>
    <row r="57" spans="1:12" x14ac:dyDescent="0.2">
      <c r="A57">
        <v>0.98750000000000004</v>
      </c>
      <c r="B57">
        <v>8</v>
      </c>
      <c r="C57">
        <v>-7.8571</v>
      </c>
      <c r="D57">
        <v>10.45</v>
      </c>
      <c r="E57">
        <v>13.55</v>
      </c>
      <c r="F57">
        <v>-6</v>
      </c>
      <c r="G57">
        <v>0.85</v>
      </c>
      <c r="H57">
        <v>0.71077999999999997</v>
      </c>
      <c r="I57">
        <v>3.3721000000000001</v>
      </c>
      <c r="J57">
        <v>7</v>
      </c>
      <c r="K57">
        <v>12.833299999999999</v>
      </c>
      <c r="L57">
        <v>23</v>
      </c>
    </row>
    <row r="58" spans="1:12" x14ac:dyDescent="0.2">
      <c r="A58">
        <v>0.98750000000000004</v>
      </c>
      <c r="B58">
        <v>5</v>
      </c>
      <c r="C58">
        <v>11.8186</v>
      </c>
      <c r="D58">
        <v>20.65</v>
      </c>
      <c r="E58">
        <v>25.975000000000001</v>
      </c>
      <c r="F58">
        <v>-3.9666999999999999</v>
      </c>
      <c r="G58">
        <v>0.81667000000000001</v>
      </c>
      <c r="H58">
        <v>0.60297000000000001</v>
      </c>
      <c r="I58">
        <v>6.3490000000000002</v>
      </c>
      <c r="J58">
        <v>3</v>
      </c>
      <c r="K58">
        <v>10.416700000000001</v>
      </c>
      <c r="L58">
        <v>27</v>
      </c>
    </row>
    <row r="59" spans="1:12" x14ac:dyDescent="0.2">
      <c r="A59">
        <v>1</v>
      </c>
      <c r="B59">
        <v>8</v>
      </c>
      <c r="C59">
        <v>-1.869</v>
      </c>
      <c r="D59">
        <v>19.3</v>
      </c>
      <c r="E59">
        <v>20.9375</v>
      </c>
      <c r="F59">
        <v>1.3</v>
      </c>
      <c r="G59">
        <v>0.65832999999999997</v>
      </c>
      <c r="H59">
        <v>0.49120000000000003</v>
      </c>
      <c r="I59">
        <v>2.7107999999999999</v>
      </c>
      <c r="J59">
        <v>3</v>
      </c>
      <c r="K59">
        <v>5.8167</v>
      </c>
      <c r="L59">
        <v>35</v>
      </c>
    </row>
    <row r="60" spans="1:12" x14ac:dyDescent="0.2">
      <c r="A60">
        <v>1</v>
      </c>
      <c r="B60">
        <v>7</v>
      </c>
      <c r="C60">
        <v>1.3736E-2</v>
      </c>
      <c r="D60">
        <v>12.2333</v>
      </c>
      <c r="E60">
        <v>11.35</v>
      </c>
      <c r="F60">
        <v>-3.9</v>
      </c>
      <c r="G60">
        <v>0.80832999999999999</v>
      </c>
      <c r="H60">
        <v>0.59301000000000004</v>
      </c>
      <c r="I60">
        <v>3.2425999999999999</v>
      </c>
      <c r="J60">
        <v>3</v>
      </c>
      <c r="K60">
        <v>4.8833000000000002</v>
      </c>
      <c r="L60">
        <v>40</v>
      </c>
    </row>
    <row r="61" spans="1:12" x14ac:dyDescent="0.2">
      <c r="A61">
        <v>1</v>
      </c>
      <c r="B61">
        <v>8</v>
      </c>
      <c r="C61">
        <v>-35.832099999999997</v>
      </c>
      <c r="D61">
        <v>26.4833</v>
      </c>
      <c r="E61">
        <v>23.425000000000001</v>
      </c>
      <c r="F61">
        <v>-1.1667000000000001</v>
      </c>
      <c r="G61">
        <v>0.75</v>
      </c>
      <c r="H61">
        <v>0.57630000000000003</v>
      </c>
      <c r="I61">
        <v>3.7566999999999999</v>
      </c>
      <c r="J61">
        <v>7</v>
      </c>
      <c r="K61">
        <v>8.6832999999999991</v>
      </c>
      <c r="L61">
        <v>47</v>
      </c>
    </row>
    <row r="62" spans="1:12" x14ac:dyDescent="0.2">
      <c r="A62">
        <v>1</v>
      </c>
      <c r="B62">
        <v>4</v>
      </c>
      <c r="C62">
        <v>-15.6755</v>
      </c>
      <c r="D62">
        <v>4.6166999999999998</v>
      </c>
      <c r="E62">
        <v>17.537500000000001</v>
      </c>
      <c r="F62">
        <v>-5</v>
      </c>
      <c r="G62">
        <v>0.75</v>
      </c>
      <c r="H62">
        <v>0.50370000000000004</v>
      </c>
      <c r="I62">
        <v>5.3144</v>
      </c>
      <c r="J62">
        <v>2</v>
      </c>
      <c r="K62">
        <v>8.1999999999999993</v>
      </c>
      <c r="L62">
        <v>39</v>
      </c>
    </row>
    <row r="63" spans="1:12" x14ac:dyDescent="0.2">
      <c r="A63">
        <v>1</v>
      </c>
      <c r="B63">
        <v>9</v>
      </c>
      <c r="C63">
        <v>8.4422999999999995</v>
      </c>
      <c r="D63">
        <v>18.366700000000002</v>
      </c>
      <c r="E63">
        <v>14.9625</v>
      </c>
      <c r="F63">
        <v>-1.8</v>
      </c>
      <c r="G63">
        <v>0.59167000000000003</v>
      </c>
      <c r="H63">
        <v>0.64588000000000001</v>
      </c>
      <c r="I63">
        <v>2.7105000000000001</v>
      </c>
      <c r="J63">
        <v>5</v>
      </c>
      <c r="K63">
        <v>10.7333</v>
      </c>
      <c r="L63">
        <v>32</v>
      </c>
    </row>
  </sheetData>
  <autoFilter ref="A1:F62" xr:uid="{ACD1AA31-9EEA-0341-90D9-17B08DAE04DF}">
    <sortState xmlns:xlrd2="http://schemas.microsoft.com/office/spreadsheetml/2017/richdata2" ref="A2:F62">
      <sortCondition ref="A1:A6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D10B-6BC4-7B41-9392-8431721C733F}">
  <dimension ref="A1:M121"/>
  <sheetViews>
    <sheetView topLeftCell="C96" workbookViewId="0">
      <selection activeCell="G121" sqref="G2:G121"/>
    </sheetView>
  </sheetViews>
  <sheetFormatPr baseColWidth="10" defaultRowHeight="16" x14ac:dyDescent="0.2"/>
  <cols>
    <col min="1" max="1" width="23" bestFit="1" customWidth="1"/>
    <col min="2" max="2" width="25.33203125" bestFit="1" customWidth="1"/>
    <col min="3" max="3" width="23" bestFit="1" customWidth="1"/>
    <col min="4" max="4" width="25.33203125" bestFit="1" customWidth="1"/>
    <col min="5" max="6" width="26.83203125" customWidth="1"/>
    <col min="7" max="7" width="15" bestFit="1" customWidth="1"/>
    <col min="10" max="10" width="15" bestFit="1" customWidth="1"/>
  </cols>
  <sheetData>
    <row r="1" spans="1:13" x14ac:dyDescent="0.2">
      <c r="A1" t="s">
        <v>113</v>
      </c>
      <c r="B1" t="s">
        <v>114</v>
      </c>
      <c r="C1" t="s">
        <v>115</v>
      </c>
      <c r="D1" t="s">
        <v>116</v>
      </c>
      <c r="E1" t="s">
        <v>68</v>
      </c>
      <c r="F1" t="s">
        <v>69</v>
      </c>
      <c r="G1" t="s">
        <v>70</v>
      </c>
      <c r="K1" s="5"/>
      <c r="L1" s="5" t="s">
        <v>61</v>
      </c>
      <c r="M1" s="5" t="s">
        <v>62</v>
      </c>
    </row>
    <row r="2" spans="1:13" x14ac:dyDescent="0.2">
      <c r="A2">
        <v>-8.3333000000000004E-2</v>
      </c>
      <c r="B2">
        <v>-8.2857000000000003</v>
      </c>
      <c r="C2">
        <v>0.66666999999999998</v>
      </c>
      <c r="D2">
        <v>-5.6666999999999996</v>
      </c>
      <c r="E2">
        <v>0.53332999999999997</v>
      </c>
      <c r="F2">
        <v>0.4</v>
      </c>
      <c r="G2">
        <f>F2-E2</f>
        <v>-0.13332999999999995</v>
      </c>
      <c r="K2" s="5" t="s">
        <v>117</v>
      </c>
      <c r="L2" s="5">
        <f>AVERAGE(A2:A121)</f>
        <v>4.2205238083333345</v>
      </c>
      <c r="M2" s="5">
        <f>AVERAGE(C2:C121)</f>
        <v>4.9671780750000023</v>
      </c>
    </row>
    <row r="3" spans="1:13" x14ac:dyDescent="0.2">
      <c r="A3">
        <v>4.0909000000000004</v>
      </c>
      <c r="B3">
        <v>-13.666700000000001</v>
      </c>
      <c r="C3">
        <v>2.1818</v>
      </c>
      <c r="D3">
        <v>-10.8889</v>
      </c>
      <c r="E3">
        <v>0.56667000000000001</v>
      </c>
      <c r="F3">
        <v>0.53332999999999997</v>
      </c>
      <c r="G3">
        <f t="shared" ref="G3:G66" si="0">F3-E3</f>
        <v>-3.3340000000000036E-2</v>
      </c>
      <c r="K3" s="5" t="s">
        <v>118</v>
      </c>
      <c r="L3" s="5">
        <f>AVERAGE(B2:B121)</f>
        <v>-11.327935666666667</v>
      </c>
      <c r="M3" s="5">
        <f>AVERAGE(D2:D121)</f>
        <v>-11.090711083333332</v>
      </c>
    </row>
    <row r="4" spans="1:13" x14ac:dyDescent="0.2">
      <c r="A4">
        <v>12.777799999999999</v>
      </c>
      <c r="B4">
        <v>-14.4444</v>
      </c>
      <c r="C4">
        <v>1.7857000000000001</v>
      </c>
      <c r="D4">
        <v>-4.625</v>
      </c>
      <c r="E4">
        <v>0.66666999999999998</v>
      </c>
      <c r="F4">
        <v>0.76666999999999996</v>
      </c>
      <c r="G4">
        <f t="shared" si="0"/>
        <v>9.9999999999999978E-2</v>
      </c>
      <c r="K4" s="6"/>
      <c r="L4" s="6" t="s">
        <v>119</v>
      </c>
      <c r="M4" s="6" t="s">
        <v>119</v>
      </c>
    </row>
    <row r="5" spans="1:13" x14ac:dyDescent="0.2">
      <c r="A5">
        <v>2.7143000000000002</v>
      </c>
      <c r="B5">
        <v>-15.333299999999999</v>
      </c>
      <c r="C5">
        <v>6.8571</v>
      </c>
      <c r="D5">
        <v>-9.5</v>
      </c>
      <c r="E5">
        <v>0.7</v>
      </c>
      <c r="F5">
        <v>0.56667000000000001</v>
      </c>
      <c r="G5">
        <f t="shared" si="0"/>
        <v>-0.13332999999999995</v>
      </c>
      <c r="K5" s="5"/>
      <c r="L5" s="5">
        <f>_xlfn.STDEV.S(A2:A121)/SQRT(COUNT(A2:A121))</f>
        <v>0.43204796268297935</v>
      </c>
      <c r="M5" s="5">
        <f>_xlfn.STDEV.S(C2:C121)/SQRT(COUNT(C2:C121))</f>
        <v>0.48967227809228042</v>
      </c>
    </row>
    <row r="6" spans="1:13" x14ac:dyDescent="0.2">
      <c r="A6">
        <v>-5.625</v>
      </c>
      <c r="B6">
        <v>-17.3</v>
      </c>
      <c r="C6">
        <v>-0.11111</v>
      </c>
      <c r="D6">
        <v>-18.384599999999999</v>
      </c>
      <c r="E6">
        <v>0.56667000000000001</v>
      </c>
      <c r="F6">
        <v>0.6</v>
      </c>
      <c r="G6">
        <f t="shared" si="0"/>
        <v>3.3329999999999971E-2</v>
      </c>
      <c r="K6" s="5"/>
      <c r="L6" s="5">
        <f>_xlfn.STDEV.S(B2:B121)/SQRT(COUNT(B2:B121))</f>
        <v>0.81295463140895396</v>
      </c>
      <c r="M6" s="5">
        <f>_xlfn.STDEV.S(D2:D121)/SQRT(COUNT(D2:D121))</f>
        <v>0.85677854090207617</v>
      </c>
    </row>
    <row r="7" spans="1:13" x14ac:dyDescent="0.2">
      <c r="A7">
        <v>4.5454999999999997</v>
      </c>
      <c r="B7">
        <v>-7.5713999999999997</v>
      </c>
      <c r="C7">
        <v>-5.8666999999999998</v>
      </c>
      <c r="D7">
        <v>3.2856999999999998</v>
      </c>
      <c r="E7">
        <v>0.46666999999999997</v>
      </c>
      <c r="F7">
        <v>0.6</v>
      </c>
      <c r="G7">
        <f t="shared" si="0"/>
        <v>0.13333</v>
      </c>
      <c r="L7">
        <f>_xlfn.STDEV.S(A2:A121)</f>
        <v>4.7328483017123606</v>
      </c>
      <c r="M7">
        <f>_xlfn.STDEV.S(C2:C121)</f>
        <v>5.3640910499216954</v>
      </c>
    </row>
    <row r="8" spans="1:13" x14ac:dyDescent="0.2">
      <c r="A8">
        <v>7.1429</v>
      </c>
      <c r="B8">
        <v>-8.6153999999999993</v>
      </c>
      <c r="C8">
        <v>11</v>
      </c>
      <c r="D8">
        <v>-33.444400000000002</v>
      </c>
      <c r="E8">
        <v>0.63332999999999995</v>
      </c>
      <c r="F8">
        <v>0.6</v>
      </c>
      <c r="G8">
        <f t="shared" si="0"/>
        <v>-3.3329999999999971E-2</v>
      </c>
      <c r="L8">
        <f>_xlfn.STDEV.S(B2:B121)</f>
        <v>8.9054717970196382</v>
      </c>
      <c r="M8">
        <f>_xlfn.STDEV.S(D2:D121)</f>
        <v>9.385538672768595</v>
      </c>
    </row>
    <row r="9" spans="1:13" x14ac:dyDescent="0.2">
      <c r="A9">
        <v>2.1667000000000001</v>
      </c>
      <c r="B9">
        <v>-20.666699999999999</v>
      </c>
      <c r="C9">
        <v>14.357100000000001</v>
      </c>
      <c r="D9">
        <v>-20.125</v>
      </c>
      <c r="E9">
        <v>0.66666999999999998</v>
      </c>
      <c r="F9">
        <v>0.56667000000000001</v>
      </c>
      <c r="G9">
        <f t="shared" si="0"/>
        <v>-9.9999999999999978E-2</v>
      </c>
    </row>
    <row r="10" spans="1:13" x14ac:dyDescent="0.2">
      <c r="A10">
        <v>6.9090999999999996</v>
      </c>
      <c r="B10">
        <v>-14.777799999999999</v>
      </c>
      <c r="C10">
        <v>4.8571</v>
      </c>
      <c r="D10">
        <v>-5.3333000000000004</v>
      </c>
      <c r="E10">
        <v>0.56667000000000001</v>
      </c>
      <c r="F10">
        <v>0.66666999999999998</v>
      </c>
      <c r="G10">
        <f t="shared" si="0"/>
        <v>9.9999999999999978E-2</v>
      </c>
    </row>
    <row r="11" spans="1:13" x14ac:dyDescent="0.2">
      <c r="A11">
        <v>3.5</v>
      </c>
      <c r="B11">
        <v>-16</v>
      </c>
      <c r="C11">
        <v>6.25E-2</v>
      </c>
      <c r="D11">
        <v>-8.875</v>
      </c>
      <c r="E11">
        <v>0.63332999999999995</v>
      </c>
      <c r="F11">
        <v>0.46666999999999997</v>
      </c>
      <c r="G11">
        <f t="shared" si="0"/>
        <v>-0.16665999999999997</v>
      </c>
    </row>
    <row r="12" spans="1:13" x14ac:dyDescent="0.2">
      <c r="A12">
        <v>3.3635999999999999</v>
      </c>
      <c r="B12">
        <v>-15.9</v>
      </c>
      <c r="C12">
        <v>4.6666999999999996</v>
      </c>
      <c r="D12">
        <v>-9</v>
      </c>
      <c r="E12">
        <v>0.46666999999999997</v>
      </c>
      <c r="F12">
        <v>0.53332999999999997</v>
      </c>
      <c r="G12">
        <f t="shared" si="0"/>
        <v>6.6659999999999997E-2</v>
      </c>
    </row>
    <row r="13" spans="1:13" x14ac:dyDescent="0.2">
      <c r="A13">
        <v>-2</v>
      </c>
      <c r="B13">
        <v>-14.8889</v>
      </c>
      <c r="C13">
        <v>6</v>
      </c>
      <c r="D13">
        <v>-13.1111</v>
      </c>
      <c r="E13">
        <v>0.73333000000000004</v>
      </c>
      <c r="F13">
        <v>0.7</v>
      </c>
      <c r="G13">
        <f t="shared" si="0"/>
        <v>-3.3330000000000082E-2</v>
      </c>
    </row>
    <row r="14" spans="1:13" x14ac:dyDescent="0.2">
      <c r="A14">
        <v>7.5454999999999997</v>
      </c>
      <c r="B14">
        <v>-4.5556000000000001</v>
      </c>
      <c r="C14">
        <v>6</v>
      </c>
      <c r="D14">
        <v>-4.2</v>
      </c>
      <c r="E14">
        <v>0.56667000000000001</v>
      </c>
      <c r="F14">
        <v>0.6</v>
      </c>
      <c r="G14">
        <f t="shared" si="0"/>
        <v>3.3329999999999971E-2</v>
      </c>
    </row>
    <row r="15" spans="1:13" x14ac:dyDescent="0.2">
      <c r="A15">
        <v>8.4</v>
      </c>
      <c r="B15">
        <v>-15</v>
      </c>
      <c r="C15">
        <v>6.7272999999999996</v>
      </c>
      <c r="D15">
        <v>-11.5556</v>
      </c>
      <c r="E15">
        <v>0.33333000000000002</v>
      </c>
      <c r="F15">
        <v>0.53332999999999997</v>
      </c>
      <c r="G15">
        <f t="shared" si="0"/>
        <v>0.19999999999999996</v>
      </c>
    </row>
    <row r="16" spans="1:13" x14ac:dyDescent="0.2">
      <c r="A16">
        <v>2.1111</v>
      </c>
      <c r="B16">
        <v>-2.2999999999999998</v>
      </c>
      <c r="C16">
        <v>-6.0769000000000002</v>
      </c>
      <c r="D16">
        <v>-12.75</v>
      </c>
      <c r="E16">
        <v>0.53332999999999997</v>
      </c>
      <c r="F16">
        <v>0.46666999999999997</v>
      </c>
      <c r="G16">
        <f t="shared" si="0"/>
        <v>-6.6659999999999997E-2</v>
      </c>
    </row>
    <row r="17" spans="1:7" x14ac:dyDescent="0.2">
      <c r="A17">
        <v>3.7646999999999999</v>
      </c>
      <c r="B17">
        <v>-17.666699999999999</v>
      </c>
      <c r="C17">
        <v>3.25</v>
      </c>
      <c r="D17">
        <v>-10.4</v>
      </c>
      <c r="E17">
        <v>0.53332999999999997</v>
      </c>
      <c r="F17">
        <v>0.66666999999999998</v>
      </c>
      <c r="G17">
        <f t="shared" si="0"/>
        <v>0.13334000000000001</v>
      </c>
    </row>
    <row r="18" spans="1:7" x14ac:dyDescent="0.2">
      <c r="A18">
        <v>-0.6</v>
      </c>
      <c r="B18">
        <v>-11.6</v>
      </c>
      <c r="C18">
        <v>1.5</v>
      </c>
      <c r="D18">
        <v>-14.416700000000001</v>
      </c>
      <c r="E18">
        <v>0.63332999999999995</v>
      </c>
      <c r="F18">
        <v>0.63332999999999995</v>
      </c>
      <c r="G18">
        <f t="shared" si="0"/>
        <v>0</v>
      </c>
    </row>
    <row r="19" spans="1:7" x14ac:dyDescent="0.2">
      <c r="A19">
        <v>5.25</v>
      </c>
      <c r="B19">
        <v>-22.7</v>
      </c>
      <c r="C19">
        <v>2</v>
      </c>
      <c r="D19">
        <v>-11.833299999999999</v>
      </c>
      <c r="E19">
        <v>0.66666999999999998</v>
      </c>
      <c r="F19">
        <v>0.5</v>
      </c>
      <c r="G19">
        <f t="shared" si="0"/>
        <v>-0.16666999999999998</v>
      </c>
    </row>
    <row r="20" spans="1:7" x14ac:dyDescent="0.2">
      <c r="A20">
        <v>0.30769000000000002</v>
      </c>
      <c r="B20">
        <v>-2.75</v>
      </c>
      <c r="C20">
        <v>7.1429000000000006E-2</v>
      </c>
      <c r="D20">
        <v>-3</v>
      </c>
      <c r="E20">
        <v>0.6</v>
      </c>
      <c r="F20">
        <v>0.66666999999999998</v>
      </c>
      <c r="G20">
        <f t="shared" si="0"/>
        <v>6.6670000000000007E-2</v>
      </c>
    </row>
    <row r="21" spans="1:7" x14ac:dyDescent="0.2">
      <c r="A21">
        <v>7.9090999999999996</v>
      </c>
      <c r="B21">
        <v>-7.125</v>
      </c>
      <c r="C21">
        <v>10.222200000000001</v>
      </c>
      <c r="D21">
        <v>-7.75</v>
      </c>
      <c r="E21">
        <v>0.53332999999999997</v>
      </c>
      <c r="F21">
        <v>0.6</v>
      </c>
      <c r="G21">
        <f t="shared" si="0"/>
        <v>6.6670000000000007E-2</v>
      </c>
    </row>
    <row r="22" spans="1:7" x14ac:dyDescent="0.2">
      <c r="A22">
        <v>4.1666999999999996</v>
      </c>
      <c r="B22">
        <v>-9</v>
      </c>
      <c r="C22">
        <v>5.4166999999999996</v>
      </c>
      <c r="D22">
        <v>-13.25</v>
      </c>
      <c r="E22">
        <v>0.5</v>
      </c>
      <c r="F22">
        <v>0.56667000000000001</v>
      </c>
      <c r="G22">
        <f t="shared" si="0"/>
        <v>6.6670000000000007E-2</v>
      </c>
    </row>
    <row r="23" spans="1:7" x14ac:dyDescent="0.2">
      <c r="A23">
        <v>8.9091000000000005</v>
      </c>
      <c r="B23">
        <v>-8.5</v>
      </c>
      <c r="C23">
        <v>12.7857</v>
      </c>
      <c r="D23">
        <v>-6.2222</v>
      </c>
      <c r="E23">
        <v>0.6</v>
      </c>
      <c r="F23">
        <v>0.6</v>
      </c>
      <c r="G23">
        <f t="shared" si="0"/>
        <v>0</v>
      </c>
    </row>
    <row r="24" spans="1:7" x14ac:dyDescent="0.2">
      <c r="A24">
        <v>6.1538000000000004</v>
      </c>
      <c r="B24">
        <v>-16</v>
      </c>
      <c r="C24">
        <v>6.2857000000000003</v>
      </c>
      <c r="D24">
        <v>-16.75</v>
      </c>
      <c r="E24">
        <v>0.53332999999999997</v>
      </c>
      <c r="F24">
        <v>0.7</v>
      </c>
      <c r="G24">
        <f t="shared" si="0"/>
        <v>0.16666999999999998</v>
      </c>
    </row>
    <row r="25" spans="1:7" x14ac:dyDescent="0.2">
      <c r="A25">
        <v>3.1111</v>
      </c>
      <c r="B25">
        <v>-9.5714000000000006</v>
      </c>
      <c r="C25">
        <v>3.25</v>
      </c>
      <c r="D25">
        <v>-10.375</v>
      </c>
      <c r="E25">
        <v>0.6</v>
      </c>
      <c r="F25">
        <v>0.66666999999999998</v>
      </c>
      <c r="G25">
        <f t="shared" si="0"/>
        <v>6.6670000000000007E-2</v>
      </c>
    </row>
    <row r="26" spans="1:7" x14ac:dyDescent="0.2">
      <c r="A26">
        <v>0.69230999999999998</v>
      </c>
      <c r="B26">
        <v>3.1111</v>
      </c>
      <c r="C26">
        <v>15.2727</v>
      </c>
      <c r="D26">
        <v>-5.7142999999999997</v>
      </c>
      <c r="E26">
        <v>0.63332999999999995</v>
      </c>
      <c r="F26">
        <v>0.6</v>
      </c>
      <c r="G26">
        <f t="shared" si="0"/>
        <v>-3.3329999999999971E-2</v>
      </c>
    </row>
    <row r="27" spans="1:7" x14ac:dyDescent="0.2">
      <c r="A27">
        <v>-0.2</v>
      </c>
      <c r="B27">
        <v>-21.75</v>
      </c>
      <c r="C27">
        <v>-0.4</v>
      </c>
      <c r="D27">
        <v>-17.7273</v>
      </c>
      <c r="E27">
        <v>0.53332999999999997</v>
      </c>
      <c r="F27">
        <v>0.56667000000000001</v>
      </c>
      <c r="G27">
        <f t="shared" si="0"/>
        <v>3.3340000000000036E-2</v>
      </c>
    </row>
    <row r="28" spans="1:7" x14ac:dyDescent="0.2">
      <c r="A28">
        <v>-1.5263</v>
      </c>
      <c r="B28">
        <v>-3.6667000000000001</v>
      </c>
      <c r="C28">
        <v>-1.7692000000000001</v>
      </c>
      <c r="D28">
        <v>-66</v>
      </c>
      <c r="E28">
        <v>0.4</v>
      </c>
      <c r="F28">
        <v>0.7</v>
      </c>
      <c r="G28">
        <f t="shared" si="0"/>
        <v>0.29999999999999993</v>
      </c>
    </row>
    <row r="29" spans="1:7" x14ac:dyDescent="0.2">
      <c r="A29">
        <v>0.4</v>
      </c>
      <c r="B29">
        <v>-9.8181999999999992</v>
      </c>
      <c r="C29">
        <v>10.166700000000001</v>
      </c>
      <c r="D29">
        <v>-10.7143</v>
      </c>
      <c r="E29">
        <v>0.56667000000000001</v>
      </c>
      <c r="F29">
        <v>0.6</v>
      </c>
      <c r="G29">
        <f t="shared" si="0"/>
        <v>3.3329999999999971E-2</v>
      </c>
    </row>
    <row r="30" spans="1:7" x14ac:dyDescent="0.2">
      <c r="A30">
        <v>-1.4</v>
      </c>
      <c r="B30">
        <v>-23</v>
      </c>
      <c r="C30">
        <v>1.875</v>
      </c>
      <c r="D30">
        <v>-17.25</v>
      </c>
      <c r="E30">
        <v>0.5</v>
      </c>
      <c r="F30">
        <v>0.53332999999999997</v>
      </c>
      <c r="G30">
        <f t="shared" si="0"/>
        <v>3.3329999999999971E-2</v>
      </c>
    </row>
    <row r="31" spans="1:7" x14ac:dyDescent="0.2">
      <c r="A31">
        <v>0</v>
      </c>
      <c r="B31">
        <v>-8.9</v>
      </c>
      <c r="C31">
        <v>2.3845999999999998</v>
      </c>
      <c r="D31">
        <v>-5.8571</v>
      </c>
      <c r="E31">
        <v>0.66666999999999998</v>
      </c>
      <c r="F31">
        <v>0.6</v>
      </c>
      <c r="G31">
        <f t="shared" si="0"/>
        <v>-6.6670000000000007E-2</v>
      </c>
    </row>
    <row r="32" spans="1:7" x14ac:dyDescent="0.2">
      <c r="A32">
        <v>1.6667000000000001</v>
      </c>
      <c r="B32">
        <v>-2.5</v>
      </c>
      <c r="C32">
        <v>1.5455000000000001</v>
      </c>
      <c r="D32">
        <v>-6.6</v>
      </c>
      <c r="E32">
        <v>0.56667000000000001</v>
      </c>
      <c r="F32">
        <v>0.53332999999999997</v>
      </c>
      <c r="G32">
        <f t="shared" si="0"/>
        <v>-3.3340000000000036E-2</v>
      </c>
    </row>
    <row r="33" spans="1:7" x14ac:dyDescent="0.2">
      <c r="A33">
        <v>3.8182</v>
      </c>
      <c r="B33">
        <v>1</v>
      </c>
      <c r="C33">
        <v>5.9090999999999996</v>
      </c>
      <c r="D33">
        <v>-1.375</v>
      </c>
      <c r="E33">
        <v>0.3</v>
      </c>
      <c r="F33">
        <v>0.36667</v>
      </c>
      <c r="G33">
        <f t="shared" si="0"/>
        <v>6.6670000000000007E-2</v>
      </c>
    </row>
    <row r="34" spans="1:7" x14ac:dyDescent="0.2">
      <c r="A34">
        <v>3</v>
      </c>
      <c r="B34">
        <v>-7.5</v>
      </c>
      <c r="C34">
        <v>8.8181999999999992</v>
      </c>
      <c r="D34">
        <v>-7.5</v>
      </c>
      <c r="E34">
        <v>0.46666999999999997</v>
      </c>
      <c r="F34">
        <v>0.63332999999999995</v>
      </c>
      <c r="G34">
        <f t="shared" si="0"/>
        <v>0.16665999999999997</v>
      </c>
    </row>
    <row r="35" spans="1:7" x14ac:dyDescent="0.2">
      <c r="A35">
        <v>3.5</v>
      </c>
      <c r="B35">
        <v>-3.75</v>
      </c>
      <c r="C35">
        <v>2.8182</v>
      </c>
      <c r="D35">
        <v>-7.2222</v>
      </c>
      <c r="E35">
        <v>0.63332999999999995</v>
      </c>
      <c r="F35">
        <v>0.56667000000000001</v>
      </c>
      <c r="G35">
        <f t="shared" si="0"/>
        <v>-6.6659999999999942E-2</v>
      </c>
    </row>
    <row r="36" spans="1:7" x14ac:dyDescent="0.2">
      <c r="A36">
        <v>6</v>
      </c>
      <c r="B36">
        <v>-29.571400000000001</v>
      </c>
      <c r="C36">
        <v>0.16667000000000001</v>
      </c>
      <c r="D36">
        <v>-35.25</v>
      </c>
      <c r="E36">
        <v>0.66666999999999998</v>
      </c>
      <c r="F36">
        <v>0.56667000000000001</v>
      </c>
      <c r="G36">
        <f t="shared" si="0"/>
        <v>-9.9999999999999978E-2</v>
      </c>
    </row>
    <row r="37" spans="1:7" x14ac:dyDescent="0.2">
      <c r="A37">
        <v>2.2726999999999999</v>
      </c>
      <c r="B37">
        <v>1.5</v>
      </c>
      <c r="C37">
        <v>3.5385</v>
      </c>
      <c r="D37">
        <v>-4.875</v>
      </c>
      <c r="E37">
        <v>0.5</v>
      </c>
      <c r="F37">
        <v>0.7</v>
      </c>
      <c r="G37">
        <f t="shared" si="0"/>
        <v>0.19999999999999996</v>
      </c>
    </row>
    <row r="38" spans="1:7" x14ac:dyDescent="0.2">
      <c r="A38">
        <v>2.9411999999999998</v>
      </c>
      <c r="B38">
        <v>-6.6666999999999996</v>
      </c>
      <c r="C38">
        <v>3.8182</v>
      </c>
      <c r="D38">
        <v>-7.3333000000000004</v>
      </c>
      <c r="E38">
        <v>0.63332999999999995</v>
      </c>
      <c r="F38">
        <v>0.63332999999999995</v>
      </c>
      <c r="G38">
        <f t="shared" si="0"/>
        <v>0</v>
      </c>
    </row>
    <row r="39" spans="1:7" x14ac:dyDescent="0.2">
      <c r="A39">
        <v>-2.3845999999999998</v>
      </c>
      <c r="B39">
        <v>-9.8000000000000007</v>
      </c>
      <c r="C39">
        <v>0</v>
      </c>
      <c r="D39">
        <v>-11.181800000000001</v>
      </c>
      <c r="E39">
        <v>0.6</v>
      </c>
      <c r="F39">
        <v>0.66666999999999998</v>
      </c>
      <c r="G39">
        <f t="shared" si="0"/>
        <v>6.6670000000000007E-2</v>
      </c>
    </row>
    <row r="40" spans="1:7" x14ac:dyDescent="0.2">
      <c r="A40">
        <v>0</v>
      </c>
      <c r="B40">
        <v>-7.1111000000000004</v>
      </c>
      <c r="C40">
        <v>-0.78571000000000002</v>
      </c>
      <c r="D40">
        <v>0</v>
      </c>
      <c r="E40">
        <v>0.63332999999999995</v>
      </c>
      <c r="F40">
        <v>0.66666999999999998</v>
      </c>
      <c r="G40">
        <f t="shared" si="0"/>
        <v>3.3340000000000036E-2</v>
      </c>
    </row>
    <row r="41" spans="1:7" x14ac:dyDescent="0.2">
      <c r="A41">
        <v>3.9091</v>
      </c>
      <c r="B41">
        <v>-6</v>
      </c>
      <c r="C41">
        <v>0.30769000000000002</v>
      </c>
      <c r="D41">
        <v>-3.8</v>
      </c>
      <c r="E41">
        <v>0.56667000000000001</v>
      </c>
      <c r="F41">
        <v>0.56667000000000001</v>
      </c>
      <c r="G41">
        <f t="shared" si="0"/>
        <v>0</v>
      </c>
    </row>
    <row r="42" spans="1:7" x14ac:dyDescent="0.2">
      <c r="A42">
        <v>2.2222</v>
      </c>
      <c r="B42">
        <v>-5.6666999999999996</v>
      </c>
      <c r="C42">
        <v>3.7332999999999998</v>
      </c>
      <c r="D42">
        <v>-4.8571</v>
      </c>
      <c r="E42">
        <v>0.63332999999999995</v>
      </c>
      <c r="F42">
        <v>0.6</v>
      </c>
      <c r="G42">
        <f t="shared" si="0"/>
        <v>-3.3329999999999971E-2</v>
      </c>
    </row>
    <row r="43" spans="1:7" x14ac:dyDescent="0.2">
      <c r="A43">
        <v>5.9</v>
      </c>
      <c r="B43">
        <v>-15.384600000000001</v>
      </c>
      <c r="C43">
        <v>3.6667000000000001</v>
      </c>
      <c r="D43">
        <v>-12.6</v>
      </c>
      <c r="E43">
        <v>0.5</v>
      </c>
      <c r="F43">
        <v>0.43332999999999999</v>
      </c>
      <c r="G43">
        <f t="shared" si="0"/>
        <v>-6.6670000000000007E-2</v>
      </c>
    </row>
    <row r="44" spans="1:7" x14ac:dyDescent="0.2">
      <c r="A44">
        <v>9.625</v>
      </c>
      <c r="B44">
        <v>-23.090900000000001</v>
      </c>
      <c r="C44">
        <v>8.6667000000000005</v>
      </c>
      <c r="D44">
        <v>-6.6666999999999996</v>
      </c>
      <c r="E44">
        <v>0.56667000000000001</v>
      </c>
      <c r="F44">
        <v>0.5</v>
      </c>
      <c r="G44">
        <f t="shared" si="0"/>
        <v>-6.6670000000000007E-2</v>
      </c>
    </row>
    <row r="45" spans="1:7" x14ac:dyDescent="0.2">
      <c r="A45">
        <v>-0.18182000000000001</v>
      </c>
      <c r="B45">
        <v>-4.5999999999999996</v>
      </c>
      <c r="C45">
        <v>7.3635999999999999</v>
      </c>
      <c r="D45">
        <v>-4.875</v>
      </c>
      <c r="E45">
        <v>0.56667000000000001</v>
      </c>
      <c r="F45">
        <v>0.53332999999999997</v>
      </c>
      <c r="G45">
        <f t="shared" si="0"/>
        <v>-3.3340000000000036E-2</v>
      </c>
    </row>
    <row r="46" spans="1:7" x14ac:dyDescent="0.2">
      <c r="A46">
        <v>12.8889</v>
      </c>
      <c r="B46">
        <v>-7.7</v>
      </c>
      <c r="C46">
        <v>22.2</v>
      </c>
      <c r="D46">
        <v>-7.3635999999999999</v>
      </c>
      <c r="E46">
        <v>0.56667000000000001</v>
      </c>
      <c r="F46">
        <v>0.53332999999999997</v>
      </c>
      <c r="G46">
        <f t="shared" si="0"/>
        <v>-3.3340000000000036E-2</v>
      </c>
    </row>
    <row r="47" spans="1:7" x14ac:dyDescent="0.2">
      <c r="A47">
        <v>10</v>
      </c>
      <c r="B47">
        <v>-1.4</v>
      </c>
      <c r="C47">
        <v>10.916700000000001</v>
      </c>
      <c r="D47">
        <v>-9</v>
      </c>
      <c r="E47">
        <v>0.53332999999999997</v>
      </c>
      <c r="F47">
        <v>0.56667000000000001</v>
      </c>
      <c r="G47">
        <f t="shared" si="0"/>
        <v>3.3340000000000036E-2</v>
      </c>
    </row>
    <row r="48" spans="1:7" x14ac:dyDescent="0.2">
      <c r="A48">
        <v>1.9375</v>
      </c>
      <c r="B48">
        <v>-41.125</v>
      </c>
      <c r="C48">
        <v>3.4285999999999999</v>
      </c>
      <c r="D48">
        <v>-44.444400000000002</v>
      </c>
      <c r="E48">
        <v>0.63332999999999995</v>
      </c>
      <c r="F48">
        <v>0.46666999999999997</v>
      </c>
      <c r="G48">
        <f t="shared" si="0"/>
        <v>-0.16665999999999997</v>
      </c>
    </row>
    <row r="49" spans="1:7" x14ac:dyDescent="0.2">
      <c r="A49">
        <v>2.2999999999999998</v>
      </c>
      <c r="B49">
        <v>1.375</v>
      </c>
      <c r="C49">
        <v>2.7</v>
      </c>
      <c r="D49">
        <v>-18</v>
      </c>
      <c r="E49">
        <v>0.6</v>
      </c>
      <c r="F49">
        <v>0.5</v>
      </c>
      <c r="G49">
        <f t="shared" si="0"/>
        <v>-9.9999999999999978E-2</v>
      </c>
    </row>
    <row r="50" spans="1:7" x14ac:dyDescent="0.2">
      <c r="A50">
        <v>4.6666999999999996</v>
      </c>
      <c r="B50">
        <v>-13.857100000000001</v>
      </c>
      <c r="C50">
        <v>4</v>
      </c>
      <c r="D50">
        <v>-6.6666999999999996</v>
      </c>
      <c r="E50">
        <v>0.56667000000000001</v>
      </c>
      <c r="F50">
        <v>0.66666999999999998</v>
      </c>
      <c r="G50">
        <f t="shared" si="0"/>
        <v>9.9999999999999978E-2</v>
      </c>
    </row>
    <row r="51" spans="1:7" x14ac:dyDescent="0.2">
      <c r="A51">
        <v>3.3</v>
      </c>
      <c r="B51">
        <v>-1.5</v>
      </c>
      <c r="C51">
        <v>3</v>
      </c>
      <c r="D51">
        <v>0.23077</v>
      </c>
      <c r="E51">
        <v>0.7</v>
      </c>
      <c r="F51">
        <v>0.7</v>
      </c>
      <c r="G51">
        <f t="shared" si="0"/>
        <v>0</v>
      </c>
    </row>
    <row r="52" spans="1:7" x14ac:dyDescent="0.2">
      <c r="A52">
        <v>2.9230999999999998</v>
      </c>
      <c r="B52">
        <v>-9.2857000000000003</v>
      </c>
      <c r="C52">
        <v>8.7691999999999997</v>
      </c>
      <c r="D52">
        <v>-8</v>
      </c>
      <c r="E52">
        <v>0.46666999999999997</v>
      </c>
      <c r="F52">
        <v>0.63332999999999995</v>
      </c>
      <c r="G52">
        <f t="shared" si="0"/>
        <v>0.16665999999999997</v>
      </c>
    </row>
    <row r="53" spans="1:7" x14ac:dyDescent="0.2">
      <c r="A53">
        <v>0.4</v>
      </c>
      <c r="B53">
        <v>-14.571400000000001</v>
      </c>
      <c r="C53">
        <v>0.73333000000000004</v>
      </c>
      <c r="D53">
        <v>-6.125</v>
      </c>
      <c r="E53">
        <v>0.53332999999999997</v>
      </c>
      <c r="F53">
        <v>0.6</v>
      </c>
      <c r="G53">
        <f t="shared" si="0"/>
        <v>6.6670000000000007E-2</v>
      </c>
    </row>
    <row r="54" spans="1:7" x14ac:dyDescent="0.2">
      <c r="A54">
        <v>5.6154000000000002</v>
      </c>
      <c r="B54">
        <v>-26.181799999999999</v>
      </c>
      <c r="C54">
        <v>13.9091</v>
      </c>
      <c r="D54">
        <v>-12.4</v>
      </c>
      <c r="E54">
        <v>0.53332999999999997</v>
      </c>
      <c r="F54">
        <v>0.53332999999999997</v>
      </c>
      <c r="G54">
        <f t="shared" si="0"/>
        <v>0</v>
      </c>
    </row>
    <row r="55" spans="1:7" x14ac:dyDescent="0.2">
      <c r="A55">
        <v>15.2727</v>
      </c>
      <c r="B55">
        <v>0.75</v>
      </c>
      <c r="C55">
        <v>13.9412</v>
      </c>
      <c r="D55">
        <v>-5.375</v>
      </c>
      <c r="E55">
        <v>0.6</v>
      </c>
      <c r="F55">
        <v>0.6</v>
      </c>
      <c r="G55">
        <f t="shared" si="0"/>
        <v>0</v>
      </c>
    </row>
    <row r="56" spans="1:7" x14ac:dyDescent="0.2">
      <c r="A56">
        <v>3.8462000000000001</v>
      </c>
      <c r="B56">
        <v>-28.666699999999999</v>
      </c>
      <c r="C56">
        <v>7.8461999999999996</v>
      </c>
      <c r="D56">
        <v>-15.9091</v>
      </c>
      <c r="E56">
        <v>0.63332999999999995</v>
      </c>
      <c r="F56">
        <v>0.43332999999999999</v>
      </c>
      <c r="G56">
        <f t="shared" si="0"/>
        <v>-0.19999999999999996</v>
      </c>
    </row>
    <row r="57" spans="1:7" x14ac:dyDescent="0.2">
      <c r="A57">
        <v>1.8571</v>
      </c>
      <c r="B57">
        <v>-12.666700000000001</v>
      </c>
      <c r="C57">
        <v>4.3684000000000003</v>
      </c>
      <c r="D57">
        <v>-10</v>
      </c>
      <c r="E57">
        <v>0.63332999999999995</v>
      </c>
      <c r="F57">
        <v>0.66666999999999998</v>
      </c>
      <c r="G57">
        <f t="shared" si="0"/>
        <v>3.3340000000000036E-2</v>
      </c>
    </row>
    <row r="58" spans="1:7" x14ac:dyDescent="0.2">
      <c r="A58">
        <v>3.0667</v>
      </c>
      <c r="B58">
        <v>-18</v>
      </c>
      <c r="C58">
        <v>5.6923000000000004</v>
      </c>
      <c r="D58">
        <v>-12.166700000000001</v>
      </c>
      <c r="E58">
        <v>0.73333000000000004</v>
      </c>
      <c r="F58">
        <v>0.53332999999999997</v>
      </c>
      <c r="G58">
        <f t="shared" si="0"/>
        <v>-0.20000000000000007</v>
      </c>
    </row>
    <row r="59" spans="1:7" x14ac:dyDescent="0.2">
      <c r="A59">
        <v>0.53332999999999997</v>
      </c>
      <c r="B59">
        <v>0.16667000000000001</v>
      </c>
      <c r="C59">
        <v>-1.3846000000000001</v>
      </c>
      <c r="D59">
        <v>-6.8333000000000004</v>
      </c>
      <c r="E59">
        <v>0.53332999999999997</v>
      </c>
      <c r="F59">
        <v>0.56667000000000001</v>
      </c>
      <c r="G59">
        <f t="shared" si="0"/>
        <v>3.3340000000000036E-2</v>
      </c>
    </row>
    <row r="60" spans="1:7" x14ac:dyDescent="0.2">
      <c r="A60">
        <v>3.4666999999999999</v>
      </c>
      <c r="B60">
        <v>0.14285999999999999</v>
      </c>
      <c r="C60">
        <v>1</v>
      </c>
      <c r="D60">
        <v>-4.2857000000000003</v>
      </c>
      <c r="E60">
        <v>0.53332999999999997</v>
      </c>
      <c r="F60">
        <v>0.4</v>
      </c>
      <c r="G60">
        <f t="shared" si="0"/>
        <v>-0.13332999999999995</v>
      </c>
    </row>
    <row r="61" spans="1:7" x14ac:dyDescent="0.2">
      <c r="A61">
        <v>7.25</v>
      </c>
      <c r="B61">
        <v>-4.125</v>
      </c>
      <c r="C61">
        <v>4.4000000000000004</v>
      </c>
      <c r="D61">
        <v>-4</v>
      </c>
      <c r="E61">
        <v>0.56667000000000001</v>
      </c>
      <c r="F61">
        <v>0.66666999999999998</v>
      </c>
      <c r="G61">
        <f t="shared" si="0"/>
        <v>9.9999999999999978E-2</v>
      </c>
    </row>
    <row r="62" spans="1:7" x14ac:dyDescent="0.2">
      <c r="A62">
        <v>-2.75</v>
      </c>
      <c r="B62">
        <v>-5.6364000000000001</v>
      </c>
      <c r="C62">
        <v>1.8</v>
      </c>
      <c r="D62">
        <v>-33.857100000000003</v>
      </c>
      <c r="E62">
        <v>0.53332999999999997</v>
      </c>
      <c r="F62">
        <v>0.5</v>
      </c>
      <c r="G62">
        <f t="shared" si="0"/>
        <v>-3.3329999999999971E-2</v>
      </c>
    </row>
    <row r="63" spans="1:7" x14ac:dyDescent="0.2">
      <c r="A63">
        <v>19</v>
      </c>
      <c r="B63">
        <v>-17.428599999999999</v>
      </c>
      <c r="C63">
        <v>25.285699999999999</v>
      </c>
      <c r="D63">
        <v>-14.3529</v>
      </c>
      <c r="E63">
        <v>0.63332999999999995</v>
      </c>
      <c r="F63">
        <v>0.56667000000000001</v>
      </c>
      <c r="G63">
        <f t="shared" si="0"/>
        <v>-6.6659999999999942E-2</v>
      </c>
    </row>
    <row r="64" spans="1:7" x14ac:dyDescent="0.2">
      <c r="A64">
        <v>-5.25</v>
      </c>
      <c r="B64">
        <v>-17.75</v>
      </c>
      <c r="C64">
        <v>0.15384999999999999</v>
      </c>
      <c r="D64">
        <v>-15.6364</v>
      </c>
      <c r="E64">
        <v>0.66666999999999998</v>
      </c>
      <c r="F64">
        <v>0.53332999999999997</v>
      </c>
      <c r="G64">
        <f t="shared" si="0"/>
        <v>-0.13334000000000001</v>
      </c>
    </row>
    <row r="65" spans="1:7" x14ac:dyDescent="0.2">
      <c r="A65">
        <v>1.5385</v>
      </c>
      <c r="B65">
        <v>-13.25</v>
      </c>
      <c r="C65">
        <v>0.35714000000000001</v>
      </c>
      <c r="D65">
        <v>-3.4443999999999999</v>
      </c>
      <c r="E65">
        <v>0.56667000000000001</v>
      </c>
      <c r="F65">
        <v>0.53332999999999997</v>
      </c>
      <c r="G65">
        <f t="shared" si="0"/>
        <v>-3.3340000000000036E-2</v>
      </c>
    </row>
    <row r="66" spans="1:7" x14ac:dyDescent="0.2">
      <c r="A66">
        <v>5.4443999999999999</v>
      </c>
      <c r="B66">
        <v>-18.538499999999999</v>
      </c>
      <c r="C66">
        <v>4.5999999999999996</v>
      </c>
      <c r="D66">
        <v>-8</v>
      </c>
      <c r="E66">
        <v>0.6</v>
      </c>
      <c r="F66">
        <v>0.6</v>
      </c>
      <c r="G66">
        <f t="shared" si="0"/>
        <v>0</v>
      </c>
    </row>
    <row r="67" spans="1:7" x14ac:dyDescent="0.2">
      <c r="A67">
        <v>2.6667000000000001</v>
      </c>
      <c r="B67">
        <v>-3.4443999999999999</v>
      </c>
      <c r="C67">
        <v>1.875</v>
      </c>
      <c r="D67">
        <v>-9</v>
      </c>
      <c r="E67">
        <v>0.56667000000000001</v>
      </c>
      <c r="F67">
        <v>0.7</v>
      </c>
      <c r="G67">
        <f t="shared" ref="G67:G121" si="1">F67-E67</f>
        <v>0.13332999999999995</v>
      </c>
    </row>
    <row r="68" spans="1:7" x14ac:dyDescent="0.2">
      <c r="A68">
        <v>1.5713999999999999</v>
      </c>
      <c r="B68">
        <v>-15</v>
      </c>
      <c r="C68">
        <v>5</v>
      </c>
      <c r="D68">
        <v>-25.285699999999999</v>
      </c>
      <c r="E68">
        <v>0.63332999999999995</v>
      </c>
      <c r="F68">
        <v>0.56667000000000001</v>
      </c>
      <c r="G68">
        <f t="shared" si="1"/>
        <v>-6.6659999999999942E-2</v>
      </c>
    </row>
    <row r="69" spans="1:7" x14ac:dyDescent="0.2">
      <c r="A69">
        <v>-0.44444</v>
      </c>
      <c r="B69">
        <v>-1.9</v>
      </c>
      <c r="C69">
        <v>0.92857000000000001</v>
      </c>
      <c r="D69">
        <v>-6.2857000000000003</v>
      </c>
      <c r="E69">
        <v>0.53332999999999997</v>
      </c>
      <c r="F69">
        <v>0.46666999999999997</v>
      </c>
      <c r="G69">
        <f t="shared" si="1"/>
        <v>-6.6659999999999997E-2</v>
      </c>
    </row>
    <row r="70" spans="1:7" x14ac:dyDescent="0.2">
      <c r="A70">
        <v>1.3635999999999999</v>
      </c>
      <c r="B70">
        <v>0.4</v>
      </c>
      <c r="C70">
        <v>0.16667000000000001</v>
      </c>
      <c r="D70">
        <v>-4.2857000000000003</v>
      </c>
      <c r="E70">
        <v>0.6</v>
      </c>
      <c r="F70">
        <v>0.66666999999999998</v>
      </c>
      <c r="G70">
        <f t="shared" si="1"/>
        <v>6.6670000000000007E-2</v>
      </c>
    </row>
    <row r="71" spans="1:7" x14ac:dyDescent="0.2">
      <c r="A71">
        <v>5</v>
      </c>
      <c r="B71">
        <v>-5.75</v>
      </c>
      <c r="C71">
        <v>4.6875</v>
      </c>
      <c r="D71">
        <v>-5</v>
      </c>
      <c r="E71">
        <v>0.56667000000000001</v>
      </c>
      <c r="F71">
        <v>0.66666999999999998</v>
      </c>
      <c r="G71">
        <f t="shared" si="1"/>
        <v>9.9999999999999978E-2</v>
      </c>
    </row>
    <row r="72" spans="1:7" x14ac:dyDescent="0.2">
      <c r="A72">
        <v>2.6364000000000001</v>
      </c>
      <c r="B72">
        <v>-7.7778</v>
      </c>
      <c r="C72">
        <v>2.7332999999999998</v>
      </c>
      <c r="D72">
        <v>-9.8000000000000007</v>
      </c>
      <c r="E72">
        <v>0.43332999999999999</v>
      </c>
      <c r="F72">
        <v>0.6</v>
      </c>
      <c r="G72">
        <f t="shared" si="1"/>
        <v>0.16666999999999998</v>
      </c>
    </row>
    <row r="73" spans="1:7" x14ac:dyDescent="0.2">
      <c r="A73">
        <v>4.75</v>
      </c>
      <c r="B73">
        <v>-17.2</v>
      </c>
      <c r="C73">
        <v>0.85714000000000001</v>
      </c>
      <c r="D73">
        <v>-11.4444</v>
      </c>
      <c r="E73">
        <v>0.53332999999999997</v>
      </c>
      <c r="F73">
        <v>0.6</v>
      </c>
      <c r="G73">
        <f t="shared" si="1"/>
        <v>6.6670000000000007E-2</v>
      </c>
    </row>
    <row r="74" spans="1:7" x14ac:dyDescent="0.2">
      <c r="A74">
        <v>15.2857</v>
      </c>
      <c r="B74">
        <v>-17.399999999999999</v>
      </c>
      <c r="C74">
        <v>14.461499999999999</v>
      </c>
      <c r="D74">
        <v>-16.7</v>
      </c>
      <c r="E74">
        <v>0.46666999999999997</v>
      </c>
      <c r="F74">
        <v>0.63332999999999995</v>
      </c>
      <c r="G74">
        <f t="shared" si="1"/>
        <v>0.16665999999999997</v>
      </c>
    </row>
    <row r="75" spans="1:7" x14ac:dyDescent="0.2">
      <c r="A75">
        <v>1.5713999999999999</v>
      </c>
      <c r="B75">
        <v>0.25</v>
      </c>
      <c r="C75">
        <v>0.25</v>
      </c>
      <c r="D75">
        <v>-12</v>
      </c>
      <c r="E75">
        <v>0.56667000000000001</v>
      </c>
      <c r="F75">
        <v>0.6</v>
      </c>
      <c r="G75">
        <f t="shared" si="1"/>
        <v>3.3329999999999971E-2</v>
      </c>
    </row>
    <row r="76" spans="1:7" x14ac:dyDescent="0.2">
      <c r="A76">
        <v>14.875</v>
      </c>
      <c r="B76">
        <v>-2.25</v>
      </c>
      <c r="C76">
        <v>20.583300000000001</v>
      </c>
      <c r="D76">
        <v>-3.5832999999999999</v>
      </c>
      <c r="E76">
        <v>0.53332999999999997</v>
      </c>
      <c r="F76">
        <v>0.56667000000000001</v>
      </c>
      <c r="G76">
        <f t="shared" si="1"/>
        <v>3.3340000000000036E-2</v>
      </c>
    </row>
    <row r="77" spans="1:7" x14ac:dyDescent="0.2">
      <c r="A77">
        <v>3.6667000000000001</v>
      </c>
      <c r="B77">
        <v>-13.8</v>
      </c>
      <c r="C77">
        <v>-8.6153999999999993</v>
      </c>
      <c r="D77">
        <v>9.75</v>
      </c>
      <c r="E77">
        <v>0.5</v>
      </c>
      <c r="F77">
        <v>0.56667000000000001</v>
      </c>
      <c r="G77">
        <f t="shared" si="1"/>
        <v>6.6670000000000007E-2</v>
      </c>
    </row>
    <row r="78" spans="1:7" x14ac:dyDescent="0.2">
      <c r="A78">
        <v>1.2857000000000001</v>
      </c>
      <c r="B78">
        <v>-16.399999999999999</v>
      </c>
      <c r="C78">
        <v>1.5556000000000001</v>
      </c>
      <c r="D78">
        <v>-9.8571000000000009</v>
      </c>
      <c r="E78">
        <v>0.43332999999999999</v>
      </c>
      <c r="F78">
        <v>0.6</v>
      </c>
      <c r="G78">
        <f t="shared" si="1"/>
        <v>0.16666999999999998</v>
      </c>
    </row>
    <row r="79" spans="1:7" x14ac:dyDescent="0.2">
      <c r="A79">
        <v>1.9231</v>
      </c>
      <c r="B79">
        <v>-0.11111</v>
      </c>
      <c r="C79">
        <v>-1.5</v>
      </c>
      <c r="D79">
        <v>-11</v>
      </c>
      <c r="E79">
        <v>0.73333000000000004</v>
      </c>
      <c r="F79">
        <v>0.6</v>
      </c>
      <c r="G79">
        <f t="shared" si="1"/>
        <v>-0.13333000000000006</v>
      </c>
    </row>
    <row r="80" spans="1:7" x14ac:dyDescent="0.2">
      <c r="A80">
        <v>15.416700000000001</v>
      </c>
      <c r="B80">
        <v>-13</v>
      </c>
      <c r="C80">
        <v>7.2857000000000003</v>
      </c>
      <c r="D80">
        <v>-18.5</v>
      </c>
      <c r="E80">
        <v>0.66666999999999998</v>
      </c>
      <c r="F80">
        <v>0.6</v>
      </c>
      <c r="G80">
        <f t="shared" si="1"/>
        <v>-6.6670000000000007E-2</v>
      </c>
    </row>
    <row r="81" spans="1:7" x14ac:dyDescent="0.2">
      <c r="A81">
        <v>2.9230999999999998</v>
      </c>
      <c r="B81">
        <v>-10.545500000000001</v>
      </c>
      <c r="C81">
        <v>8.5556000000000001</v>
      </c>
      <c r="D81">
        <v>-9.1428999999999991</v>
      </c>
      <c r="E81">
        <v>0.6</v>
      </c>
      <c r="F81">
        <v>0.66666999999999998</v>
      </c>
      <c r="G81">
        <f t="shared" si="1"/>
        <v>6.6670000000000007E-2</v>
      </c>
    </row>
    <row r="82" spans="1:7" x14ac:dyDescent="0.2">
      <c r="A82">
        <v>3.3332999999999999</v>
      </c>
      <c r="B82">
        <v>-6.1111000000000004</v>
      </c>
      <c r="C82">
        <v>6.3635999999999999</v>
      </c>
      <c r="D82">
        <v>-7.3635999999999999</v>
      </c>
      <c r="E82">
        <v>0.66666999999999998</v>
      </c>
      <c r="F82">
        <v>0.56667000000000001</v>
      </c>
      <c r="G82">
        <f t="shared" si="1"/>
        <v>-9.9999999999999978E-2</v>
      </c>
    </row>
    <row r="83" spans="1:7" x14ac:dyDescent="0.2">
      <c r="A83">
        <v>3.7692000000000001</v>
      </c>
      <c r="B83">
        <v>-13.2857</v>
      </c>
      <c r="C83">
        <v>8.3846000000000007</v>
      </c>
      <c r="D83">
        <v>-17.714300000000001</v>
      </c>
      <c r="E83">
        <v>0.63332999999999995</v>
      </c>
      <c r="F83">
        <v>0.63332999999999995</v>
      </c>
      <c r="G83">
        <f t="shared" si="1"/>
        <v>0</v>
      </c>
    </row>
    <row r="84" spans="1:7" x14ac:dyDescent="0.2">
      <c r="A84">
        <v>6.4375</v>
      </c>
      <c r="B84">
        <v>-5.7778</v>
      </c>
      <c r="C84">
        <v>9.1111000000000004</v>
      </c>
      <c r="D84">
        <v>-11.166700000000001</v>
      </c>
      <c r="E84">
        <v>0.66666999999999998</v>
      </c>
      <c r="F84">
        <v>0.63332999999999995</v>
      </c>
      <c r="G84">
        <f t="shared" si="1"/>
        <v>-3.3340000000000036E-2</v>
      </c>
    </row>
    <row r="85" spans="1:7" x14ac:dyDescent="0.2">
      <c r="A85">
        <v>4.6154000000000002</v>
      </c>
      <c r="B85">
        <v>-4.3</v>
      </c>
      <c r="C85">
        <v>3.25</v>
      </c>
      <c r="D85">
        <v>-9.7777999999999992</v>
      </c>
      <c r="E85">
        <v>0.6</v>
      </c>
      <c r="F85">
        <v>0.46666999999999997</v>
      </c>
      <c r="G85">
        <f t="shared" si="1"/>
        <v>-0.13333</v>
      </c>
    </row>
    <row r="86" spans="1:7" x14ac:dyDescent="0.2">
      <c r="A86">
        <v>-3.9167000000000001</v>
      </c>
      <c r="B86">
        <v>-0.125</v>
      </c>
      <c r="C86">
        <v>0</v>
      </c>
      <c r="D86">
        <v>0.1</v>
      </c>
      <c r="E86">
        <v>0.6</v>
      </c>
      <c r="F86">
        <v>0.6</v>
      </c>
      <c r="G86">
        <f t="shared" si="1"/>
        <v>0</v>
      </c>
    </row>
    <row r="87" spans="1:7" x14ac:dyDescent="0.2">
      <c r="A87">
        <v>6.8</v>
      </c>
      <c r="B87">
        <v>-7</v>
      </c>
      <c r="C87">
        <v>6.8</v>
      </c>
      <c r="D87">
        <v>-7.5833000000000004</v>
      </c>
      <c r="E87">
        <v>0.56667000000000001</v>
      </c>
      <c r="F87">
        <v>0.66666999999999998</v>
      </c>
      <c r="G87">
        <f t="shared" si="1"/>
        <v>9.9999999999999978E-2</v>
      </c>
    </row>
    <row r="88" spans="1:7" x14ac:dyDescent="0.2">
      <c r="A88">
        <v>2.7856999999999998</v>
      </c>
      <c r="B88">
        <v>-3.5</v>
      </c>
      <c r="C88">
        <v>2.2856999999999998</v>
      </c>
      <c r="D88">
        <v>-9.8332999999999995</v>
      </c>
      <c r="E88">
        <v>0.63332999999999995</v>
      </c>
      <c r="F88">
        <v>0.83333000000000002</v>
      </c>
      <c r="G88">
        <f t="shared" si="1"/>
        <v>0.20000000000000007</v>
      </c>
    </row>
    <row r="89" spans="1:7" x14ac:dyDescent="0.2">
      <c r="A89">
        <v>-1.3</v>
      </c>
      <c r="B89">
        <v>-11.1</v>
      </c>
      <c r="C89">
        <v>1.8</v>
      </c>
      <c r="D89">
        <v>-13.6</v>
      </c>
      <c r="E89">
        <v>0.6</v>
      </c>
      <c r="F89">
        <v>0.4</v>
      </c>
      <c r="G89">
        <f t="shared" si="1"/>
        <v>-0.19999999999999996</v>
      </c>
    </row>
    <row r="90" spans="1:7" x14ac:dyDescent="0.2">
      <c r="A90">
        <v>2.0909</v>
      </c>
      <c r="B90">
        <v>-18.571400000000001</v>
      </c>
      <c r="C90">
        <v>9.9230999999999998</v>
      </c>
      <c r="D90">
        <v>-15.1111</v>
      </c>
      <c r="E90">
        <v>0.5</v>
      </c>
      <c r="F90">
        <v>0.36667</v>
      </c>
      <c r="G90">
        <f t="shared" si="1"/>
        <v>-0.13333</v>
      </c>
    </row>
    <row r="91" spans="1:7" x14ac:dyDescent="0.2">
      <c r="A91">
        <v>-0.14285999999999999</v>
      </c>
      <c r="B91">
        <v>-18.333300000000001</v>
      </c>
      <c r="C91">
        <v>0.94118000000000002</v>
      </c>
      <c r="D91">
        <v>-20.285699999999999</v>
      </c>
      <c r="E91">
        <v>0.5</v>
      </c>
      <c r="F91">
        <v>0.6</v>
      </c>
      <c r="G91">
        <f t="shared" si="1"/>
        <v>9.9999999999999978E-2</v>
      </c>
    </row>
    <row r="92" spans="1:7" x14ac:dyDescent="0.2">
      <c r="A92">
        <v>3.2726999999999999</v>
      </c>
      <c r="B92">
        <v>-26.625</v>
      </c>
      <c r="C92">
        <v>1.6667000000000001</v>
      </c>
      <c r="D92">
        <v>-12.5556</v>
      </c>
      <c r="E92">
        <v>0.56667000000000001</v>
      </c>
      <c r="F92">
        <v>0.5</v>
      </c>
      <c r="G92">
        <f t="shared" si="1"/>
        <v>-6.6670000000000007E-2</v>
      </c>
    </row>
    <row r="93" spans="1:7" x14ac:dyDescent="0.2">
      <c r="A93">
        <v>17.2</v>
      </c>
      <c r="B93">
        <v>-2.8889</v>
      </c>
      <c r="C93">
        <v>2</v>
      </c>
      <c r="D93">
        <v>-12.777799999999999</v>
      </c>
      <c r="E93">
        <v>0.53332999999999997</v>
      </c>
      <c r="F93">
        <v>0.56667000000000001</v>
      </c>
      <c r="G93">
        <f t="shared" si="1"/>
        <v>3.3340000000000036E-2</v>
      </c>
    </row>
    <row r="94" spans="1:7" x14ac:dyDescent="0.2">
      <c r="A94">
        <v>2.2307999999999999</v>
      </c>
      <c r="B94">
        <v>-6.2</v>
      </c>
      <c r="C94">
        <v>4.9090999999999996</v>
      </c>
      <c r="D94">
        <v>-7.7272999999999996</v>
      </c>
      <c r="E94">
        <v>0.63332999999999995</v>
      </c>
      <c r="F94">
        <v>0.73333000000000004</v>
      </c>
      <c r="G94">
        <f t="shared" si="1"/>
        <v>0.10000000000000009</v>
      </c>
    </row>
    <row r="95" spans="1:7" x14ac:dyDescent="0.2">
      <c r="A95">
        <v>10.7692</v>
      </c>
      <c r="B95">
        <v>-17.75</v>
      </c>
      <c r="C95">
        <v>8.5556000000000001</v>
      </c>
      <c r="D95">
        <v>-8.1999999999999993</v>
      </c>
      <c r="E95">
        <v>0.56667000000000001</v>
      </c>
      <c r="F95">
        <v>0.6</v>
      </c>
      <c r="G95">
        <f t="shared" si="1"/>
        <v>3.3329999999999971E-2</v>
      </c>
    </row>
    <row r="96" spans="1:7" x14ac:dyDescent="0.2">
      <c r="A96">
        <v>7.2352999999999996</v>
      </c>
      <c r="B96">
        <v>-7.3333000000000004</v>
      </c>
      <c r="C96">
        <v>10.8889</v>
      </c>
      <c r="D96">
        <v>-1.5</v>
      </c>
      <c r="E96">
        <v>0.53332999999999997</v>
      </c>
      <c r="F96">
        <v>0.6</v>
      </c>
      <c r="G96">
        <f t="shared" si="1"/>
        <v>6.6670000000000007E-2</v>
      </c>
    </row>
    <row r="97" spans="1:7" x14ac:dyDescent="0.2">
      <c r="A97">
        <v>16.100000000000001</v>
      </c>
      <c r="B97">
        <v>-23.545500000000001</v>
      </c>
      <c r="C97">
        <v>13.7273</v>
      </c>
      <c r="D97">
        <v>-11.5</v>
      </c>
      <c r="E97">
        <v>0.56667000000000001</v>
      </c>
      <c r="F97">
        <v>0.53332999999999997</v>
      </c>
      <c r="G97">
        <f t="shared" si="1"/>
        <v>-3.3340000000000036E-2</v>
      </c>
    </row>
    <row r="98" spans="1:7" x14ac:dyDescent="0.2">
      <c r="A98">
        <v>5.7</v>
      </c>
      <c r="B98">
        <v>-13.5556</v>
      </c>
      <c r="C98">
        <v>11.083299999999999</v>
      </c>
      <c r="D98">
        <v>-7.2222</v>
      </c>
      <c r="E98">
        <v>0.43332999999999999</v>
      </c>
      <c r="F98">
        <v>0.4</v>
      </c>
      <c r="G98">
        <f t="shared" si="1"/>
        <v>-3.3329999999999971E-2</v>
      </c>
    </row>
    <row r="99" spans="1:7" x14ac:dyDescent="0.2">
      <c r="A99">
        <v>8.8571000000000009</v>
      </c>
      <c r="B99">
        <v>-34.5</v>
      </c>
      <c r="C99">
        <v>6.8461999999999996</v>
      </c>
      <c r="D99">
        <v>-19.8</v>
      </c>
      <c r="E99">
        <v>0.7</v>
      </c>
      <c r="F99">
        <v>0.5</v>
      </c>
      <c r="G99">
        <f t="shared" si="1"/>
        <v>-0.19999999999999996</v>
      </c>
    </row>
    <row r="100" spans="1:7" x14ac:dyDescent="0.2">
      <c r="A100">
        <v>2.3332999999999999</v>
      </c>
      <c r="B100">
        <v>-43</v>
      </c>
      <c r="C100">
        <v>5.2</v>
      </c>
      <c r="D100">
        <v>-20.714300000000001</v>
      </c>
      <c r="E100">
        <v>0.53332999999999997</v>
      </c>
      <c r="F100">
        <v>0.6</v>
      </c>
      <c r="G100">
        <f t="shared" si="1"/>
        <v>6.6670000000000007E-2</v>
      </c>
    </row>
    <row r="101" spans="1:7" x14ac:dyDescent="0.2">
      <c r="A101">
        <v>5.0909000000000004</v>
      </c>
      <c r="B101">
        <v>-20.75</v>
      </c>
      <c r="C101">
        <v>6.3845999999999998</v>
      </c>
      <c r="D101">
        <v>-17.25</v>
      </c>
      <c r="E101">
        <v>0.43332999999999999</v>
      </c>
      <c r="F101">
        <v>0.53332999999999997</v>
      </c>
      <c r="G101">
        <f t="shared" si="1"/>
        <v>9.9999999999999978E-2</v>
      </c>
    </row>
    <row r="102" spans="1:7" x14ac:dyDescent="0.2">
      <c r="A102">
        <v>7.9286000000000003</v>
      </c>
      <c r="B102">
        <v>-21.1538</v>
      </c>
      <c r="C102">
        <v>9</v>
      </c>
      <c r="D102">
        <v>-13</v>
      </c>
      <c r="E102">
        <v>0.56667000000000001</v>
      </c>
      <c r="F102">
        <v>0.66666999999999998</v>
      </c>
      <c r="G102">
        <f t="shared" si="1"/>
        <v>9.9999999999999978E-2</v>
      </c>
    </row>
    <row r="103" spans="1:7" x14ac:dyDescent="0.2">
      <c r="A103">
        <v>7.125</v>
      </c>
      <c r="B103">
        <v>-9.4443999999999999</v>
      </c>
      <c r="C103">
        <v>2.5625</v>
      </c>
      <c r="D103">
        <v>-1</v>
      </c>
      <c r="E103">
        <v>0.53332999999999997</v>
      </c>
      <c r="F103">
        <v>0.53332999999999997</v>
      </c>
      <c r="G103">
        <f t="shared" si="1"/>
        <v>0</v>
      </c>
    </row>
    <row r="104" spans="1:7" x14ac:dyDescent="0.2">
      <c r="A104">
        <v>-1.4443999999999999</v>
      </c>
      <c r="B104">
        <v>-12.454499999999999</v>
      </c>
      <c r="C104">
        <v>7.2857000000000003</v>
      </c>
      <c r="D104">
        <v>-12.166700000000001</v>
      </c>
      <c r="E104">
        <v>0.6</v>
      </c>
      <c r="F104">
        <v>0.46666999999999997</v>
      </c>
      <c r="G104">
        <f t="shared" si="1"/>
        <v>-0.13333</v>
      </c>
    </row>
    <row r="105" spans="1:7" x14ac:dyDescent="0.2">
      <c r="A105">
        <v>1.1667000000000001</v>
      </c>
      <c r="B105">
        <v>-4.5</v>
      </c>
      <c r="C105">
        <v>0</v>
      </c>
      <c r="D105">
        <v>-4.3571</v>
      </c>
      <c r="E105">
        <v>0.56667000000000001</v>
      </c>
      <c r="F105">
        <v>0.66666999999999998</v>
      </c>
      <c r="G105">
        <f t="shared" si="1"/>
        <v>9.9999999999999978E-2</v>
      </c>
    </row>
    <row r="106" spans="1:7" x14ac:dyDescent="0.2">
      <c r="A106">
        <v>2.4</v>
      </c>
      <c r="B106">
        <v>-1.5</v>
      </c>
      <c r="C106">
        <v>4.2667000000000002</v>
      </c>
      <c r="D106">
        <v>-5</v>
      </c>
      <c r="E106">
        <v>0.73333000000000004</v>
      </c>
      <c r="F106">
        <v>0.53332999999999997</v>
      </c>
      <c r="G106">
        <f t="shared" si="1"/>
        <v>-0.20000000000000007</v>
      </c>
    </row>
    <row r="107" spans="1:7" x14ac:dyDescent="0.2">
      <c r="A107">
        <v>-0.33333000000000002</v>
      </c>
      <c r="B107">
        <v>-13.857100000000001</v>
      </c>
      <c r="C107">
        <v>0.45455000000000001</v>
      </c>
      <c r="D107">
        <v>-30.769200000000001</v>
      </c>
      <c r="E107">
        <v>0.56667000000000001</v>
      </c>
      <c r="F107">
        <v>0.66666999999999998</v>
      </c>
      <c r="G107">
        <f t="shared" si="1"/>
        <v>9.9999999999999978E-2</v>
      </c>
    </row>
    <row r="108" spans="1:7" x14ac:dyDescent="0.2">
      <c r="A108">
        <v>0.69230999999999998</v>
      </c>
      <c r="B108">
        <v>2</v>
      </c>
      <c r="C108">
        <v>1.8889</v>
      </c>
      <c r="D108">
        <v>-1</v>
      </c>
      <c r="E108">
        <v>0.56667000000000001</v>
      </c>
      <c r="F108">
        <v>0.6</v>
      </c>
      <c r="G108">
        <f t="shared" si="1"/>
        <v>3.3329999999999971E-2</v>
      </c>
    </row>
    <row r="109" spans="1:7" x14ac:dyDescent="0.2">
      <c r="A109">
        <v>11</v>
      </c>
      <c r="B109">
        <v>-34.571399999999997</v>
      </c>
      <c r="C109">
        <v>12</v>
      </c>
      <c r="D109">
        <v>-32.083300000000001</v>
      </c>
      <c r="E109">
        <v>0.8</v>
      </c>
      <c r="F109">
        <v>0.76666999999999996</v>
      </c>
      <c r="G109">
        <f t="shared" si="1"/>
        <v>-3.3330000000000082E-2</v>
      </c>
    </row>
    <row r="110" spans="1:7" x14ac:dyDescent="0.2">
      <c r="A110">
        <v>-2.4544999999999999</v>
      </c>
      <c r="B110">
        <v>-5.7</v>
      </c>
      <c r="C110">
        <v>-1.7692000000000001</v>
      </c>
      <c r="D110">
        <v>-16.833300000000001</v>
      </c>
      <c r="E110">
        <v>0.56667000000000001</v>
      </c>
      <c r="F110">
        <v>0.56667000000000001</v>
      </c>
      <c r="G110">
        <f t="shared" si="1"/>
        <v>0</v>
      </c>
    </row>
    <row r="111" spans="1:7" x14ac:dyDescent="0.2">
      <c r="A111">
        <v>6.9090999999999996</v>
      </c>
      <c r="B111">
        <v>-12.5</v>
      </c>
      <c r="C111">
        <v>3.9167000000000001</v>
      </c>
      <c r="D111">
        <v>-10.0909</v>
      </c>
      <c r="E111">
        <v>0.53332999999999997</v>
      </c>
      <c r="F111">
        <v>0.6</v>
      </c>
      <c r="G111">
        <f t="shared" si="1"/>
        <v>6.6670000000000007E-2</v>
      </c>
    </row>
    <row r="112" spans="1:7" x14ac:dyDescent="0.2">
      <c r="A112">
        <v>4.8571</v>
      </c>
      <c r="B112">
        <v>-16</v>
      </c>
      <c r="C112">
        <v>3.875</v>
      </c>
      <c r="D112">
        <v>-12.6</v>
      </c>
      <c r="E112">
        <v>0.53332999999999997</v>
      </c>
      <c r="F112">
        <v>0.5</v>
      </c>
      <c r="G112">
        <f t="shared" si="1"/>
        <v>-3.3329999999999971E-2</v>
      </c>
    </row>
    <row r="113" spans="1:7" x14ac:dyDescent="0.2">
      <c r="A113">
        <v>4.6364000000000001</v>
      </c>
      <c r="B113">
        <v>-16.5</v>
      </c>
      <c r="C113">
        <v>3.7273000000000001</v>
      </c>
      <c r="D113">
        <v>-9.9</v>
      </c>
      <c r="E113">
        <v>0.7</v>
      </c>
      <c r="F113">
        <v>0.8</v>
      </c>
      <c r="G113">
        <f t="shared" si="1"/>
        <v>0.10000000000000009</v>
      </c>
    </row>
    <row r="114" spans="1:7" x14ac:dyDescent="0.2">
      <c r="A114">
        <v>5.7</v>
      </c>
      <c r="B114">
        <v>-11.9</v>
      </c>
      <c r="C114">
        <v>1.9231</v>
      </c>
      <c r="D114">
        <v>-5.8571</v>
      </c>
      <c r="E114">
        <v>0.66666999999999998</v>
      </c>
      <c r="F114">
        <v>0.56667000000000001</v>
      </c>
      <c r="G114">
        <f t="shared" si="1"/>
        <v>-9.9999999999999978E-2</v>
      </c>
    </row>
    <row r="115" spans="1:7" x14ac:dyDescent="0.2">
      <c r="A115">
        <v>15.142899999999999</v>
      </c>
      <c r="B115">
        <v>-17.818200000000001</v>
      </c>
      <c r="C115">
        <v>16.529399999999999</v>
      </c>
      <c r="D115">
        <v>-17.399999999999999</v>
      </c>
      <c r="E115">
        <v>0.63332999999999995</v>
      </c>
      <c r="F115">
        <v>0.63332999999999995</v>
      </c>
      <c r="G115">
        <f t="shared" si="1"/>
        <v>0</v>
      </c>
    </row>
    <row r="116" spans="1:7" x14ac:dyDescent="0.2">
      <c r="A116">
        <v>1.5333000000000001</v>
      </c>
      <c r="B116">
        <v>-8.7777999999999992</v>
      </c>
      <c r="C116">
        <v>8</v>
      </c>
      <c r="D116">
        <v>-14.625</v>
      </c>
      <c r="E116">
        <v>0.6</v>
      </c>
      <c r="F116">
        <v>0.6</v>
      </c>
      <c r="G116">
        <f t="shared" si="1"/>
        <v>0</v>
      </c>
    </row>
    <row r="117" spans="1:7" x14ac:dyDescent="0.2">
      <c r="A117">
        <v>14</v>
      </c>
      <c r="B117">
        <v>-10</v>
      </c>
      <c r="C117">
        <v>10.5</v>
      </c>
      <c r="D117">
        <v>-9.9230999999999998</v>
      </c>
      <c r="E117">
        <v>0.53332999999999997</v>
      </c>
      <c r="F117">
        <v>0.66666999999999998</v>
      </c>
      <c r="G117">
        <f t="shared" si="1"/>
        <v>0.13334000000000001</v>
      </c>
    </row>
    <row r="118" spans="1:7" x14ac:dyDescent="0.2">
      <c r="A118">
        <v>3.25</v>
      </c>
      <c r="B118">
        <v>-3.5</v>
      </c>
      <c r="C118">
        <v>7.2857000000000003</v>
      </c>
      <c r="D118">
        <v>-4.1538000000000004</v>
      </c>
      <c r="E118">
        <v>0.63332999999999995</v>
      </c>
      <c r="F118">
        <v>0.63332999999999995</v>
      </c>
      <c r="G118">
        <f t="shared" si="1"/>
        <v>0</v>
      </c>
    </row>
    <row r="119" spans="1:7" x14ac:dyDescent="0.2">
      <c r="A119">
        <v>5.2</v>
      </c>
      <c r="B119">
        <v>-16.1111</v>
      </c>
      <c r="C119">
        <v>6.3845999999999998</v>
      </c>
      <c r="D119">
        <v>-3.3332999999999999</v>
      </c>
      <c r="E119">
        <v>0.63332999999999995</v>
      </c>
      <c r="F119">
        <v>0.5</v>
      </c>
      <c r="G119">
        <f t="shared" si="1"/>
        <v>-0.13332999999999995</v>
      </c>
    </row>
    <row r="120" spans="1:7" x14ac:dyDescent="0.2">
      <c r="A120">
        <v>4.5385</v>
      </c>
      <c r="B120">
        <v>-6.1666999999999996</v>
      </c>
      <c r="C120">
        <v>4.1538000000000004</v>
      </c>
      <c r="D120">
        <v>-9.125</v>
      </c>
      <c r="E120">
        <v>0.56667000000000001</v>
      </c>
      <c r="F120">
        <v>0.7</v>
      </c>
      <c r="G120">
        <f t="shared" si="1"/>
        <v>0.13332999999999995</v>
      </c>
    </row>
    <row r="121" spans="1:7" x14ac:dyDescent="0.2">
      <c r="A121">
        <v>2.7692000000000001</v>
      </c>
      <c r="B121">
        <v>-4.0833000000000004</v>
      </c>
      <c r="C121">
        <v>2.4285999999999999</v>
      </c>
      <c r="D121">
        <v>-2.75</v>
      </c>
      <c r="E121">
        <v>0.56667000000000001</v>
      </c>
      <c r="F121">
        <v>0.5</v>
      </c>
      <c r="G121">
        <f t="shared" si="1"/>
        <v>-6.6670000000000007E-2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9A08-CD77-F04E-B4F8-1B3B6293ABD4}">
  <dimension ref="A1:M121"/>
  <sheetViews>
    <sheetView workbookViewId="0">
      <selection activeCell="H73" sqref="H73:H121"/>
    </sheetView>
  </sheetViews>
  <sheetFormatPr baseColWidth="10" defaultRowHeight="16" x14ac:dyDescent="0.2"/>
  <cols>
    <col min="1" max="1" width="11.6640625" bestFit="1" customWidth="1"/>
    <col min="3" max="3" width="11.5" bestFit="1" customWidth="1"/>
    <col min="5" max="5" width="7.6640625" bestFit="1" customWidth="1"/>
    <col min="6" max="6" width="12.5" bestFit="1" customWidth="1"/>
    <col min="7" max="7" width="10.33203125" bestFit="1" customWidth="1"/>
    <col min="10" max="11" width="11.6640625" bestFit="1" customWidth="1"/>
    <col min="12" max="12" width="13.5" bestFit="1" customWidth="1"/>
    <col min="13" max="13" width="12.1640625" bestFit="1" customWidth="1"/>
    <col min="21" max="22" width="11.6640625" bestFit="1" customWidth="1"/>
    <col min="24" max="24" width="11.5" bestFit="1" customWidth="1"/>
    <col min="26" max="26" width="7.6640625" bestFit="1" customWidth="1"/>
    <col min="27" max="27" width="12.5" bestFit="1" customWidth="1"/>
    <col min="28" max="28" width="10.33203125" bestFit="1" customWidth="1"/>
  </cols>
  <sheetData>
    <row r="1" spans="1:13" x14ac:dyDescent="0.2">
      <c r="A1" t="s">
        <v>7</v>
      </c>
      <c r="B1" t="s">
        <v>77</v>
      </c>
      <c r="C1" t="s">
        <v>10</v>
      </c>
      <c r="D1" t="s">
        <v>11</v>
      </c>
      <c r="E1" t="s">
        <v>17</v>
      </c>
      <c r="F1" t="s">
        <v>90</v>
      </c>
      <c r="G1" t="s">
        <v>9</v>
      </c>
      <c r="H1" t="s">
        <v>112</v>
      </c>
    </row>
    <row r="2" spans="1:13" x14ac:dyDescent="0.2">
      <c r="A2">
        <v>1</v>
      </c>
      <c r="B2">
        <f>IF(A2&gt;0.5,1,0)</f>
        <v>1</v>
      </c>
      <c r="C2">
        <v>0.65832999999999997</v>
      </c>
      <c r="D2">
        <v>0.7</v>
      </c>
      <c r="E2">
        <v>2.7107999999999999</v>
      </c>
      <c r="F2">
        <v>0.75741000000000003</v>
      </c>
      <c r="G2">
        <v>2.9832999999999998</v>
      </c>
      <c r="H2">
        <v>0.58828999999999998</v>
      </c>
    </row>
    <row r="3" spans="1:13" x14ac:dyDescent="0.2">
      <c r="A3">
        <v>0.75</v>
      </c>
      <c r="B3">
        <f>IF(A3&gt;0.5,1,0)</f>
        <v>1</v>
      </c>
      <c r="C3">
        <v>0.65</v>
      </c>
      <c r="D3">
        <v>0.68332999999999999</v>
      </c>
      <c r="E3">
        <v>4.1680000000000001</v>
      </c>
      <c r="F3">
        <v>0.36735000000000001</v>
      </c>
      <c r="G3">
        <v>4.6538000000000004</v>
      </c>
      <c r="H3">
        <v>0.61007999999999996</v>
      </c>
      <c r="J3" s="1" t="s">
        <v>78</v>
      </c>
      <c r="K3" t="s">
        <v>39</v>
      </c>
      <c r="L3" t="s">
        <v>40</v>
      </c>
      <c r="M3" t="s">
        <v>55</v>
      </c>
    </row>
    <row r="4" spans="1:13" x14ac:dyDescent="0.2">
      <c r="A4">
        <v>0.86250000000000004</v>
      </c>
      <c r="B4">
        <f>IF(A4&gt;0.5,1,0)</f>
        <v>1</v>
      </c>
      <c r="C4">
        <v>0.68332999999999999</v>
      </c>
      <c r="D4">
        <v>0.69167000000000001</v>
      </c>
      <c r="E4">
        <v>2.6486000000000001</v>
      </c>
      <c r="F4">
        <v>0.78571999999999997</v>
      </c>
      <c r="G4">
        <v>8.9236000000000004</v>
      </c>
      <c r="H4">
        <v>0.62292000000000003</v>
      </c>
      <c r="J4" t="s">
        <v>61</v>
      </c>
      <c r="K4">
        <f>AVERAGE(C2:C72)</f>
        <v>0.7221828169014084</v>
      </c>
      <c r="L4">
        <f>_xlfn.STDEV.S(C2:C72)/SQRT(COUNT(C2:C72))</f>
        <v>7.6951132476846696E-3</v>
      </c>
      <c r="M4">
        <f>_xlfn.T.TEST(C2:C72,C73:C121,2,3)</f>
        <v>0.94253030090415113</v>
      </c>
    </row>
    <row r="5" spans="1:13" x14ac:dyDescent="0.2">
      <c r="A5">
        <v>0.92500000000000004</v>
      </c>
      <c r="B5">
        <f>IF(A5&gt;0.5,1,0)</f>
        <v>1</v>
      </c>
      <c r="C5">
        <v>0.69167000000000001</v>
      </c>
      <c r="D5">
        <v>0.73333000000000004</v>
      </c>
      <c r="E5">
        <v>2.7818999999999998</v>
      </c>
      <c r="F5">
        <v>1.8090999999999999</v>
      </c>
      <c r="G5">
        <v>7.7037000000000004</v>
      </c>
      <c r="H5">
        <v>0.77237</v>
      </c>
      <c r="J5" t="s">
        <v>62</v>
      </c>
      <c r="K5">
        <f>AVERAGE(C73:C121)</f>
        <v>0.72312938775510205</v>
      </c>
      <c r="L5">
        <f>_xlfn.STDEV.S(C73:C121)/SQRT(COUNT(C73:C121))</f>
        <v>1.0595938893656672E-2</v>
      </c>
    </row>
    <row r="6" spans="1:13" x14ac:dyDescent="0.2">
      <c r="A6">
        <v>0.77500000000000002</v>
      </c>
      <c r="B6">
        <f>IF(A6&gt;0.5,1,0)</f>
        <v>1</v>
      </c>
      <c r="C6">
        <v>0.6</v>
      </c>
      <c r="D6">
        <v>0.59167000000000003</v>
      </c>
      <c r="E6">
        <v>3.2269999999999999</v>
      </c>
      <c r="F6">
        <v>1.0782</v>
      </c>
      <c r="G6">
        <v>1.8403</v>
      </c>
      <c r="H6">
        <v>0.66857999999999995</v>
      </c>
    </row>
    <row r="7" spans="1:13" x14ac:dyDescent="0.2">
      <c r="A7">
        <v>0.88749999999999996</v>
      </c>
      <c r="B7">
        <f>IF(A7&gt;0.5,1,0)</f>
        <v>1</v>
      </c>
      <c r="C7">
        <v>0.75832999999999995</v>
      </c>
      <c r="D7">
        <v>0.76666999999999996</v>
      </c>
      <c r="E7">
        <v>2.8111000000000002</v>
      </c>
      <c r="F7">
        <v>1.2261</v>
      </c>
      <c r="G7">
        <v>5.3648999999999996</v>
      </c>
      <c r="H7">
        <v>0.64829000000000003</v>
      </c>
      <c r="J7" s="1" t="s">
        <v>79</v>
      </c>
      <c r="K7" t="s">
        <v>39</v>
      </c>
      <c r="L7" t="s">
        <v>40</v>
      </c>
      <c r="M7" t="s">
        <v>55</v>
      </c>
    </row>
    <row r="8" spans="1:13" x14ac:dyDescent="0.2">
      <c r="A8">
        <v>0.9375</v>
      </c>
      <c r="B8">
        <f>IF(A8&gt;0.5,1,0)</f>
        <v>1</v>
      </c>
      <c r="C8">
        <v>0.80832999999999999</v>
      </c>
      <c r="D8">
        <v>0.80832999999999999</v>
      </c>
      <c r="E8">
        <v>2.5312000000000001</v>
      </c>
      <c r="F8">
        <v>0.91951000000000005</v>
      </c>
      <c r="G8">
        <v>8.5481999999999996</v>
      </c>
      <c r="H8">
        <v>0.63693</v>
      </c>
      <c r="J8" t="s">
        <v>61</v>
      </c>
      <c r="K8">
        <f>AVERAGE(D2:D72)</f>
        <v>0.74765211267605636</v>
      </c>
      <c r="L8">
        <f>_xlfn.STDEV.S(D2:D72)/SQRT(COUNT(D2:D72))</f>
        <v>7.1632905332818207E-3</v>
      </c>
      <c r="M8">
        <f>_xlfn.T.TEST(D2:D72,D73:D121,2,3)</f>
        <v>0.84556444288530386</v>
      </c>
    </row>
    <row r="9" spans="1:13" x14ac:dyDescent="0.2">
      <c r="A9">
        <v>0.76249999999999996</v>
      </c>
      <c r="B9">
        <f>IF(A9&gt;0.5,1,0)</f>
        <v>1</v>
      </c>
      <c r="C9">
        <v>0.85833000000000004</v>
      </c>
      <c r="D9">
        <v>0.92500000000000004</v>
      </c>
      <c r="E9">
        <v>3.4525999999999999</v>
      </c>
      <c r="F9">
        <v>1.0971</v>
      </c>
      <c r="G9">
        <v>14.9886</v>
      </c>
      <c r="H9">
        <v>0.68067999999999995</v>
      </c>
      <c r="J9" t="s">
        <v>62</v>
      </c>
      <c r="K9">
        <f>AVERAGE(D73:D121)</f>
        <v>0.74999938775510211</v>
      </c>
      <c r="L9">
        <f>_xlfn.STDEV.S(D73:D121)/SQRT(COUNT(D73:D121))</f>
        <v>9.650057331295642E-3</v>
      </c>
    </row>
    <row r="10" spans="1:13" x14ac:dyDescent="0.2">
      <c r="A10">
        <v>0.98750000000000004</v>
      </c>
      <c r="B10">
        <f>IF(A10&gt;0.5,1,0)</f>
        <v>1</v>
      </c>
      <c r="C10">
        <v>0.77500000000000002</v>
      </c>
      <c r="D10">
        <v>0.8</v>
      </c>
      <c r="E10">
        <v>3.8243999999999998</v>
      </c>
      <c r="F10">
        <v>2.1505000000000001</v>
      </c>
      <c r="G10">
        <v>13.418200000000001</v>
      </c>
      <c r="H10">
        <v>0.76561999999999997</v>
      </c>
    </row>
    <row r="11" spans="1:13" x14ac:dyDescent="0.2">
      <c r="A11">
        <v>0.96250000000000002</v>
      </c>
      <c r="B11">
        <f>IF(A11&gt;0.5,1,0)</f>
        <v>1</v>
      </c>
      <c r="C11">
        <v>0.65832999999999997</v>
      </c>
      <c r="D11">
        <v>0.75832999999999995</v>
      </c>
      <c r="E11">
        <v>3.1696</v>
      </c>
      <c r="F11">
        <v>0.93813999999999997</v>
      </c>
      <c r="G11">
        <v>10.3254</v>
      </c>
      <c r="H11">
        <v>0.65137999999999996</v>
      </c>
      <c r="J11" s="1" t="s">
        <v>17</v>
      </c>
      <c r="K11" t="s">
        <v>39</v>
      </c>
      <c r="L11" t="s">
        <v>40</v>
      </c>
      <c r="M11" t="s">
        <v>55</v>
      </c>
    </row>
    <row r="12" spans="1:13" x14ac:dyDescent="0.2">
      <c r="A12">
        <v>0.71250000000000002</v>
      </c>
      <c r="B12">
        <f>IF(A12&gt;0.5,1,0)</f>
        <v>1</v>
      </c>
      <c r="C12">
        <v>0.60833000000000004</v>
      </c>
      <c r="D12">
        <v>0.67500000000000004</v>
      </c>
      <c r="E12">
        <v>2.3220000000000001</v>
      </c>
      <c r="F12">
        <v>1.3857999999999999</v>
      </c>
      <c r="G12">
        <v>6.5164999999999997</v>
      </c>
      <c r="H12">
        <v>0.68123</v>
      </c>
      <c r="J12" t="s">
        <v>61</v>
      </c>
      <c r="K12">
        <f>AVERAGE(E2:E72)</f>
        <v>3.297659154929578</v>
      </c>
      <c r="L12">
        <f>_xlfn.STDEV.S(E2:E72)/SQRT(COUNT(E2:E72))</f>
        <v>0.1216053754996556</v>
      </c>
      <c r="M12">
        <f>_xlfn.T.TEST(E2:E72,E73:E121,2,3)</f>
        <v>0.19664527536738838</v>
      </c>
    </row>
    <row r="13" spans="1:13" x14ac:dyDescent="0.2">
      <c r="A13">
        <v>0.85</v>
      </c>
      <c r="B13">
        <f>IF(A13&gt;0.5,1,0)</f>
        <v>1</v>
      </c>
      <c r="C13">
        <v>0.65</v>
      </c>
      <c r="D13">
        <v>0.71667000000000003</v>
      </c>
      <c r="E13">
        <v>3.4279999999999999</v>
      </c>
      <c r="F13">
        <v>0.78251999999999999</v>
      </c>
      <c r="G13">
        <v>8.7929999999999993</v>
      </c>
      <c r="H13">
        <v>0.63610999999999995</v>
      </c>
      <c r="J13" t="s">
        <v>62</v>
      </c>
      <c r="K13">
        <f>AVERAGE(E73:E121)</f>
        <v>3.0567306122448978</v>
      </c>
      <c r="L13">
        <f>_xlfn.STDEV.S(E73:E121)/SQRT(COUNT(E73:E121))</f>
        <v>0.13998255060729711</v>
      </c>
    </row>
    <row r="14" spans="1:13" x14ac:dyDescent="0.2">
      <c r="A14">
        <v>0.91249999999999998</v>
      </c>
      <c r="B14">
        <f>IF(A14&gt;0.5,1,0)</f>
        <v>1</v>
      </c>
      <c r="C14">
        <v>0.81667000000000001</v>
      </c>
      <c r="D14">
        <v>0.83333000000000002</v>
      </c>
      <c r="E14">
        <v>3.2761999999999998</v>
      </c>
      <c r="F14">
        <v>1.7159</v>
      </c>
      <c r="G14">
        <v>12.5686</v>
      </c>
      <c r="H14">
        <v>0.72799999999999998</v>
      </c>
    </row>
    <row r="15" spans="1:13" x14ac:dyDescent="0.2">
      <c r="A15">
        <v>0.88749999999999996</v>
      </c>
      <c r="B15">
        <f>IF(A15&gt;0.5,1,0)</f>
        <v>1</v>
      </c>
      <c r="C15">
        <v>0.71667000000000003</v>
      </c>
      <c r="D15">
        <v>0.73333000000000004</v>
      </c>
      <c r="E15">
        <v>2.9064000000000001</v>
      </c>
      <c r="F15">
        <v>0.73370999999999997</v>
      </c>
      <c r="G15">
        <v>3.2667999999999999</v>
      </c>
      <c r="H15">
        <v>0.64595000000000002</v>
      </c>
      <c r="J15" s="1" t="s">
        <v>28</v>
      </c>
      <c r="K15" t="s">
        <v>39</v>
      </c>
      <c r="L15" t="s">
        <v>40</v>
      </c>
      <c r="M15" t="s">
        <v>55</v>
      </c>
    </row>
    <row r="16" spans="1:13" x14ac:dyDescent="0.2">
      <c r="A16">
        <v>1</v>
      </c>
      <c r="B16">
        <f>IF(A16&gt;0.5,1,0)</f>
        <v>1</v>
      </c>
      <c r="C16">
        <v>0.80832999999999999</v>
      </c>
      <c r="D16">
        <v>0.77500000000000002</v>
      </c>
      <c r="E16">
        <v>3.2425999999999999</v>
      </c>
      <c r="F16">
        <v>1.2204999999999999</v>
      </c>
      <c r="G16">
        <v>2.9036</v>
      </c>
      <c r="H16">
        <v>0.65193000000000001</v>
      </c>
      <c r="J16" t="s">
        <v>61</v>
      </c>
      <c r="K16">
        <f>AVERAGE(F2:F72)</f>
        <v>1.0799839436619718</v>
      </c>
      <c r="L16">
        <f>_xlfn.STDEV.S(F2:F72)/SQRT(COUNT(F2:F72))</f>
        <v>5.5987800562354785E-2</v>
      </c>
      <c r="M16">
        <f>_xlfn.T.TEST(F2:F72,F73:F121,2,3)</f>
        <v>0.38179350663959233</v>
      </c>
    </row>
    <row r="17" spans="1:13" x14ac:dyDescent="0.2">
      <c r="A17">
        <v>0.6</v>
      </c>
      <c r="B17">
        <f>IF(A17&gt;0.5,1,0)</f>
        <v>1</v>
      </c>
      <c r="C17">
        <v>0.75</v>
      </c>
      <c r="D17">
        <v>0.78332999999999997</v>
      </c>
      <c r="E17">
        <v>3.2277999999999998</v>
      </c>
      <c r="F17">
        <v>0.75539000000000001</v>
      </c>
      <c r="G17">
        <v>6.7111000000000001</v>
      </c>
      <c r="H17">
        <v>0.58592</v>
      </c>
      <c r="J17" t="s">
        <v>62</v>
      </c>
      <c r="K17">
        <f>AVERAGE(F73:F121)</f>
        <v>1.1677793877551024</v>
      </c>
      <c r="L17">
        <f>_xlfn.STDEV.S(F73:F121)/SQRT(COUNT(F73:F121))</f>
        <v>8.272173851221741E-2</v>
      </c>
    </row>
    <row r="18" spans="1:13" x14ac:dyDescent="0.2">
      <c r="A18">
        <v>0.97499999999999998</v>
      </c>
      <c r="B18">
        <f>IF(A18&gt;0.5,1,0)</f>
        <v>1</v>
      </c>
      <c r="C18">
        <v>0.69167000000000001</v>
      </c>
      <c r="D18">
        <v>0.65</v>
      </c>
      <c r="E18">
        <v>3.3765000000000001</v>
      </c>
      <c r="F18">
        <v>0.91159000000000001</v>
      </c>
      <c r="G18">
        <v>5.5522999999999998</v>
      </c>
      <c r="H18">
        <v>0.63919000000000004</v>
      </c>
    </row>
    <row r="19" spans="1:13" x14ac:dyDescent="0.2">
      <c r="A19">
        <v>0.98750000000000004</v>
      </c>
      <c r="B19">
        <f>IF(A19&gt;0.5,1,0)</f>
        <v>1</v>
      </c>
      <c r="C19">
        <v>0.70833000000000002</v>
      </c>
      <c r="D19">
        <v>0.80832999999999999</v>
      </c>
      <c r="E19">
        <v>4.0174000000000003</v>
      </c>
      <c r="F19">
        <v>0.10285</v>
      </c>
      <c r="G19">
        <v>7.2302999999999997</v>
      </c>
      <c r="H19">
        <v>0.51636000000000004</v>
      </c>
      <c r="J19" s="1" t="s">
        <v>80</v>
      </c>
      <c r="K19" t="s">
        <v>39</v>
      </c>
      <c r="L19" t="s">
        <v>40</v>
      </c>
      <c r="M19" t="s">
        <v>55</v>
      </c>
    </row>
    <row r="20" spans="1:13" x14ac:dyDescent="0.2">
      <c r="A20">
        <v>0.9375</v>
      </c>
      <c r="B20">
        <f>IF(A20&gt;0.5,1,0)</f>
        <v>1</v>
      </c>
      <c r="C20">
        <v>0.73333000000000004</v>
      </c>
      <c r="D20">
        <v>0.75</v>
      </c>
      <c r="E20">
        <v>3.1958000000000002</v>
      </c>
      <c r="F20">
        <v>1.4761</v>
      </c>
      <c r="G20">
        <v>9.1533999999999995</v>
      </c>
      <c r="H20">
        <v>0.74111000000000005</v>
      </c>
      <c r="J20" t="s">
        <v>61</v>
      </c>
      <c r="K20">
        <f>AVERAGE(G2:G72)</f>
        <v>6.8845750704225344</v>
      </c>
      <c r="L20">
        <f>_xlfn.STDEV.S(G2:G72)/SQRT(COUNT(G2:G72))</f>
        <v>0.44815443762898766</v>
      </c>
      <c r="M20">
        <f>_xlfn.T.TEST(G2:G72,G73:G121,2,3)</f>
        <v>0.32999625829491785</v>
      </c>
    </row>
    <row r="21" spans="1:13" x14ac:dyDescent="0.2">
      <c r="A21">
        <v>0.53749999999999998</v>
      </c>
      <c r="B21">
        <f>IF(A21&gt;0.5,1,0)</f>
        <v>1</v>
      </c>
      <c r="C21">
        <v>0.66666999999999998</v>
      </c>
      <c r="D21">
        <v>0.67500000000000004</v>
      </c>
      <c r="E21">
        <v>3.2677999999999998</v>
      </c>
      <c r="F21">
        <v>1.0699000000000001</v>
      </c>
      <c r="G21">
        <v>6.3875000000000002</v>
      </c>
      <c r="H21">
        <v>0.69674000000000003</v>
      </c>
      <c r="J21" t="s">
        <v>62</v>
      </c>
      <c r="K21">
        <f>AVERAGE(G73:G121)</f>
        <v>7.6394042857142868</v>
      </c>
      <c r="L21">
        <f>_xlfn.STDEV.S(G73:G121)/SQRT(COUNT(G73:G121))</f>
        <v>0.62715218547447293</v>
      </c>
    </row>
    <row r="22" spans="1:13" x14ac:dyDescent="0.2">
      <c r="A22">
        <v>0.57499999999999996</v>
      </c>
      <c r="B22">
        <f>IF(A22&gt;0.5,1,0)</f>
        <v>1</v>
      </c>
      <c r="C22">
        <v>0.67500000000000004</v>
      </c>
      <c r="D22">
        <v>0.68332999999999999</v>
      </c>
      <c r="E22">
        <v>2.1957</v>
      </c>
      <c r="F22">
        <v>0.76154999999999995</v>
      </c>
      <c r="G22">
        <v>4.3780000000000001</v>
      </c>
      <c r="H22">
        <v>0.58633000000000002</v>
      </c>
    </row>
    <row r="23" spans="1:13" x14ac:dyDescent="0.2">
      <c r="A23">
        <v>0.65</v>
      </c>
      <c r="B23">
        <f>IF(A23&gt;0.5,1,0)</f>
        <v>1</v>
      </c>
      <c r="C23">
        <v>0.78332999999999997</v>
      </c>
      <c r="D23">
        <v>0.83333000000000002</v>
      </c>
      <c r="E23">
        <v>3.8969999999999998</v>
      </c>
      <c r="F23">
        <v>1.073</v>
      </c>
      <c r="G23">
        <v>5.4181999999999997</v>
      </c>
      <c r="H23">
        <v>0.70050000000000001</v>
      </c>
      <c r="J23" s="1" t="s">
        <v>81</v>
      </c>
      <c r="K23" t="s">
        <v>39</v>
      </c>
      <c r="L23" t="s">
        <v>40</v>
      </c>
      <c r="M23" t="s">
        <v>55</v>
      </c>
    </row>
    <row r="24" spans="1:13" x14ac:dyDescent="0.2">
      <c r="A24">
        <v>0.57499999999999996</v>
      </c>
      <c r="B24">
        <f>IF(A24&gt;0.5,1,0)</f>
        <v>1</v>
      </c>
      <c r="C24">
        <v>0.70833000000000002</v>
      </c>
      <c r="D24">
        <v>0.70833000000000002</v>
      </c>
      <c r="E24">
        <v>3.6621000000000001</v>
      </c>
      <c r="F24">
        <v>0.93810000000000004</v>
      </c>
      <c r="G24">
        <v>3.5882000000000001</v>
      </c>
      <c r="H24">
        <v>0.60975000000000001</v>
      </c>
      <c r="J24" t="s">
        <v>61</v>
      </c>
      <c r="K24">
        <f>AVERAGE(H2:H72)</f>
        <v>0.65778478873239443</v>
      </c>
      <c r="L24">
        <f>_xlfn.STDEV.S(H2:H72)/SQRT(COUNT(H2:H72))</f>
        <v>9.0595312013311002E-3</v>
      </c>
      <c r="M24">
        <f>_xlfn.T.TEST(H2:H72,H73:H121,2,3)</f>
        <v>0.5594536220892663</v>
      </c>
    </row>
    <row r="25" spans="1:13" x14ac:dyDescent="0.2">
      <c r="A25">
        <v>0.97499999999999998</v>
      </c>
      <c r="B25">
        <f>IF(A25&gt;0.5,1,0)</f>
        <v>1</v>
      </c>
      <c r="C25">
        <v>0.81667000000000001</v>
      </c>
      <c r="D25">
        <v>0.72499999999999998</v>
      </c>
      <c r="E25">
        <v>3.2704</v>
      </c>
      <c r="F25">
        <v>0.25436999999999999</v>
      </c>
      <c r="G25">
        <v>4.0547000000000004</v>
      </c>
      <c r="H25">
        <v>0.51515</v>
      </c>
      <c r="J25" t="s">
        <v>62</v>
      </c>
      <c r="K25">
        <f>AVERAGE(H73:H121)</f>
        <v>0.66635510204081627</v>
      </c>
      <c r="L25">
        <f>_xlfn.STDEV.S(H73:H121)/SQRT(COUNT(H73:H121))</f>
        <v>1.1493333357215193E-2</v>
      </c>
    </row>
    <row r="26" spans="1:13" x14ac:dyDescent="0.2">
      <c r="A26">
        <v>0.82499999999999996</v>
      </c>
      <c r="B26">
        <f>IF(A26&gt;0.5,1,0)</f>
        <v>1</v>
      </c>
      <c r="C26">
        <v>0.7</v>
      </c>
      <c r="D26">
        <v>0.70833000000000002</v>
      </c>
      <c r="E26">
        <v>2.2980999999999998</v>
      </c>
      <c r="F26">
        <v>0.35966999999999999</v>
      </c>
      <c r="G26">
        <v>0.88095000000000001</v>
      </c>
      <c r="H26">
        <v>0.51361000000000001</v>
      </c>
    </row>
    <row r="27" spans="1:13" x14ac:dyDescent="0.2">
      <c r="A27">
        <v>0.95</v>
      </c>
      <c r="B27">
        <f>IF(A27&gt;0.5,1,0)</f>
        <v>1</v>
      </c>
      <c r="C27">
        <v>0.71667000000000003</v>
      </c>
      <c r="D27">
        <v>0.71667000000000003</v>
      </c>
      <c r="E27">
        <v>3.411</v>
      </c>
      <c r="F27">
        <v>1.9964999999999999</v>
      </c>
      <c r="G27">
        <v>8.5164000000000009</v>
      </c>
      <c r="H27">
        <v>0.79207000000000005</v>
      </c>
    </row>
    <row r="28" spans="1:13" x14ac:dyDescent="0.2">
      <c r="A28">
        <v>0.88749999999999996</v>
      </c>
      <c r="B28">
        <f>IF(A28&gt;0.5,1,0)</f>
        <v>1</v>
      </c>
      <c r="C28">
        <v>0.70833000000000002</v>
      </c>
      <c r="D28">
        <v>0.69167000000000001</v>
      </c>
      <c r="E28">
        <v>2.2616999999999998</v>
      </c>
      <c r="F28">
        <v>0.43378</v>
      </c>
      <c r="G28">
        <v>0.12605</v>
      </c>
      <c r="H28">
        <v>0.54510000000000003</v>
      </c>
    </row>
    <row r="29" spans="1:13" x14ac:dyDescent="0.2">
      <c r="A29">
        <v>0.58750000000000002</v>
      </c>
      <c r="B29">
        <f>IF(A29&gt;0.5,1,0)</f>
        <v>1</v>
      </c>
      <c r="C29">
        <v>0.73333000000000004</v>
      </c>
      <c r="D29">
        <v>0.73333000000000004</v>
      </c>
      <c r="E29">
        <v>2.4769999999999999</v>
      </c>
      <c r="F29">
        <v>0.93159000000000003</v>
      </c>
      <c r="G29">
        <v>5.3522999999999996</v>
      </c>
      <c r="H29">
        <v>0.64631000000000005</v>
      </c>
    </row>
    <row r="30" spans="1:13" x14ac:dyDescent="0.2">
      <c r="A30">
        <v>0.61250000000000004</v>
      </c>
      <c r="B30">
        <f>IF(A30&gt;0.5,1,0)</f>
        <v>1</v>
      </c>
      <c r="C30">
        <v>0.74167000000000005</v>
      </c>
      <c r="D30">
        <v>0.79166999999999998</v>
      </c>
      <c r="E30">
        <v>2.7604000000000002</v>
      </c>
      <c r="F30">
        <v>1.3701000000000001</v>
      </c>
      <c r="G30">
        <v>6.7545999999999999</v>
      </c>
      <c r="H30">
        <v>0.66862999999999995</v>
      </c>
    </row>
    <row r="31" spans="1:13" x14ac:dyDescent="0.2">
      <c r="A31">
        <v>0.82499999999999996</v>
      </c>
      <c r="B31">
        <f>IF(A31&gt;0.5,1,0)</f>
        <v>1</v>
      </c>
      <c r="C31">
        <v>0.65832999999999997</v>
      </c>
      <c r="D31">
        <v>0.74167000000000005</v>
      </c>
      <c r="E31">
        <v>7.5674000000000001</v>
      </c>
      <c r="F31">
        <v>0.88341999999999998</v>
      </c>
      <c r="G31">
        <v>7.4931000000000001</v>
      </c>
      <c r="H31">
        <v>0.64334999999999998</v>
      </c>
    </row>
    <row r="32" spans="1:13" x14ac:dyDescent="0.2">
      <c r="A32">
        <v>0.92500000000000004</v>
      </c>
      <c r="B32">
        <f>IF(A32&gt;0.5,1,0)</f>
        <v>1</v>
      </c>
      <c r="C32">
        <v>0.7</v>
      </c>
      <c r="D32">
        <v>0.73333000000000004</v>
      </c>
      <c r="E32">
        <v>2.7275999999999998</v>
      </c>
      <c r="F32">
        <v>1.3946000000000001</v>
      </c>
      <c r="G32">
        <v>6.4920999999999998</v>
      </c>
      <c r="H32">
        <v>0.70845000000000002</v>
      </c>
    </row>
    <row r="33" spans="1:8" x14ac:dyDescent="0.2">
      <c r="A33">
        <v>0.57499999999999996</v>
      </c>
      <c r="B33">
        <f>IF(A33&gt;0.5,1,0)</f>
        <v>1</v>
      </c>
      <c r="C33">
        <v>0.74167000000000005</v>
      </c>
      <c r="D33">
        <v>0.73333000000000004</v>
      </c>
      <c r="E33">
        <v>2.3155000000000001</v>
      </c>
      <c r="F33">
        <v>0.59867000000000004</v>
      </c>
      <c r="G33">
        <v>2.2048000000000001</v>
      </c>
      <c r="H33">
        <v>0.57564000000000004</v>
      </c>
    </row>
    <row r="34" spans="1:8" x14ac:dyDescent="0.2">
      <c r="A34">
        <v>0.98750000000000004</v>
      </c>
      <c r="B34">
        <f>IF(A34&gt;0.5,1,0)</f>
        <v>1</v>
      </c>
      <c r="C34">
        <v>0.85</v>
      </c>
      <c r="D34">
        <v>0.84167000000000003</v>
      </c>
      <c r="E34">
        <v>3.3721000000000001</v>
      </c>
      <c r="F34">
        <v>1.3943000000000001</v>
      </c>
      <c r="G34">
        <v>7.8464</v>
      </c>
      <c r="H34">
        <v>0.73892999999999998</v>
      </c>
    </row>
    <row r="35" spans="1:8" x14ac:dyDescent="0.2">
      <c r="A35">
        <v>0.88749999999999996</v>
      </c>
      <c r="B35">
        <f>IF(A35&gt;0.5,1,0)</f>
        <v>1</v>
      </c>
      <c r="C35">
        <v>0.83333000000000002</v>
      </c>
      <c r="D35">
        <v>0.80832999999999999</v>
      </c>
      <c r="E35">
        <v>2.4891000000000001</v>
      </c>
      <c r="F35">
        <v>1.1779999999999999</v>
      </c>
      <c r="G35">
        <v>7.73</v>
      </c>
      <c r="H35">
        <v>0.72524</v>
      </c>
    </row>
    <row r="36" spans="1:8" x14ac:dyDescent="0.2">
      <c r="A36">
        <v>0.76249999999999996</v>
      </c>
      <c r="B36">
        <f>IF(A36&gt;0.5,1,0)</f>
        <v>1</v>
      </c>
      <c r="C36">
        <v>0.75</v>
      </c>
      <c r="D36">
        <v>0.78332999999999997</v>
      </c>
      <c r="E36">
        <v>2.0175000000000001</v>
      </c>
      <c r="F36">
        <v>1.2433000000000001</v>
      </c>
      <c r="G36">
        <v>6</v>
      </c>
      <c r="H36">
        <v>0.72258999999999995</v>
      </c>
    </row>
    <row r="37" spans="1:8" x14ac:dyDescent="0.2">
      <c r="A37">
        <v>0.91249999999999998</v>
      </c>
      <c r="B37">
        <f>IF(A37&gt;0.5,1,0)</f>
        <v>1</v>
      </c>
      <c r="C37">
        <v>0.73333000000000004</v>
      </c>
      <c r="D37">
        <v>0.69167000000000001</v>
      </c>
      <c r="E37">
        <v>3.4358</v>
      </c>
      <c r="F37">
        <v>-0.21631</v>
      </c>
      <c r="G37">
        <v>1.4801</v>
      </c>
      <c r="H37">
        <v>0.47476000000000002</v>
      </c>
    </row>
    <row r="38" spans="1:8" x14ac:dyDescent="0.2">
      <c r="A38">
        <v>0.53749999999999998</v>
      </c>
      <c r="B38">
        <f>IF(A38&gt;0.5,1,0)</f>
        <v>1</v>
      </c>
      <c r="C38">
        <v>0.70833000000000002</v>
      </c>
      <c r="D38">
        <v>0.75</v>
      </c>
      <c r="E38">
        <v>3.0093999999999999</v>
      </c>
      <c r="F38">
        <v>0.69147999999999998</v>
      </c>
      <c r="G38">
        <v>1.7142999999999999</v>
      </c>
      <c r="H38">
        <v>0.58926000000000001</v>
      </c>
    </row>
    <row r="39" spans="1:8" x14ac:dyDescent="0.2">
      <c r="A39">
        <v>0.58750000000000002</v>
      </c>
      <c r="B39">
        <f>IF(A39&gt;0.5,1,0)</f>
        <v>1</v>
      </c>
      <c r="C39">
        <v>0.625</v>
      </c>
      <c r="D39">
        <v>0.69167000000000001</v>
      </c>
      <c r="E39">
        <v>3.7543000000000002</v>
      </c>
      <c r="F39">
        <v>1.3295999999999999</v>
      </c>
      <c r="G39">
        <v>9.3289000000000009</v>
      </c>
      <c r="H39">
        <v>0.68186000000000002</v>
      </c>
    </row>
    <row r="40" spans="1:8" x14ac:dyDescent="0.2">
      <c r="A40">
        <v>0.95</v>
      </c>
      <c r="B40">
        <f>IF(A40&gt;0.5,1,0)</f>
        <v>1</v>
      </c>
      <c r="C40">
        <v>0.71667000000000003</v>
      </c>
      <c r="D40">
        <v>0.70833000000000002</v>
      </c>
      <c r="E40">
        <v>3.3948</v>
      </c>
      <c r="F40">
        <v>0.21151</v>
      </c>
      <c r="G40">
        <v>0.19083</v>
      </c>
      <c r="H40">
        <v>0.54520999999999997</v>
      </c>
    </row>
    <row r="41" spans="1:8" x14ac:dyDescent="0.2">
      <c r="A41">
        <v>0.625</v>
      </c>
      <c r="B41">
        <f>IF(A41&gt;0.5,1,0)</f>
        <v>1</v>
      </c>
      <c r="C41">
        <v>0.79166999999999998</v>
      </c>
      <c r="D41">
        <v>0.74167000000000005</v>
      </c>
      <c r="E41">
        <v>3.0543</v>
      </c>
      <c r="F41">
        <v>0.96592</v>
      </c>
      <c r="G41">
        <v>8.8421000000000003</v>
      </c>
      <c r="H41">
        <v>0.66691</v>
      </c>
    </row>
    <row r="42" spans="1:8" x14ac:dyDescent="0.2">
      <c r="A42">
        <v>0.58750000000000002</v>
      </c>
      <c r="B42">
        <f>IF(A42&gt;0.5,1,0)</f>
        <v>1</v>
      </c>
      <c r="C42">
        <v>0.72499999999999998</v>
      </c>
      <c r="D42">
        <v>0.73333000000000004</v>
      </c>
      <c r="E42">
        <v>1.7034</v>
      </c>
      <c r="F42">
        <v>1.1637</v>
      </c>
      <c r="G42">
        <v>3.371</v>
      </c>
      <c r="H42">
        <v>0.64381999999999995</v>
      </c>
    </row>
    <row r="43" spans="1:8" x14ac:dyDescent="0.2">
      <c r="A43">
        <v>0.53749999999999998</v>
      </c>
      <c r="B43">
        <f>IF(A43&gt;0.5,1,0)</f>
        <v>1</v>
      </c>
      <c r="C43">
        <v>0.69167000000000001</v>
      </c>
      <c r="D43">
        <v>0.71667000000000003</v>
      </c>
      <c r="E43">
        <v>2.2921999999999998</v>
      </c>
      <c r="F43">
        <v>0.37658999999999998</v>
      </c>
      <c r="G43">
        <v>1.5209999999999999</v>
      </c>
      <c r="H43">
        <v>0.50068000000000001</v>
      </c>
    </row>
    <row r="44" spans="1:8" x14ac:dyDescent="0.2">
      <c r="A44">
        <v>0.52500000000000002</v>
      </c>
      <c r="B44">
        <f>IF(A44&gt;0.5,1,0)</f>
        <v>1</v>
      </c>
      <c r="C44">
        <v>0.70833000000000002</v>
      </c>
      <c r="D44">
        <v>0.7</v>
      </c>
      <c r="E44">
        <v>3.4144999999999999</v>
      </c>
      <c r="F44">
        <v>1.0798000000000001</v>
      </c>
      <c r="G44">
        <v>4.1360999999999999</v>
      </c>
      <c r="H44">
        <v>0.61541000000000001</v>
      </c>
    </row>
    <row r="45" spans="1:8" x14ac:dyDescent="0.2">
      <c r="A45">
        <v>0.58750000000000002</v>
      </c>
      <c r="B45">
        <f>IF(A45&gt;0.5,1,0)</f>
        <v>1</v>
      </c>
      <c r="C45">
        <v>0.69167000000000001</v>
      </c>
      <c r="D45">
        <v>0.7</v>
      </c>
      <c r="E45">
        <v>3.3902999999999999</v>
      </c>
      <c r="F45">
        <v>1.6177999999999999</v>
      </c>
      <c r="G45">
        <v>10.321099999999999</v>
      </c>
      <c r="H45">
        <v>0.76422000000000001</v>
      </c>
    </row>
    <row r="46" spans="1:8" x14ac:dyDescent="0.2">
      <c r="A46">
        <v>0.85</v>
      </c>
      <c r="B46">
        <f>IF(A46&gt;0.5,1,0)</f>
        <v>1</v>
      </c>
      <c r="C46">
        <v>0.77500000000000002</v>
      </c>
      <c r="D46">
        <v>0.78332999999999997</v>
      </c>
      <c r="E46">
        <v>3.0531000000000001</v>
      </c>
      <c r="F46">
        <v>1.5737000000000001</v>
      </c>
      <c r="G46">
        <v>7.5519999999999996</v>
      </c>
      <c r="H46">
        <v>0.75327</v>
      </c>
    </row>
    <row r="47" spans="1:8" x14ac:dyDescent="0.2">
      <c r="A47">
        <v>1</v>
      </c>
      <c r="B47">
        <f>IF(A47&gt;0.5,1,0)</f>
        <v>1</v>
      </c>
      <c r="C47">
        <v>0.75</v>
      </c>
      <c r="D47">
        <v>0.75832999999999995</v>
      </c>
      <c r="E47">
        <v>3.7566999999999999</v>
      </c>
      <c r="F47">
        <v>1.4316</v>
      </c>
      <c r="G47">
        <v>9.5777999999999999</v>
      </c>
      <c r="H47">
        <v>0.70898000000000005</v>
      </c>
    </row>
    <row r="48" spans="1:8" x14ac:dyDescent="0.2">
      <c r="A48">
        <v>0.91249999999999998</v>
      </c>
      <c r="B48">
        <f>IF(A48&gt;0.5,1,0)</f>
        <v>1</v>
      </c>
      <c r="C48">
        <v>0.75</v>
      </c>
      <c r="D48">
        <v>0.79166999999999998</v>
      </c>
      <c r="E48">
        <v>3.2227000000000001</v>
      </c>
      <c r="F48">
        <v>1.1024</v>
      </c>
      <c r="G48">
        <v>9.8556000000000008</v>
      </c>
      <c r="H48">
        <v>0.69516</v>
      </c>
    </row>
    <row r="49" spans="1:8" x14ac:dyDescent="0.2">
      <c r="A49">
        <v>0.91249999999999998</v>
      </c>
      <c r="B49">
        <f>IF(A49&gt;0.5,1,0)</f>
        <v>1</v>
      </c>
      <c r="C49">
        <v>0.79166999999999998</v>
      </c>
      <c r="D49">
        <v>0.80832999999999999</v>
      </c>
      <c r="E49">
        <v>1.9202999999999999</v>
      </c>
      <c r="F49">
        <v>0.77273000000000003</v>
      </c>
      <c r="G49">
        <v>1.48</v>
      </c>
      <c r="H49">
        <v>0.58762999999999999</v>
      </c>
    </row>
    <row r="50" spans="1:8" x14ac:dyDescent="0.2">
      <c r="A50">
        <v>0.96250000000000002</v>
      </c>
      <c r="B50">
        <f>IF(A50&gt;0.5,1,0)</f>
        <v>1</v>
      </c>
      <c r="C50">
        <v>0.75832999999999995</v>
      </c>
      <c r="D50">
        <v>0.74167000000000005</v>
      </c>
      <c r="E50">
        <v>2.4632000000000001</v>
      </c>
      <c r="F50">
        <v>1.8075000000000001</v>
      </c>
      <c r="G50">
        <v>11.528600000000001</v>
      </c>
      <c r="H50">
        <v>0.80608999999999997</v>
      </c>
    </row>
    <row r="51" spans="1:8" x14ac:dyDescent="0.2">
      <c r="A51">
        <v>0.67500000000000004</v>
      </c>
      <c r="B51">
        <f>IF(A51&gt;0.5,1,0)</f>
        <v>1</v>
      </c>
      <c r="C51">
        <v>0.625</v>
      </c>
      <c r="D51">
        <v>0.68332999999999999</v>
      </c>
      <c r="E51">
        <v>4.0385</v>
      </c>
      <c r="F51">
        <v>1.9739</v>
      </c>
      <c r="G51">
        <v>7.7732999999999999</v>
      </c>
      <c r="H51">
        <v>0.7208</v>
      </c>
    </row>
    <row r="52" spans="1:8" x14ac:dyDescent="0.2">
      <c r="A52">
        <v>0.92500000000000004</v>
      </c>
      <c r="B52">
        <f>IF(A52&gt;0.5,1,0)</f>
        <v>1</v>
      </c>
      <c r="C52">
        <v>0.67500000000000004</v>
      </c>
      <c r="D52">
        <v>0.68332999999999999</v>
      </c>
      <c r="E52">
        <v>3.7311999999999999</v>
      </c>
      <c r="F52">
        <v>1.3128</v>
      </c>
      <c r="G52">
        <v>8.2202999999999999</v>
      </c>
      <c r="H52">
        <v>0.72753999999999996</v>
      </c>
    </row>
    <row r="53" spans="1:8" x14ac:dyDescent="0.2">
      <c r="A53">
        <v>1</v>
      </c>
      <c r="B53">
        <f>IF(A53&gt;0.5,1,0)</f>
        <v>1</v>
      </c>
      <c r="C53">
        <v>0.75</v>
      </c>
      <c r="D53">
        <v>0.73333000000000004</v>
      </c>
      <c r="E53">
        <v>5.3144</v>
      </c>
      <c r="F53">
        <v>1.5238</v>
      </c>
      <c r="G53">
        <v>4.5221999999999998</v>
      </c>
      <c r="H53">
        <v>0.77947</v>
      </c>
    </row>
    <row r="54" spans="1:8" x14ac:dyDescent="0.2">
      <c r="A54">
        <v>0.97499999999999998</v>
      </c>
      <c r="B54">
        <f>IF(A54&gt;0.5,1,0)</f>
        <v>1</v>
      </c>
      <c r="C54">
        <v>0.68332999999999999</v>
      </c>
      <c r="D54">
        <v>0.79166999999999998</v>
      </c>
      <c r="E54">
        <v>5.3757999999999999</v>
      </c>
      <c r="F54">
        <v>1.3893</v>
      </c>
      <c r="G54">
        <v>13.871600000000001</v>
      </c>
      <c r="H54">
        <v>0.61263000000000001</v>
      </c>
    </row>
    <row r="55" spans="1:8" x14ac:dyDescent="0.2">
      <c r="A55">
        <v>0.71250000000000002</v>
      </c>
      <c r="B55">
        <f>IF(A55&gt;0.5,1,0)</f>
        <v>1</v>
      </c>
      <c r="C55">
        <v>0.76666999999999996</v>
      </c>
      <c r="D55">
        <v>0.8</v>
      </c>
      <c r="E55">
        <v>3.8557999999999999</v>
      </c>
      <c r="F55">
        <v>1.2250000000000001</v>
      </c>
      <c r="G55">
        <v>7.8913000000000002</v>
      </c>
      <c r="H55">
        <v>0.72655999999999998</v>
      </c>
    </row>
    <row r="56" spans="1:8" x14ac:dyDescent="0.2">
      <c r="A56">
        <v>0.97499999999999998</v>
      </c>
      <c r="B56">
        <f>IF(A56&gt;0.5,1,0)</f>
        <v>1</v>
      </c>
      <c r="C56">
        <v>0.77500000000000002</v>
      </c>
      <c r="D56">
        <v>0.77500000000000002</v>
      </c>
      <c r="E56">
        <v>2.4592000000000001</v>
      </c>
      <c r="F56">
        <v>1.4972000000000001</v>
      </c>
      <c r="G56">
        <v>11.404999999999999</v>
      </c>
      <c r="H56">
        <v>0.74551999999999996</v>
      </c>
    </row>
    <row r="57" spans="1:8" x14ac:dyDescent="0.2">
      <c r="A57">
        <v>0.55000000000000004</v>
      </c>
      <c r="B57">
        <f>IF(A57&gt;0.5,1,0)</f>
        <v>1</v>
      </c>
      <c r="C57">
        <v>0.67500000000000004</v>
      </c>
      <c r="D57">
        <v>0.7</v>
      </c>
      <c r="E57">
        <v>2.0815999999999999</v>
      </c>
      <c r="F57">
        <v>1.2153</v>
      </c>
      <c r="G57">
        <v>13.453900000000001</v>
      </c>
      <c r="H57">
        <v>0.67427000000000004</v>
      </c>
    </row>
    <row r="58" spans="1:8" x14ac:dyDescent="0.2">
      <c r="A58">
        <v>0.9</v>
      </c>
      <c r="B58">
        <f>IF(A58&gt;0.5,1,0)</f>
        <v>1</v>
      </c>
      <c r="C58">
        <v>0.74167000000000005</v>
      </c>
      <c r="D58">
        <v>0.76666999999999996</v>
      </c>
      <c r="E58">
        <v>3.4506000000000001</v>
      </c>
      <c r="F58">
        <v>1.0866</v>
      </c>
      <c r="G58">
        <v>5.8521000000000001</v>
      </c>
      <c r="H58">
        <v>0.65334000000000003</v>
      </c>
    </row>
    <row r="59" spans="1:8" x14ac:dyDescent="0.2">
      <c r="A59">
        <v>1</v>
      </c>
      <c r="B59">
        <f>IF(A59&gt;0.5,1,0)</f>
        <v>1</v>
      </c>
      <c r="C59">
        <v>0.59167000000000003</v>
      </c>
      <c r="D59">
        <v>0.72499999999999998</v>
      </c>
      <c r="E59">
        <v>2.7105000000000001</v>
      </c>
      <c r="F59">
        <v>0.92866000000000004</v>
      </c>
      <c r="G59">
        <v>7.9829999999999997</v>
      </c>
      <c r="H59">
        <v>0.53291999999999995</v>
      </c>
    </row>
    <row r="60" spans="1:8" x14ac:dyDescent="0.2">
      <c r="A60">
        <v>0.97499999999999998</v>
      </c>
      <c r="B60">
        <f>IF(A60&gt;0.5,1,0)</f>
        <v>1</v>
      </c>
      <c r="C60">
        <v>0.59167000000000003</v>
      </c>
      <c r="D60">
        <v>0.6</v>
      </c>
      <c r="E60">
        <v>2.7641</v>
      </c>
      <c r="F60">
        <v>0.61968000000000001</v>
      </c>
      <c r="G60">
        <v>3.5880999999999998</v>
      </c>
      <c r="H60">
        <v>0.61516000000000004</v>
      </c>
    </row>
    <row r="61" spans="1:8" x14ac:dyDescent="0.2">
      <c r="A61">
        <v>0.53749999999999998</v>
      </c>
      <c r="B61">
        <f>IF(A61&gt;0.5,1,0)</f>
        <v>1</v>
      </c>
      <c r="C61">
        <v>0.875</v>
      </c>
      <c r="D61">
        <v>0.875</v>
      </c>
      <c r="E61">
        <v>1.6852</v>
      </c>
      <c r="F61">
        <v>1.4888999999999999</v>
      </c>
      <c r="G61">
        <v>8.2570999999999994</v>
      </c>
      <c r="H61">
        <v>0.75492000000000004</v>
      </c>
    </row>
    <row r="62" spans="1:8" x14ac:dyDescent="0.2">
      <c r="A62">
        <v>0.51249999999999996</v>
      </c>
      <c r="B62">
        <f>IF(A62&gt;0.5,1,0)</f>
        <v>1</v>
      </c>
      <c r="C62">
        <v>0.73333000000000004</v>
      </c>
      <c r="D62">
        <v>0.75832999999999995</v>
      </c>
      <c r="E62">
        <v>6.0105000000000004</v>
      </c>
      <c r="F62">
        <v>0.76270000000000004</v>
      </c>
      <c r="G62">
        <v>5.2869000000000002</v>
      </c>
      <c r="H62">
        <v>0.64570000000000005</v>
      </c>
    </row>
    <row r="63" spans="1:8" x14ac:dyDescent="0.2">
      <c r="A63">
        <v>0.98750000000000004</v>
      </c>
      <c r="B63">
        <f>IF(A63&gt;0.5,1,0)</f>
        <v>1</v>
      </c>
      <c r="C63">
        <v>0.81667000000000001</v>
      </c>
      <c r="D63">
        <v>0.85</v>
      </c>
      <c r="E63">
        <v>6.3490000000000002</v>
      </c>
      <c r="F63">
        <v>0.49740000000000001</v>
      </c>
      <c r="G63">
        <v>0.95640000000000003</v>
      </c>
      <c r="H63">
        <v>0.58006999999999997</v>
      </c>
    </row>
    <row r="64" spans="1:8" x14ac:dyDescent="0.2">
      <c r="A64">
        <v>0.9</v>
      </c>
      <c r="B64">
        <f>IF(A64&gt;0.5,1,0)</f>
        <v>1</v>
      </c>
      <c r="C64">
        <v>0.625</v>
      </c>
      <c r="D64">
        <v>0.75</v>
      </c>
      <c r="E64">
        <v>3.7479</v>
      </c>
      <c r="F64">
        <v>1.6555</v>
      </c>
      <c r="G64">
        <v>7.68</v>
      </c>
      <c r="H64">
        <v>0.69481000000000004</v>
      </c>
    </row>
    <row r="65" spans="1:8" x14ac:dyDescent="0.2">
      <c r="A65">
        <v>0.6</v>
      </c>
      <c r="B65">
        <f>IF(A65&gt;0.5,1,0)</f>
        <v>1</v>
      </c>
      <c r="C65">
        <v>0.70833000000000002</v>
      </c>
      <c r="D65">
        <v>0.81667000000000001</v>
      </c>
      <c r="E65">
        <v>3.702</v>
      </c>
      <c r="F65">
        <v>1.1930000000000001</v>
      </c>
      <c r="G65">
        <v>15.395</v>
      </c>
      <c r="H65">
        <v>0.66698000000000002</v>
      </c>
    </row>
    <row r="66" spans="1:8" x14ac:dyDescent="0.2">
      <c r="A66">
        <v>0.72499999999999998</v>
      </c>
      <c r="B66">
        <f>IF(A66&gt;0.5,1,0)</f>
        <v>1</v>
      </c>
      <c r="C66">
        <v>0.6</v>
      </c>
      <c r="D66">
        <v>0.68332999999999999</v>
      </c>
      <c r="E66">
        <v>3.0356000000000001</v>
      </c>
      <c r="F66">
        <v>0.82623999999999997</v>
      </c>
      <c r="G66">
        <v>5.9166999999999996</v>
      </c>
      <c r="H66">
        <v>0.60109000000000001</v>
      </c>
    </row>
    <row r="67" spans="1:8" x14ac:dyDescent="0.2">
      <c r="A67">
        <v>0.65</v>
      </c>
      <c r="B67">
        <f>IF(A67&gt;0.5,1,0)</f>
        <v>1</v>
      </c>
      <c r="C67">
        <v>0.73333000000000004</v>
      </c>
      <c r="D67">
        <v>0.73333000000000004</v>
      </c>
      <c r="E67">
        <v>4.7278000000000002</v>
      </c>
      <c r="F67">
        <v>1.4303999999999999</v>
      </c>
      <c r="G67">
        <v>15.7585</v>
      </c>
      <c r="H67">
        <v>0.71342000000000005</v>
      </c>
    </row>
    <row r="68" spans="1:8" x14ac:dyDescent="0.2">
      <c r="A68">
        <v>0.95</v>
      </c>
      <c r="B68">
        <f>IF(A68&gt;0.5,1,0)</f>
        <v>1</v>
      </c>
      <c r="C68">
        <v>0.73333000000000004</v>
      </c>
      <c r="D68">
        <v>0.85</v>
      </c>
      <c r="E68">
        <v>2.5093999999999999</v>
      </c>
      <c r="F68">
        <v>0.96757000000000004</v>
      </c>
      <c r="G68">
        <v>10.733000000000001</v>
      </c>
      <c r="H68">
        <v>0.63180999999999998</v>
      </c>
    </row>
    <row r="69" spans="1:8" x14ac:dyDescent="0.2">
      <c r="A69">
        <v>0.66249999999999998</v>
      </c>
      <c r="B69">
        <f>IF(A69&gt;0.5,1,0)</f>
        <v>1</v>
      </c>
      <c r="C69">
        <v>0.76666999999999996</v>
      </c>
      <c r="D69">
        <v>0.75832999999999995</v>
      </c>
      <c r="E69">
        <v>3.2107000000000001</v>
      </c>
      <c r="F69">
        <v>1.7821</v>
      </c>
      <c r="G69">
        <v>6.8384999999999998</v>
      </c>
      <c r="H69">
        <v>0.76278999999999997</v>
      </c>
    </row>
    <row r="70" spans="1:8" x14ac:dyDescent="0.2">
      <c r="A70">
        <v>0.73750000000000004</v>
      </c>
      <c r="B70">
        <f>IF(A70&gt;0.5,1,0)</f>
        <v>1</v>
      </c>
      <c r="C70">
        <v>0.73333000000000004</v>
      </c>
      <c r="D70">
        <v>0.77500000000000002</v>
      </c>
      <c r="E70">
        <v>3.8329</v>
      </c>
      <c r="F70">
        <v>1.1357999999999999</v>
      </c>
      <c r="G70">
        <v>8.1790000000000003</v>
      </c>
      <c r="H70">
        <v>0.66547000000000001</v>
      </c>
    </row>
    <row r="71" spans="1:8" x14ac:dyDescent="0.2">
      <c r="A71">
        <v>0.8</v>
      </c>
      <c r="B71">
        <f>IF(A71&gt;0.5,1,0)</f>
        <v>1</v>
      </c>
      <c r="C71">
        <v>0.75</v>
      </c>
      <c r="D71">
        <v>0.82499999999999996</v>
      </c>
      <c r="E71">
        <v>3.3206000000000002</v>
      </c>
      <c r="F71">
        <v>1.4623999999999999</v>
      </c>
      <c r="G71">
        <v>10.666700000000001</v>
      </c>
      <c r="H71">
        <v>0.71043999999999996</v>
      </c>
    </row>
    <row r="72" spans="1:8" x14ac:dyDescent="0.2">
      <c r="A72">
        <v>0.86250000000000004</v>
      </c>
      <c r="B72">
        <f>IF(A72&gt;0.5,1,0)</f>
        <v>1</v>
      </c>
      <c r="C72">
        <v>0.7</v>
      </c>
      <c r="D72">
        <v>0.74167000000000005</v>
      </c>
      <c r="E72">
        <v>4.0472000000000001</v>
      </c>
      <c r="F72">
        <v>0.70225000000000004</v>
      </c>
      <c r="G72">
        <v>3.0078999999999998</v>
      </c>
      <c r="H72">
        <v>0.59441999999999995</v>
      </c>
    </row>
    <row r="73" spans="1:8" x14ac:dyDescent="0.2">
      <c r="A73">
        <v>0.21249999999999999</v>
      </c>
      <c r="B73">
        <f>IF(A73&gt;0.5,1,0)</f>
        <v>0</v>
      </c>
      <c r="C73">
        <v>0.72499999999999998</v>
      </c>
      <c r="D73">
        <v>0.73333000000000004</v>
      </c>
      <c r="E73">
        <v>2.7869999999999999</v>
      </c>
      <c r="F73">
        <v>1.7611000000000001</v>
      </c>
      <c r="G73">
        <v>9.2268000000000008</v>
      </c>
      <c r="H73">
        <v>0.74148000000000003</v>
      </c>
    </row>
    <row r="74" spans="1:8" x14ac:dyDescent="0.2">
      <c r="A74">
        <v>0.35</v>
      </c>
      <c r="B74">
        <f>IF(A74&gt;0.5,1,0)</f>
        <v>0</v>
      </c>
      <c r="C74">
        <v>0.79166999999999998</v>
      </c>
      <c r="D74">
        <v>0.85</v>
      </c>
      <c r="E74">
        <v>2.6703999999999999</v>
      </c>
      <c r="F74">
        <v>1.1769000000000001</v>
      </c>
      <c r="G74">
        <v>11.4442</v>
      </c>
      <c r="H74">
        <v>0.66939000000000004</v>
      </c>
    </row>
    <row r="75" spans="1:8" x14ac:dyDescent="0.2">
      <c r="A75">
        <v>0.45</v>
      </c>
      <c r="B75">
        <f>IF(A75&gt;0.5,1,0)</f>
        <v>0</v>
      </c>
      <c r="C75">
        <v>0.63332999999999995</v>
      </c>
      <c r="D75">
        <v>0.66666999999999998</v>
      </c>
      <c r="E75">
        <v>4.3525</v>
      </c>
      <c r="F75">
        <v>1.0468</v>
      </c>
      <c r="G75">
        <v>2.3384999999999998</v>
      </c>
      <c r="H75">
        <v>0.67</v>
      </c>
    </row>
    <row r="76" spans="1:8" x14ac:dyDescent="0.2">
      <c r="A76">
        <v>0.41249999999999998</v>
      </c>
      <c r="B76">
        <f>IF(A76&gt;0.5,1,0)</f>
        <v>0</v>
      </c>
      <c r="C76">
        <v>0.65832999999999997</v>
      </c>
      <c r="D76">
        <v>0.67500000000000004</v>
      </c>
      <c r="E76">
        <v>3.1408999999999998</v>
      </c>
      <c r="F76">
        <v>0.88178000000000001</v>
      </c>
      <c r="G76">
        <v>4.3701999999999996</v>
      </c>
      <c r="H76">
        <v>0.62202999999999997</v>
      </c>
    </row>
    <row r="77" spans="1:8" x14ac:dyDescent="0.2">
      <c r="A77">
        <v>0.38750000000000001</v>
      </c>
      <c r="B77">
        <f>IF(A77&gt;0.5,1,0)</f>
        <v>0</v>
      </c>
      <c r="C77">
        <v>0.70833000000000002</v>
      </c>
      <c r="D77">
        <v>0.76666999999999996</v>
      </c>
      <c r="E77">
        <v>3.0365000000000002</v>
      </c>
      <c r="F77">
        <v>1.1738999999999999</v>
      </c>
      <c r="G77">
        <v>4.8335999999999997</v>
      </c>
      <c r="H77">
        <v>0.67081000000000002</v>
      </c>
    </row>
    <row r="78" spans="1:8" x14ac:dyDescent="0.2">
      <c r="A78">
        <v>0.23749999999999999</v>
      </c>
      <c r="B78">
        <f>IF(A78&gt;0.5,1,0)</f>
        <v>0</v>
      </c>
      <c r="C78">
        <v>0.74167000000000005</v>
      </c>
      <c r="D78">
        <v>0.73333000000000004</v>
      </c>
      <c r="E78">
        <v>4.1261000000000001</v>
      </c>
      <c r="F78">
        <v>1.8735999999999999</v>
      </c>
      <c r="G78">
        <v>12.247199999999999</v>
      </c>
      <c r="H78">
        <v>0.77166000000000001</v>
      </c>
    </row>
    <row r="79" spans="1:8" x14ac:dyDescent="0.2">
      <c r="A79">
        <v>0.5</v>
      </c>
      <c r="B79">
        <f>IF(A79&gt;0.5,1,0)</f>
        <v>0</v>
      </c>
      <c r="C79">
        <v>0.77500000000000002</v>
      </c>
      <c r="D79">
        <v>0.83333000000000002</v>
      </c>
      <c r="E79">
        <v>2.2324000000000002</v>
      </c>
      <c r="F79">
        <v>2.1646000000000001</v>
      </c>
      <c r="G79">
        <v>11.1386</v>
      </c>
      <c r="H79">
        <v>0.8135</v>
      </c>
    </row>
    <row r="80" spans="1:8" x14ac:dyDescent="0.2">
      <c r="A80">
        <v>0.46250000000000002</v>
      </c>
      <c r="B80">
        <f>IF(A80&gt;0.5,1,0)</f>
        <v>0</v>
      </c>
      <c r="C80">
        <v>0.7</v>
      </c>
      <c r="D80">
        <v>0.70833000000000002</v>
      </c>
      <c r="E80">
        <v>2.7229000000000001</v>
      </c>
      <c r="F80">
        <v>0.67029000000000005</v>
      </c>
      <c r="G80">
        <v>3.4563000000000001</v>
      </c>
      <c r="H80">
        <v>0.59528999999999999</v>
      </c>
    </row>
    <row r="81" spans="1:8" x14ac:dyDescent="0.2">
      <c r="A81">
        <v>0.22500000000000001</v>
      </c>
      <c r="B81">
        <f>IF(A81&gt;0.5,1,0)</f>
        <v>0</v>
      </c>
      <c r="C81">
        <v>0.79166999999999998</v>
      </c>
      <c r="D81">
        <v>0.77500000000000002</v>
      </c>
      <c r="E81">
        <v>2.4420999999999999</v>
      </c>
      <c r="F81">
        <v>1.5878000000000001</v>
      </c>
      <c r="G81">
        <v>10.703200000000001</v>
      </c>
      <c r="H81">
        <v>0.73675999999999997</v>
      </c>
    </row>
    <row r="82" spans="1:8" x14ac:dyDescent="0.2">
      <c r="A82">
        <v>0.35</v>
      </c>
      <c r="B82">
        <f>IF(A82&gt;0.5,1,0)</f>
        <v>0</v>
      </c>
      <c r="C82">
        <v>0.74167000000000005</v>
      </c>
      <c r="D82">
        <v>0.75832999999999995</v>
      </c>
      <c r="E82">
        <v>2.2044999999999999</v>
      </c>
      <c r="F82">
        <v>-0.47693000000000002</v>
      </c>
      <c r="G82">
        <v>0.35375000000000001</v>
      </c>
      <c r="H82">
        <v>0.47100999999999998</v>
      </c>
    </row>
    <row r="83" spans="1:8" x14ac:dyDescent="0.2">
      <c r="A83">
        <v>0.42499999999999999</v>
      </c>
      <c r="B83">
        <f>IF(A83&gt;0.5,1,0)</f>
        <v>0</v>
      </c>
      <c r="C83">
        <v>0.74167000000000005</v>
      </c>
      <c r="D83">
        <v>0.75</v>
      </c>
      <c r="E83">
        <v>2.9708000000000001</v>
      </c>
      <c r="F83">
        <v>1.1889000000000001</v>
      </c>
      <c r="G83">
        <v>7.8194999999999997</v>
      </c>
      <c r="H83">
        <v>0.64073999999999998</v>
      </c>
    </row>
    <row r="84" spans="1:8" x14ac:dyDescent="0.2">
      <c r="A84">
        <v>0.25</v>
      </c>
      <c r="B84">
        <f>IF(A84&gt;0.5,1,0)</f>
        <v>0</v>
      </c>
      <c r="C84">
        <v>0.63332999999999995</v>
      </c>
      <c r="D84">
        <v>0.72499999999999998</v>
      </c>
      <c r="E84">
        <v>2.5703999999999998</v>
      </c>
      <c r="F84">
        <v>0.97165999999999997</v>
      </c>
      <c r="G84">
        <v>6.2727000000000004</v>
      </c>
      <c r="H84">
        <v>0.65168999999999999</v>
      </c>
    </row>
    <row r="85" spans="1:8" x14ac:dyDescent="0.2">
      <c r="A85">
        <v>0.1125</v>
      </c>
      <c r="B85">
        <f>IF(A85&gt;0.5,1,0)</f>
        <v>0</v>
      </c>
      <c r="C85">
        <v>0.66666999999999998</v>
      </c>
      <c r="D85">
        <v>0.70833000000000002</v>
      </c>
      <c r="E85">
        <v>2.3359000000000001</v>
      </c>
      <c r="F85">
        <v>0.42296</v>
      </c>
      <c r="G85">
        <v>4.0250000000000004</v>
      </c>
      <c r="H85">
        <v>0.56806999999999996</v>
      </c>
    </row>
    <row r="86" spans="1:8" x14ac:dyDescent="0.2">
      <c r="A86">
        <v>0.45</v>
      </c>
      <c r="B86">
        <f>IF(A86&gt;0.5,1,0)</f>
        <v>0</v>
      </c>
      <c r="C86">
        <v>0.64166999999999996</v>
      </c>
      <c r="D86">
        <v>0.72499999999999998</v>
      </c>
      <c r="E86">
        <v>2.7113999999999998</v>
      </c>
      <c r="F86">
        <v>1.5027999999999999</v>
      </c>
      <c r="G86">
        <v>15.292999999999999</v>
      </c>
      <c r="H86">
        <v>0.69140000000000001</v>
      </c>
    </row>
    <row r="87" spans="1:8" x14ac:dyDescent="0.2">
      <c r="A87">
        <v>0.36249999999999999</v>
      </c>
      <c r="B87">
        <f>IF(A87&gt;0.5,1,0)</f>
        <v>0</v>
      </c>
      <c r="C87">
        <v>0.76666999999999996</v>
      </c>
      <c r="D87">
        <v>0.84167000000000003</v>
      </c>
      <c r="E87">
        <v>2.3107000000000002</v>
      </c>
      <c r="F87">
        <v>2.294</v>
      </c>
      <c r="G87">
        <v>8.4177</v>
      </c>
      <c r="H87">
        <v>0.81552999999999998</v>
      </c>
    </row>
    <row r="88" spans="1:8" x14ac:dyDescent="0.2">
      <c r="A88">
        <v>0.3125</v>
      </c>
      <c r="B88">
        <f>IF(A88&gt;0.5,1,0)</f>
        <v>0</v>
      </c>
      <c r="C88">
        <v>0.7</v>
      </c>
      <c r="D88">
        <v>0.71667000000000003</v>
      </c>
      <c r="E88">
        <v>4.4314</v>
      </c>
      <c r="F88">
        <v>0.76326000000000005</v>
      </c>
      <c r="G88">
        <v>2.9285999999999999</v>
      </c>
      <c r="H88">
        <v>0.61114999999999997</v>
      </c>
    </row>
    <row r="89" spans="1:8" x14ac:dyDescent="0.2">
      <c r="A89">
        <v>0.28749999999999998</v>
      </c>
      <c r="B89">
        <f>IF(A89&gt;0.5,1,0)</f>
        <v>0</v>
      </c>
      <c r="C89">
        <v>0.70833000000000002</v>
      </c>
      <c r="D89">
        <v>0.72499999999999998</v>
      </c>
      <c r="E89">
        <v>1.8613999999999999</v>
      </c>
      <c r="F89">
        <v>1.512</v>
      </c>
      <c r="G89">
        <v>6.2</v>
      </c>
      <c r="H89">
        <v>0.73285</v>
      </c>
    </row>
    <row r="90" spans="1:8" x14ac:dyDescent="0.2">
      <c r="A90">
        <v>0.4</v>
      </c>
      <c r="B90">
        <f>IF(A90&gt;0.5,1,0)</f>
        <v>0</v>
      </c>
      <c r="C90">
        <v>0.71667000000000003</v>
      </c>
      <c r="D90">
        <v>0.73333000000000004</v>
      </c>
      <c r="E90">
        <v>2.5394999999999999</v>
      </c>
      <c r="F90">
        <v>1.4825999999999999</v>
      </c>
      <c r="G90">
        <v>6.0841000000000003</v>
      </c>
      <c r="H90">
        <v>0.74395999999999995</v>
      </c>
    </row>
    <row r="91" spans="1:8" x14ac:dyDescent="0.2">
      <c r="A91">
        <v>0.46250000000000002</v>
      </c>
      <c r="B91">
        <f>IF(A91&gt;0.5,1,0)</f>
        <v>0</v>
      </c>
      <c r="C91">
        <v>0.875</v>
      </c>
      <c r="D91">
        <v>0.88332999999999995</v>
      </c>
      <c r="E91">
        <v>2.2812999999999999</v>
      </c>
      <c r="F91">
        <v>2.3599000000000001</v>
      </c>
      <c r="G91">
        <v>21.495200000000001</v>
      </c>
      <c r="H91">
        <v>0.84704000000000002</v>
      </c>
    </row>
    <row r="92" spans="1:8" x14ac:dyDescent="0.2">
      <c r="A92">
        <v>0.33750000000000002</v>
      </c>
      <c r="B92">
        <f>IF(A92&gt;0.5,1,0)</f>
        <v>0</v>
      </c>
      <c r="C92">
        <v>0.8</v>
      </c>
      <c r="D92">
        <v>0.80832999999999999</v>
      </c>
      <c r="E92">
        <v>3.5952000000000002</v>
      </c>
      <c r="F92">
        <v>2.0034000000000001</v>
      </c>
      <c r="G92">
        <v>14.291700000000001</v>
      </c>
      <c r="H92">
        <v>0.78305999999999998</v>
      </c>
    </row>
    <row r="93" spans="1:8" x14ac:dyDescent="0.2">
      <c r="A93">
        <v>0.42499999999999999</v>
      </c>
      <c r="B93">
        <f>IF(A93&gt;0.5,1,0)</f>
        <v>0</v>
      </c>
      <c r="C93">
        <v>0.78332999999999997</v>
      </c>
      <c r="D93">
        <v>0.75</v>
      </c>
      <c r="E93">
        <v>2.9906999999999999</v>
      </c>
      <c r="F93">
        <v>0.70557000000000003</v>
      </c>
      <c r="G93">
        <v>2.2332000000000001</v>
      </c>
      <c r="H93">
        <v>0.6663</v>
      </c>
    </row>
    <row r="94" spans="1:8" x14ac:dyDescent="0.2">
      <c r="A94">
        <v>0</v>
      </c>
      <c r="B94">
        <f>IF(A94&gt;0.5,1,0)</f>
        <v>0</v>
      </c>
      <c r="C94">
        <v>0.84167000000000003</v>
      </c>
      <c r="D94">
        <v>0.9</v>
      </c>
      <c r="E94">
        <v>3.9367000000000001</v>
      </c>
      <c r="F94">
        <v>1.1858</v>
      </c>
      <c r="G94">
        <v>13.139099999999999</v>
      </c>
      <c r="H94">
        <v>0.63271999999999995</v>
      </c>
    </row>
    <row r="95" spans="1:8" x14ac:dyDescent="0.2">
      <c r="A95">
        <v>0.47499999999999998</v>
      </c>
      <c r="B95">
        <f>IF(A95&gt;0.5,1,0)</f>
        <v>0</v>
      </c>
      <c r="C95">
        <v>0.75</v>
      </c>
      <c r="D95">
        <v>0.75</v>
      </c>
      <c r="E95">
        <v>2.7155</v>
      </c>
      <c r="F95">
        <v>0.79866999999999999</v>
      </c>
      <c r="G95">
        <v>3.0889000000000002</v>
      </c>
      <c r="H95">
        <v>0.61778</v>
      </c>
    </row>
    <row r="96" spans="1:8" x14ac:dyDescent="0.2">
      <c r="A96">
        <v>0.21249999999999999</v>
      </c>
      <c r="B96">
        <f>IF(A96&gt;0.5,1,0)</f>
        <v>0</v>
      </c>
      <c r="C96">
        <v>0.74167000000000005</v>
      </c>
      <c r="D96">
        <v>0.75</v>
      </c>
      <c r="E96">
        <v>2.0733000000000001</v>
      </c>
      <c r="F96">
        <v>1.5086999999999999</v>
      </c>
      <c r="G96">
        <v>6.4237000000000002</v>
      </c>
      <c r="H96">
        <v>0.65703999999999996</v>
      </c>
    </row>
    <row r="97" spans="1:8" x14ac:dyDescent="0.2">
      <c r="A97">
        <v>0.41249999999999998</v>
      </c>
      <c r="B97">
        <f>IF(A97&gt;0.5,1,0)</f>
        <v>0</v>
      </c>
      <c r="C97">
        <v>0.80832999999999999</v>
      </c>
      <c r="D97">
        <v>0.83333000000000002</v>
      </c>
      <c r="E97">
        <v>2.2422</v>
      </c>
      <c r="F97">
        <v>0.84802</v>
      </c>
      <c r="G97">
        <v>3.8439999999999999</v>
      </c>
      <c r="H97">
        <v>0.65600000000000003</v>
      </c>
    </row>
    <row r="98" spans="1:8" x14ac:dyDescent="0.2">
      <c r="A98">
        <v>0.46250000000000002</v>
      </c>
      <c r="B98">
        <f>IF(A98&gt;0.5,1,0)</f>
        <v>0</v>
      </c>
      <c r="C98">
        <v>0.65832999999999997</v>
      </c>
      <c r="D98">
        <v>0.625</v>
      </c>
      <c r="E98">
        <v>2.1970999999999998</v>
      </c>
      <c r="F98">
        <v>-0.20091999999999999</v>
      </c>
      <c r="G98">
        <v>1.8514999999999999</v>
      </c>
      <c r="H98">
        <v>0.48504000000000003</v>
      </c>
    </row>
    <row r="99" spans="1:8" x14ac:dyDescent="0.2">
      <c r="A99">
        <v>0.1125</v>
      </c>
      <c r="B99">
        <f>IF(A99&gt;0.5,1,0)</f>
        <v>0</v>
      </c>
      <c r="C99">
        <v>0.58333000000000002</v>
      </c>
      <c r="D99">
        <v>0.6</v>
      </c>
      <c r="E99">
        <v>4.4607000000000001</v>
      </c>
      <c r="F99">
        <v>0.73982000000000003</v>
      </c>
      <c r="G99">
        <v>8.2485999999999997</v>
      </c>
      <c r="H99">
        <v>0.61197999999999997</v>
      </c>
    </row>
    <row r="100" spans="1:8" x14ac:dyDescent="0.2">
      <c r="A100">
        <v>0.27500000000000002</v>
      </c>
      <c r="B100">
        <f>IF(A100&gt;0.5,1,0)</f>
        <v>0</v>
      </c>
      <c r="C100">
        <v>0.65</v>
      </c>
      <c r="D100">
        <v>0.65</v>
      </c>
      <c r="E100">
        <v>2.5505</v>
      </c>
      <c r="F100">
        <v>0.85924</v>
      </c>
      <c r="G100">
        <v>9.3149999999999995</v>
      </c>
      <c r="H100">
        <v>0.64744000000000002</v>
      </c>
    </row>
    <row r="101" spans="1:8" x14ac:dyDescent="0.2">
      <c r="A101">
        <v>2.5000000000000001E-2</v>
      </c>
      <c r="B101">
        <f>IF(A101&gt;0.5,1,0)</f>
        <v>0</v>
      </c>
      <c r="C101">
        <v>0.82499999999999996</v>
      </c>
      <c r="D101">
        <v>0.82499999999999996</v>
      </c>
      <c r="E101">
        <v>2.5112999999999999</v>
      </c>
      <c r="F101">
        <v>1.4588000000000001</v>
      </c>
      <c r="G101">
        <v>12.6652</v>
      </c>
      <c r="H101">
        <v>0.71428999999999998</v>
      </c>
    </row>
    <row r="102" spans="1:8" x14ac:dyDescent="0.2">
      <c r="A102">
        <v>0.1125</v>
      </c>
      <c r="B102">
        <f>IF(A102&gt;0.5,1,0)</f>
        <v>0</v>
      </c>
      <c r="C102">
        <v>0.625</v>
      </c>
      <c r="D102">
        <v>0.67500000000000004</v>
      </c>
      <c r="E102">
        <v>2.9016999999999999</v>
      </c>
      <c r="F102">
        <v>1.2359</v>
      </c>
      <c r="G102">
        <v>8.3110999999999997</v>
      </c>
      <c r="H102">
        <v>0.65337000000000001</v>
      </c>
    </row>
    <row r="103" spans="1:8" x14ac:dyDescent="0.2">
      <c r="A103">
        <v>0.42499999999999999</v>
      </c>
      <c r="B103">
        <f>IF(A103&gt;0.5,1,0)</f>
        <v>0</v>
      </c>
      <c r="C103">
        <v>0.66666999999999998</v>
      </c>
      <c r="D103">
        <v>0.75832999999999995</v>
      </c>
      <c r="E103">
        <v>3.1486999999999998</v>
      </c>
      <c r="F103">
        <v>0.86024999999999996</v>
      </c>
      <c r="G103">
        <v>8.5</v>
      </c>
      <c r="H103">
        <v>0.66427000000000003</v>
      </c>
    </row>
    <row r="104" spans="1:8" x14ac:dyDescent="0.2">
      <c r="A104">
        <v>1.2500000000000001E-2</v>
      </c>
      <c r="B104">
        <f>IF(A104&gt;0.5,1,0)</f>
        <v>0</v>
      </c>
      <c r="C104">
        <v>0.75</v>
      </c>
      <c r="D104">
        <v>0.76666999999999996</v>
      </c>
      <c r="E104">
        <v>2.5573999999999999</v>
      </c>
      <c r="F104">
        <v>1.3264</v>
      </c>
      <c r="G104">
        <v>9.1555999999999997</v>
      </c>
      <c r="H104">
        <v>0.67352000000000001</v>
      </c>
    </row>
    <row r="105" spans="1:8" x14ac:dyDescent="0.2">
      <c r="A105">
        <v>0.28749999999999998</v>
      </c>
      <c r="B105">
        <f>IF(A105&gt;0.5,1,0)</f>
        <v>0</v>
      </c>
      <c r="C105">
        <v>0.75</v>
      </c>
      <c r="D105">
        <v>0.78332999999999997</v>
      </c>
      <c r="E105">
        <v>2.2890999999999999</v>
      </c>
      <c r="F105">
        <v>1.3998999999999999</v>
      </c>
      <c r="G105">
        <v>10.666700000000001</v>
      </c>
      <c r="H105">
        <v>0.74385999999999997</v>
      </c>
    </row>
    <row r="106" spans="1:8" x14ac:dyDescent="0.2">
      <c r="A106">
        <v>0.13750000000000001</v>
      </c>
      <c r="B106">
        <f>IF(A106&gt;0.5,1,0)</f>
        <v>0</v>
      </c>
      <c r="C106">
        <v>0.71667000000000003</v>
      </c>
      <c r="D106">
        <v>0.72499999999999998</v>
      </c>
      <c r="E106">
        <v>2.3934000000000002</v>
      </c>
      <c r="F106">
        <v>0.97260000000000002</v>
      </c>
      <c r="G106">
        <v>3.5259999999999998</v>
      </c>
      <c r="H106">
        <v>0.69069999999999998</v>
      </c>
    </row>
    <row r="107" spans="1:8" x14ac:dyDescent="0.2">
      <c r="A107">
        <v>0</v>
      </c>
      <c r="B107">
        <f>IF(A107&gt;0.5,1,0)</f>
        <v>0</v>
      </c>
      <c r="C107">
        <v>0.68332999999999999</v>
      </c>
      <c r="D107">
        <v>0.75</v>
      </c>
      <c r="E107">
        <v>2.3757000000000001</v>
      </c>
      <c r="F107">
        <v>0.57959000000000005</v>
      </c>
      <c r="G107">
        <v>8.077</v>
      </c>
      <c r="H107">
        <v>0.59221999999999997</v>
      </c>
    </row>
    <row r="108" spans="1:8" x14ac:dyDescent="0.2">
      <c r="A108">
        <v>0.4375</v>
      </c>
      <c r="B108">
        <f>IF(A108&gt;0.5,1,0)</f>
        <v>0</v>
      </c>
      <c r="C108">
        <v>0.75</v>
      </c>
      <c r="D108">
        <v>0.75</v>
      </c>
      <c r="E108">
        <v>4.1399999999999997</v>
      </c>
      <c r="F108">
        <v>0.53417999999999999</v>
      </c>
      <c r="G108">
        <v>1.6111</v>
      </c>
      <c r="H108">
        <v>0.55110999999999999</v>
      </c>
    </row>
    <row r="109" spans="1:8" x14ac:dyDescent="0.2">
      <c r="A109">
        <v>0.47499999999999998</v>
      </c>
      <c r="B109">
        <f>IF(A109&gt;0.5,1,0)</f>
        <v>0</v>
      </c>
      <c r="C109">
        <v>0.75832999999999995</v>
      </c>
      <c r="D109">
        <v>0.75</v>
      </c>
      <c r="E109">
        <v>4.7710999999999997</v>
      </c>
      <c r="F109">
        <v>1.4333</v>
      </c>
      <c r="G109">
        <v>6.1664000000000003</v>
      </c>
      <c r="H109">
        <v>0.71704000000000001</v>
      </c>
    </row>
    <row r="110" spans="1:8" x14ac:dyDescent="0.2">
      <c r="A110">
        <v>0.42499999999999999</v>
      </c>
      <c r="B110">
        <f>IF(A110&gt;0.5,1,0)</f>
        <v>0</v>
      </c>
      <c r="C110">
        <v>0.60833000000000004</v>
      </c>
      <c r="D110">
        <v>0.67500000000000004</v>
      </c>
      <c r="E110">
        <v>6.8773999999999997</v>
      </c>
      <c r="F110">
        <v>1.1319999999999999</v>
      </c>
      <c r="G110">
        <v>10.5436</v>
      </c>
      <c r="H110">
        <v>0.63563999999999998</v>
      </c>
    </row>
    <row r="111" spans="1:8" x14ac:dyDescent="0.2">
      <c r="A111">
        <v>0.125</v>
      </c>
      <c r="B111">
        <f>IF(A111&gt;0.5,1,0)</f>
        <v>0</v>
      </c>
      <c r="C111">
        <v>0.55000000000000004</v>
      </c>
      <c r="D111">
        <v>0.625</v>
      </c>
      <c r="E111">
        <v>4.53</v>
      </c>
      <c r="F111">
        <v>0.40024999999999999</v>
      </c>
      <c r="G111">
        <v>3.3433999999999999</v>
      </c>
      <c r="H111">
        <v>0.49925999999999998</v>
      </c>
    </row>
    <row r="112" spans="1:8" x14ac:dyDescent="0.2">
      <c r="A112">
        <v>0.48749999999999999</v>
      </c>
      <c r="B112">
        <f>IF(A112&gt;0.5,1,0)</f>
        <v>0</v>
      </c>
      <c r="C112">
        <v>0.73333000000000004</v>
      </c>
      <c r="D112">
        <v>0.74167000000000005</v>
      </c>
      <c r="E112">
        <v>2.3826999999999998</v>
      </c>
      <c r="F112">
        <v>1.0935999999999999</v>
      </c>
      <c r="G112">
        <v>4.2840999999999996</v>
      </c>
      <c r="H112">
        <v>0.63500999999999996</v>
      </c>
    </row>
    <row r="113" spans="1:8" x14ac:dyDescent="0.2">
      <c r="A113">
        <v>0.27500000000000002</v>
      </c>
      <c r="B113">
        <f>IF(A113&gt;0.5,1,0)</f>
        <v>0</v>
      </c>
      <c r="C113">
        <v>0.84167000000000003</v>
      </c>
      <c r="D113">
        <v>0.84167000000000003</v>
      </c>
      <c r="E113">
        <v>3.0421999999999998</v>
      </c>
      <c r="F113">
        <v>1.7121999999999999</v>
      </c>
      <c r="G113">
        <v>7.4534000000000002</v>
      </c>
      <c r="H113">
        <v>0.73111000000000004</v>
      </c>
    </row>
    <row r="114" spans="1:8" x14ac:dyDescent="0.2">
      <c r="A114">
        <v>0.28749999999999998</v>
      </c>
      <c r="B114">
        <f>IF(A114&gt;0.5,1,0)</f>
        <v>0</v>
      </c>
      <c r="C114">
        <v>0.79166999999999998</v>
      </c>
      <c r="D114">
        <v>0.84167000000000003</v>
      </c>
      <c r="E114">
        <v>3.0741999999999998</v>
      </c>
      <c r="F114">
        <v>1.5965</v>
      </c>
      <c r="G114">
        <v>7.4695</v>
      </c>
      <c r="H114">
        <v>0.68369000000000002</v>
      </c>
    </row>
    <row r="115" spans="1:8" x14ac:dyDescent="0.2">
      <c r="A115">
        <v>0</v>
      </c>
      <c r="B115">
        <f>IF(A115&gt;0.5,1,0)</f>
        <v>0</v>
      </c>
      <c r="C115">
        <v>0.78332999999999997</v>
      </c>
      <c r="D115">
        <v>0.75832999999999995</v>
      </c>
      <c r="E115">
        <v>2.2955999999999999</v>
      </c>
      <c r="F115">
        <v>0.34897</v>
      </c>
      <c r="G115">
        <v>0.36415999999999998</v>
      </c>
      <c r="H115">
        <v>0.59075</v>
      </c>
    </row>
    <row r="116" spans="1:8" x14ac:dyDescent="0.2">
      <c r="A116">
        <v>0.47499999999999998</v>
      </c>
      <c r="B116">
        <f>IF(A116&gt;0.5,1,0)</f>
        <v>0</v>
      </c>
      <c r="C116">
        <v>0.65832999999999997</v>
      </c>
      <c r="D116">
        <v>0.72499999999999998</v>
      </c>
      <c r="E116">
        <v>4.9869000000000003</v>
      </c>
      <c r="F116">
        <v>0.98946000000000001</v>
      </c>
      <c r="G116">
        <v>7.0175999999999998</v>
      </c>
      <c r="H116">
        <v>0.64263000000000003</v>
      </c>
    </row>
    <row r="117" spans="1:8" x14ac:dyDescent="0.2">
      <c r="A117">
        <v>0.375</v>
      </c>
      <c r="B117">
        <f>IF(A117&gt;0.5,1,0)</f>
        <v>0</v>
      </c>
      <c r="C117">
        <v>0.71667000000000003</v>
      </c>
      <c r="D117">
        <v>0.70833000000000002</v>
      </c>
      <c r="E117">
        <v>2.7625999999999999</v>
      </c>
      <c r="F117">
        <v>1.3628</v>
      </c>
      <c r="G117">
        <v>11.1135</v>
      </c>
      <c r="H117">
        <v>0.69277</v>
      </c>
    </row>
    <row r="118" spans="1:8" x14ac:dyDescent="0.2">
      <c r="A118">
        <v>1.2500000000000001E-2</v>
      </c>
      <c r="B118">
        <f>IF(A118&gt;0.5,1,0)</f>
        <v>0</v>
      </c>
      <c r="C118">
        <v>0.88332999999999995</v>
      </c>
      <c r="D118">
        <v>0.88332999999999995</v>
      </c>
      <c r="E118">
        <v>4.0719000000000003</v>
      </c>
      <c r="F118">
        <v>1.7621</v>
      </c>
      <c r="G118">
        <v>14.404299999999999</v>
      </c>
      <c r="H118">
        <v>0.78166999999999998</v>
      </c>
    </row>
    <row r="119" spans="1:8" x14ac:dyDescent="0.2">
      <c r="A119">
        <v>0.42499999999999999</v>
      </c>
      <c r="B119">
        <f>IF(A119&gt;0.5,1,0)</f>
        <v>0</v>
      </c>
      <c r="C119">
        <v>0.69167000000000001</v>
      </c>
      <c r="D119">
        <v>0.75832999999999995</v>
      </c>
      <c r="E119">
        <v>2.4464999999999999</v>
      </c>
      <c r="F119">
        <v>1.6767000000000001</v>
      </c>
      <c r="G119">
        <v>11.2498</v>
      </c>
      <c r="H119">
        <v>0.61728000000000005</v>
      </c>
    </row>
    <row r="120" spans="1:8" x14ac:dyDescent="0.2">
      <c r="A120">
        <v>0.1</v>
      </c>
      <c r="B120">
        <f>IF(A120&gt;0.5,1,0)</f>
        <v>0</v>
      </c>
      <c r="C120">
        <v>0.66666999999999998</v>
      </c>
      <c r="D120">
        <v>0.70833000000000002</v>
      </c>
      <c r="E120">
        <v>3.3435999999999999</v>
      </c>
      <c r="F120">
        <v>0.90817000000000003</v>
      </c>
      <c r="G120">
        <v>5.4874999999999998</v>
      </c>
      <c r="H120">
        <v>0.63227</v>
      </c>
    </row>
    <row r="121" spans="1:8" x14ac:dyDescent="0.2">
      <c r="A121">
        <v>0.41249999999999998</v>
      </c>
      <c r="B121">
        <f>IF(A121&gt;0.5,1,0)</f>
        <v>0</v>
      </c>
      <c r="C121">
        <v>0.65</v>
      </c>
      <c r="D121">
        <v>0.72499999999999998</v>
      </c>
      <c r="E121">
        <v>2.3877999999999999</v>
      </c>
      <c r="F121">
        <v>1.6313</v>
      </c>
      <c r="G121">
        <v>11.837</v>
      </c>
      <c r="H121">
        <v>0.68722000000000005</v>
      </c>
    </row>
  </sheetData>
  <autoFilter ref="A1:H121" xr:uid="{3E247A62-B63E-1E4E-BFA7-9A278B820CFE}">
    <sortState xmlns:xlrd2="http://schemas.microsoft.com/office/spreadsheetml/2017/richdata2" ref="A2:H121">
      <sortCondition descending="1" ref="B1:B12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F410-B697-9C41-B44D-04EB5DA4E479}">
  <dimension ref="A1:K121"/>
  <sheetViews>
    <sheetView topLeftCell="A28" workbookViewId="0">
      <selection activeCell="E30" sqref="E30"/>
    </sheetView>
  </sheetViews>
  <sheetFormatPr baseColWidth="10" defaultRowHeight="16" x14ac:dyDescent="0.2"/>
  <cols>
    <col min="1" max="1" width="11.6640625" bestFit="1" customWidth="1"/>
    <col min="3" max="3" width="15" bestFit="1" customWidth="1"/>
    <col min="4" max="4" width="18.33203125" bestFit="1" customWidth="1"/>
    <col min="5" max="5" width="17.1640625" bestFit="1" customWidth="1"/>
    <col min="6" max="6" width="15.1640625" customWidth="1"/>
    <col min="7" max="8" width="18.6640625" bestFit="1" customWidth="1"/>
    <col min="9" max="10" width="13.5" bestFit="1" customWidth="1"/>
    <col min="11" max="11" width="12" bestFit="1" customWidth="1"/>
  </cols>
  <sheetData>
    <row r="1" spans="1:11" x14ac:dyDescent="0.2">
      <c r="A1" t="s">
        <v>7</v>
      </c>
      <c r="C1" t="s">
        <v>57</v>
      </c>
      <c r="D1" t="s">
        <v>60</v>
      </c>
      <c r="E1" t="s">
        <v>18</v>
      </c>
      <c r="F1" t="s">
        <v>9</v>
      </c>
    </row>
    <row r="2" spans="1:11" x14ac:dyDescent="0.2">
      <c r="A2">
        <v>1</v>
      </c>
      <c r="B2">
        <v>0.5</v>
      </c>
      <c r="C2">
        <f>IF(A2&gt;0.5,1,0)</f>
        <v>1</v>
      </c>
      <c r="D2">
        <f t="shared" ref="D2:D33" si="0">1-A2</f>
        <v>0</v>
      </c>
      <c r="E2">
        <v>50</v>
      </c>
      <c r="F2">
        <v>2.9832999999999998</v>
      </c>
      <c r="I2" t="s">
        <v>39</v>
      </c>
      <c r="J2" t="s">
        <v>40</v>
      </c>
      <c r="K2" t="s">
        <v>105</v>
      </c>
    </row>
    <row r="3" spans="1:11" x14ac:dyDescent="0.2">
      <c r="A3">
        <v>0.75</v>
      </c>
      <c r="B3">
        <v>0.5</v>
      </c>
      <c r="C3">
        <f t="shared" ref="C3:C33" si="1">IF(A3&gt;0.5,1,0)</f>
        <v>1</v>
      </c>
      <c r="D3">
        <f t="shared" si="0"/>
        <v>0.25</v>
      </c>
      <c r="E3">
        <v>25</v>
      </c>
      <c r="F3">
        <v>4.6538000000000004</v>
      </c>
      <c r="H3" t="s">
        <v>61</v>
      </c>
      <c r="I3">
        <f>AVERAGE(A2:A121)</f>
        <v>0.5968749999999996</v>
      </c>
      <c r="J3">
        <f>_xlfn.STDEV.S(A2:A121)/SQRT(COUNT(A2:A121))</f>
        <v>2.7019795918892565E-2</v>
      </c>
      <c r="K3">
        <f>_xlfn.STDEV.S(A2:A121)</f>
        <v>0.29598703447926972</v>
      </c>
    </row>
    <row r="4" spans="1:11" x14ac:dyDescent="0.2">
      <c r="A4">
        <v>0.86250000000000004</v>
      </c>
      <c r="B4">
        <v>0.5</v>
      </c>
      <c r="C4">
        <f t="shared" si="1"/>
        <v>1</v>
      </c>
      <c r="D4">
        <f t="shared" si="0"/>
        <v>0.13749999999999996</v>
      </c>
      <c r="E4">
        <v>36.25</v>
      </c>
      <c r="F4">
        <v>8.9236000000000004</v>
      </c>
      <c r="H4" t="s">
        <v>62</v>
      </c>
      <c r="I4">
        <f>AVERAGE(D2:D121)</f>
        <v>0.40312499999999996</v>
      </c>
      <c r="J4">
        <f>_xlfn.STDEV.S(D2:D121)/SQRT(COUNT(D2:D121))</f>
        <v>2.701979591889251E-2</v>
      </c>
      <c r="K4">
        <f>_xlfn.STDEV.S(D2:D121)</f>
        <v>0.29598703447926911</v>
      </c>
    </row>
    <row r="5" spans="1:11" x14ac:dyDescent="0.2">
      <c r="A5">
        <v>0.92500000000000004</v>
      </c>
      <c r="B5">
        <v>0.5</v>
      </c>
      <c r="C5">
        <f t="shared" si="1"/>
        <v>1</v>
      </c>
      <c r="D5">
        <f t="shared" si="0"/>
        <v>7.4999999999999956E-2</v>
      </c>
      <c r="E5">
        <v>42.5</v>
      </c>
      <c r="F5">
        <v>7.7037000000000004</v>
      </c>
    </row>
    <row r="6" spans="1:11" x14ac:dyDescent="0.2">
      <c r="A6">
        <v>0.77500000000000002</v>
      </c>
      <c r="B6">
        <v>0.5</v>
      </c>
      <c r="C6">
        <f t="shared" si="1"/>
        <v>1</v>
      </c>
      <c r="D6">
        <f t="shared" si="0"/>
        <v>0.22499999999999998</v>
      </c>
      <c r="E6">
        <v>27.5</v>
      </c>
      <c r="F6">
        <v>1.8403</v>
      </c>
    </row>
    <row r="7" spans="1:11" x14ac:dyDescent="0.2">
      <c r="A7">
        <v>0.88749999999999996</v>
      </c>
      <c r="B7">
        <v>0.5</v>
      </c>
      <c r="C7">
        <f t="shared" si="1"/>
        <v>1</v>
      </c>
      <c r="D7">
        <f t="shared" si="0"/>
        <v>0.11250000000000004</v>
      </c>
      <c r="E7">
        <v>38.75</v>
      </c>
      <c r="F7">
        <v>5.3648999999999996</v>
      </c>
      <c r="H7" t="s">
        <v>39</v>
      </c>
      <c r="I7">
        <f>AVERAGE(A2:A121)</f>
        <v>0.5968749999999996</v>
      </c>
    </row>
    <row r="8" spans="1:11" x14ac:dyDescent="0.2">
      <c r="A8">
        <v>0.9375</v>
      </c>
      <c r="B8">
        <v>0.5</v>
      </c>
      <c r="C8">
        <f t="shared" si="1"/>
        <v>1</v>
      </c>
      <c r="D8">
        <f t="shared" si="0"/>
        <v>6.25E-2</v>
      </c>
      <c r="E8">
        <v>43.75</v>
      </c>
      <c r="F8">
        <v>8.5481999999999996</v>
      </c>
      <c r="H8" t="s">
        <v>55</v>
      </c>
      <c r="I8" s="3">
        <f>_xlfn.T.TEST(A2:A121,B2:B121,2,1)</f>
        <v>4.8933914137164745E-4</v>
      </c>
    </row>
    <row r="9" spans="1:11" x14ac:dyDescent="0.2">
      <c r="A9">
        <v>0.76249999999999996</v>
      </c>
      <c r="B9">
        <v>0.5</v>
      </c>
      <c r="C9">
        <f t="shared" si="1"/>
        <v>1</v>
      </c>
      <c r="D9">
        <f t="shared" si="0"/>
        <v>0.23750000000000004</v>
      </c>
      <c r="E9">
        <v>26.25</v>
      </c>
      <c r="F9">
        <v>14.9886</v>
      </c>
      <c r="H9" t="s">
        <v>56</v>
      </c>
      <c r="I9">
        <f>COUNTIF(A2:A121,"&gt;0.5")</f>
        <v>71</v>
      </c>
    </row>
    <row r="10" spans="1:11" x14ac:dyDescent="0.2">
      <c r="A10">
        <v>0.98750000000000004</v>
      </c>
      <c r="B10">
        <v>0.5</v>
      </c>
      <c r="C10">
        <f t="shared" si="1"/>
        <v>1</v>
      </c>
      <c r="D10">
        <f t="shared" si="0"/>
        <v>1.2499999999999956E-2</v>
      </c>
      <c r="E10">
        <v>48.75</v>
      </c>
      <c r="F10">
        <v>13.418200000000001</v>
      </c>
      <c r="H10" t="s">
        <v>58</v>
      </c>
      <c r="I10">
        <f>_xlfn.BINOM.DIST(71,120,0.5,FALSE)</f>
        <v>9.72805718796633E-3</v>
      </c>
    </row>
    <row r="11" spans="1:11" x14ac:dyDescent="0.2">
      <c r="A11">
        <v>0.96250000000000002</v>
      </c>
      <c r="B11">
        <v>0.5</v>
      </c>
      <c r="C11">
        <f t="shared" si="1"/>
        <v>1</v>
      </c>
      <c r="D11">
        <f t="shared" si="0"/>
        <v>3.7499999999999978E-2</v>
      </c>
      <c r="E11">
        <v>46.25</v>
      </c>
      <c r="F11">
        <v>10.3254</v>
      </c>
      <c r="H11" t="s">
        <v>106</v>
      </c>
      <c r="I11" s="3">
        <v>0.65459000000000001</v>
      </c>
    </row>
    <row r="12" spans="1:11" x14ac:dyDescent="0.2">
      <c r="A12">
        <v>0.71250000000000002</v>
      </c>
      <c r="B12">
        <v>0.5</v>
      </c>
      <c r="C12">
        <f t="shared" si="1"/>
        <v>1</v>
      </c>
      <c r="D12">
        <f t="shared" si="0"/>
        <v>0.28749999999999998</v>
      </c>
      <c r="E12">
        <v>21.25</v>
      </c>
      <c r="F12">
        <v>6.5164999999999997</v>
      </c>
    </row>
    <row r="13" spans="1:11" x14ac:dyDescent="0.2">
      <c r="A13">
        <v>0.85</v>
      </c>
      <c r="B13">
        <v>0.5</v>
      </c>
      <c r="C13">
        <f t="shared" si="1"/>
        <v>1</v>
      </c>
      <c r="D13">
        <f t="shared" si="0"/>
        <v>0.15000000000000002</v>
      </c>
      <c r="E13">
        <v>35</v>
      </c>
      <c r="F13">
        <v>8.7929999999999993</v>
      </c>
    </row>
    <row r="14" spans="1:11" x14ac:dyDescent="0.2">
      <c r="A14">
        <v>0.91249999999999998</v>
      </c>
      <c r="B14">
        <v>0.5</v>
      </c>
      <c r="C14">
        <f t="shared" si="1"/>
        <v>1</v>
      </c>
      <c r="D14">
        <f t="shared" si="0"/>
        <v>8.7500000000000022E-2</v>
      </c>
      <c r="E14">
        <v>41.25</v>
      </c>
      <c r="F14">
        <v>12.5686</v>
      </c>
    </row>
    <row r="15" spans="1:11" x14ac:dyDescent="0.2">
      <c r="A15">
        <v>0.88749999999999996</v>
      </c>
      <c r="B15">
        <v>0.5</v>
      </c>
      <c r="C15">
        <f t="shared" si="1"/>
        <v>1</v>
      </c>
      <c r="D15">
        <f t="shared" si="0"/>
        <v>0.11250000000000004</v>
      </c>
      <c r="E15">
        <v>38.75</v>
      </c>
      <c r="F15">
        <v>3.2667999999999999</v>
      </c>
    </row>
    <row r="16" spans="1:11" x14ac:dyDescent="0.2">
      <c r="A16">
        <v>1</v>
      </c>
      <c r="B16">
        <v>0.5</v>
      </c>
      <c r="C16">
        <f t="shared" si="1"/>
        <v>1</v>
      </c>
      <c r="D16">
        <f t="shared" si="0"/>
        <v>0</v>
      </c>
      <c r="E16">
        <v>50</v>
      </c>
      <c r="F16">
        <v>2.9036</v>
      </c>
    </row>
    <row r="17" spans="1:6" x14ac:dyDescent="0.2">
      <c r="A17">
        <v>0.6</v>
      </c>
      <c r="B17">
        <v>0.5</v>
      </c>
      <c r="C17">
        <f t="shared" si="1"/>
        <v>1</v>
      </c>
      <c r="D17">
        <f t="shared" si="0"/>
        <v>0.4</v>
      </c>
      <c r="E17">
        <v>10</v>
      </c>
      <c r="F17">
        <v>6.7111000000000001</v>
      </c>
    </row>
    <row r="18" spans="1:6" x14ac:dyDescent="0.2">
      <c r="A18">
        <v>0.97499999999999998</v>
      </c>
      <c r="B18">
        <v>0.5</v>
      </c>
      <c r="C18">
        <f t="shared" si="1"/>
        <v>1</v>
      </c>
      <c r="D18">
        <f t="shared" si="0"/>
        <v>2.5000000000000022E-2</v>
      </c>
      <c r="E18">
        <v>47.5</v>
      </c>
      <c r="F18">
        <v>5.5522999999999998</v>
      </c>
    </row>
    <row r="19" spans="1:6" x14ac:dyDescent="0.2">
      <c r="A19">
        <v>0.98750000000000004</v>
      </c>
      <c r="B19">
        <v>0.5</v>
      </c>
      <c r="C19">
        <f t="shared" si="1"/>
        <v>1</v>
      </c>
      <c r="D19">
        <f t="shared" si="0"/>
        <v>1.2499999999999956E-2</v>
      </c>
      <c r="E19">
        <v>48.75</v>
      </c>
      <c r="F19">
        <v>7.2302999999999997</v>
      </c>
    </row>
    <row r="20" spans="1:6" x14ac:dyDescent="0.2">
      <c r="A20">
        <v>0.9375</v>
      </c>
      <c r="B20">
        <v>0.5</v>
      </c>
      <c r="C20">
        <f t="shared" si="1"/>
        <v>1</v>
      </c>
      <c r="D20">
        <f t="shared" si="0"/>
        <v>6.25E-2</v>
      </c>
      <c r="E20">
        <v>43.75</v>
      </c>
      <c r="F20">
        <v>9.1533999999999995</v>
      </c>
    </row>
    <row r="21" spans="1:6" x14ac:dyDescent="0.2">
      <c r="A21">
        <v>0.53749999999999998</v>
      </c>
      <c r="B21">
        <v>0.5</v>
      </c>
      <c r="C21">
        <f t="shared" si="1"/>
        <v>1</v>
      </c>
      <c r="D21">
        <f t="shared" si="0"/>
        <v>0.46250000000000002</v>
      </c>
      <c r="E21">
        <v>3.75</v>
      </c>
      <c r="F21">
        <v>6.3875000000000002</v>
      </c>
    </row>
    <row r="22" spans="1:6" x14ac:dyDescent="0.2">
      <c r="A22">
        <v>0.57499999999999996</v>
      </c>
      <c r="B22">
        <v>0.5</v>
      </c>
      <c r="C22">
        <f t="shared" si="1"/>
        <v>1</v>
      </c>
      <c r="D22">
        <f t="shared" si="0"/>
        <v>0.42500000000000004</v>
      </c>
      <c r="E22">
        <v>7.5</v>
      </c>
      <c r="F22">
        <v>4.3780000000000001</v>
      </c>
    </row>
    <row r="23" spans="1:6" x14ac:dyDescent="0.2">
      <c r="A23">
        <v>0.65</v>
      </c>
      <c r="B23">
        <v>0.5</v>
      </c>
      <c r="C23">
        <f t="shared" si="1"/>
        <v>1</v>
      </c>
      <c r="D23">
        <f t="shared" si="0"/>
        <v>0.35</v>
      </c>
      <c r="E23">
        <v>15</v>
      </c>
      <c r="F23">
        <v>5.4181999999999997</v>
      </c>
    </row>
    <row r="24" spans="1:6" x14ac:dyDescent="0.2">
      <c r="A24">
        <v>0.57499999999999996</v>
      </c>
      <c r="B24">
        <v>0.5</v>
      </c>
      <c r="C24">
        <f t="shared" si="1"/>
        <v>1</v>
      </c>
      <c r="D24">
        <f t="shared" si="0"/>
        <v>0.42500000000000004</v>
      </c>
      <c r="E24">
        <v>7.5</v>
      </c>
      <c r="F24">
        <v>3.5882000000000001</v>
      </c>
    </row>
    <row r="25" spans="1:6" x14ac:dyDescent="0.2">
      <c r="A25">
        <v>0.97499999999999998</v>
      </c>
      <c r="B25">
        <v>0.5</v>
      </c>
      <c r="C25">
        <f t="shared" si="1"/>
        <v>1</v>
      </c>
      <c r="D25">
        <f t="shared" si="0"/>
        <v>2.5000000000000022E-2</v>
      </c>
      <c r="E25">
        <v>47.5</v>
      </c>
      <c r="F25">
        <v>4.0547000000000004</v>
      </c>
    </row>
    <row r="26" spans="1:6" x14ac:dyDescent="0.2">
      <c r="A26">
        <v>0.82499999999999996</v>
      </c>
      <c r="B26">
        <v>0.5</v>
      </c>
      <c r="C26">
        <f t="shared" si="1"/>
        <v>1</v>
      </c>
      <c r="D26">
        <f t="shared" si="0"/>
        <v>0.17500000000000004</v>
      </c>
      <c r="E26">
        <v>32.5</v>
      </c>
      <c r="F26">
        <v>0.88095000000000001</v>
      </c>
    </row>
    <row r="27" spans="1:6" x14ac:dyDescent="0.2">
      <c r="A27">
        <v>0.95</v>
      </c>
      <c r="B27">
        <v>0.5</v>
      </c>
      <c r="C27">
        <f t="shared" si="1"/>
        <v>1</v>
      </c>
      <c r="D27">
        <f t="shared" si="0"/>
        <v>5.0000000000000044E-2</v>
      </c>
      <c r="E27">
        <v>45</v>
      </c>
      <c r="F27">
        <v>8.5164000000000009</v>
      </c>
    </row>
    <row r="28" spans="1:6" x14ac:dyDescent="0.2">
      <c r="A28">
        <v>0.88749999999999996</v>
      </c>
      <c r="B28">
        <v>0.5</v>
      </c>
      <c r="C28">
        <f t="shared" si="1"/>
        <v>1</v>
      </c>
      <c r="D28">
        <f t="shared" si="0"/>
        <v>0.11250000000000004</v>
      </c>
      <c r="E28">
        <v>38.75</v>
      </c>
      <c r="F28">
        <v>0.12605</v>
      </c>
    </row>
    <row r="29" spans="1:6" x14ac:dyDescent="0.2">
      <c r="A29">
        <v>0.58750000000000002</v>
      </c>
      <c r="B29">
        <v>0.5</v>
      </c>
      <c r="C29">
        <f t="shared" si="1"/>
        <v>1</v>
      </c>
      <c r="D29">
        <f t="shared" si="0"/>
        <v>0.41249999999999998</v>
      </c>
      <c r="E29">
        <v>8.75</v>
      </c>
      <c r="F29">
        <v>5.3522999999999996</v>
      </c>
    </row>
    <row r="30" spans="1:6" x14ac:dyDescent="0.2">
      <c r="A30">
        <v>0.61250000000000004</v>
      </c>
      <c r="B30">
        <v>0.5</v>
      </c>
      <c r="C30">
        <f t="shared" si="1"/>
        <v>1</v>
      </c>
      <c r="D30">
        <f t="shared" si="0"/>
        <v>0.38749999999999996</v>
      </c>
      <c r="E30">
        <v>11.25</v>
      </c>
      <c r="F30">
        <v>6.7545999999999999</v>
      </c>
    </row>
    <row r="31" spans="1:6" x14ac:dyDescent="0.2">
      <c r="A31">
        <v>0.82499999999999996</v>
      </c>
      <c r="B31">
        <v>0.5</v>
      </c>
      <c r="C31">
        <f t="shared" si="1"/>
        <v>1</v>
      </c>
      <c r="D31">
        <f t="shared" si="0"/>
        <v>0.17500000000000004</v>
      </c>
      <c r="E31">
        <v>32.5</v>
      </c>
      <c r="F31">
        <v>7.4931000000000001</v>
      </c>
    </row>
    <row r="32" spans="1:6" x14ac:dyDescent="0.2">
      <c r="A32">
        <v>0.92500000000000004</v>
      </c>
      <c r="B32">
        <v>0.5</v>
      </c>
      <c r="C32">
        <f t="shared" si="1"/>
        <v>1</v>
      </c>
      <c r="D32">
        <f t="shared" si="0"/>
        <v>7.4999999999999956E-2</v>
      </c>
      <c r="E32">
        <v>42.5</v>
      </c>
      <c r="F32">
        <v>6.4920999999999998</v>
      </c>
    </row>
    <row r="33" spans="1:11" x14ac:dyDescent="0.2">
      <c r="A33">
        <v>0.57499999999999996</v>
      </c>
      <c r="B33">
        <v>0.5</v>
      </c>
      <c r="C33">
        <f t="shared" si="1"/>
        <v>1</v>
      </c>
      <c r="D33">
        <f t="shared" si="0"/>
        <v>0.42500000000000004</v>
      </c>
      <c r="E33">
        <v>7.5</v>
      </c>
      <c r="F33">
        <v>2.2048000000000001</v>
      </c>
    </row>
    <row r="34" spans="1:11" x14ac:dyDescent="0.2">
      <c r="A34">
        <v>0.98750000000000004</v>
      </c>
      <c r="B34">
        <v>0.5</v>
      </c>
      <c r="C34">
        <f t="shared" ref="C34:C65" si="2">IF(A34&gt;0.5,1,0)</f>
        <v>1</v>
      </c>
      <c r="D34">
        <f t="shared" ref="D34:D65" si="3">1-A34</f>
        <v>1.2499999999999956E-2</v>
      </c>
      <c r="E34">
        <v>48.75</v>
      </c>
      <c r="F34">
        <v>7.8464</v>
      </c>
    </row>
    <row r="35" spans="1:11" x14ac:dyDescent="0.2">
      <c r="A35">
        <v>0.88749999999999996</v>
      </c>
      <c r="B35">
        <v>0.5</v>
      </c>
      <c r="C35">
        <f t="shared" si="2"/>
        <v>1</v>
      </c>
      <c r="D35">
        <f t="shared" si="3"/>
        <v>0.11250000000000004</v>
      </c>
      <c r="E35">
        <v>38.75</v>
      </c>
      <c r="F35">
        <v>7.73</v>
      </c>
    </row>
    <row r="36" spans="1:11" x14ac:dyDescent="0.2">
      <c r="A36">
        <v>0.76249999999999996</v>
      </c>
      <c r="B36">
        <v>0.5</v>
      </c>
      <c r="C36">
        <f t="shared" si="2"/>
        <v>1</v>
      </c>
      <c r="D36">
        <f t="shared" si="3"/>
        <v>0.23750000000000004</v>
      </c>
      <c r="E36">
        <v>26.25</v>
      </c>
      <c r="F36">
        <v>6</v>
      </c>
    </row>
    <row r="37" spans="1:11" x14ac:dyDescent="0.2">
      <c r="A37">
        <v>0.91249999999999998</v>
      </c>
      <c r="B37">
        <v>0.5</v>
      </c>
      <c r="C37">
        <f t="shared" si="2"/>
        <v>1</v>
      </c>
      <c r="D37">
        <f t="shared" si="3"/>
        <v>8.7500000000000022E-2</v>
      </c>
      <c r="E37">
        <v>41.25</v>
      </c>
      <c r="F37">
        <v>1.4801</v>
      </c>
      <c r="I37" t="s">
        <v>39</v>
      </c>
      <c r="J37" t="s">
        <v>40</v>
      </c>
      <c r="K37" t="s">
        <v>105</v>
      </c>
    </row>
    <row r="38" spans="1:11" x14ac:dyDescent="0.2">
      <c r="A38">
        <v>0.53749999999999998</v>
      </c>
      <c r="B38">
        <v>0.5</v>
      </c>
      <c r="C38">
        <f t="shared" si="2"/>
        <v>1</v>
      </c>
      <c r="D38">
        <f t="shared" si="3"/>
        <v>0.46250000000000002</v>
      </c>
      <c r="E38">
        <v>3.75</v>
      </c>
      <c r="F38">
        <v>1.7142999999999999</v>
      </c>
      <c r="H38" t="s">
        <v>61</v>
      </c>
      <c r="I38">
        <f>AVERAGEIF(C2:C121,1,E2:E121)</f>
        <v>30.211267605633804</v>
      </c>
      <c r="J38">
        <f>_xlfn.STDEV.S(E2:E72)/SQRT(COUNT(E2:E72))</f>
        <v>1.9545878540650585</v>
      </c>
      <c r="K38">
        <f>_xlfn.STDEV.S(E2:E72)</f>
        <v>16.46965000318356</v>
      </c>
    </row>
    <row r="39" spans="1:11" x14ac:dyDescent="0.2">
      <c r="A39">
        <v>0.58750000000000002</v>
      </c>
      <c r="B39">
        <v>0.5</v>
      </c>
      <c r="C39">
        <f t="shared" si="2"/>
        <v>1</v>
      </c>
      <c r="D39">
        <f t="shared" si="3"/>
        <v>0.41249999999999998</v>
      </c>
      <c r="E39">
        <v>8.75</v>
      </c>
      <c r="F39">
        <v>9.3289000000000009</v>
      </c>
      <c r="H39" t="s">
        <v>62</v>
      </c>
      <c r="I39">
        <f>AVERAGEIF(C2:C121,0,E2:E121)</f>
        <v>20.051020408163264</v>
      </c>
      <c r="J39">
        <f>_xlfn.STDEV.S(E73:E121)/SQRT(COUNT(E73:E121))</f>
        <v>2.2611094261780407</v>
      </c>
      <c r="K39">
        <f>_xlfn.STDEV.S(E73:E121)</f>
        <v>15.827765983246284</v>
      </c>
    </row>
    <row r="40" spans="1:11" x14ac:dyDescent="0.2">
      <c r="A40">
        <v>0.95</v>
      </c>
      <c r="B40">
        <v>0.5</v>
      </c>
      <c r="C40">
        <f t="shared" si="2"/>
        <v>1</v>
      </c>
      <c r="D40">
        <f t="shared" si="3"/>
        <v>5.0000000000000044E-2</v>
      </c>
      <c r="E40">
        <v>45</v>
      </c>
      <c r="F40">
        <v>0.19083</v>
      </c>
      <c r="H40" t="s">
        <v>59</v>
      </c>
      <c r="I40" s="3">
        <f>_xlfn.T.TEST(E2:E72,E73:E121,2,3)</f>
        <v>9.5279832694773216E-4</v>
      </c>
    </row>
    <row r="41" spans="1:11" x14ac:dyDescent="0.2">
      <c r="A41">
        <v>0.625</v>
      </c>
      <c r="B41">
        <v>0.5</v>
      </c>
      <c r="C41">
        <f t="shared" si="2"/>
        <v>1</v>
      </c>
      <c r="D41">
        <f t="shared" si="3"/>
        <v>0.375</v>
      </c>
      <c r="E41">
        <v>12.5</v>
      </c>
      <c r="F41">
        <v>8.8421000000000003</v>
      </c>
    </row>
    <row r="42" spans="1:11" x14ac:dyDescent="0.2">
      <c r="A42">
        <v>0.58750000000000002</v>
      </c>
      <c r="B42">
        <v>0.5</v>
      </c>
      <c r="C42">
        <f t="shared" si="2"/>
        <v>1</v>
      </c>
      <c r="D42">
        <f t="shared" si="3"/>
        <v>0.41249999999999998</v>
      </c>
      <c r="E42">
        <v>8.75</v>
      </c>
      <c r="F42">
        <v>3.371</v>
      </c>
    </row>
    <row r="43" spans="1:11" x14ac:dyDescent="0.2">
      <c r="A43">
        <v>0.53749999999999998</v>
      </c>
      <c r="B43">
        <v>0.5</v>
      </c>
      <c r="C43">
        <f t="shared" si="2"/>
        <v>1</v>
      </c>
      <c r="D43">
        <f t="shared" si="3"/>
        <v>0.46250000000000002</v>
      </c>
      <c r="E43">
        <v>3.75</v>
      </c>
      <c r="F43">
        <v>1.5209999999999999</v>
      </c>
    </row>
    <row r="44" spans="1:11" x14ac:dyDescent="0.2">
      <c r="A44">
        <v>0.52500000000000002</v>
      </c>
      <c r="B44">
        <v>0.5</v>
      </c>
      <c r="C44">
        <f t="shared" si="2"/>
        <v>1</v>
      </c>
      <c r="D44">
        <f t="shared" si="3"/>
        <v>0.47499999999999998</v>
      </c>
      <c r="E44">
        <v>2.5</v>
      </c>
      <c r="F44">
        <v>4.1360999999999999</v>
      </c>
    </row>
    <row r="45" spans="1:11" x14ac:dyDescent="0.2">
      <c r="A45">
        <v>0.58750000000000002</v>
      </c>
      <c r="B45">
        <v>0.5</v>
      </c>
      <c r="C45">
        <f t="shared" si="2"/>
        <v>1</v>
      </c>
      <c r="D45">
        <f t="shared" si="3"/>
        <v>0.41249999999999998</v>
      </c>
      <c r="E45">
        <v>8.75</v>
      </c>
      <c r="F45">
        <v>10.321099999999999</v>
      </c>
    </row>
    <row r="46" spans="1:11" x14ac:dyDescent="0.2">
      <c r="A46">
        <v>0.85</v>
      </c>
      <c r="B46">
        <v>0.5</v>
      </c>
      <c r="C46">
        <f t="shared" si="2"/>
        <v>1</v>
      </c>
      <c r="D46">
        <f t="shared" si="3"/>
        <v>0.15000000000000002</v>
      </c>
      <c r="E46">
        <v>35</v>
      </c>
      <c r="F46">
        <v>7.5519999999999996</v>
      </c>
    </row>
    <row r="47" spans="1:11" x14ac:dyDescent="0.2">
      <c r="A47">
        <v>1</v>
      </c>
      <c r="B47">
        <v>0.5</v>
      </c>
      <c r="C47">
        <f t="shared" si="2"/>
        <v>1</v>
      </c>
      <c r="D47">
        <f t="shared" si="3"/>
        <v>0</v>
      </c>
      <c r="E47">
        <v>50</v>
      </c>
      <c r="F47">
        <v>9.5777999999999999</v>
      </c>
    </row>
    <row r="48" spans="1:11" x14ac:dyDescent="0.2">
      <c r="A48">
        <v>0.91249999999999998</v>
      </c>
      <c r="B48">
        <v>0.5</v>
      </c>
      <c r="C48">
        <f t="shared" si="2"/>
        <v>1</v>
      </c>
      <c r="D48">
        <f t="shared" si="3"/>
        <v>8.7500000000000022E-2</v>
      </c>
      <c r="E48">
        <v>41.25</v>
      </c>
      <c r="F48">
        <v>9.8556000000000008</v>
      </c>
    </row>
    <row r="49" spans="1:6" x14ac:dyDescent="0.2">
      <c r="A49">
        <v>0.91249999999999998</v>
      </c>
      <c r="B49">
        <v>0.5</v>
      </c>
      <c r="C49">
        <f t="shared" si="2"/>
        <v>1</v>
      </c>
      <c r="D49">
        <f t="shared" si="3"/>
        <v>8.7500000000000022E-2</v>
      </c>
      <c r="E49">
        <v>41.25</v>
      </c>
      <c r="F49">
        <v>1.48</v>
      </c>
    </row>
    <row r="50" spans="1:6" x14ac:dyDescent="0.2">
      <c r="A50">
        <v>0.96250000000000002</v>
      </c>
      <c r="B50">
        <v>0.5</v>
      </c>
      <c r="C50">
        <f t="shared" si="2"/>
        <v>1</v>
      </c>
      <c r="D50">
        <f t="shared" si="3"/>
        <v>3.7499999999999978E-2</v>
      </c>
      <c r="E50">
        <v>46.25</v>
      </c>
      <c r="F50">
        <v>11.528600000000001</v>
      </c>
    </row>
    <row r="51" spans="1:6" x14ac:dyDescent="0.2">
      <c r="A51">
        <v>0.67500000000000004</v>
      </c>
      <c r="B51">
        <v>0.5</v>
      </c>
      <c r="C51">
        <f t="shared" si="2"/>
        <v>1</v>
      </c>
      <c r="D51">
        <f t="shared" si="3"/>
        <v>0.32499999999999996</v>
      </c>
      <c r="E51">
        <v>17.5</v>
      </c>
      <c r="F51">
        <v>7.7732999999999999</v>
      </c>
    </row>
    <row r="52" spans="1:6" x14ac:dyDescent="0.2">
      <c r="A52">
        <v>0.92500000000000004</v>
      </c>
      <c r="B52">
        <v>0.5</v>
      </c>
      <c r="C52">
        <f t="shared" si="2"/>
        <v>1</v>
      </c>
      <c r="D52">
        <f t="shared" si="3"/>
        <v>7.4999999999999956E-2</v>
      </c>
      <c r="E52">
        <v>42.5</v>
      </c>
      <c r="F52">
        <v>8.2202999999999999</v>
      </c>
    </row>
    <row r="53" spans="1:6" x14ac:dyDescent="0.2">
      <c r="A53">
        <v>1</v>
      </c>
      <c r="B53">
        <v>0.5</v>
      </c>
      <c r="C53">
        <f t="shared" si="2"/>
        <v>1</v>
      </c>
      <c r="D53">
        <f t="shared" si="3"/>
        <v>0</v>
      </c>
      <c r="E53">
        <v>50</v>
      </c>
      <c r="F53">
        <v>4.5221999999999998</v>
      </c>
    </row>
    <row r="54" spans="1:6" x14ac:dyDescent="0.2">
      <c r="A54">
        <v>0.97499999999999998</v>
      </c>
      <c r="B54">
        <v>0.5</v>
      </c>
      <c r="C54">
        <f t="shared" si="2"/>
        <v>1</v>
      </c>
      <c r="D54">
        <f t="shared" si="3"/>
        <v>2.5000000000000022E-2</v>
      </c>
      <c r="E54">
        <v>47.5</v>
      </c>
      <c r="F54">
        <v>13.871600000000001</v>
      </c>
    </row>
    <row r="55" spans="1:6" x14ac:dyDescent="0.2">
      <c r="A55">
        <v>0.71250000000000002</v>
      </c>
      <c r="B55">
        <v>0.5</v>
      </c>
      <c r="C55">
        <f t="shared" si="2"/>
        <v>1</v>
      </c>
      <c r="D55">
        <f t="shared" si="3"/>
        <v>0.28749999999999998</v>
      </c>
      <c r="E55">
        <v>21.25</v>
      </c>
      <c r="F55">
        <v>7.8913000000000002</v>
      </c>
    </row>
    <row r="56" spans="1:6" x14ac:dyDescent="0.2">
      <c r="A56">
        <v>0.97499999999999998</v>
      </c>
      <c r="B56">
        <v>0.5</v>
      </c>
      <c r="C56">
        <f t="shared" si="2"/>
        <v>1</v>
      </c>
      <c r="D56">
        <f t="shared" si="3"/>
        <v>2.5000000000000022E-2</v>
      </c>
      <c r="E56">
        <v>47.5</v>
      </c>
      <c r="F56">
        <v>11.404999999999999</v>
      </c>
    </row>
    <row r="57" spans="1:6" x14ac:dyDescent="0.2">
      <c r="A57">
        <v>0.55000000000000004</v>
      </c>
      <c r="B57">
        <v>0.5</v>
      </c>
      <c r="C57">
        <f t="shared" si="2"/>
        <v>1</v>
      </c>
      <c r="D57">
        <f t="shared" si="3"/>
        <v>0.44999999999999996</v>
      </c>
      <c r="E57">
        <v>5</v>
      </c>
      <c r="F57">
        <v>13.453900000000001</v>
      </c>
    </row>
    <row r="58" spans="1:6" x14ac:dyDescent="0.2">
      <c r="A58">
        <v>0.9</v>
      </c>
      <c r="B58">
        <v>0.5</v>
      </c>
      <c r="C58">
        <f t="shared" si="2"/>
        <v>1</v>
      </c>
      <c r="D58">
        <f t="shared" si="3"/>
        <v>9.9999999999999978E-2</v>
      </c>
      <c r="E58">
        <v>40</v>
      </c>
      <c r="F58">
        <v>5.8521000000000001</v>
      </c>
    </row>
    <row r="59" spans="1:6" x14ac:dyDescent="0.2">
      <c r="A59">
        <v>1</v>
      </c>
      <c r="B59">
        <v>0.5</v>
      </c>
      <c r="C59">
        <f t="shared" si="2"/>
        <v>1</v>
      </c>
      <c r="D59">
        <f t="shared" si="3"/>
        <v>0</v>
      </c>
      <c r="E59">
        <v>50</v>
      </c>
      <c r="F59">
        <v>7.9829999999999997</v>
      </c>
    </row>
    <row r="60" spans="1:6" x14ac:dyDescent="0.2">
      <c r="A60">
        <v>0.97499999999999998</v>
      </c>
      <c r="B60">
        <v>0.5</v>
      </c>
      <c r="C60">
        <f t="shared" si="2"/>
        <v>1</v>
      </c>
      <c r="D60">
        <f t="shared" si="3"/>
        <v>2.5000000000000022E-2</v>
      </c>
      <c r="E60">
        <v>47.5</v>
      </c>
      <c r="F60">
        <v>3.5880999999999998</v>
      </c>
    </row>
    <row r="61" spans="1:6" x14ac:dyDescent="0.2">
      <c r="A61">
        <v>0.53749999999999998</v>
      </c>
      <c r="B61">
        <v>0.5</v>
      </c>
      <c r="C61">
        <f t="shared" si="2"/>
        <v>1</v>
      </c>
      <c r="D61">
        <f t="shared" si="3"/>
        <v>0.46250000000000002</v>
      </c>
      <c r="E61">
        <v>3.75</v>
      </c>
      <c r="F61">
        <v>8.2570999999999994</v>
      </c>
    </row>
    <row r="62" spans="1:6" x14ac:dyDescent="0.2">
      <c r="A62">
        <v>0.51249999999999996</v>
      </c>
      <c r="B62">
        <v>0.5</v>
      </c>
      <c r="C62">
        <f t="shared" si="2"/>
        <v>1</v>
      </c>
      <c r="D62">
        <f t="shared" si="3"/>
        <v>0.48750000000000004</v>
      </c>
      <c r="E62">
        <v>1.25</v>
      </c>
      <c r="F62">
        <v>5.2869000000000002</v>
      </c>
    </row>
    <row r="63" spans="1:6" x14ac:dyDescent="0.2">
      <c r="A63">
        <v>0.98750000000000004</v>
      </c>
      <c r="B63">
        <v>0.5</v>
      </c>
      <c r="C63">
        <f t="shared" si="2"/>
        <v>1</v>
      </c>
      <c r="D63">
        <f t="shared" si="3"/>
        <v>1.2499999999999956E-2</v>
      </c>
      <c r="E63">
        <v>48.75</v>
      </c>
      <c r="F63">
        <v>0.95640000000000003</v>
      </c>
    </row>
    <row r="64" spans="1:6" x14ac:dyDescent="0.2">
      <c r="A64">
        <v>0.9</v>
      </c>
      <c r="B64">
        <v>0.5</v>
      </c>
      <c r="C64">
        <f t="shared" si="2"/>
        <v>1</v>
      </c>
      <c r="D64">
        <f t="shared" si="3"/>
        <v>9.9999999999999978E-2</v>
      </c>
      <c r="E64">
        <v>40</v>
      </c>
      <c r="F64">
        <v>7.68</v>
      </c>
    </row>
    <row r="65" spans="1:11" x14ac:dyDescent="0.2">
      <c r="A65">
        <v>0.6</v>
      </c>
      <c r="B65">
        <v>0.5</v>
      </c>
      <c r="C65">
        <f t="shared" si="2"/>
        <v>1</v>
      </c>
      <c r="D65">
        <f t="shared" si="3"/>
        <v>0.4</v>
      </c>
      <c r="E65">
        <v>10</v>
      </c>
      <c r="F65">
        <v>15.395</v>
      </c>
    </row>
    <row r="66" spans="1:11" x14ac:dyDescent="0.2">
      <c r="A66">
        <v>0.72499999999999998</v>
      </c>
      <c r="B66">
        <v>0.5</v>
      </c>
      <c r="C66">
        <f t="shared" ref="C66:C97" si="4">IF(A66&gt;0.5,1,0)</f>
        <v>1</v>
      </c>
      <c r="D66">
        <f t="shared" ref="D66:D97" si="5">1-A66</f>
        <v>0.27500000000000002</v>
      </c>
      <c r="E66">
        <v>22.5</v>
      </c>
      <c r="F66">
        <v>5.9166999999999996</v>
      </c>
      <c r="I66" t="s">
        <v>39</v>
      </c>
      <c r="J66" t="s">
        <v>40</v>
      </c>
      <c r="K66" t="s">
        <v>105</v>
      </c>
    </row>
    <row r="67" spans="1:11" x14ac:dyDescent="0.2">
      <c r="A67">
        <v>0.65</v>
      </c>
      <c r="B67">
        <v>0.5</v>
      </c>
      <c r="C67">
        <f t="shared" si="4"/>
        <v>1</v>
      </c>
      <c r="D67">
        <f t="shared" si="5"/>
        <v>0.35</v>
      </c>
      <c r="E67">
        <v>15</v>
      </c>
      <c r="F67">
        <v>15.7585</v>
      </c>
      <c r="H67" t="s">
        <v>61</v>
      </c>
      <c r="I67">
        <f>AVERAGEIF(C2:C121,1,F2:F121)</f>
        <v>6.8845750704225344</v>
      </c>
      <c r="J67">
        <f>_xlfn.STDEV.S(F2:F72)/SQRT(COUNT(F2:F72))</f>
        <v>0.44815443762898766</v>
      </c>
      <c r="K67">
        <f>_xlfn.STDEV.S(F2:F72)</f>
        <v>3.7762164129754732</v>
      </c>
    </row>
    <row r="68" spans="1:11" x14ac:dyDescent="0.2">
      <c r="A68">
        <v>0.95</v>
      </c>
      <c r="B68">
        <v>0.5</v>
      </c>
      <c r="C68">
        <f t="shared" si="4"/>
        <v>1</v>
      </c>
      <c r="D68">
        <f t="shared" si="5"/>
        <v>5.0000000000000044E-2</v>
      </c>
      <c r="E68">
        <v>45</v>
      </c>
      <c r="F68">
        <v>10.733000000000001</v>
      </c>
      <c r="H68" t="s">
        <v>62</v>
      </c>
      <c r="I68">
        <f>AVERAGEIF(C2:C121,0,F2:F121)</f>
        <v>7.6394042857142868</v>
      </c>
      <c r="J68">
        <f>_xlfn.STDEV.S(F73:F121)/SQRT(COUNT(F73:F121))</f>
        <v>0.62715218547447293</v>
      </c>
      <c r="K68">
        <f>_xlfn.STDEV.S(F73:F121)</f>
        <v>4.3900652983213106</v>
      </c>
    </row>
    <row r="69" spans="1:11" x14ac:dyDescent="0.2">
      <c r="A69">
        <v>0.66249999999999998</v>
      </c>
      <c r="B69">
        <v>0.5</v>
      </c>
      <c r="C69">
        <f t="shared" si="4"/>
        <v>1</v>
      </c>
      <c r="D69">
        <f t="shared" si="5"/>
        <v>0.33750000000000002</v>
      </c>
      <c r="E69">
        <v>16.25</v>
      </c>
      <c r="F69">
        <v>6.8384999999999998</v>
      </c>
      <c r="H69" t="s">
        <v>59</v>
      </c>
      <c r="I69">
        <f>_xlfn.T.TEST(F2:F72,F73:F121,2,3)</f>
        <v>0.32999625829491785</v>
      </c>
    </row>
    <row r="70" spans="1:11" x14ac:dyDescent="0.2">
      <c r="A70">
        <v>0.73750000000000004</v>
      </c>
      <c r="B70">
        <v>0.5</v>
      </c>
      <c r="C70">
        <f t="shared" si="4"/>
        <v>1</v>
      </c>
      <c r="D70">
        <f t="shared" si="5"/>
        <v>0.26249999999999996</v>
      </c>
      <c r="E70">
        <v>23.75</v>
      </c>
      <c r="F70">
        <v>8.1790000000000003</v>
      </c>
    </row>
    <row r="71" spans="1:11" x14ac:dyDescent="0.2">
      <c r="A71">
        <v>0.8</v>
      </c>
      <c r="B71">
        <v>0.5</v>
      </c>
      <c r="C71">
        <f t="shared" si="4"/>
        <v>1</v>
      </c>
      <c r="D71">
        <f t="shared" si="5"/>
        <v>0.19999999999999996</v>
      </c>
      <c r="E71">
        <v>30</v>
      </c>
      <c r="F71">
        <v>10.666700000000001</v>
      </c>
    </row>
    <row r="72" spans="1:11" x14ac:dyDescent="0.2">
      <c r="A72">
        <v>0.86250000000000004</v>
      </c>
      <c r="B72">
        <v>0.5</v>
      </c>
      <c r="C72">
        <f t="shared" si="4"/>
        <v>1</v>
      </c>
      <c r="D72">
        <f t="shared" si="5"/>
        <v>0.13749999999999996</v>
      </c>
      <c r="E72">
        <v>36.25</v>
      </c>
      <c r="F72">
        <v>3.0078999999999998</v>
      </c>
    </row>
    <row r="73" spans="1:11" x14ac:dyDescent="0.2">
      <c r="A73">
        <v>0.21249999999999999</v>
      </c>
      <c r="B73">
        <v>0.5</v>
      </c>
      <c r="C73">
        <f t="shared" si="4"/>
        <v>0</v>
      </c>
      <c r="D73">
        <f t="shared" si="5"/>
        <v>0.78749999999999998</v>
      </c>
      <c r="E73">
        <v>28.75</v>
      </c>
      <c r="F73">
        <v>9.2268000000000008</v>
      </c>
    </row>
    <row r="74" spans="1:11" x14ac:dyDescent="0.2">
      <c r="A74">
        <v>0.35</v>
      </c>
      <c r="B74">
        <v>0.5</v>
      </c>
      <c r="C74">
        <f t="shared" si="4"/>
        <v>0</v>
      </c>
      <c r="D74">
        <f t="shared" si="5"/>
        <v>0.65</v>
      </c>
      <c r="E74">
        <v>15</v>
      </c>
      <c r="F74">
        <v>11.4442</v>
      </c>
    </row>
    <row r="75" spans="1:11" x14ac:dyDescent="0.2">
      <c r="A75">
        <v>0.45</v>
      </c>
      <c r="B75">
        <v>0.5</v>
      </c>
      <c r="C75">
        <f t="shared" si="4"/>
        <v>0</v>
      </c>
      <c r="D75">
        <f t="shared" si="5"/>
        <v>0.55000000000000004</v>
      </c>
      <c r="E75">
        <v>5</v>
      </c>
      <c r="F75">
        <v>2.3384999999999998</v>
      </c>
    </row>
    <row r="76" spans="1:11" x14ac:dyDescent="0.2">
      <c r="A76">
        <v>0.41249999999999998</v>
      </c>
      <c r="B76">
        <v>0.5</v>
      </c>
      <c r="C76">
        <f t="shared" si="4"/>
        <v>0</v>
      </c>
      <c r="D76">
        <f t="shared" si="5"/>
        <v>0.58750000000000002</v>
      </c>
      <c r="E76">
        <v>8.75</v>
      </c>
      <c r="F76">
        <v>4.3701999999999996</v>
      </c>
    </row>
    <row r="77" spans="1:11" x14ac:dyDescent="0.2">
      <c r="A77">
        <v>0.38750000000000001</v>
      </c>
      <c r="B77">
        <v>0.5</v>
      </c>
      <c r="C77">
        <f t="shared" si="4"/>
        <v>0</v>
      </c>
      <c r="D77">
        <f t="shared" si="5"/>
        <v>0.61250000000000004</v>
      </c>
      <c r="E77">
        <v>11.25</v>
      </c>
      <c r="F77">
        <v>4.8335999999999997</v>
      </c>
    </row>
    <row r="78" spans="1:11" x14ac:dyDescent="0.2">
      <c r="A78">
        <v>0.23749999999999999</v>
      </c>
      <c r="B78">
        <v>0.5</v>
      </c>
      <c r="C78">
        <f t="shared" si="4"/>
        <v>0</v>
      </c>
      <c r="D78">
        <f t="shared" si="5"/>
        <v>0.76249999999999996</v>
      </c>
      <c r="E78">
        <v>26.25</v>
      </c>
      <c r="F78">
        <v>12.247199999999999</v>
      </c>
    </row>
    <row r="79" spans="1:11" x14ac:dyDescent="0.2">
      <c r="A79">
        <v>0.5</v>
      </c>
      <c r="B79">
        <v>0.5</v>
      </c>
      <c r="C79">
        <f t="shared" si="4"/>
        <v>0</v>
      </c>
      <c r="D79">
        <f t="shared" si="5"/>
        <v>0.5</v>
      </c>
      <c r="E79">
        <v>0</v>
      </c>
      <c r="F79">
        <v>11.1386</v>
      </c>
    </row>
    <row r="80" spans="1:11" x14ac:dyDescent="0.2">
      <c r="A80">
        <v>0.46250000000000002</v>
      </c>
      <c r="B80">
        <v>0.5</v>
      </c>
      <c r="C80">
        <f t="shared" si="4"/>
        <v>0</v>
      </c>
      <c r="D80">
        <f t="shared" si="5"/>
        <v>0.53749999999999998</v>
      </c>
      <c r="E80">
        <v>3.75</v>
      </c>
      <c r="F80">
        <v>3.4563000000000001</v>
      </c>
    </row>
    <row r="81" spans="1:6" x14ac:dyDescent="0.2">
      <c r="A81">
        <v>0.22500000000000001</v>
      </c>
      <c r="B81">
        <v>0.5</v>
      </c>
      <c r="C81">
        <f t="shared" si="4"/>
        <v>0</v>
      </c>
      <c r="D81">
        <f t="shared" si="5"/>
        <v>0.77500000000000002</v>
      </c>
      <c r="E81">
        <v>27.5</v>
      </c>
      <c r="F81">
        <v>10.703200000000001</v>
      </c>
    </row>
    <row r="82" spans="1:6" x14ac:dyDescent="0.2">
      <c r="A82">
        <v>0.35</v>
      </c>
      <c r="B82">
        <v>0.5</v>
      </c>
      <c r="C82">
        <f t="shared" si="4"/>
        <v>0</v>
      </c>
      <c r="D82">
        <f t="shared" si="5"/>
        <v>0.65</v>
      </c>
      <c r="E82">
        <v>15</v>
      </c>
      <c r="F82">
        <v>0.35375000000000001</v>
      </c>
    </row>
    <row r="83" spans="1:6" x14ac:dyDescent="0.2">
      <c r="A83">
        <v>0.42499999999999999</v>
      </c>
      <c r="B83">
        <v>0.5</v>
      </c>
      <c r="C83">
        <f t="shared" si="4"/>
        <v>0</v>
      </c>
      <c r="D83">
        <f t="shared" si="5"/>
        <v>0.57499999999999996</v>
      </c>
      <c r="E83">
        <v>7.5</v>
      </c>
      <c r="F83">
        <v>7.8194999999999997</v>
      </c>
    </row>
    <row r="84" spans="1:6" x14ac:dyDescent="0.2">
      <c r="A84">
        <v>0.25</v>
      </c>
      <c r="B84">
        <v>0.5</v>
      </c>
      <c r="C84">
        <f t="shared" si="4"/>
        <v>0</v>
      </c>
      <c r="D84">
        <f t="shared" si="5"/>
        <v>0.75</v>
      </c>
      <c r="E84">
        <v>25</v>
      </c>
      <c r="F84">
        <v>6.2727000000000004</v>
      </c>
    </row>
    <row r="85" spans="1:6" x14ac:dyDescent="0.2">
      <c r="A85">
        <v>0.1125</v>
      </c>
      <c r="B85">
        <v>0.5</v>
      </c>
      <c r="C85">
        <f t="shared" si="4"/>
        <v>0</v>
      </c>
      <c r="D85">
        <f t="shared" si="5"/>
        <v>0.88749999999999996</v>
      </c>
      <c r="E85">
        <v>38.75</v>
      </c>
      <c r="F85">
        <v>4.0250000000000004</v>
      </c>
    </row>
    <row r="86" spans="1:6" x14ac:dyDescent="0.2">
      <c r="A86">
        <v>0.45</v>
      </c>
      <c r="B86">
        <v>0.5</v>
      </c>
      <c r="C86">
        <f t="shared" si="4"/>
        <v>0</v>
      </c>
      <c r="D86">
        <f t="shared" si="5"/>
        <v>0.55000000000000004</v>
      </c>
      <c r="E86">
        <v>5</v>
      </c>
      <c r="F86">
        <v>15.292999999999999</v>
      </c>
    </row>
    <row r="87" spans="1:6" x14ac:dyDescent="0.2">
      <c r="A87">
        <v>0.36249999999999999</v>
      </c>
      <c r="B87">
        <v>0.5</v>
      </c>
      <c r="C87">
        <f t="shared" si="4"/>
        <v>0</v>
      </c>
      <c r="D87">
        <f t="shared" si="5"/>
        <v>0.63749999999999996</v>
      </c>
      <c r="E87">
        <v>13.75</v>
      </c>
      <c r="F87">
        <v>8.4177</v>
      </c>
    </row>
    <row r="88" spans="1:6" x14ac:dyDescent="0.2">
      <c r="A88">
        <v>0.3125</v>
      </c>
      <c r="B88">
        <v>0.5</v>
      </c>
      <c r="C88">
        <f t="shared" si="4"/>
        <v>0</v>
      </c>
      <c r="D88">
        <f t="shared" si="5"/>
        <v>0.6875</v>
      </c>
      <c r="E88">
        <v>18.75</v>
      </c>
      <c r="F88">
        <v>2.9285999999999999</v>
      </c>
    </row>
    <row r="89" spans="1:6" x14ac:dyDescent="0.2">
      <c r="A89">
        <v>0.28749999999999998</v>
      </c>
      <c r="B89">
        <v>0.5</v>
      </c>
      <c r="C89">
        <f t="shared" si="4"/>
        <v>0</v>
      </c>
      <c r="D89">
        <f t="shared" si="5"/>
        <v>0.71250000000000002</v>
      </c>
      <c r="E89">
        <v>21.25</v>
      </c>
      <c r="F89">
        <v>6.2</v>
      </c>
    </row>
    <row r="90" spans="1:6" x14ac:dyDescent="0.2">
      <c r="A90">
        <v>0.4</v>
      </c>
      <c r="B90">
        <v>0.5</v>
      </c>
      <c r="C90">
        <f t="shared" si="4"/>
        <v>0</v>
      </c>
      <c r="D90">
        <f t="shared" si="5"/>
        <v>0.6</v>
      </c>
      <c r="E90">
        <v>10</v>
      </c>
      <c r="F90">
        <v>6.0841000000000003</v>
      </c>
    </row>
    <row r="91" spans="1:6" x14ac:dyDescent="0.2">
      <c r="A91">
        <v>0.46250000000000002</v>
      </c>
      <c r="B91">
        <v>0.5</v>
      </c>
      <c r="C91">
        <f t="shared" si="4"/>
        <v>0</v>
      </c>
      <c r="D91">
        <f t="shared" si="5"/>
        <v>0.53749999999999998</v>
      </c>
      <c r="E91">
        <v>3.75</v>
      </c>
      <c r="F91">
        <v>21.495200000000001</v>
      </c>
    </row>
    <row r="92" spans="1:6" x14ac:dyDescent="0.2">
      <c r="A92">
        <v>0.33750000000000002</v>
      </c>
      <c r="B92">
        <v>0.5</v>
      </c>
      <c r="C92">
        <f t="shared" si="4"/>
        <v>0</v>
      </c>
      <c r="D92">
        <f t="shared" si="5"/>
        <v>0.66249999999999998</v>
      </c>
      <c r="E92">
        <v>16.25</v>
      </c>
      <c r="F92">
        <v>14.291700000000001</v>
      </c>
    </row>
    <row r="93" spans="1:6" x14ac:dyDescent="0.2">
      <c r="A93">
        <v>0.42499999999999999</v>
      </c>
      <c r="B93">
        <v>0.5</v>
      </c>
      <c r="C93">
        <f t="shared" si="4"/>
        <v>0</v>
      </c>
      <c r="D93">
        <f t="shared" si="5"/>
        <v>0.57499999999999996</v>
      </c>
      <c r="E93">
        <v>7.5</v>
      </c>
      <c r="F93">
        <v>2.2332000000000001</v>
      </c>
    </row>
    <row r="94" spans="1:6" x14ac:dyDescent="0.2">
      <c r="A94">
        <v>0</v>
      </c>
      <c r="B94">
        <v>0.5</v>
      </c>
      <c r="C94">
        <f t="shared" si="4"/>
        <v>0</v>
      </c>
      <c r="D94">
        <f t="shared" si="5"/>
        <v>1</v>
      </c>
      <c r="E94">
        <v>50</v>
      </c>
      <c r="F94">
        <v>13.139099999999999</v>
      </c>
    </row>
    <row r="95" spans="1:6" x14ac:dyDescent="0.2">
      <c r="A95">
        <v>0.47499999999999998</v>
      </c>
      <c r="B95">
        <v>0.5</v>
      </c>
      <c r="C95">
        <f t="shared" si="4"/>
        <v>0</v>
      </c>
      <c r="D95">
        <f t="shared" si="5"/>
        <v>0.52500000000000002</v>
      </c>
      <c r="E95">
        <v>2.5</v>
      </c>
      <c r="F95">
        <v>3.0889000000000002</v>
      </c>
    </row>
    <row r="96" spans="1:6" x14ac:dyDescent="0.2">
      <c r="A96">
        <v>0.21249999999999999</v>
      </c>
      <c r="B96">
        <v>0.5</v>
      </c>
      <c r="C96">
        <f t="shared" si="4"/>
        <v>0</v>
      </c>
      <c r="D96">
        <f t="shared" si="5"/>
        <v>0.78749999999999998</v>
      </c>
      <c r="E96">
        <v>28.75</v>
      </c>
      <c r="F96">
        <v>6.4237000000000002</v>
      </c>
    </row>
    <row r="97" spans="1:6" x14ac:dyDescent="0.2">
      <c r="A97">
        <v>0.41249999999999998</v>
      </c>
      <c r="B97">
        <v>0.5</v>
      </c>
      <c r="C97">
        <f t="shared" si="4"/>
        <v>0</v>
      </c>
      <c r="D97">
        <f t="shared" si="5"/>
        <v>0.58750000000000002</v>
      </c>
      <c r="E97">
        <v>8.75</v>
      </c>
      <c r="F97">
        <v>3.8439999999999999</v>
      </c>
    </row>
    <row r="98" spans="1:6" x14ac:dyDescent="0.2">
      <c r="A98">
        <v>0.46250000000000002</v>
      </c>
      <c r="B98">
        <v>0.5</v>
      </c>
      <c r="C98">
        <f t="shared" ref="C98:C121" si="6">IF(A98&gt;0.5,1,0)</f>
        <v>0</v>
      </c>
      <c r="D98">
        <f t="shared" ref="D98:D121" si="7">1-A98</f>
        <v>0.53749999999999998</v>
      </c>
      <c r="E98">
        <v>3.75</v>
      </c>
      <c r="F98">
        <v>1.8514999999999999</v>
      </c>
    </row>
    <row r="99" spans="1:6" x14ac:dyDescent="0.2">
      <c r="A99">
        <v>0.1125</v>
      </c>
      <c r="B99">
        <v>0.5</v>
      </c>
      <c r="C99">
        <f t="shared" si="6"/>
        <v>0</v>
      </c>
      <c r="D99">
        <f t="shared" si="7"/>
        <v>0.88749999999999996</v>
      </c>
      <c r="E99">
        <v>38.75</v>
      </c>
      <c r="F99">
        <v>8.2485999999999997</v>
      </c>
    </row>
    <row r="100" spans="1:6" x14ac:dyDescent="0.2">
      <c r="A100">
        <v>0.27500000000000002</v>
      </c>
      <c r="B100">
        <v>0.5</v>
      </c>
      <c r="C100">
        <f t="shared" si="6"/>
        <v>0</v>
      </c>
      <c r="D100">
        <f t="shared" si="7"/>
        <v>0.72499999999999998</v>
      </c>
      <c r="E100">
        <v>22.5</v>
      </c>
      <c r="F100">
        <v>9.3149999999999995</v>
      </c>
    </row>
    <row r="101" spans="1:6" x14ac:dyDescent="0.2">
      <c r="A101">
        <v>2.5000000000000001E-2</v>
      </c>
      <c r="B101">
        <v>0.5</v>
      </c>
      <c r="C101">
        <f t="shared" si="6"/>
        <v>0</v>
      </c>
      <c r="D101">
        <f t="shared" si="7"/>
        <v>0.97499999999999998</v>
      </c>
      <c r="E101">
        <v>47.5</v>
      </c>
      <c r="F101">
        <v>12.6652</v>
      </c>
    </row>
    <row r="102" spans="1:6" x14ac:dyDescent="0.2">
      <c r="A102">
        <v>0.1125</v>
      </c>
      <c r="B102">
        <v>0.5</v>
      </c>
      <c r="C102">
        <f t="shared" si="6"/>
        <v>0</v>
      </c>
      <c r="D102">
        <f t="shared" si="7"/>
        <v>0.88749999999999996</v>
      </c>
      <c r="E102">
        <v>38.75</v>
      </c>
      <c r="F102">
        <v>8.3110999999999997</v>
      </c>
    </row>
    <row r="103" spans="1:6" x14ac:dyDescent="0.2">
      <c r="A103">
        <v>0.42499999999999999</v>
      </c>
      <c r="B103">
        <v>0.5</v>
      </c>
      <c r="C103">
        <f t="shared" si="6"/>
        <v>0</v>
      </c>
      <c r="D103">
        <f t="shared" si="7"/>
        <v>0.57499999999999996</v>
      </c>
      <c r="E103">
        <v>7.5</v>
      </c>
      <c r="F103">
        <v>8.5</v>
      </c>
    </row>
    <row r="104" spans="1:6" x14ac:dyDescent="0.2">
      <c r="A104">
        <v>1.2500000000000001E-2</v>
      </c>
      <c r="B104">
        <v>0.5</v>
      </c>
      <c r="C104">
        <f t="shared" si="6"/>
        <v>0</v>
      </c>
      <c r="D104">
        <f t="shared" si="7"/>
        <v>0.98750000000000004</v>
      </c>
      <c r="E104">
        <v>48.75</v>
      </c>
      <c r="F104">
        <v>9.1555999999999997</v>
      </c>
    </row>
    <row r="105" spans="1:6" x14ac:dyDescent="0.2">
      <c r="A105">
        <v>0.28749999999999998</v>
      </c>
      <c r="B105">
        <v>0.5</v>
      </c>
      <c r="C105">
        <f t="shared" si="6"/>
        <v>0</v>
      </c>
      <c r="D105">
        <f t="shared" si="7"/>
        <v>0.71250000000000002</v>
      </c>
      <c r="E105">
        <v>21.25</v>
      </c>
      <c r="F105">
        <v>10.666700000000001</v>
      </c>
    </row>
    <row r="106" spans="1:6" x14ac:dyDescent="0.2">
      <c r="A106">
        <v>0.13750000000000001</v>
      </c>
      <c r="B106">
        <v>0.5</v>
      </c>
      <c r="C106">
        <f t="shared" si="6"/>
        <v>0</v>
      </c>
      <c r="D106">
        <f t="shared" si="7"/>
        <v>0.86250000000000004</v>
      </c>
      <c r="E106">
        <v>36.25</v>
      </c>
      <c r="F106">
        <v>3.5259999999999998</v>
      </c>
    </row>
    <row r="107" spans="1:6" x14ac:dyDescent="0.2">
      <c r="A107">
        <v>0</v>
      </c>
      <c r="B107">
        <v>0.5</v>
      </c>
      <c r="C107">
        <f t="shared" si="6"/>
        <v>0</v>
      </c>
      <c r="D107">
        <f t="shared" si="7"/>
        <v>1</v>
      </c>
      <c r="E107">
        <v>50</v>
      </c>
      <c r="F107">
        <v>8.077</v>
      </c>
    </row>
    <row r="108" spans="1:6" x14ac:dyDescent="0.2">
      <c r="A108">
        <v>0.4375</v>
      </c>
      <c r="B108">
        <v>0.5</v>
      </c>
      <c r="C108">
        <f t="shared" si="6"/>
        <v>0</v>
      </c>
      <c r="D108">
        <f t="shared" si="7"/>
        <v>0.5625</v>
      </c>
      <c r="E108">
        <v>6.25</v>
      </c>
      <c r="F108">
        <v>1.6111</v>
      </c>
    </row>
    <row r="109" spans="1:6" x14ac:dyDescent="0.2">
      <c r="A109">
        <v>0.47499999999999998</v>
      </c>
      <c r="B109">
        <v>0.5</v>
      </c>
      <c r="C109">
        <f t="shared" si="6"/>
        <v>0</v>
      </c>
      <c r="D109">
        <f t="shared" si="7"/>
        <v>0.52500000000000002</v>
      </c>
      <c r="E109">
        <v>2.5</v>
      </c>
      <c r="F109">
        <v>6.1664000000000003</v>
      </c>
    </row>
    <row r="110" spans="1:6" x14ac:dyDescent="0.2">
      <c r="A110">
        <v>0.42499999999999999</v>
      </c>
      <c r="B110">
        <v>0.5</v>
      </c>
      <c r="C110">
        <f t="shared" si="6"/>
        <v>0</v>
      </c>
      <c r="D110">
        <f t="shared" si="7"/>
        <v>0.57499999999999996</v>
      </c>
      <c r="E110">
        <v>7.5</v>
      </c>
      <c r="F110">
        <v>10.5436</v>
      </c>
    </row>
    <row r="111" spans="1:6" x14ac:dyDescent="0.2">
      <c r="A111">
        <v>0.125</v>
      </c>
      <c r="B111">
        <v>0.5</v>
      </c>
      <c r="C111">
        <f t="shared" si="6"/>
        <v>0</v>
      </c>
      <c r="D111">
        <f t="shared" si="7"/>
        <v>0.875</v>
      </c>
      <c r="E111">
        <v>37.5</v>
      </c>
      <c r="F111">
        <v>3.3433999999999999</v>
      </c>
    </row>
    <row r="112" spans="1:6" x14ac:dyDescent="0.2">
      <c r="A112">
        <v>0.48749999999999999</v>
      </c>
      <c r="B112">
        <v>0.5</v>
      </c>
      <c r="C112">
        <f t="shared" si="6"/>
        <v>0</v>
      </c>
      <c r="D112">
        <f t="shared" si="7"/>
        <v>0.51249999999999996</v>
      </c>
      <c r="E112">
        <v>1.25</v>
      </c>
      <c r="F112">
        <v>4.2840999999999996</v>
      </c>
    </row>
    <row r="113" spans="1:6" x14ac:dyDescent="0.2">
      <c r="A113">
        <v>0.27500000000000002</v>
      </c>
      <c r="B113">
        <v>0.5</v>
      </c>
      <c r="C113">
        <f t="shared" si="6"/>
        <v>0</v>
      </c>
      <c r="D113">
        <f t="shared" si="7"/>
        <v>0.72499999999999998</v>
      </c>
      <c r="E113">
        <v>22.5</v>
      </c>
      <c r="F113">
        <v>7.4534000000000002</v>
      </c>
    </row>
    <row r="114" spans="1:6" x14ac:dyDescent="0.2">
      <c r="A114">
        <v>0.28749999999999998</v>
      </c>
      <c r="B114">
        <v>0.5</v>
      </c>
      <c r="C114">
        <f t="shared" si="6"/>
        <v>0</v>
      </c>
      <c r="D114">
        <f t="shared" si="7"/>
        <v>0.71250000000000002</v>
      </c>
      <c r="E114">
        <v>21.25</v>
      </c>
      <c r="F114">
        <v>7.4695</v>
      </c>
    </row>
    <row r="115" spans="1:6" x14ac:dyDescent="0.2">
      <c r="A115">
        <v>0</v>
      </c>
      <c r="B115">
        <v>0.5</v>
      </c>
      <c r="C115">
        <f t="shared" si="6"/>
        <v>0</v>
      </c>
      <c r="D115">
        <f t="shared" si="7"/>
        <v>1</v>
      </c>
      <c r="E115">
        <v>50</v>
      </c>
      <c r="F115">
        <v>0.36415999999999998</v>
      </c>
    </row>
    <row r="116" spans="1:6" x14ac:dyDescent="0.2">
      <c r="A116">
        <v>0.47499999999999998</v>
      </c>
      <c r="B116">
        <v>0.5</v>
      </c>
      <c r="C116">
        <f t="shared" si="6"/>
        <v>0</v>
      </c>
      <c r="D116">
        <f t="shared" si="7"/>
        <v>0.52500000000000002</v>
      </c>
      <c r="E116">
        <v>2.5</v>
      </c>
      <c r="F116">
        <v>7.0175999999999998</v>
      </c>
    </row>
    <row r="117" spans="1:6" x14ac:dyDescent="0.2">
      <c r="A117">
        <v>0.375</v>
      </c>
      <c r="B117">
        <v>0.5</v>
      </c>
      <c r="C117">
        <f t="shared" si="6"/>
        <v>0</v>
      </c>
      <c r="D117">
        <f t="shared" si="7"/>
        <v>0.625</v>
      </c>
      <c r="E117">
        <v>12.5</v>
      </c>
      <c r="F117">
        <v>11.1135</v>
      </c>
    </row>
    <row r="118" spans="1:6" x14ac:dyDescent="0.2">
      <c r="A118">
        <v>1.2500000000000001E-2</v>
      </c>
      <c r="B118">
        <v>0.5</v>
      </c>
      <c r="C118">
        <f t="shared" si="6"/>
        <v>0</v>
      </c>
      <c r="D118">
        <f t="shared" si="7"/>
        <v>0.98750000000000004</v>
      </c>
      <c r="E118">
        <v>48.75</v>
      </c>
      <c r="F118">
        <v>14.404299999999999</v>
      </c>
    </row>
    <row r="119" spans="1:6" x14ac:dyDescent="0.2">
      <c r="A119">
        <v>0.42499999999999999</v>
      </c>
      <c r="B119">
        <v>0.5</v>
      </c>
      <c r="C119">
        <f t="shared" si="6"/>
        <v>0</v>
      </c>
      <c r="D119">
        <f t="shared" si="7"/>
        <v>0.57499999999999996</v>
      </c>
      <c r="E119">
        <v>7.5</v>
      </c>
      <c r="F119">
        <v>11.2498</v>
      </c>
    </row>
    <row r="120" spans="1:6" x14ac:dyDescent="0.2">
      <c r="A120">
        <v>0.1</v>
      </c>
      <c r="B120">
        <v>0.5</v>
      </c>
      <c r="C120">
        <f t="shared" si="6"/>
        <v>0</v>
      </c>
      <c r="D120">
        <f t="shared" si="7"/>
        <v>0.9</v>
      </c>
      <c r="E120">
        <v>40</v>
      </c>
      <c r="F120">
        <v>5.4874999999999998</v>
      </c>
    </row>
    <row r="121" spans="1:6" x14ac:dyDescent="0.2">
      <c r="A121">
        <v>0.41249999999999998</v>
      </c>
      <c r="B121">
        <v>0.5</v>
      </c>
      <c r="C121">
        <f t="shared" si="6"/>
        <v>0</v>
      </c>
      <c r="D121">
        <f t="shared" si="7"/>
        <v>0.58750000000000002</v>
      </c>
      <c r="E121">
        <v>8.75</v>
      </c>
      <c r="F121">
        <v>11.837</v>
      </c>
    </row>
  </sheetData>
  <autoFilter ref="A1:F1" xr:uid="{5F39427A-C9E4-A548-BF77-A296DD20B37A}">
    <sortState xmlns:xlrd2="http://schemas.microsoft.com/office/spreadsheetml/2017/richdata2" ref="A2:F121">
      <sortCondition descending="1" ref="C1:C12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85E2-9ECD-5A4A-84E1-7A0666152114}">
  <dimension ref="A1:AH179"/>
  <sheetViews>
    <sheetView workbookViewId="0">
      <selection activeCell="N2" sqref="N2:N121"/>
    </sheetView>
  </sheetViews>
  <sheetFormatPr baseColWidth="10" defaultRowHeight="16" x14ac:dyDescent="0.2"/>
  <cols>
    <col min="1" max="2" width="20.6640625" bestFit="1" customWidth="1"/>
    <col min="3" max="3" width="13.6640625" bestFit="1" customWidth="1"/>
    <col min="4" max="5" width="14.33203125" bestFit="1" customWidth="1"/>
    <col min="7" max="8" width="18.33203125" bestFit="1" customWidth="1"/>
    <col min="10" max="10" width="13.83203125" bestFit="1" customWidth="1"/>
    <col min="11" max="11" width="11.6640625" bestFit="1" customWidth="1"/>
    <col min="12" max="13" width="11.83203125" bestFit="1" customWidth="1"/>
    <col min="14" max="14" width="13.1640625" bestFit="1" customWidth="1"/>
    <col min="15" max="15" width="13.6640625" bestFit="1" customWidth="1"/>
    <col min="16" max="16" width="15.5" bestFit="1" customWidth="1"/>
    <col min="17" max="18" width="14.1640625" bestFit="1" customWidth="1"/>
    <col min="19" max="19" width="12.1640625" bestFit="1" customWidth="1"/>
    <col min="33" max="33" width="11.1640625" bestFit="1" customWidth="1"/>
  </cols>
  <sheetData>
    <row r="1" spans="1:25" x14ac:dyDescent="0.2">
      <c r="A1" t="s">
        <v>100</v>
      </c>
      <c r="B1" t="s">
        <v>101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</v>
      </c>
      <c r="L1" t="s">
        <v>82</v>
      </c>
      <c r="M1" t="s">
        <v>83</v>
      </c>
      <c r="N1" t="s">
        <v>84</v>
      </c>
      <c r="O1" t="s">
        <v>99</v>
      </c>
      <c r="P1" t="s">
        <v>97</v>
      </c>
      <c r="Q1" t="s">
        <v>102</v>
      </c>
      <c r="R1" t="s">
        <v>104</v>
      </c>
      <c r="S1" t="s">
        <v>60</v>
      </c>
    </row>
    <row r="2" spans="1:25" x14ac:dyDescent="0.2">
      <c r="A2">
        <v>2.5333000000000001</v>
      </c>
      <c r="B2">
        <v>3.8332999999999999</v>
      </c>
      <c r="C2">
        <v>19.3</v>
      </c>
      <c r="D2">
        <v>0.53332999999999997</v>
      </c>
      <c r="E2">
        <v>0.4</v>
      </c>
      <c r="F2">
        <f>E2-D2</f>
        <v>-0.13332999999999995</v>
      </c>
      <c r="G2">
        <v>7.1818</v>
      </c>
      <c r="H2">
        <v>0.75597999999999999</v>
      </c>
      <c r="I2">
        <f>G2-H2</f>
        <v>6.4258199999999999</v>
      </c>
      <c r="J2">
        <v>-1.869</v>
      </c>
      <c r="K2">
        <v>1</v>
      </c>
      <c r="L2">
        <v>14</v>
      </c>
      <c r="M2">
        <v>10</v>
      </c>
      <c r="N2">
        <f>M2-L2</f>
        <v>-4</v>
      </c>
      <c r="O2">
        <v>20.9375</v>
      </c>
      <c r="P2">
        <v>4.6582999999999997</v>
      </c>
      <c r="Q2">
        <f>B2-A2</f>
        <v>1.2999999999999998</v>
      </c>
      <c r="R2">
        <v>5.8167</v>
      </c>
      <c r="S2">
        <f t="shared" ref="S2:S27" si="0">1-K2</f>
        <v>0</v>
      </c>
      <c r="X2" t="s">
        <v>39</v>
      </c>
      <c r="Y2" t="s">
        <v>40</v>
      </c>
    </row>
    <row r="3" spans="1:25" x14ac:dyDescent="0.2">
      <c r="A3">
        <v>3.9333</v>
      </c>
      <c r="B3">
        <v>4.0667</v>
      </c>
      <c r="C3">
        <v>16</v>
      </c>
      <c r="D3">
        <v>0.56667000000000001</v>
      </c>
      <c r="E3">
        <v>0.53332999999999997</v>
      </c>
      <c r="F3">
        <f t="shared" ref="F3:F66" si="1">E3-D3</f>
        <v>-3.3340000000000036E-2</v>
      </c>
      <c r="G3">
        <v>2.9722</v>
      </c>
      <c r="H3">
        <v>2.6560999999999999</v>
      </c>
      <c r="I3">
        <f t="shared" ref="I3:I66" si="2">G3-H3</f>
        <v>0.31610000000000005</v>
      </c>
      <c r="J3">
        <v>-4.6868999999999996</v>
      </c>
      <c r="K3">
        <v>0.75</v>
      </c>
      <c r="L3">
        <v>16</v>
      </c>
      <c r="M3">
        <v>15</v>
      </c>
      <c r="N3">
        <f t="shared" ref="N3:N66" si="3">M3-L3</f>
        <v>-1</v>
      </c>
      <c r="O3">
        <v>15.324999999999999</v>
      </c>
      <c r="P3">
        <v>7.5250000000000004</v>
      </c>
      <c r="Q3">
        <f t="shared" ref="Q3:Q66" si="4">B3-A3</f>
        <v>0.13339999999999996</v>
      </c>
      <c r="R3">
        <v>4.2</v>
      </c>
      <c r="S3">
        <f t="shared" si="0"/>
        <v>0.25</v>
      </c>
      <c r="W3" t="s">
        <v>61</v>
      </c>
      <c r="X3">
        <f>AVERAGE(G2:G121)</f>
        <v>6.6652224621848744</v>
      </c>
      <c r="Y3">
        <f>_xlfn.STDEV.S(G2:G121)/SQRT(COUNT(G2:G121))</f>
        <v>0.40480946174744065</v>
      </c>
    </row>
    <row r="4" spans="1:25" x14ac:dyDescent="0.2">
      <c r="A4">
        <v>4</v>
      </c>
      <c r="B4">
        <v>3.8666999999999998</v>
      </c>
      <c r="C4">
        <v>19.7333</v>
      </c>
      <c r="D4">
        <v>0.66666999999999998</v>
      </c>
      <c r="E4">
        <v>0.76666999999999996</v>
      </c>
      <c r="F4">
        <f t="shared" si="1"/>
        <v>9.9999999999999978E-2</v>
      </c>
      <c r="G4">
        <v>3</v>
      </c>
      <c r="H4">
        <v>3.45</v>
      </c>
      <c r="I4">
        <f t="shared" si="2"/>
        <v>-0.45000000000000018</v>
      </c>
      <c r="J4">
        <v>-20.811499999999999</v>
      </c>
      <c r="K4">
        <v>0.86250000000000004</v>
      </c>
      <c r="L4">
        <v>16</v>
      </c>
      <c r="M4">
        <v>8</v>
      </c>
      <c r="N4">
        <f t="shared" si="3"/>
        <v>-8</v>
      </c>
      <c r="O4">
        <v>27.175000000000001</v>
      </c>
      <c r="P4">
        <v>10.6333</v>
      </c>
      <c r="Q4">
        <f t="shared" si="4"/>
        <v>-0.1333000000000002</v>
      </c>
      <c r="R4">
        <v>6.7</v>
      </c>
      <c r="S4">
        <f t="shared" si="0"/>
        <v>0.13749999999999996</v>
      </c>
      <c r="W4" t="s">
        <v>62</v>
      </c>
      <c r="X4">
        <f>AVERAGE(H2:H121)</f>
        <v>6.9852363025210105</v>
      </c>
      <c r="Y4">
        <f>_xlfn.STDEV.S(H2:H121)/SQRT(COUNT(H2:H121))</f>
        <v>0.41768861409393171</v>
      </c>
    </row>
    <row r="5" spans="1:25" x14ac:dyDescent="0.2">
      <c r="A5">
        <v>8.6333000000000002</v>
      </c>
      <c r="B5">
        <v>5.3666999999999998</v>
      </c>
      <c r="C5">
        <v>9.9499999999999993</v>
      </c>
      <c r="D5">
        <v>0.7</v>
      </c>
      <c r="E5">
        <v>0.56667000000000001</v>
      </c>
      <c r="F5">
        <f t="shared" si="1"/>
        <v>-0.13332999999999995</v>
      </c>
      <c r="G5">
        <v>5.2885</v>
      </c>
      <c r="H5">
        <v>6.2778</v>
      </c>
      <c r="I5">
        <f t="shared" si="2"/>
        <v>-0.98930000000000007</v>
      </c>
      <c r="J5">
        <v>-1.6904999999999999</v>
      </c>
      <c r="K5">
        <v>0.92500000000000004</v>
      </c>
      <c r="L5">
        <v>15</v>
      </c>
      <c r="M5">
        <v>10</v>
      </c>
      <c r="N5">
        <f t="shared" si="3"/>
        <v>-5</v>
      </c>
      <c r="O5">
        <v>12.6875</v>
      </c>
      <c r="P5">
        <v>9.0832999999999995</v>
      </c>
      <c r="Q5">
        <f t="shared" si="4"/>
        <v>-3.2666000000000004</v>
      </c>
      <c r="R5">
        <v>7.4667000000000003</v>
      </c>
      <c r="S5">
        <f t="shared" si="0"/>
        <v>7.4999999999999956E-2</v>
      </c>
    </row>
    <row r="6" spans="1:25" x14ac:dyDescent="0.2">
      <c r="A6">
        <v>4.9667000000000003</v>
      </c>
      <c r="B6">
        <v>6.5667</v>
      </c>
      <c r="C6">
        <v>26.116700000000002</v>
      </c>
      <c r="D6">
        <v>0.56667000000000001</v>
      </c>
      <c r="E6">
        <v>0.6</v>
      </c>
      <c r="F6">
        <f t="shared" si="1"/>
        <v>3.3329999999999971E-2</v>
      </c>
      <c r="G6">
        <v>8.3332999999999995</v>
      </c>
      <c r="H6">
        <v>10.028700000000001</v>
      </c>
      <c r="I6">
        <f t="shared" si="2"/>
        <v>-1.6954000000000011</v>
      </c>
      <c r="J6">
        <v>6.5984999999999996</v>
      </c>
      <c r="K6">
        <v>0.77500000000000002</v>
      </c>
      <c r="L6">
        <v>9</v>
      </c>
      <c r="M6">
        <v>9</v>
      </c>
      <c r="N6">
        <f t="shared" si="3"/>
        <v>0</v>
      </c>
      <c r="O6">
        <v>28.324999999999999</v>
      </c>
      <c r="P6">
        <v>13.533300000000001</v>
      </c>
      <c r="Q6">
        <f t="shared" si="4"/>
        <v>1.5999999999999996</v>
      </c>
      <c r="R6">
        <v>8.2332999999999998</v>
      </c>
      <c r="S6">
        <f t="shared" si="0"/>
        <v>0.22499999999999998</v>
      </c>
    </row>
    <row r="7" spans="1:25" x14ac:dyDescent="0.2">
      <c r="A7">
        <v>3.6</v>
      </c>
      <c r="B7">
        <v>1.4666999999999999</v>
      </c>
      <c r="C7">
        <v>16.2667</v>
      </c>
      <c r="D7">
        <v>0.46666999999999997</v>
      </c>
      <c r="E7">
        <v>0.6</v>
      </c>
      <c r="F7">
        <f t="shared" si="1"/>
        <v>0.13333</v>
      </c>
      <c r="G7">
        <v>12.492100000000001</v>
      </c>
      <c r="H7">
        <v>6.4603000000000002</v>
      </c>
      <c r="I7">
        <f t="shared" si="2"/>
        <v>6.0318000000000005</v>
      </c>
      <c r="J7">
        <v>-21.269300000000001</v>
      </c>
      <c r="K7">
        <v>0.88749999999999996</v>
      </c>
      <c r="L7">
        <v>16</v>
      </c>
      <c r="M7">
        <v>9</v>
      </c>
      <c r="N7">
        <f t="shared" si="3"/>
        <v>-7</v>
      </c>
      <c r="O7">
        <v>14.8375</v>
      </c>
      <c r="P7">
        <v>4.4583000000000004</v>
      </c>
      <c r="Q7">
        <f t="shared" si="4"/>
        <v>-2.1333000000000002</v>
      </c>
      <c r="R7">
        <v>3.7332999999999998</v>
      </c>
      <c r="S7">
        <f t="shared" si="0"/>
        <v>0.11250000000000004</v>
      </c>
    </row>
    <row r="8" spans="1:25" x14ac:dyDescent="0.2">
      <c r="A8">
        <v>5.9</v>
      </c>
      <c r="B8">
        <v>7.6</v>
      </c>
      <c r="C8">
        <v>32.183300000000003</v>
      </c>
      <c r="D8">
        <v>0.63332999999999995</v>
      </c>
      <c r="E8">
        <v>0.6</v>
      </c>
      <c r="F8">
        <f t="shared" si="1"/>
        <v>-3.3329999999999971E-2</v>
      </c>
      <c r="G8">
        <v>10.5227</v>
      </c>
      <c r="H8">
        <v>16.68</v>
      </c>
      <c r="I8">
        <f t="shared" si="2"/>
        <v>-6.1572999999999993</v>
      </c>
      <c r="J8">
        <v>28.686199999999999</v>
      </c>
      <c r="K8">
        <v>0.21249999999999999</v>
      </c>
      <c r="L8">
        <v>15</v>
      </c>
      <c r="M8">
        <v>10</v>
      </c>
      <c r="N8">
        <f t="shared" si="3"/>
        <v>-5</v>
      </c>
      <c r="O8">
        <v>33.674999999999997</v>
      </c>
      <c r="P8">
        <v>19.350000000000001</v>
      </c>
      <c r="Q8">
        <f t="shared" si="4"/>
        <v>1.6999999999999993</v>
      </c>
      <c r="R8">
        <v>11.8833</v>
      </c>
      <c r="S8">
        <f t="shared" si="0"/>
        <v>0.78749999999999998</v>
      </c>
    </row>
    <row r="9" spans="1:25" x14ac:dyDescent="0.2">
      <c r="A9">
        <v>8.9</v>
      </c>
      <c r="B9">
        <v>14.6333</v>
      </c>
      <c r="C9">
        <v>16.2667</v>
      </c>
      <c r="D9">
        <v>0.66666999999999998</v>
      </c>
      <c r="E9">
        <v>0.56667000000000001</v>
      </c>
      <c r="F9">
        <f t="shared" si="1"/>
        <v>-9.9999999999999978E-2</v>
      </c>
      <c r="G9">
        <v>6.3015999999999996</v>
      </c>
      <c r="H9">
        <v>18.100000000000001</v>
      </c>
      <c r="I9">
        <f t="shared" si="2"/>
        <v>-11.798400000000001</v>
      </c>
      <c r="J9">
        <v>11.6488</v>
      </c>
      <c r="K9">
        <v>0.9375</v>
      </c>
      <c r="L9">
        <v>15</v>
      </c>
      <c r="M9">
        <v>10</v>
      </c>
      <c r="N9">
        <f t="shared" si="3"/>
        <v>-5</v>
      </c>
      <c r="O9">
        <v>21.5</v>
      </c>
      <c r="P9">
        <v>12.566700000000001</v>
      </c>
      <c r="Q9">
        <f t="shared" si="4"/>
        <v>5.7332999999999998</v>
      </c>
      <c r="R9">
        <v>12.3</v>
      </c>
      <c r="S9">
        <f t="shared" si="0"/>
        <v>6.25E-2</v>
      </c>
    </row>
    <row r="10" spans="1:25" x14ac:dyDescent="0.2">
      <c r="A10">
        <v>6.3</v>
      </c>
      <c r="B10">
        <v>7.3333000000000004</v>
      </c>
      <c r="C10">
        <v>17.4833</v>
      </c>
      <c r="D10">
        <v>0.56667000000000001</v>
      </c>
      <c r="E10">
        <v>0.66666999999999998</v>
      </c>
      <c r="F10">
        <f t="shared" si="1"/>
        <v>9.9999999999999978E-2</v>
      </c>
      <c r="G10">
        <v>15.807700000000001</v>
      </c>
      <c r="H10">
        <v>11.12</v>
      </c>
      <c r="I10">
        <f t="shared" si="2"/>
        <v>4.6877000000000013</v>
      </c>
      <c r="J10">
        <v>-11.4964</v>
      </c>
      <c r="K10">
        <v>0.76249999999999996</v>
      </c>
      <c r="L10">
        <v>16</v>
      </c>
      <c r="M10">
        <v>9</v>
      </c>
      <c r="N10">
        <f t="shared" si="3"/>
        <v>-7</v>
      </c>
      <c r="O10">
        <v>24.375</v>
      </c>
      <c r="P10">
        <v>7.3666999999999998</v>
      </c>
      <c r="Q10">
        <f t="shared" si="4"/>
        <v>1.0333000000000006</v>
      </c>
      <c r="R10">
        <v>7.2832999999999997</v>
      </c>
      <c r="S10">
        <f t="shared" si="0"/>
        <v>0.23750000000000004</v>
      </c>
    </row>
    <row r="11" spans="1:25" x14ac:dyDescent="0.2">
      <c r="A11">
        <v>15.7667</v>
      </c>
      <c r="B11">
        <v>3.7</v>
      </c>
      <c r="C11">
        <v>18.066700000000001</v>
      </c>
      <c r="D11">
        <v>0.63332999999999995</v>
      </c>
      <c r="E11">
        <v>0.46666999999999997</v>
      </c>
      <c r="F11">
        <f t="shared" si="1"/>
        <v>-0.16665999999999997</v>
      </c>
      <c r="G11">
        <v>13.943199999999999</v>
      </c>
      <c r="H11">
        <v>10.9206</v>
      </c>
      <c r="I11">
        <f t="shared" si="2"/>
        <v>3.0225999999999988</v>
      </c>
      <c r="J11">
        <v>-10.5625</v>
      </c>
      <c r="K11">
        <v>0.98750000000000004</v>
      </c>
      <c r="L11">
        <v>15</v>
      </c>
      <c r="M11">
        <v>8</v>
      </c>
      <c r="N11">
        <f t="shared" si="3"/>
        <v>-7</v>
      </c>
      <c r="O11">
        <v>20.675000000000001</v>
      </c>
      <c r="P11">
        <v>8.1917000000000009</v>
      </c>
      <c r="Q11">
        <f t="shared" si="4"/>
        <v>-12.066700000000001</v>
      </c>
      <c r="R11">
        <v>11.2667</v>
      </c>
      <c r="S11">
        <f t="shared" si="0"/>
        <v>1.2499999999999956E-2</v>
      </c>
    </row>
    <row r="12" spans="1:25" x14ac:dyDescent="0.2">
      <c r="A12">
        <v>11.066700000000001</v>
      </c>
      <c r="B12">
        <v>10.933299999999999</v>
      </c>
      <c r="C12">
        <v>22.9</v>
      </c>
      <c r="D12">
        <v>0.46666999999999997</v>
      </c>
      <c r="E12">
        <v>0.53332999999999997</v>
      </c>
      <c r="F12">
        <f t="shared" si="1"/>
        <v>6.6659999999999997E-2</v>
      </c>
      <c r="G12">
        <v>12.448</v>
      </c>
      <c r="H12">
        <v>13.067</v>
      </c>
      <c r="I12">
        <f t="shared" si="2"/>
        <v>-0.61899999999999977</v>
      </c>
      <c r="J12">
        <v>-5.5970000000000004</v>
      </c>
      <c r="K12">
        <v>0.96250000000000002</v>
      </c>
      <c r="L12">
        <v>15</v>
      </c>
      <c r="M12">
        <v>11</v>
      </c>
      <c r="N12">
        <f t="shared" si="3"/>
        <v>-4</v>
      </c>
      <c r="O12">
        <v>21.012499999999999</v>
      </c>
      <c r="P12">
        <v>8.1417000000000002</v>
      </c>
      <c r="Q12">
        <f t="shared" si="4"/>
        <v>-0.13340000000000174</v>
      </c>
      <c r="R12">
        <v>11.966699999999999</v>
      </c>
      <c r="S12">
        <f t="shared" si="0"/>
        <v>3.7499999999999978E-2</v>
      </c>
    </row>
    <row r="13" spans="1:25" x14ac:dyDescent="0.2">
      <c r="A13">
        <v>8.4666999999999994</v>
      </c>
      <c r="B13">
        <v>8.0333000000000006</v>
      </c>
      <c r="C13">
        <v>29.6</v>
      </c>
      <c r="D13">
        <v>0.73333000000000004</v>
      </c>
      <c r="E13">
        <v>0.7</v>
      </c>
      <c r="F13">
        <f t="shared" si="1"/>
        <v>-3.3330000000000082E-2</v>
      </c>
      <c r="G13">
        <v>15.5862</v>
      </c>
      <c r="H13">
        <v>16.7273</v>
      </c>
      <c r="I13">
        <f t="shared" si="2"/>
        <v>-1.1410999999999998</v>
      </c>
      <c r="J13">
        <v>6.2222</v>
      </c>
      <c r="K13">
        <v>0.35</v>
      </c>
      <c r="L13">
        <v>11</v>
      </c>
      <c r="M13">
        <v>13</v>
      </c>
      <c r="N13">
        <f t="shared" si="3"/>
        <v>2</v>
      </c>
      <c r="O13">
        <v>28.462499999999999</v>
      </c>
      <c r="P13">
        <v>9.2667000000000002</v>
      </c>
      <c r="Q13">
        <f t="shared" si="4"/>
        <v>-0.4333999999999989</v>
      </c>
      <c r="R13">
        <v>9.7833000000000006</v>
      </c>
      <c r="S13">
        <f t="shared" si="0"/>
        <v>0.65</v>
      </c>
    </row>
    <row r="14" spans="1:25" x14ac:dyDescent="0.2">
      <c r="A14">
        <v>7.7</v>
      </c>
      <c r="B14">
        <v>4.5332999999999997</v>
      </c>
      <c r="C14">
        <v>6.3167</v>
      </c>
      <c r="D14">
        <v>0.56667000000000001</v>
      </c>
      <c r="E14">
        <v>0.6</v>
      </c>
      <c r="F14">
        <f t="shared" si="1"/>
        <v>3.3329999999999971E-2</v>
      </c>
      <c r="G14">
        <v>9.25</v>
      </c>
      <c r="H14">
        <v>4.5311000000000003</v>
      </c>
      <c r="I14">
        <f t="shared" si="2"/>
        <v>4.7188999999999997</v>
      </c>
      <c r="J14">
        <v>-1.901</v>
      </c>
      <c r="K14">
        <v>0.71250000000000002</v>
      </c>
      <c r="L14">
        <v>8</v>
      </c>
      <c r="M14">
        <v>8</v>
      </c>
      <c r="N14">
        <f t="shared" si="3"/>
        <v>0</v>
      </c>
      <c r="O14">
        <v>7.5125000000000002</v>
      </c>
      <c r="P14">
        <v>5.9249999999999998</v>
      </c>
      <c r="Q14">
        <f t="shared" si="4"/>
        <v>-3.1667000000000005</v>
      </c>
      <c r="R14">
        <v>7.75</v>
      </c>
      <c r="S14">
        <f t="shared" si="0"/>
        <v>0.28749999999999998</v>
      </c>
    </row>
    <row r="15" spans="1:25" x14ac:dyDescent="0.2">
      <c r="A15">
        <v>7.0667</v>
      </c>
      <c r="B15">
        <v>10.2667</v>
      </c>
      <c r="C15">
        <v>21.816700000000001</v>
      </c>
      <c r="D15">
        <v>0.33333000000000002</v>
      </c>
      <c r="E15">
        <v>0.53332999999999997</v>
      </c>
      <c r="F15">
        <f t="shared" si="1"/>
        <v>0.19999999999999996</v>
      </c>
      <c r="G15">
        <v>7.5293999999999999</v>
      </c>
      <c r="H15">
        <v>5.6410999999999998</v>
      </c>
      <c r="I15">
        <f t="shared" si="2"/>
        <v>1.8883000000000001</v>
      </c>
      <c r="J15">
        <v>-5.1172000000000004</v>
      </c>
      <c r="K15">
        <v>0.85</v>
      </c>
      <c r="L15">
        <v>14</v>
      </c>
      <c r="M15">
        <v>12</v>
      </c>
      <c r="N15">
        <f t="shared" si="3"/>
        <v>-2</v>
      </c>
      <c r="O15">
        <v>20.512499999999999</v>
      </c>
      <c r="P15">
        <v>10.25</v>
      </c>
      <c r="Q15">
        <f t="shared" si="4"/>
        <v>3.2</v>
      </c>
      <c r="R15">
        <v>11.3667</v>
      </c>
      <c r="S15">
        <f t="shared" si="0"/>
        <v>0.15000000000000002</v>
      </c>
    </row>
    <row r="16" spans="1:25" x14ac:dyDescent="0.2">
      <c r="A16">
        <v>6.3666999999999998</v>
      </c>
      <c r="B16">
        <v>5.7332999999999998</v>
      </c>
      <c r="C16">
        <v>11.8667</v>
      </c>
      <c r="D16">
        <v>0.53332999999999997</v>
      </c>
      <c r="E16">
        <v>0.46666999999999997</v>
      </c>
      <c r="F16">
        <f t="shared" si="1"/>
        <v>-6.6659999999999997E-2</v>
      </c>
      <c r="G16">
        <v>1.2</v>
      </c>
      <c r="H16">
        <v>0.29411999999999999</v>
      </c>
      <c r="I16">
        <f t="shared" si="2"/>
        <v>0.90588000000000002</v>
      </c>
      <c r="J16">
        <v>2.262</v>
      </c>
      <c r="K16">
        <v>0.45</v>
      </c>
      <c r="L16">
        <v>12</v>
      </c>
      <c r="M16">
        <v>12</v>
      </c>
      <c r="N16">
        <f t="shared" si="3"/>
        <v>0</v>
      </c>
      <c r="O16">
        <v>11.4</v>
      </c>
      <c r="P16">
        <v>7.4166999999999996</v>
      </c>
      <c r="Q16">
        <f t="shared" si="4"/>
        <v>-0.63339999999999996</v>
      </c>
      <c r="R16">
        <v>8.4499999999999993</v>
      </c>
      <c r="S16">
        <f t="shared" si="0"/>
        <v>0.55000000000000004</v>
      </c>
    </row>
    <row r="17" spans="1:34" x14ac:dyDescent="0.2">
      <c r="A17">
        <v>6.8</v>
      </c>
      <c r="B17">
        <v>8.2332999999999998</v>
      </c>
      <c r="C17">
        <v>16.466699999999999</v>
      </c>
      <c r="D17">
        <v>0.53332999999999997</v>
      </c>
      <c r="E17">
        <v>0.66666999999999998</v>
      </c>
      <c r="F17">
        <f t="shared" si="1"/>
        <v>0.13334000000000001</v>
      </c>
      <c r="G17">
        <v>14.7302</v>
      </c>
      <c r="H17">
        <v>11.64</v>
      </c>
      <c r="I17">
        <f t="shared" si="2"/>
        <v>3.0901999999999994</v>
      </c>
      <c r="J17">
        <v>-7.7813999999999997</v>
      </c>
      <c r="K17">
        <v>0.91249999999999998</v>
      </c>
      <c r="L17">
        <v>15</v>
      </c>
      <c r="M17">
        <v>11</v>
      </c>
      <c r="N17">
        <f t="shared" si="3"/>
        <v>-4</v>
      </c>
      <c r="O17">
        <v>20.9375</v>
      </c>
      <c r="P17">
        <v>7.5583</v>
      </c>
      <c r="Q17">
        <f t="shared" si="4"/>
        <v>1.4333</v>
      </c>
      <c r="R17">
        <v>9.3167000000000009</v>
      </c>
      <c r="S17">
        <f t="shared" si="0"/>
        <v>8.7500000000000022E-2</v>
      </c>
    </row>
    <row r="18" spans="1:34" x14ac:dyDescent="0.2">
      <c r="A18">
        <v>2.2999999999999998</v>
      </c>
      <c r="B18">
        <v>4.4000000000000004</v>
      </c>
      <c r="C18">
        <v>20.6</v>
      </c>
      <c r="D18">
        <v>0.63332999999999995</v>
      </c>
      <c r="E18">
        <v>0.63332999999999995</v>
      </c>
      <c r="F18">
        <f t="shared" si="1"/>
        <v>0</v>
      </c>
      <c r="G18">
        <v>0.8</v>
      </c>
      <c r="H18">
        <v>1.375</v>
      </c>
      <c r="I18">
        <f t="shared" si="2"/>
        <v>-0.57499999999999996</v>
      </c>
      <c r="J18">
        <v>4.9166999999999996</v>
      </c>
      <c r="K18">
        <v>0.41249999999999998</v>
      </c>
      <c r="L18">
        <v>10</v>
      </c>
      <c r="M18">
        <v>15</v>
      </c>
      <c r="N18">
        <f t="shared" si="3"/>
        <v>5</v>
      </c>
      <c r="O18">
        <v>18.600000000000001</v>
      </c>
      <c r="P18">
        <v>7.4832999999999998</v>
      </c>
      <c r="Q18">
        <f t="shared" si="4"/>
        <v>2.1000000000000005</v>
      </c>
      <c r="R18">
        <v>6.25</v>
      </c>
      <c r="S18">
        <f t="shared" si="0"/>
        <v>0.58750000000000002</v>
      </c>
    </row>
    <row r="19" spans="1:34" x14ac:dyDescent="0.2">
      <c r="A19">
        <v>2.3666999999999998</v>
      </c>
      <c r="B19">
        <v>3.4333</v>
      </c>
      <c r="C19">
        <v>17.966699999999999</v>
      </c>
      <c r="D19">
        <v>0.66666999999999998</v>
      </c>
      <c r="E19">
        <v>0.5</v>
      </c>
      <c r="F19">
        <f t="shared" si="1"/>
        <v>-0.16666999999999998</v>
      </c>
      <c r="G19">
        <v>3.52</v>
      </c>
      <c r="H19">
        <v>5.75</v>
      </c>
      <c r="I19">
        <f t="shared" si="2"/>
        <v>-2.23</v>
      </c>
      <c r="J19">
        <v>-14.1167</v>
      </c>
      <c r="K19">
        <v>0.88749999999999996</v>
      </c>
      <c r="L19">
        <v>9</v>
      </c>
      <c r="M19">
        <v>13</v>
      </c>
      <c r="N19">
        <f t="shared" si="3"/>
        <v>4</v>
      </c>
      <c r="O19">
        <v>18.7</v>
      </c>
      <c r="P19">
        <v>7.3250000000000002</v>
      </c>
      <c r="Q19">
        <f t="shared" si="4"/>
        <v>1.0666000000000002</v>
      </c>
      <c r="R19">
        <v>5.0667</v>
      </c>
      <c r="S19">
        <f t="shared" si="0"/>
        <v>0.11250000000000004</v>
      </c>
    </row>
    <row r="20" spans="1:34" x14ac:dyDescent="0.2">
      <c r="A20">
        <v>5.0332999999999997</v>
      </c>
      <c r="B20">
        <v>1.1333</v>
      </c>
      <c r="C20">
        <v>12.2333</v>
      </c>
      <c r="D20">
        <v>0.6</v>
      </c>
      <c r="E20">
        <v>0.66666999999999998</v>
      </c>
      <c r="F20">
        <f t="shared" si="1"/>
        <v>6.6670000000000007E-2</v>
      </c>
      <c r="G20">
        <v>3.0158999999999998</v>
      </c>
      <c r="H20">
        <v>1.1904999999999999</v>
      </c>
      <c r="I20">
        <f t="shared" si="2"/>
        <v>1.8253999999999999</v>
      </c>
      <c r="J20">
        <v>1.3736E-2</v>
      </c>
      <c r="K20">
        <v>1</v>
      </c>
      <c r="L20">
        <v>12</v>
      </c>
      <c r="M20">
        <v>11</v>
      </c>
      <c r="N20">
        <f t="shared" si="3"/>
        <v>-1</v>
      </c>
      <c r="O20">
        <v>11.35</v>
      </c>
      <c r="P20">
        <v>1.85</v>
      </c>
      <c r="Q20">
        <f t="shared" si="4"/>
        <v>-3.8999999999999995</v>
      </c>
      <c r="R20">
        <v>4.8833000000000002</v>
      </c>
      <c r="S20">
        <f t="shared" si="0"/>
        <v>0</v>
      </c>
    </row>
    <row r="21" spans="1:34" x14ac:dyDescent="0.2">
      <c r="A21">
        <v>6.4</v>
      </c>
      <c r="B21">
        <v>4.4667000000000003</v>
      </c>
      <c r="C21">
        <v>9.4832999999999998</v>
      </c>
      <c r="D21">
        <v>0.53332999999999997</v>
      </c>
      <c r="E21">
        <v>0.6</v>
      </c>
      <c r="F21">
        <f t="shared" si="1"/>
        <v>6.6670000000000007E-2</v>
      </c>
      <c r="G21">
        <v>3.3062</v>
      </c>
      <c r="H21">
        <v>6.7942999999999998</v>
      </c>
      <c r="I21">
        <f t="shared" si="2"/>
        <v>-3.4880999999999998</v>
      </c>
      <c r="J21">
        <v>2.9380999999999999</v>
      </c>
      <c r="K21">
        <v>0.38750000000000001</v>
      </c>
      <c r="L21">
        <v>15</v>
      </c>
      <c r="M21">
        <v>16</v>
      </c>
      <c r="N21">
        <f t="shared" si="3"/>
        <v>1</v>
      </c>
      <c r="O21">
        <v>9.7874999999999996</v>
      </c>
      <c r="P21">
        <v>9.5083000000000002</v>
      </c>
      <c r="Q21">
        <f t="shared" si="4"/>
        <v>-1.9333</v>
      </c>
      <c r="R21">
        <v>7.2</v>
      </c>
      <c r="S21">
        <f t="shared" si="0"/>
        <v>0.61250000000000004</v>
      </c>
    </row>
    <row r="22" spans="1:34" x14ac:dyDescent="0.2">
      <c r="A22">
        <v>5.8333000000000004</v>
      </c>
      <c r="B22">
        <v>10.3</v>
      </c>
      <c r="C22">
        <v>19.833300000000001</v>
      </c>
      <c r="D22">
        <v>0.5</v>
      </c>
      <c r="E22">
        <v>0.56667000000000001</v>
      </c>
      <c r="F22">
        <f t="shared" si="1"/>
        <v>6.6670000000000007E-2</v>
      </c>
      <c r="G22">
        <v>12.1875</v>
      </c>
      <c r="H22">
        <v>8.75</v>
      </c>
      <c r="I22">
        <f t="shared" si="2"/>
        <v>3.4375</v>
      </c>
      <c r="J22">
        <v>5.5</v>
      </c>
      <c r="K22">
        <v>0.23749999999999999</v>
      </c>
      <c r="L22">
        <v>12</v>
      </c>
      <c r="M22">
        <v>9</v>
      </c>
      <c r="N22">
        <f t="shared" si="3"/>
        <v>-3</v>
      </c>
      <c r="O22">
        <v>18.262499999999999</v>
      </c>
      <c r="P22">
        <v>7.9417</v>
      </c>
      <c r="Q22">
        <f t="shared" si="4"/>
        <v>4.4667000000000003</v>
      </c>
      <c r="R22">
        <v>10.8667</v>
      </c>
      <c r="S22">
        <f t="shared" si="0"/>
        <v>0.76249999999999996</v>
      </c>
    </row>
    <row r="23" spans="1:34" x14ac:dyDescent="0.2">
      <c r="A23">
        <v>8.1333000000000002</v>
      </c>
      <c r="B23">
        <v>9.9332999999999991</v>
      </c>
      <c r="C23">
        <v>6.7167000000000003</v>
      </c>
      <c r="D23">
        <v>0.6</v>
      </c>
      <c r="E23">
        <v>0.6</v>
      </c>
      <c r="F23">
        <f t="shared" si="1"/>
        <v>0</v>
      </c>
      <c r="G23">
        <v>6.5900999999999996</v>
      </c>
      <c r="H23">
        <v>8.4497999999999998</v>
      </c>
      <c r="I23">
        <f t="shared" si="2"/>
        <v>-1.8597000000000001</v>
      </c>
      <c r="J23">
        <v>1.5988</v>
      </c>
      <c r="K23">
        <v>0.5</v>
      </c>
      <c r="L23">
        <v>15</v>
      </c>
      <c r="M23">
        <v>15</v>
      </c>
      <c r="N23">
        <f t="shared" si="3"/>
        <v>0</v>
      </c>
      <c r="O23">
        <v>8.0625</v>
      </c>
      <c r="P23">
        <v>9.8082999999999991</v>
      </c>
      <c r="Q23">
        <f t="shared" si="4"/>
        <v>1.7999999999999989</v>
      </c>
      <c r="R23">
        <v>9.5667000000000009</v>
      </c>
      <c r="S23">
        <f t="shared" si="0"/>
        <v>0.5</v>
      </c>
    </row>
    <row r="24" spans="1:34" x14ac:dyDescent="0.2">
      <c r="A24">
        <v>7.5</v>
      </c>
      <c r="B24">
        <v>6.7</v>
      </c>
      <c r="C24">
        <v>18.9833</v>
      </c>
      <c r="D24">
        <v>0.53332999999999997</v>
      </c>
      <c r="E24">
        <v>0.7</v>
      </c>
      <c r="F24">
        <f t="shared" si="1"/>
        <v>0.16666999999999998</v>
      </c>
      <c r="G24">
        <v>13.602499999999999</v>
      </c>
      <c r="H24">
        <v>9.3068000000000008</v>
      </c>
      <c r="I24">
        <f t="shared" si="2"/>
        <v>4.2956999999999983</v>
      </c>
      <c r="J24">
        <v>0.88187000000000004</v>
      </c>
      <c r="K24">
        <v>0.6</v>
      </c>
      <c r="L24">
        <v>8</v>
      </c>
      <c r="M24">
        <v>8</v>
      </c>
      <c r="N24">
        <f t="shared" si="3"/>
        <v>0</v>
      </c>
      <c r="O24">
        <v>24.212499999999999</v>
      </c>
      <c r="P24">
        <v>10.466699999999999</v>
      </c>
      <c r="Q24">
        <f t="shared" si="4"/>
        <v>-0.79999999999999982</v>
      </c>
      <c r="R24">
        <v>7.5667</v>
      </c>
      <c r="S24">
        <f t="shared" si="0"/>
        <v>0.4</v>
      </c>
      <c r="AG24">
        <f>PEARSON(J2:J121,S2:S121)</f>
        <v>0.35172886023088884</v>
      </c>
      <c r="AH24" t="s">
        <v>75</v>
      </c>
    </row>
    <row r="25" spans="1:34" x14ac:dyDescent="0.2">
      <c r="A25">
        <v>8.4332999999999991</v>
      </c>
      <c r="B25">
        <v>8.6667000000000005</v>
      </c>
      <c r="C25">
        <v>16.5167</v>
      </c>
      <c r="D25">
        <v>0.6</v>
      </c>
      <c r="E25">
        <v>0.66666999999999998</v>
      </c>
      <c r="F25">
        <f t="shared" si="1"/>
        <v>6.6670000000000007E-2</v>
      </c>
      <c r="G25">
        <v>6.6</v>
      </c>
      <c r="H25">
        <v>6.6825000000000001</v>
      </c>
      <c r="I25">
        <f t="shared" si="2"/>
        <v>-8.2500000000000462E-2</v>
      </c>
      <c r="J25">
        <v>0.94245999999999996</v>
      </c>
      <c r="K25">
        <v>0.46250000000000002</v>
      </c>
      <c r="L25">
        <v>13</v>
      </c>
      <c r="M25">
        <v>11</v>
      </c>
      <c r="N25">
        <f t="shared" si="3"/>
        <v>-2</v>
      </c>
      <c r="O25">
        <v>10.2125</v>
      </c>
      <c r="P25">
        <v>8.6166999999999998</v>
      </c>
      <c r="Q25">
        <f t="shared" si="4"/>
        <v>0.23340000000000138</v>
      </c>
      <c r="R25">
        <v>9.2166999999999994</v>
      </c>
      <c r="S25">
        <f t="shared" si="0"/>
        <v>0.53749999999999998</v>
      </c>
      <c r="AG25">
        <f>RSQ(S2:S121,J2:J121)</f>
        <v>0.1237131911193201</v>
      </c>
      <c r="AH25" t="s">
        <v>76</v>
      </c>
    </row>
    <row r="26" spans="1:34" x14ac:dyDescent="0.2">
      <c r="A26">
        <v>10.833299999999999</v>
      </c>
      <c r="B26">
        <v>17.3</v>
      </c>
      <c r="C26">
        <v>13.433299999999999</v>
      </c>
      <c r="D26">
        <v>0.63332999999999995</v>
      </c>
      <c r="E26">
        <v>0.6</v>
      </c>
      <c r="F26">
        <f t="shared" si="1"/>
        <v>-3.3329999999999971E-2</v>
      </c>
      <c r="G26">
        <v>8.375</v>
      </c>
      <c r="H26">
        <v>12.04</v>
      </c>
      <c r="I26">
        <f t="shared" si="2"/>
        <v>-3.6649999999999991</v>
      </c>
      <c r="J26">
        <v>23.405799999999999</v>
      </c>
      <c r="K26">
        <v>0.22500000000000001</v>
      </c>
      <c r="L26">
        <v>8</v>
      </c>
      <c r="M26">
        <v>13</v>
      </c>
      <c r="N26">
        <f t="shared" si="3"/>
        <v>5</v>
      </c>
      <c r="O26">
        <v>10.737500000000001</v>
      </c>
      <c r="P26">
        <v>10.1</v>
      </c>
      <c r="Q26">
        <f t="shared" si="4"/>
        <v>6.4667000000000012</v>
      </c>
      <c r="R26">
        <v>17.3</v>
      </c>
      <c r="S26">
        <f t="shared" si="0"/>
        <v>0.77500000000000002</v>
      </c>
      <c r="AG26">
        <f>(AG24*SQRT(120-2)/SQRT(1-AG24^2))</f>
        <v>4.0815570507924113</v>
      </c>
      <c r="AH26" t="s">
        <v>85</v>
      </c>
    </row>
    <row r="27" spans="1:34" x14ac:dyDescent="0.2">
      <c r="A27">
        <v>7.9333</v>
      </c>
      <c r="B27">
        <v>3.7</v>
      </c>
      <c r="C27">
        <v>20.583300000000001</v>
      </c>
      <c r="D27">
        <v>0.53332999999999997</v>
      </c>
      <c r="E27">
        <v>0.56667000000000001</v>
      </c>
      <c r="F27">
        <f t="shared" si="1"/>
        <v>3.3340000000000036E-2</v>
      </c>
      <c r="G27">
        <v>1.2698</v>
      </c>
      <c r="H27">
        <v>5.35</v>
      </c>
      <c r="I27">
        <f t="shared" si="2"/>
        <v>-4.0801999999999996</v>
      </c>
      <c r="J27">
        <v>-4.2226999999999997</v>
      </c>
      <c r="K27">
        <v>0.97499999999999998</v>
      </c>
      <c r="L27">
        <v>16</v>
      </c>
      <c r="M27">
        <v>5</v>
      </c>
      <c r="N27">
        <f t="shared" si="3"/>
        <v>-11</v>
      </c>
      <c r="O27">
        <v>14.862500000000001</v>
      </c>
      <c r="P27">
        <v>12</v>
      </c>
      <c r="Q27">
        <f t="shared" si="4"/>
        <v>-4.2332999999999998</v>
      </c>
      <c r="R27">
        <v>14.316700000000001</v>
      </c>
      <c r="S27">
        <f t="shared" si="0"/>
        <v>2.5000000000000022E-2</v>
      </c>
      <c r="AG27" s="3">
        <f>TDIST(AG26,118,2)</f>
        <v>8.1717617147271482E-5</v>
      </c>
      <c r="AH27" t="s">
        <v>86</v>
      </c>
    </row>
    <row r="28" spans="1:34" x14ac:dyDescent="0.2">
      <c r="A28">
        <v>6.5</v>
      </c>
      <c r="B28">
        <v>9.2332999999999998</v>
      </c>
      <c r="F28">
        <f t="shared" si="1"/>
        <v>0</v>
      </c>
      <c r="O28">
        <v>33.862499999999997</v>
      </c>
      <c r="P28">
        <v>23.216699999999999</v>
      </c>
      <c r="Q28">
        <f t="shared" si="4"/>
        <v>2.7332999999999998</v>
      </c>
      <c r="R28">
        <v>19.600000000000001</v>
      </c>
    </row>
    <row r="29" spans="1:34" x14ac:dyDescent="0.2">
      <c r="A29">
        <v>7.8</v>
      </c>
      <c r="B29">
        <v>8.7332999999999998</v>
      </c>
      <c r="C29">
        <v>24.2</v>
      </c>
      <c r="D29">
        <v>0.56667000000000001</v>
      </c>
      <c r="E29">
        <v>0.6</v>
      </c>
      <c r="F29">
        <f t="shared" si="1"/>
        <v>3.3329999999999971E-2</v>
      </c>
      <c r="G29">
        <v>9.5832999999999995</v>
      </c>
      <c r="H29">
        <v>14.391299999999999</v>
      </c>
      <c r="I29">
        <f t="shared" si="2"/>
        <v>-4.8079999999999998</v>
      </c>
      <c r="J29">
        <v>10.662800000000001</v>
      </c>
      <c r="K29">
        <v>0.98750000000000004</v>
      </c>
      <c r="L29">
        <v>16</v>
      </c>
      <c r="M29">
        <v>8</v>
      </c>
      <c r="N29">
        <f t="shared" si="3"/>
        <v>-8</v>
      </c>
      <c r="O29">
        <v>17.55</v>
      </c>
      <c r="P29">
        <v>11.083299999999999</v>
      </c>
      <c r="Q29">
        <f t="shared" si="4"/>
        <v>0.93330000000000002</v>
      </c>
      <c r="R29">
        <v>9.1999999999999993</v>
      </c>
      <c r="S29">
        <f t="shared" ref="S29:S60" si="5">1-K29</f>
        <v>1.2499999999999956E-2</v>
      </c>
    </row>
    <row r="30" spans="1:34" x14ac:dyDescent="0.2">
      <c r="A30">
        <v>6.6</v>
      </c>
      <c r="B30">
        <v>5.3333000000000004</v>
      </c>
      <c r="C30">
        <v>18.933299999999999</v>
      </c>
      <c r="D30">
        <v>0.5</v>
      </c>
      <c r="E30">
        <v>0.53332999999999997</v>
      </c>
      <c r="F30">
        <f t="shared" si="1"/>
        <v>3.3329999999999971E-2</v>
      </c>
      <c r="G30">
        <v>7.5713999999999997</v>
      </c>
      <c r="H30">
        <v>8.4258000000000006</v>
      </c>
      <c r="I30">
        <f t="shared" si="2"/>
        <v>-0.85440000000000094</v>
      </c>
      <c r="J30">
        <v>-2.4750000000000001</v>
      </c>
      <c r="K30">
        <v>0.9375</v>
      </c>
      <c r="L30">
        <v>16</v>
      </c>
      <c r="M30">
        <v>8</v>
      </c>
      <c r="N30">
        <f t="shared" si="3"/>
        <v>-8</v>
      </c>
      <c r="O30">
        <v>23.725000000000001</v>
      </c>
      <c r="P30">
        <v>11.45</v>
      </c>
      <c r="Q30">
        <f t="shared" si="4"/>
        <v>-1.2666999999999993</v>
      </c>
      <c r="R30">
        <v>8.9</v>
      </c>
      <c r="S30">
        <f t="shared" si="5"/>
        <v>6.25E-2</v>
      </c>
    </row>
    <row r="31" spans="1:34" x14ac:dyDescent="0.2">
      <c r="A31">
        <v>4.4667000000000003</v>
      </c>
      <c r="B31">
        <v>4.1666999999999996</v>
      </c>
      <c r="C31">
        <v>13.9833</v>
      </c>
      <c r="D31">
        <v>0.66666999999999998</v>
      </c>
      <c r="E31">
        <v>0.6</v>
      </c>
      <c r="F31">
        <f t="shared" si="1"/>
        <v>-6.6670000000000007E-2</v>
      </c>
      <c r="G31">
        <v>6</v>
      </c>
      <c r="H31">
        <v>8.3850999999999996</v>
      </c>
      <c r="I31">
        <f t="shared" si="2"/>
        <v>-2.3850999999999996</v>
      </c>
      <c r="J31">
        <v>-0.65824000000000005</v>
      </c>
      <c r="K31">
        <v>0.42499999999999999</v>
      </c>
      <c r="L31">
        <v>9</v>
      </c>
      <c r="M31">
        <v>11</v>
      </c>
      <c r="N31">
        <f t="shared" si="3"/>
        <v>2</v>
      </c>
      <c r="O31">
        <v>17.362500000000001</v>
      </c>
      <c r="P31">
        <v>5.6833</v>
      </c>
      <c r="Q31">
        <f t="shared" si="4"/>
        <v>-0.30000000000000071</v>
      </c>
      <c r="R31">
        <v>4.55</v>
      </c>
      <c r="S31">
        <f t="shared" si="5"/>
        <v>0.57499999999999996</v>
      </c>
    </row>
    <row r="32" spans="1:34" x14ac:dyDescent="0.2">
      <c r="A32">
        <v>1.7333000000000001</v>
      </c>
      <c r="B32">
        <v>3.2667000000000002</v>
      </c>
      <c r="C32">
        <v>18.633299999999998</v>
      </c>
      <c r="D32">
        <v>0.56667000000000001</v>
      </c>
      <c r="E32">
        <v>0.53332999999999997</v>
      </c>
      <c r="F32">
        <f t="shared" si="1"/>
        <v>-3.3340000000000036E-2</v>
      </c>
      <c r="G32">
        <v>1.1499999999999999</v>
      </c>
      <c r="H32">
        <v>1.5342</v>
      </c>
      <c r="I32">
        <f t="shared" si="2"/>
        <v>-0.3842000000000001</v>
      </c>
      <c r="J32">
        <v>3.9788000000000001</v>
      </c>
      <c r="K32">
        <v>0.53749999999999998</v>
      </c>
      <c r="L32">
        <v>8</v>
      </c>
      <c r="M32">
        <v>10</v>
      </c>
      <c r="N32">
        <f t="shared" si="3"/>
        <v>2</v>
      </c>
      <c r="O32">
        <v>22.574999999999999</v>
      </c>
      <c r="P32">
        <v>3.4</v>
      </c>
      <c r="Q32">
        <f t="shared" si="4"/>
        <v>1.5334000000000001</v>
      </c>
      <c r="R32">
        <v>3.0667</v>
      </c>
      <c r="S32">
        <f t="shared" si="5"/>
        <v>0.46250000000000002</v>
      </c>
    </row>
    <row r="33" spans="1:19" x14ac:dyDescent="0.2">
      <c r="A33">
        <v>4.2667000000000002</v>
      </c>
      <c r="B33">
        <v>3.8666999999999998</v>
      </c>
      <c r="C33">
        <v>24.216699999999999</v>
      </c>
      <c r="D33">
        <v>0.3</v>
      </c>
      <c r="E33">
        <v>0.36667</v>
      </c>
      <c r="F33">
        <f t="shared" si="1"/>
        <v>6.6670000000000007E-2</v>
      </c>
      <c r="G33">
        <v>7.8888999999999996</v>
      </c>
      <c r="H33">
        <v>6.6388999999999996</v>
      </c>
      <c r="I33">
        <f t="shared" si="2"/>
        <v>1.25</v>
      </c>
      <c r="J33">
        <v>4.4659000000000004</v>
      </c>
      <c r="K33">
        <v>0.57499999999999996</v>
      </c>
      <c r="L33">
        <v>13</v>
      </c>
      <c r="M33">
        <v>12</v>
      </c>
      <c r="N33">
        <f t="shared" si="3"/>
        <v>-1</v>
      </c>
      <c r="O33">
        <v>23.987500000000001</v>
      </c>
      <c r="P33">
        <v>2.3917000000000002</v>
      </c>
      <c r="Q33">
        <f t="shared" si="4"/>
        <v>-0.40000000000000036</v>
      </c>
      <c r="R33">
        <v>5.0999999999999996</v>
      </c>
      <c r="S33">
        <f t="shared" si="5"/>
        <v>0.42500000000000004</v>
      </c>
    </row>
    <row r="34" spans="1:19" x14ac:dyDescent="0.2">
      <c r="A34">
        <v>5.7</v>
      </c>
      <c r="B34">
        <v>6.2</v>
      </c>
      <c r="C34">
        <v>9.8833000000000002</v>
      </c>
      <c r="D34">
        <v>0.46666999999999997</v>
      </c>
      <c r="E34">
        <v>0.63332999999999995</v>
      </c>
      <c r="F34">
        <f t="shared" si="1"/>
        <v>0.16665999999999997</v>
      </c>
      <c r="G34">
        <v>5.1586999999999996</v>
      </c>
      <c r="H34">
        <v>6.3333000000000004</v>
      </c>
      <c r="I34">
        <f t="shared" si="2"/>
        <v>-1.1746000000000008</v>
      </c>
      <c r="J34">
        <v>5.8182</v>
      </c>
      <c r="K34">
        <v>0.65</v>
      </c>
      <c r="L34">
        <v>9</v>
      </c>
      <c r="M34">
        <v>15</v>
      </c>
      <c r="N34">
        <f t="shared" si="3"/>
        <v>6</v>
      </c>
      <c r="O34">
        <v>10.824999999999999</v>
      </c>
      <c r="P34">
        <v>8.1832999999999991</v>
      </c>
      <c r="Q34">
        <f t="shared" si="4"/>
        <v>0.5</v>
      </c>
      <c r="R34">
        <v>8.4832999999999998</v>
      </c>
      <c r="S34">
        <f t="shared" si="5"/>
        <v>0.35</v>
      </c>
    </row>
    <row r="35" spans="1:19" x14ac:dyDescent="0.2">
      <c r="A35">
        <v>3.9333</v>
      </c>
      <c r="B35">
        <v>4.5667</v>
      </c>
      <c r="C35">
        <v>21.9</v>
      </c>
      <c r="D35">
        <v>0.63332999999999995</v>
      </c>
      <c r="E35">
        <v>0.56667000000000001</v>
      </c>
      <c r="F35">
        <f t="shared" si="1"/>
        <v>-6.6659999999999942E-2</v>
      </c>
      <c r="G35">
        <v>7.6923000000000004</v>
      </c>
      <c r="H35">
        <v>9.1477000000000004</v>
      </c>
      <c r="I35">
        <f t="shared" si="2"/>
        <v>-1.4554</v>
      </c>
      <c r="J35">
        <v>2.7904</v>
      </c>
      <c r="K35">
        <v>0.57499999999999996</v>
      </c>
      <c r="L35">
        <v>12</v>
      </c>
      <c r="M35">
        <v>14</v>
      </c>
      <c r="N35">
        <f t="shared" si="3"/>
        <v>2</v>
      </c>
      <c r="O35">
        <v>17.850000000000001</v>
      </c>
      <c r="P35">
        <v>4.3333000000000004</v>
      </c>
      <c r="Q35">
        <f t="shared" si="4"/>
        <v>0.63339999999999996</v>
      </c>
      <c r="R35">
        <v>5.95</v>
      </c>
      <c r="S35">
        <f t="shared" si="5"/>
        <v>0.42500000000000004</v>
      </c>
    </row>
    <row r="36" spans="1:19" x14ac:dyDescent="0.2">
      <c r="A36">
        <v>4.5667</v>
      </c>
      <c r="B36">
        <v>4.1666999999999996</v>
      </c>
      <c r="C36">
        <v>20.083300000000001</v>
      </c>
      <c r="D36">
        <v>0.66666999999999998</v>
      </c>
      <c r="E36">
        <v>0.56667000000000001</v>
      </c>
      <c r="F36">
        <f t="shared" si="1"/>
        <v>-9.9999999999999978E-2</v>
      </c>
      <c r="G36">
        <v>2.84</v>
      </c>
      <c r="H36">
        <v>7.9659000000000004</v>
      </c>
      <c r="I36">
        <f t="shared" si="2"/>
        <v>-5.1259000000000006</v>
      </c>
      <c r="J36">
        <v>-0.15476000000000001</v>
      </c>
      <c r="K36">
        <v>0.97499999999999998</v>
      </c>
      <c r="L36">
        <v>15</v>
      </c>
      <c r="M36">
        <v>18</v>
      </c>
      <c r="N36">
        <f t="shared" si="3"/>
        <v>3</v>
      </c>
      <c r="O36">
        <v>20.587499999999999</v>
      </c>
      <c r="P36">
        <v>16.941700000000001</v>
      </c>
      <c r="Q36">
        <f t="shared" si="4"/>
        <v>-0.40000000000000036</v>
      </c>
      <c r="R36">
        <v>12.333299999999999</v>
      </c>
      <c r="S36">
        <f t="shared" si="5"/>
        <v>2.5000000000000022E-2</v>
      </c>
    </row>
    <row r="37" spans="1:19" x14ac:dyDescent="0.2">
      <c r="A37">
        <v>3</v>
      </c>
      <c r="B37">
        <v>1.5</v>
      </c>
      <c r="C37">
        <v>21.35</v>
      </c>
      <c r="D37">
        <v>0.5</v>
      </c>
      <c r="E37">
        <v>0.7</v>
      </c>
      <c r="F37">
        <f t="shared" si="1"/>
        <v>0.19999999999999996</v>
      </c>
      <c r="G37">
        <v>4.7385999999999999</v>
      </c>
      <c r="H37">
        <v>3.3077000000000001</v>
      </c>
      <c r="I37">
        <f t="shared" si="2"/>
        <v>1.4308999999999998</v>
      </c>
      <c r="J37">
        <v>7.6406999999999998</v>
      </c>
      <c r="K37">
        <v>0.82499999999999996</v>
      </c>
      <c r="L37">
        <v>8</v>
      </c>
      <c r="M37">
        <v>8</v>
      </c>
      <c r="N37">
        <f t="shared" si="3"/>
        <v>0</v>
      </c>
      <c r="O37">
        <v>26.375</v>
      </c>
      <c r="P37">
        <v>3.8416999999999999</v>
      </c>
      <c r="Q37">
        <f t="shared" si="4"/>
        <v>-1.5</v>
      </c>
      <c r="R37">
        <v>3.7166999999999999</v>
      </c>
      <c r="S37">
        <f t="shared" si="5"/>
        <v>0.17500000000000004</v>
      </c>
    </row>
    <row r="38" spans="1:19" x14ac:dyDescent="0.2">
      <c r="A38">
        <v>4</v>
      </c>
      <c r="B38">
        <v>3.9666999999999999</v>
      </c>
      <c r="C38">
        <v>13</v>
      </c>
      <c r="D38">
        <v>0.63332999999999995</v>
      </c>
      <c r="E38">
        <v>0.63332999999999995</v>
      </c>
      <c r="F38">
        <f t="shared" si="1"/>
        <v>0</v>
      </c>
      <c r="G38">
        <v>2.8</v>
      </c>
      <c r="H38">
        <v>8.1667000000000005</v>
      </c>
      <c r="I38">
        <f t="shared" si="2"/>
        <v>-5.3667000000000007</v>
      </c>
      <c r="J38">
        <v>1.5437000000000001</v>
      </c>
      <c r="K38">
        <v>0.95</v>
      </c>
      <c r="L38">
        <v>14</v>
      </c>
      <c r="M38">
        <v>9</v>
      </c>
      <c r="N38">
        <f t="shared" si="3"/>
        <v>-5</v>
      </c>
      <c r="O38">
        <v>14.025</v>
      </c>
      <c r="P38">
        <v>5</v>
      </c>
      <c r="Q38">
        <f t="shared" si="4"/>
        <v>-3.3300000000000107E-2</v>
      </c>
      <c r="R38">
        <v>4.55</v>
      </c>
      <c r="S38">
        <f t="shared" si="5"/>
        <v>5.0000000000000044E-2</v>
      </c>
    </row>
    <row r="39" spans="1:19" x14ac:dyDescent="0.2">
      <c r="A39">
        <v>1.5667</v>
      </c>
      <c r="B39">
        <v>1.7666999999999999</v>
      </c>
      <c r="C39">
        <v>23.533300000000001</v>
      </c>
      <c r="D39">
        <v>0.6</v>
      </c>
      <c r="E39">
        <v>0.66666999999999998</v>
      </c>
      <c r="F39">
        <f t="shared" si="1"/>
        <v>6.6670000000000007E-2</v>
      </c>
      <c r="G39">
        <v>5.4667000000000003</v>
      </c>
      <c r="H39">
        <v>4.5549999999999997</v>
      </c>
      <c r="I39">
        <f t="shared" si="2"/>
        <v>0.91170000000000062</v>
      </c>
      <c r="J39">
        <v>3.7664</v>
      </c>
      <c r="K39">
        <v>0.88749999999999996</v>
      </c>
      <c r="L39">
        <v>20</v>
      </c>
      <c r="M39">
        <v>16</v>
      </c>
      <c r="N39">
        <f t="shared" si="3"/>
        <v>-4</v>
      </c>
      <c r="O39">
        <v>19.262499999999999</v>
      </c>
      <c r="P39">
        <v>4.05</v>
      </c>
      <c r="Q39">
        <f t="shared" si="4"/>
        <v>0.19999999999999996</v>
      </c>
      <c r="R39">
        <v>1.8</v>
      </c>
      <c r="S39">
        <f t="shared" si="5"/>
        <v>0.11250000000000004</v>
      </c>
    </row>
    <row r="40" spans="1:19" x14ac:dyDescent="0.2">
      <c r="A40">
        <v>2.6667000000000001</v>
      </c>
      <c r="B40">
        <v>3.2667000000000002</v>
      </c>
      <c r="C40">
        <v>20.399999999999999</v>
      </c>
      <c r="D40">
        <v>0.63332999999999995</v>
      </c>
      <c r="E40">
        <v>0.66666999999999998</v>
      </c>
      <c r="F40">
        <f t="shared" si="1"/>
        <v>3.3340000000000036E-2</v>
      </c>
      <c r="G40">
        <v>8.5341000000000005</v>
      </c>
      <c r="H40">
        <v>4.4000000000000004</v>
      </c>
      <c r="I40">
        <f t="shared" si="2"/>
        <v>4.1341000000000001</v>
      </c>
      <c r="J40">
        <v>-7.8967999999999998</v>
      </c>
      <c r="K40">
        <v>0.58750000000000002</v>
      </c>
      <c r="L40">
        <v>9</v>
      </c>
      <c r="M40">
        <v>9</v>
      </c>
      <c r="N40">
        <f t="shared" si="3"/>
        <v>0</v>
      </c>
      <c r="O40">
        <v>20.987500000000001</v>
      </c>
      <c r="P40">
        <v>1.65</v>
      </c>
      <c r="Q40">
        <f t="shared" si="4"/>
        <v>0.60000000000000009</v>
      </c>
      <c r="R40">
        <v>2.9666999999999999</v>
      </c>
      <c r="S40">
        <f t="shared" si="5"/>
        <v>0.41249999999999998</v>
      </c>
    </row>
    <row r="41" spans="1:19" x14ac:dyDescent="0.2">
      <c r="A41">
        <v>6.1333000000000002</v>
      </c>
      <c r="B41">
        <v>2.9</v>
      </c>
      <c r="C41">
        <v>11.2333</v>
      </c>
      <c r="D41">
        <v>0.56667000000000001</v>
      </c>
      <c r="E41">
        <v>0.56667000000000001</v>
      </c>
      <c r="F41">
        <f t="shared" si="1"/>
        <v>0</v>
      </c>
      <c r="G41">
        <v>9.1705000000000005</v>
      </c>
      <c r="H41">
        <v>10.125</v>
      </c>
      <c r="I41">
        <f t="shared" si="2"/>
        <v>-0.95449999999999946</v>
      </c>
      <c r="J41">
        <v>-5.8014000000000001</v>
      </c>
      <c r="K41">
        <v>0.61250000000000004</v>
      </c>
      <c r="L41">
        <v>8</v>
      </c>
      <c r="M41">
        <v>8</v>
      </c>
      <c r="N41">
        <f t="shared" si="3"/>
        <v>0</v>
      </c>
      <c r="O41">
        <v>10.6</v>
      </c>
      <c r="P41">
        <v>3.7416999999999998</v>
      </c>
      <c r="Q41">
        <f t="shared" si="4"/>
        <v>-3.2333000000000003</v>
      </c>
      <c r="R41">
        <v>4.8499999999999996</v>
      </c>
      <c r="S41">
        <f t="shared" si="5"/>
        <v>0.38749999999999996</v>
      </c>
    </row>
    <row r="42" spans="1:19" x14ac:dyDescent="0.2">
      <c r="A42">
        <v>5.7667000000000002</v>
      </c>
      <c r="B42">
        <v>4.6666999999999996</v>
      </c>
      <c r="C42">
        <v>6.9166999999999996</v>
      </c>
      <c r="D42">
        <v>0.63332999999999995</v>
      </c>
      <c r="E42">
        <v>0.6</v>
      </c>
      <c r="F42">
        <f t="shared" si="1"/>
        <v>-3.3329999999999971E-2</v>
      </c>
      <c r="G42">
        <v>2.3889</v>
      </c>
      <c r="H42">
        <v>8.8571000000000009</v>
      </c>
      <c r="I42">
        <f t="shared" si="2"/>
        <v>-6.4682000000000013</v>
      </c>
      <c r="J42">
        <v>0.70159000000000005</v>
      </c>
      <c r="K42">
        <v>0.25</v>
      </c>
      <c r="L42">
        <v>10</v>
      </c>
      <c r="M42">
        <v>10</v>
      </c>
      <c r="N42">
        <f t="shared" si="3"/>
        <v>0</v>
      </c>
      <c r="O42">
        <v>6.3375000000000004</v>
      </c>
      <c r="P42">
        <v>4.1666999999999996</v>
      </c>
      <c r="Q42">
        <f t="shared" si="4"/>
        <v>-1.1000000000000005</v>
      </c>
      <c r="R42">
        <v>5.7167000000000003</v>
      </c>
      <c r="S42">
        <f t="shared" si="5"/>
        <v>0.75</v>
      </c>
    </row>
    <row r="43" spans="1:19" x14ac:dyDescent="0.2">
      <c r="A43">
        <v>5.8666999999999998</v>
      </c>
      <c r="B43">
        <v>7.2667000000000002</v>
      </c>
      <c r="C43">
        <v>17.600000000000001</v>
      </c>
      <c r="D43">
        <v>0.5</v>
      </c>
      <c r="E43">
        <v>0.43332999999999999</v>
      </c>
      <c r="F43">
        <f t="shared" si="1"/>
        <v>-6.6670000000000007E-2</v>
      </c>
      <c r="G43">
        <v>5.1963999999999997</v>
      </c>
      <c r="H43">
        <v>10.443199999999999</v>
      </c>
      <c r="I43">
        <f t="shared" si="2"/>
        <v>-5.2467999999999995</v>
      </c>
      <c r="J43">
        <v>-5.0179</v>
      </c>
      <c r="K43">
        <v>0.82499999999999996</v>
      </c>
      <c r="L43">
        <v>14</v>
      </c>
      <c r="M43">
        <v>10</v>
      </c>
      <c r="N43">
        <f t="shared" si="3"/>
        <v>-4</v>
      </c>
      <c r="O43">
        <v>18.612500000000001</v>
      </c>
      <c r="P43">
        <v>11.2417</v>
      </c>
      <c r="Q43">
        <f t="shared" si="4"/>
        <v>1.4000000000000004</v>
      </c>
      <c r="R43">
        <v>8.0667000000000009</v>
      </c>
      <c r="S43">
        <f t="shared" si="5"/>
        <v>0.17500000000000004</v>
      </c>
    </row>
    <row r="44" spans="1:19" x14ac:dyDescent="0.2">
      <c r="A44">
        <v>6.8</v>
      </c>
      <c r="B44">
        <v>4.2</v>
      </c>
      <c r="C44">
        <v>13.466699999999999</v>
      </c>
      <c r="D44">
        <v>0.56667000000000001</v>
      </c>
      <c r="E44">
        <v>0.5</v>
      </c>
      <c r="F44">
        <f t="shared" si="1"/>
        <v>-6.6670000000000007E-2</v>
      </c>
      <c r="G44">
        <v>3.8</v>
      </c>
      <c r="H44">
        <v>4.7588999999999997</v>
      </c>
      <c r="I44">
        <f t="shared" si="2"/>
        <v>-0.95889999999999986</v>
      </c>
      <c r="J44">
        <v>-17.3826</v>
      </c>
      <c r="K44">
        <v>0.92500000000000004</v>
      </c>
      <c r="L44">
        <v>8</v>
      </c>
      <c r="M44">
        <v>8</v>
      </c>
      <c r="N44">
        <f t="shared" si="3"/>
        <v>0</v>
      </c>
      <c r="O44">
        <v>15.9375</v>
      </c>
      <c r="P44">
        <v>10.841699999999999</v>
      </c>
      <c r="Q44">
        <f t="shared" si="4"/>
        <v>-2.5999999999999996</v>
      </c>
      <c r="R44">
        <v>10.533300000000001</v>
      </c>
      <c r="S44">
        <f t="shared" si="5"/>
        <v>7.4999999999999956E-2</v>
      </c>
    </row>
    <row r="45" spans="1:19" x14ac:dyDescent="0.2">
      <c r="A45">
        <v>5.8</v>
      </c>
      <c r="B45">
        <v>4.7667000000000002</v>
      </c>
      <c r="C45">
        <v>20.633299999999998</v>
      </c>
      <c r="D45">
        <v>0.56667000000000001</v>
      </c>
      <c r="E45">
        <v>0.53332999999999997</v>
      </c>
      <c r="F45">
        <f t="shared" si="1"/>
        <v>-3.3340000000000036E-2</v>
      </c>
      <c r="G45">
        <v>6.25</v>
      </c>
      <c r="H45">
        <v>8.6349</v>
      </c>
      <c r="I45">
        <f t="shared" si="2"/>
        <v>-2.3849</v>
      </c>
      <c r="J45">
        <v>7.8205</v>
      </c>
      <c r="K45">
        <v>0.1125</v>
      </c>
      <c r="L45">
        <v>8</v>
      </c>
      <c r="M45">
        <v>8</v>
      </c>
      <c r="N45">
        <f t="shared" si="3"/>
        <v>0</v>
      </c>
      <c r="O45">
        <v>19.399999999999999</v>
      </c>
      <c r="P45">
        <v>10.333299999999999</v>
      </c>
      <c r="Q45">
        <f t="shared" si="4"/>
        <v>-1.0332999999999997</v>
      </c>
      <c r="R45">
        <v>5.95</v>
      </c>
      <c r="S45">
        <f t="shared" si="5"/>
        <v>0.88749999999999996</v>
      </c>
    </row>
    <row r="46" spans="1:19" x14ac:dyDescent="0.2">
      <c r="A46">
        <v>4.2332999999999998</v>
      </c>
      <c r="B46">
        <v>4.8</v>
      </c>
      <c r="C46">
        <v>18.366700000000002</v>
      </c>
      <c r="D46">
        <v>0.56667000000000001</v>
      </c>
      <c r="E46">
        <v>0.53332999999999997</v>
      </c>
      <c r="F46">
        <f t="shared" si="1"/>
        <v>-3.3340000000000036E-2</v>
      </c>
      <c r="G46">
        <v>10.053599999999999</v>
      </c>
      <c r="H46">
        <v>0.46605999999999997</v>
      </c>
      <c r="I46">
        <f t="shared" si="2"/>
        <v>9.5875399999999988</v>
      </c>
      <c r="J46">
        <v>8.9747000000000003</v>
      </c>
      <c r="K46">
        <v>0.45</v>
      </c>
      <c r="L46">
        <v>12</v>
      </c>
      <c r="M46">
        <v>10</v>
      </c>
      <c r="N46">
        <f t="shared" si="3"/>
        <v>-2</v>
      </c>
      <c r="O46">
        <v>19.175000000000001</v>
      </c>
      <c r="P46">
        <v>13.408300000000001</v>
      </c>
      <c r="Q46">
        <f t="shared" si="4"/>
        <v>0.56669999999999998</v>
      </c>
      <c r="R46">
        <v>7.4166999999999996</v>
      </c>
      <c r="S46">
        <f t="shared" si="5"/>
        <v>0.55000000000000004</v>
      </c>
    </row>
    <row r="47" spans="1:19" x14ac:dyDescent="0.2">
      <c r="A47">
        <v>5.1666999999999996</v>
      </c>
      <c r="B47">
        <v>5.4</v>
      </c>
      <c r="C47">
        <v>15.6333</v>
      </c>
      <c r="D47">
        <v>0.53332999999999997</v>
      </c>
      <c r="E47">
        <v>0.56667000000000001</v>
      </c>
      <c r="F47">
        <f t="shared" si="1"/>
        <v>3.3340000000000036E-2</v>
      </c>
      <c r="G47">
        <v>2.7639999999999998</v>
      </c>
      <c r="H47">
        <v>7.7727000000000004</v>
      </c>
      <c r="I47">
        <f t="shared" si="2"/>
        <v>-5.008700000000001</v>
      </c>
      <c r="J47">
        <v>8.5167000000000002</v>
      </c>
      <c r="K47">
        <v>0.36249999999999999</v>
      </c>
      <c r="L47">
        <v>7</v>
      </c>
      <c r="M47">
        <v>10</v>
      </c>
      <c r="N47">
        <f t="shared" si="3"/>
        <v>3</v>
      </c>
      <c r="O47">
        <v>16.350000000000001</v>
      </c>
      <c r="P47">
        <v>10.45</v>
      </c>
      <c r="Q47">
        <f t="shared" si="4"/>
        <v>0.23330000000000073</v>
      </c>
      <c r="R47">
        <v>7.75</v>
      </c>
      <c r="S47">
        <f t="shared" si="5"/>
        <v>0.63749999999999996</v>
      </c>
    </row>
    <row r="48" spans="1:19" x14ac:dyDescent="0.2">
      <c r="A48">
        <v>5.2667000000000002</v>
      </c>
      <c r="B48">
        <v>6.5332999999999997</v>
      </c>
      <c r="C48">
        <v>34.0167</v>
      </c>
      <c r="D48">
        <v>0.63332999999999995</v>
      </c>
      <c r="E48">
        <v>0.46666999999999997</v>
      </c>
      <c r="F48">
        <f t="shared" si="1"/>
        <v>-0.16665999999999997</v>
      </c>
      <c r="G48">
        <v>1.0341</v>
      </c>
      <c r="H48">
        <v>0.57142999999999999</v>
      </c>
      <c r="I48">
        <f t="shared" si="2"/>
        <v>0.46267000000000003</v>
      </c>
      <c r="J48">
        <v>4.8105000000000002</v>
      </c>
      <c r="K48">
        <v>0.57499999999999996</v>
      </c>
      <c r="L48">
        <v>16</v>
      </c>
      <c r="M48">
        <v>16</v>
      </c>
      <c r="N48">
        <f t="shared" si="3"/>
        <v>0</v>
      </c>
      <c r="O48">
        <v>36.4375</v>
      </c>
      <c r="P48">
        <v>25.041699999999999</v>
      </c>
      <c r="Q48">
        <f t="shared" si="4"/>
        <v>1.2665999999999995</v>
      </c>
      <c r="R48">
        <v>13.033300000000001</v>
      </c>
      <c r="S48">
        <f t="shared" si="5"/>
        <v>0.42500000000000004</v>
      </c>
    </row>
    <row r="49" spans="1:34" x14ac:dyDescent="0.2">
      <c r="A49">
        <v>0.2</v>
      </c>
      <c r="B49">
        <v>5</v>
      </c>
      <c r="C49">
        <v>37.2667</v>
      </c>
      <c r="D49">
        <v>0.6</v>
      </c>
      <c r="E49">
        <v>0.5</v>
      </c>
      <c r="F49">
        <f t="shared" si="1"/>
        <v>-9.9999999999999978E-2</v>
      </c>
      <c r="G49">
        <v>2.84</v>
      </c>
      <c r="H49">
        <v>0.25</v>
      </c>
      <c r="I49">
        <f t="shared" si="2"/>
        <v>2.59</v>
      </c>
      <c r="J49">
        <v>19.774999999999999</v>
      </c>
      <c r="K49">
        <v>0.3125</v>
      </c>
      <c r="L49">
        <v>11</v>
      </c>
      <c r="M49">
        <v>13</v>
      </c>
      <c r="N49">
        <f t="shared" si="3"/>
        <v>2</v>
      </c>
      <c r="O49">
        <v>43.7</v>
      </c>
      <c r="P49">
        <v>6.2832999999999997</v>
      </c>
      <c r="Q49">
        <f t="shared" si="4"/>
        <v>4.8</v>
      </c>
      <c r="R49">
        <v>3.5667</v>
      </c>
      <c r="S49">
        <f t="shared" si="5"/>
        <v>0.6875</v>
      </c>
    </row>
    <row r="50" spans="1:34" x14ac:dyDescent="0.2">
      <c r="A50">
        <v>12.1</v>
      </c>
      <c r="B50">
        <v>6.1</v>
      </c>
      <c r="C50">
        <v>10.45</v>
      </c>
      <c r="D50">
        <v>0.56667000000000001</v>
      </c>
      <c r="E50">
        <v>0.66666999999999998</v>
      </c>
      <c r="F50">
        <f t="shared" si="1"/>
        <v>9.9999999999999978E-2</v>
      </c>
      <c r="G50">
        <v>3.75</v>
      </c>
      <c r="H50">
        <v>6.9630000000000001</v>
      </c>
      <c r="I50">
        <f t="shared" si="2"/>
        <v>-3.2130000000000001</v>
      </c>
      <c r="J50">
        <v>-7.8571</v>
      </c>
      <c r="K50">
        <v>0.98750000000000004</v>
      </c>
      <c r="L50">
        <v>16</v>
      </c>
      <c r="M50">
        <v>16</v>
      </c>
      <c r="N50">
        <f t="shared" si="3"/>
        <v>0</v>
      </c>
      <c r="O50">
        <v>13.55</v>
      </c>
      <c r="P50">
        <v>8.2667000000000002</v>
      </c>
      <c r="Q50">
        <f t="shared" si="4"/>
        <v>-6</v>
      </c>
      <c r="R50">
        <v>12.833299999999999</v>
      </c>
      <c r="S50">
        <f t="shared" si="5"/>
        <v>1.2499999999999956E-2</v>
      </c>
    </row>
    <row r="51" spans="1:34" x14ac:dyDescent="0.2">
      <c r="A51">
        <v>3.7667000000000002</v>
      </c>
      <c r="B51">
        <v>3.3666999999999998</v>
      </c>
      <c r="C51">
        <v>20.716699999999999</v>
      </c>
      <c r="D51">
        <v>0.7</v>
      </c>
      <c r="E51">
        <v>0.7</v>
      </c>
      <c r="F51">
        <f t="shared" si="1"/>
        <v>0</v>
      </c>
      <c r="G51">
        <v>10.1538</v>
      </c>
      <c r="H51">
        <v>8.5500000000000007</v>
      </c>
      <c r="I51">
        <f t="shared" si="2"/>
        <v>1.6037999999999997</v>
      </c>
      <c r="J51">
        <v>-2.0308000000000002</v>
      </c>
      <c r="K51">
        <v>0.88749999999999996</v>
      </c>
      <c r="L51">
        <v>20</v>
      </c>
      <c r="M51">
        <v>16</v>
      </c>
      <c r="N51">
        <f t="shared" si="3"/>
        <v>-4</v>
      </c>
      <c r="O51">
        <v>21.6875</v>
      </c>
      <c r="P51">
        <v>5.4166999999999996</v>
      </c>
      <c r="Q51">
        <f t="shared" si="4"/>
        <v>-0.40000000000000036</v>
      </c>
      <c r="R51">
        <v>3.8</v>
      </c>
      <c r="S51">
        <f t="shared" si="5"/>
        <v>0.11250000000000004</v>
      </c>
    </row>
    <row r="52" spans="1:34" x14ac:dyDescent="0.2">
      <c r="A52">
        <v>3.9</v>
      </c>
      <c r="B52">
        <v>2.4</v>
      </c>
      <c r="C52">
        <v>11.3833</v>
      </c>
      <c r="D52">
        <v>0.46666999999999997</v>
      </c>
      <c r="E52">
        <v>0.63332999999999995</v>
      </c>
      <c r="F52">
        <f t="shared" si="1"/>
        <v>0.16665999999999997</v>
      </c>
      <c r="G52">
        <v>6.0860000000000003</v>
      </c>
      <c r="H52">
        <v>10.208299999999999</v>
      </c>
      <c r="I52">
        <f t="shared" si="2"/>
        <v>-4.1222999999999992</v>
      </c>
      <c r="J52">
        <v>4.5603999999999996</v>
      </c>
      <c r="K52">
        <v>0.28749999999999998</v>
      </c>
      <c r="L52">
        <v>12</v>
      </c>
      <c r="M52">
        <v>15</v>
      </c>
      <c r="N52">
        <f t="shared" si="3"/>
        <v>3</v>
      </c>
      <c r="O52">
        <v>10.4</v>
      </c>
      <c r="P52">
        <v>7.6166999999999998</v>
      </c>
      <c r="Q52">
        <f t="shared" si="4"/>
        <v>-1.5</v>
      </c>
      <c r="R52">
        <v>4.4832999999999998</v>
      </c>
      <c r="S52">
        <f t="shared" si="5"/>
        <v>0.71250000000000002</v>
      </c>
    </row>
    <row r="53" spans="1:34" x14ac:dyDescent="0.2">
      <c r="A53">
        <v>6.2</v>
      </c>
      <c r="B53">
        <v>1.6667000000000001</v>
      </c>
      <c r="C53">
        <v>21.066700000000001</v>
      </c>
      <c r="D53">
        <v>0.53332999999999997</v>
      </c>
      <c r="E53">
        <v>0.6</v>
      </c>
      <c r="F53">
        <f t="shared" si="1"/>
        <v>6.6670000000000007E-2</v>
      </c>
      <c r="G53">
        <v>6.0144000000000002</v>
      </c>
      <c r="H53">
        <v>5.5646000000000004</v>
      </c>
      <c r="I53">
        <f t="shared" si="2"/>
        <v>0.44979999999999976</v>
      </c>
      <c r="J53">
        <v>-8.1130999999999993</v>
      </c>
      <c r="K53">
        <v>0.76249999999999996</v>
      </c>
      <c r="L53">
        <v>12</v>
      </c>
      <c r="M53">
        <v>12</v>
      </c>
      <c r="N53">
        <f t="shared" si="3"/>
        <v>0</v>
      </c>
      <c r="O53">
        <v>19.837499999999999</v>
      </c>
      <c r="P53">
        <v>6.5667</v>
      </c>
      <c r="Q53">
        <f t="shared" si="4"/>
        <v>-4.5333000000000006</v>
      </c>
      <c r="R53">
        <v>7.0332999999999997</v>
      </c>
      <c r="S53">
        <f t="shared" si="5"/>
        <v>0.23750000000000004</v>
      </c>
    </row>
    <row r="54" spans="1:34" x14ac:dyDescent="0.2">
      <c r="A54">
        <v>9.7667000000000002</v>
      </c>
      <c r="B54">
        <v>13.6333</v>
      </c>
      <c r="C54">
        <v>19.533300000000001</v>
      </c>
      <c r="D54">
        <v>0.53332999999999997</v>
      </c>
      <c r="E54">
        <v>0.53332999999999997</v>
      </c>
      <c r="F54">
        <f t="shared" si="1"/>
        <v>0</v>
      </c>
      <c r="G54">
        <v>11.936500000000001</v>
      </c>
      <c r="H54">
        <v>7.5884999999999998</v>
      </c>
      <c r="I54">
        <f t="shared" si="2"/>
        <v>4.3480000000000008</v>
      </c>
      <c r="J54">
        <v>-5.4881000000000002</v>
      </c>
      <c r="K54">
        <v>0.4</v>
      </c>
      <c r="L54">
        <v>16</v>
      </c>
      <c r="M54">
        <v>16</v>
      </c>
      <c r="N54">
        <f t="shared" si="3"/>
        <v>0</v>
      </c>
      <c r="O54">
        <v>18.262499999999999</v>
      </c>
      <c r="P54">
        <v>13.816700000000001</v>
      </c>
      <c r="Q54">
        <f t="shared" si="4"/>
        <v>3.8666</v>
      </c>
      <c r="R54">
        <v>14.966699999999999</v>
      </c>
      <c r="S54">
        <f t="shared" si="5"/>
        <v>0.6</v>
      </c>
    </row>
    <row r="55" spans="1:34" x14ac:dyDescent="0.2">
      <c r="A55">
        <v>4.0332999999999997</v>
      </c>
      <c r="B55">
        <v>2.8666999999999998</v>
      </c>
      <c r="C55">
        <v>15.4833</v>
      </c>
      <c r="D55">
        <v>0.6</v>
      </c>
      <c r="E55">
        <v>0.6</v>
      </c>
      <c r="F55">
        <f t="shared" si="1"/>
        <v>0</v>
      </c>
      <c r="G55">
        <v>2.88</v>
      </c>
      <c r="H55">
        <v>1.4534</v>
      </c>
      <c r="I55">
        <f t="shared" si="2"/>
        <v>1.4265999999999999</v>
      </c>
      <c r="J55">
        <v>4.7934000000000001</v>
      </c>
      <c r="K55">
        <v>0.46250000000000002</v>
      </c>
      <c r="L55">
        <v>11</v>
      </c>
      <c r="M55">
        <v>8</v>
      </c>
      <c r="N55">
        <f t="shared" si="3"/>
        <v>-3</v>
      </c>
      <c r="O55">
        <v>23.824999999999999</v>
      </c>
      <c r="P55">
        <v>11.408300000000001</v>
      </c>
      <c r="Q55">
        <f t="shared" si="4"/>
        <v>-1.1665999999999999</v>
      </c>
      <c r="R55">
        <v>3.9832999999999998</v>
      </c>
      <c r="S55">
        <f t="shared" si="5"/>
        <v>0.53749999999999998</v>
      </c>
      <c r="AG55">
        <f>PEARSON(J2:J121,N2:N121)</f>
        <v>0.23500955229668644</v>
      </c>
      <c r="AH55" t="s">
        <v>75</v>
      </c>
    </row>
    <row r="56" spans="1:34" x14ac:dyDescent="0.2">
      <c r="A56">
        <v>7.5</v>
      </c>
      <c r="B56">
        <v>10.4</v>
      </c>
      <c r="C56">
        <v>27.933299999999999</v>
      </c>
      <c r="D56">
        <v>0.63332999999999995</v>
      </c>
      <c r="E56">
        <v>0.43332999999999999</v>
      </c>
      <c r="F56">
        <f t="shared" si="1"/>
        <v>-0.19999999999999996</v>
      </c>
      <c r="G56">
        <v>11.8</v>
      </c>
      <c r="H56">
        <v>12.806800000000001</v>
      </c>
      <c r="I56">
        <f t="shared" si="2"/>
        <v>-1.0068000000000001</v>
      </c>
      <c r="J56">
        <v>-8.7576000000000001</v>
      </c>
      <c r="K56">
        <v>0.33750000000000002</v>
      </c>
      <c r="L56">
        <v>7</v>
      </c>
      <c r="M56">
        <v>10</v>
      </c>
      <c r="N56">
        <f t="shared" si="3"/>
        <v>3</v>
      </c>
      <c r="O56">
        <v>26.862500000000001</v>
      </c>
      <c r="P56">
        <v>11.275</v>
      </c>
      <c r="Q56">
        <f t="shared" si="4"/>
        <v>2.9000000000000004</v>
      </c>
      <c r="R56">
        <v>17.0167</v>
      </c>
      <c r="S56">
        <f t="shared" si="5"/>
        <v>0.66249999999999998</v>
      </c>
      <c r="AG56">
        <f>RSQ(N2:N121,J2:J121)</f>
        <v>5.5229489670689025E-2</v>
      </c>
      <c r="AH56" t="s">
        <v>76</v>
      </c>
    </row>
    <row r="57" spans="1:34" x14ac:dyDescent="0.2">
      <c r="A57">
        <v>3.9666999999999999</v>
      </c>
      <c r="B57">
        <v>3.7667000000000002</v>
      </c>
      <c r="C57">
        <v>21.7</v>
      </c>
      <c r="D57">
        <v>0.63332999999999995</v>
      </c>
      <c r="E57">
        <v>0.66666999999999998</v>
      </c>
      <c r="F57">
        <f t="shared" si="1"/>
        <v>3.3340000000000036E-2</v>
      </c>
      <c r="G57">
        <v>6.4545000000000003</v>
      </c>
      <c r="H57">
        <v>2</v>
      </c>
      <c r="I57">
        <f t="shared" si="2"/>
        <v>4.4545000000000003</v>
      </c>
      <c r="J57">
        <v>-0.15539</v>
      </c>
      <c r="K57">
        <v>0.42499999999999999</v>
      </c>
      <c r="L57">
        <v>8</v>
      </c>
      <c r="M57">
        <v>15</v>
      </c>
      <c r="N57">
        <f t="shared" si="3"/>
        <v>7</v>
      </c>
      <c r="O57">
        <v>19.287500000000001</v>
      </c>
      <c r="P57">
        <v>8.0749999999999993</v>
      </c>
      <c r="Q57">
        <f t="shared" si="4"/>
        <v>-0.19999999999999973</v>
      </c>
      <c r="R57">
        <v>7.0332999999999997</v>
      </c>
      <c r="S57">
        <f t="shared" si="5"/>
        <v>0.57499999999999996</v>
      </c>
      <c r="AG57">
        <f>(AG55*SQRT(120-2)/SQRT(1-AG55^2))</f>
        <v>2.6264150257583898</v>
      </c>
      <c r="AH57" t="s">
        <v>85</v>
      </c>
    </row>
    <row r="58" spans="1:34" x14ac:dyDescent="0.2">
      <c r="A58">
        <v>3.2667000000000002</v>
      </c>
      <c r="B58">
        <v>9.3000000000000007</v>
      </c>
      <c r="C58">
        <v>20.916699999999999</v>
      </c>
      <c r="D58">
        <v>0.73333000000000004</v>
      </c>
      <c r="E58">
        <v>0.53332999999999997</v>
      </c>
      <c r="F58">
        <f t="shared" si="1"/>
        <v>-0.20000000000000007</v>
      </c>
      <c r="G58">
        <v>0.65071999999999997</v>
      </c>
      <c r="H58">
        <v>13.904299999999999</v>
      </c>
      <c r="I58">
        <f t="shared" si="2"/>
        <v>-13.253579999999999</v>
      </c>
      <c r="J58">
        <v>-3.2077</v>
      </c>
      <c r="K58">
        <v>0</v>
      </c>
      <c r="L58">
        <v>12</v>
      </c>
      <c r="M58">
        <v>12</v>
      </c>
      <c r="N58">
        <f t="shared" si="3"/>
        <v>0</v>
      </c>
      <c r="O58">
        <v>21.65</v>
      </c>
      <c r="P58">
        <v>7.2667000000000002</v>
      </c>
      <c r="Q58">
        <f t="shared" si="4"/>
        <v>6.0333000000000006</v>
      </c>
      <c r="R58">
        <v>7.75</v>
      </c>
      <c r="S58">
        <f t="shared" si="5"/>
        <v>1</v>
      </c>
      <c r="AG58" s="3">
        <f>TDIST(AG57,118,2)</f>
        <v>9.77334277401282E-3</v>
      </c>
      <c r="AH58" t="s">
        <v>86</v>
      </c>
    </row>
    <row r="59" spans="1:34" x14ac:dyDescent="0.2">
      <c r="A59">
        <v>1.1667000000000001</v>
      </c>
      <c r="B59">
        <v>2.7</v>
      </c>
      <c r="C59">
        <v>16.533300000000001</v>
      </c>
      <c r="D59">
        <v>0.53332999999999997</v>
      </c>
      <c r="E59">
        <v>0.56667000000000001</v>
      </c>
      <c r="F59">
        <f t="shared" si="1"/>
        <v>3.3340000000000036E-2</v>
      </c>
      <c r="G59">
        <v>3.8094999999999999</v>
      </c>
      <c r="H59">
        <v>9.4107000000000003</v>
      </c>
      <c r="I59">
        <f t="shared" si="2"/>
        <v>-5.6012000000000004</v>
      </c>
      <c r="J59">
        <v>5.0820999999999996</v>
      </c>
      <c r="K59">
        <v>0.47499999999999998</v>
      </c>
      <c r="L59">
        <v>10</v>
      </c>
      <c r="M59">
        <v>10</v>
      </c>
      <c r="N59">
        <f t="shared" si="3"/>
        <v>0</v>
      </c>
      <c r="O59">
        <v>37.4</v>
      </c>
      <c r="P59">
        <v>0.9</v>
      </c>
      <c r="Q59">
        <f t="shared" si="4"/>
        <v>1.5333000000000001</v>
      </c>
      <c r="R59">
        <v>4.4000000000000004</v>
      </c>
      <c r="S59">
        <f t="shared" si="5"/>
        <v>0.52500000000000002</v>
      </c>
    </row>
    <row r="60" spans="1:34" x14ac:dyDescent="0.2">
      <c r="A60">
        <v>3.4333</v>
      </c>
      <c r="B60">
        <v>1.4333</v>
      </c>
      <c r="C60">
        <v>15.2333</v>
      </c>
      <c r="D60">
        <v>0.53332999999999997</v>
      </c>
      <c r="E60">
        <v>0.4</v>
      </c>
      <c r="F60">
        <f t="shared" si="1"/>
        <v>-0.13332999999999995</v>
      </c>
      <c r="G60">
        <v>7.4907000000000004</v>
      </c>
      <c r="H60">
        <v>6.4019000000000004</v>
      </c>
      <c r="I60">
        <f t="shared" si="2"/>
        <v>1.0888</v>
      </c>
      <c r="J60">
        <v>1.9619</v>
      </c>
      <c r="K60">
        <v>0.21249999999999999</v>
      </c>
      <c r="L60">
        <v>11</v>
      </c>
      <c r="M60">
        <v>16</v>
      </c>
      <c r="N60">
        <f t="shared" si="3"/>
        <v>5</v>
      </c>
      <c r="O60">
        <v>14.074999999999999</v>
      </c>
      <c r="P60">
        <v>2.8917000000000002</v>
      </c>
      <c r="Q60">
        <f t="shared" si="4"/>
        <v>-2</v>
      </c>
      <c r="R60">
        <v>5.9333</v>
      </c>
      <c r="S60">
        <f t="shared" si="5"/>
        <v>0.78749999999999998</v>
      </c>
    </row>
    <row r="61" spans="1:34" x14ac:dyDescent="0.2">
      <c r="A61">
        <v>7.2667000000000002</v>
      </c>
      <c r="B61">
        <v>3.9333</v>
      </c>
      <c r="C61">
        <v>5.8833000000000002</v>
      </c>
      <c r="D61">
        <v>0.56667000000000001</v>
      </c>
      <c r="E61">
        <v>0.66666999999999998</v>
      </c>
      <c r="F61">
        <f t="shared" si="1"/>
        <v>9.9999999999999978E-2</v>
      </c>
      <c r="G61">
        <v>10.7273</v>
      </c>
      <c r="H61">
        <v>6.28</v>
      </c>
      <c r="I61">
        <f t="shared" si="2"/>
        <v>4.4472999999999994</v>
      </c>
      <c r="J61">
        <v>-2.9750000000000001</v>
      </c>
      <c r="K61">
        <v>0.41249999999999998</v>
      </c>
      <c r="L61">
        <v>12</v>
      </c>
      <c r="M61">
        <v>16</v>
      </c>
      <c r="N61">
        <f t="shared" si="3"/>
        <v>4</v>
      </c>
      <c r="O61">
        <v>5.0750000000000002</v>
      </c>
      <c r="P61">
        <v>5.3666999999999998</v>
      </c>
      <c r="Q61">
        <f t="shared" si="4"/>
        <v>-3.3334000000000001</v>
      </c>
      <c r="R61">
        <v>5.7667000000000002</v>
      </c>
      <c r="S61">
        <f t="shared" ref="S61:S92" si="6">1-K61</f>
        <v>0.58750000000000002</v>
      </c>
    </row>
    <row r="62" spans="1:34" x14ac:dyDescent="0.2">
      <c r="A62">
        <v>13.9</v>
      </c>
      <c r="B62">
        <v>13.2667</v>
      </c>
      <c r="C62">
        <v>21.433299999999999</v>
      </c>
      <c r="D62">
        <v>0.53332999999999997</v>
      </c>
      <c r="E62">
        <v>0.5</v>
      </c>
      <c r="F62">
        <f t="shared" si="1"/>
        <v>-3.3329999999999971E-2</v>
      </c>
      <c r="G62">
        <v>1.6507000000000001</v>
      </c>
      <c r="H62">
        <v>5.5</v>
      </c>
      <c r="I62">
        <f t="shared" si="2"/>
        <v>-3.8492999999999999</v>
      </c>
      <c r="J62">
        <v>32.770800000000001</v>
      </c>
      <c r="K62">
        <v>0.46250000000000002</v>
      </c>
      <c r="L62">
        <v>15</v>
      </c>
      <c r="M62">
        <v>17</v>
      </c>
      <c r="N62">
        <f t="shared" si="3"/>
        <v>2</v>
      </c>
      <c r="O62">
        <v>22.65</v>
      </c>
      <c r="P62">
        <v>13.6167</v>
      </c>
      <c r="Q62">
        <f t="shared" si="4"/>
        <v>-0.6333000000000002</v>
      </c>
      <c r="R62">
        <v>22.283300000000001</v>
      </c>
      <c r="S62">
        <f t="shared" si="6"/>
        <v>0.53749999999999998</v>
      </c>
    </row>
    <row r="63" spans="1:34" x14ac:dyDescent="0.2">
      <c r="A63">
        <v>17.333300000000001</v>
      </c>
      <c r="B63">
        <v>16.466699999999999</v>
      </c>
      <c r="C63">
        <v>13.85</v>
      </c>
      <c r="D63">
        <v>0.63332999999999995</v>
      </c>
      <c r="E63">
        <v>0.56667000000000001</v>
      </c>
      <c r="F63">
        <f t="shared" si="1"/>
        <v>-6.6659999999999942E-2</v>
      </c>
      <c r="G63">
        <v>11.75</v>
      </c>
      <c r="H63">
        <v>16.579499999999999</v>
      </c>
      <c r="I63">
        <f t="shared" si="2"/>
        <v>-4.8294999999999995</v>
      </c>
      <c r="J63">
        <v>3.2101000000000002</v>
      </c>
      <c r="K63">
        <v>0.1125</v>
      </c>
      <c r="L63">
        <v>10</v>
      </c>
      <c r="M63">
        <v>10</v>
      </c>
      <c r="N63">
        <f t="shared" si="3"/>
        <v>0</v>
      </c>
      <c r="O63">
        <v>15.887499999999999</v>
      </c>
      <c r="P63">
        <v>19.716699999999999</v>
      </c>
      <c r="Q63">
        <f t="shared" si="4"/>
        <v>-0.86660000000000181</v>
      </c>
      <c r="R63">
        <v>19.5</v>
      </c>
      <c r="S63">
        <f t="shared" si="6"/>
        <v>0.88749999999999996</v>
      </c>
    </row>
    <row r="64" spans="1:34" x14ac:dyDescent="0.2">
      <c r="A64">
        <v>2.9333</v>
      </c>
      <c r="B64">
        <v>0.63332999999999995</v>
      </c>
      <c r="C64">
        <v>26.5167</v>
      </c>
      <c r="D64">
        <v>0.66666999999999998</v>
      </c>
      <c r="E64">
        <v>0.53332999999999997</v>
      </c>
      <c r="F64">
        <f t="shared" si="1"/>
        <v>-0.13334000000000001</v>
      </c>
      <c r="G64">
        <v>1.8516999999999999</v>
      </c>
      <c r="H64">
        <v>0.54037000000000002</v>
      </c>
      <c r="I64">
        <f t="shared" si="2"/>
        <v>1.3113299999999999</v>
      </c>
      <c r="J64">
        <v>3.2902</v>
      </c>
      <c r="K64">
        <v>0.91249999999999998</v>
      </c>
      <c r="L64">
        <v>16</v>
      </c>
      <c r="M64">
        <v>8</v>
      </c>
      <c r="N64">
        <f t="shared" si="3"/>
        <v>-8</v>
      </c>
      <c r="O64">
        <v>24.637499999999999</v>
      </c>
      <c r="P64">
        <v>10.5167</v>
      </c>
      <c r="Q64">
        <f t="shared" si="4"/>
        <v>-2.2999700000000001</v>
      </c>
      <c r="R64">
        <v>9.15</v>
      </c>
      <c r="S64">
        <f t="shared" si="6"/>
        <v>8.7500000000000022E-2</v>
      </c>
    </row>
    <row r="65" spans="1:34" x14ac:dyDescent="0.2">
      <c r="A65">
        <v>2.6333000000000002</v>
      </c>
      <c r="B65">
        <v>2.9</v>
      </c>
      <c r="C65">
        <v>12.1</v>
      </c>
      <c r="D65">
        <v>0.56667000000000001</v>
      </c>
      <c r="E65">
        <v>0.53332999999999997</v>
      </c>
      <c r="F65">
        <f t="shared" si="1"/>
        <v>-3.3340000000000036E-2</v>
      </c>
      <c r="G65">
        <v>2.4615</v>
      </c>
      <c r="H65">
        <v>3.3967999999999998</v>
      </c>
      <c r="I65">
        <f t="shared" si="2"/>
        <v>-0.9352999999999998</v>
      </c>
      <c r="J65">
        <v>-10.9869</v>
      </c>
      <c r="K65">
        <v>0.53749999999999998</v>
      </c>
      <c r="L65">
        <v>16</v>
      </c>
      <c r="M65">
        <v>9</v>
      </c>
      <c r="N65">
        <f t="shared" si="3"/>
        <v>-7</v>
      </c>
      <c r="O65">
        <v>13.4375</v>
      </c>
      <c r="P65">
        <v>5.0833000000000004</v>
      </c>
      <c r="Q65">
        <f t="shared" si="4"/>
        <v>0.26669999999999972</v>
      </c>
      <c r="R65">
        <v>4.7</v>
      </c>
      <c r="S65">
        <f t="shared" si="6"/>
        <v>0.46250000000000002</v>
      </c>
    </row>
    <row r="66" spans="1:34" x14ac:dyDescent="0.2">
      <c r="A66">
        <v>9.4</v>
      </c>
      <c r="B66">
        <v>9.6</v>
      </c>
      <c r="C66">
        <v>19.916699999999999</v>
      </c>
      <c r="D66">
        <v>0.6</v>
      </c>
      <c r="E66">
        <v>0.6</v>
      </c>
      <c r="F66">
        <f t="shared" si="1"/>
        <v>0</v>
      </c>
      <c r="G66">
        <v>4.3158000000000003</v>
      </c>
      <c r="H66">
        <v>9.4593000000000007</v>
      </c>
      <c r="I66">
        <f t="shared" si="2"/>
        <v>-5.1435000000000004</v>
      </c>
      <c r="J66">
        <v>-11.382899999999999</v>
      </c>
      <c r="K66">
        <v>0.58750000000000002</v>
      </c>
      <c r="L66">
        <v>14</v>
      </c>
      <c r="M66">
        <v>6</v>
      </c>
      <c r="N66">
        <f t="shared" si="3"/>
        <v>-8</v>
      </c>
      <c r="O66">
        <v>19.05</v>
      </c>
      <c r="P66">
        <v>15.941700000000001</v>
      </c>
      <c r="Q66">
        <f t="shared" si="4"/>
        <v>0.19999999999999929</v>
      </c>
      <c r="R66">
        <v>13.3</v>
      </c>
      <c r="S66">
        <f t="shared" si="6"/>
        <v>0.41249999999999998</v>
      </c>
    </row>
    <row r="67" spans="1:34" x14ac:dyDescent="0.2">
      <c r="A67">
        <v>3.5</v>
      </c>
      <c r="B67">
        <v>2.6333000000000002</v>
      </c>
      <c r="C67">
        <v>17.033300000000001</v>
      </c>
      <c r="D67">
        <v>0.56667000000000001</v>
      </c>
      <c r="E67">
        <v>0.7</v>
      </c>
      <c r="F67">
        <f t="shared" ref="F67:F121" si="7">E67-D67</f>
        <v>0.13332999999999995</v>
      </c>
      <c r="G67">
        <v>1.6943999999999999</v>
      </c>
      <c r="H67">
        <v>2.9205000000000001</v>
      </c>
      <c r="I67">
        <f t="shared" ref="I67:I121" si="8">G67-H67</f>
        <v>-1.2261000000000002</v>
      </c>
      <c r="J67">
        <v>4.7638999999999996</v>
      </c>
      <c r="K67">
        <v>0.95</v>
      </c>
      <c r="L67">
        <v>9</v>
      </c>
      <c r="M67">
        <v>10</v>
      </c>
      <c r="N67">
        <f t="shared" ref="N67:N121" si="9">M67-L67</f>
        <v>1</v>
      </c>
      <c r="O67">
        <v>18.675000000000001</v>
      </c>
      <c r="P67">
        <v>3.8167</v>
      </c>
      <c r="Q67">
        <f t="shared" ref="Q67:Q121" si="10">B67-A67</f>
        <v>-0.8666999999999998</v>
      </c>
      <c r="R67">
        <v>4.2</v>
      </c>
      <c r="S67">
        <f t="shared" si="6"/>
        <v>5.0000000000000044E-2</v>
      </c>
    </row>
    <row r="68" spans="1:34" x14ac:dyDescent="0.2">
      <c r="A68">
        <v>5.8666999999999998</v>
      </c>
      <c r="B68">
        <v>1.6667000000000001</v>
      </c>
      <c r="C68">
        <v>21.5167</v>
      </c>
      <c r="D68">
        <v>0.63332999999999995</v>
      </c>
      <c r="E68">
        <v>0.56667000000000001</v>
      </c>
      <c r="F68">
        <f t="shared" si="7"/>
        <v>-6.6659999999999942E-2</v>
      </c>
      <c r="G68">
        <v>1.6364000000000001</v>
      </c>
      <c r="H68">
        <v>16.519200000000001</v>
      </c>
      <c r="I68">
        <f t="shared" si="8"/>
        <v>-14.882800000000001</v>
      </c>
      <c r="J68">
        <v>13.7143</v>
      </c>
      <c r="K68">
        <v>0.625</v>
      </c>
      <c r="L68">
        <v>11</v>
      </c>
      <c r="M68">
        <v>9</v>
      </c>
      <c r="N68">
        <f t="shared" si="9"/>
        <v>-2</v>
      </c>
      <c r="O68">
        <v>21.637499999999999</v>
      </c>
      <c r="P68">
        <v>12.7417</v>
      </c>
      <c r="Q68">
        <f t="shared" si="10"/>
        <v>-4.1999999999999993</v>
      </c>
      <c r="R68">
        <v>8.0333000000000006</v>
      </c>
      <c r="S68">
        <f t="shared" si="6"/>
        <v>0.375</v>
      </c>
    </row>
    <row r="69" spans="1:34" x14ac:dyDescent="0.2">
      <c r="A69">
        <v>8.2667000000000002</v>
      </c>
      <c r="B69">
        <v>3.8</v>
      </c>
      <c r="C69">
        <v>19.833300000000001</v>
      </c>
      <c r="D69">
        <v>0.53332999999999997</v>
      </c>
      <c r="E69">
        <v>0.46666999999999997</v>
      </c>
      <c r="F69">
        <f t="shared" si="7"/>
        <v>-6.6659999999999997E-2</v>
      </c>
      <c r="G69">
        <v>8.2443000000000008</v>
      </c>
      <c r="H69">
        <v>7.8413000000000004</v>
      </c>
      <c r="I69">
        <f t="shared" si="8"/>
        <v>0.40300000000000047</v>
      </c>
      <c r="J69">
        <v>5.7587000000000002</v>
      </c>
      <c r="K69">
        <v>0.58750000000000002</v>
      </c>
      <c r="L69">
        <v>12</v>
      </c>
      <c r="M69">
        <v>12</v>
      </c>
      <c r="N69">
        <f t="shared" si="9"/>
        <v>0</v>
      </c>
      <c r="O69">
        <v>11.737500000000001</v>
      </c>
      <c r="P69">
        <v>2.7332999999999998</v>
      </c>
      <c r="Q69">
        <f t="shared" si="10"/>
        <v>-4.4667000000000003</v>
      </c>
      <c r="R69">
        <v>8.1333000000000002</v>
      </c>
      <c r="S69">
        <f t="shared" si="6"/>
        <v>0.41249999999999998</v>
      </c>
    </row>
    <row r="70" spans="1:34" x14ac:dyDescent="0.2">
      <c r="A70">
        <v>6.6333000000000002</v>
      </c>
      <c r="B70">
        <v>3.2</v>
      </c>
      <c r="C70">
        <v>19.783300000000001</v>
      </c>
      <c r="D70">
        <v>0.6</v>
      </c>
      <c r="E70">
        <v>0.66666999999999998</v>
      </c>
      <c r="F70">
        <f t="shared" si="7"/>
        <v>6.6670000000000007E-2</v>
      </c>
      <c r="G70">
        <v>2.2759999999999998</v>
      </c>
      <c r="H70">
        <v>1.2222</v>
      </c>
      <c r="I70">
        <f t="shared" si="8"/>
        <v>1.0537999999999998</v>
      </c>
      <c r="J70">
        <v>3.4887000000000001</v>
      </c>
      <c r="K70">
        <v>0.53749999999999998</v>
      </c>
      <c r="L70">
        <v>12</v>
      </c>
      <c r="M70">
        <v>12</v>
      </c>
      <c r="N70">
        <f t="shared" si="9"/>
        <v>0</v>
      </c>
      <c r="O70">
        <v>19.0625</v>
      </c>
      <c r="P70">
        <v>1.6083000000000001</v>
      </c>
      <c r="Q70">
        <f t="shared" si="10"/>
        <v>-3.4333</v>
      </c>
      <c r="R70">
        <v>16.55</v>
      </c>
      <c r="S70">
        <f t="shared" si="6"/>
        <v>0.46250000000000002</v>
      </c>
    </row>
    <row r="71" spans="1:34" x14ac:dyDescent="0.2">
      <c r="A71">
        <v>3.7332999999999998</v>
      </c>
      <c r="B71">
        <v>2.9</v>
      </c>
      <c r="C71">
        <v>28.8</v>
      </c>
      <c r="D71">
        <v>0.56667000000000001</v>
      </c>
      <c r="E71">
        <v>0.66666999999999998</v>
      </c>
      <c r="F71">
        <f t="shared" si="7"/>
        <v>9.9999999999999978E-2</v>
      </c>
      <c r="G71">
        <v>9.75</v>
      </c>
      <c r="H71">
        <v>18.399999999999999</v>
      </c>
      <c r="I71">
        <f t="shared" si="8"/>
        <v>-8.6499999999999986</v>
      </c>
      <c r="J71">
        <v>-1.0625</v>
      </c>
      <c r="K71">
        <v>0.52500000000000002</v>
      </c>
      <c r="L71">
        <v>18</v>
      </c>
      <c r="M71">
        <v>16</v>
      </c>
      <c r="N71">
        <f t="shared" si="9"/>
        <v>-2</v>
      </c>
      <c r="O71">
        <v>25.7</v>
      </c>
      <c r="P71">
        <v>4.4082999999999997</v>
      </c>
      <c r="Q71">
        <f t="shared" si="10"/>
        <v>-0.83329999999999993</v>
      </c>
      <c r="R71">
        <v>3.6833</v>
      </c>
      <c r="S71">
        <f t="shared" si="6"/>
        <v>0.47499999999999998</v>
      </c>
    </row>
    <row r="72" spans="1:34" x14ac:dyDescent="0.2">
      <c r="A72">
        <v>4.4333</v>
      </c>
      <c r="B72">
        <v>2.4</v>
      </c>
      <c r="C72">
        <v>14.85</v>
      </c>
      <c r="D72">
        <v>0.43332999999999999</v>
      </c>
      <c r="E72">
        <v>0.6</v>
      </c>
      <c r="F72">
        <f t="shared" si="7"/>
        <v>0.16666999999999998</v>
      </c>
      <c r="G72">
        <v>9.1999999999999993</v>
      </c>
      <c r="H72">
        <v>14.3062</v>
      </c>
      <c r="I72">
        <f t="shared" si="8"/>
        <v>-5.1062000000000012</v>
      </c>
      <c r="J72">
        <v>2.1192000000000002</v>
      </c>
      <c r="K72">
        <v>0.58750000000000002</v>
      </c>
      <c r="L72">
        <v>10</v>
      </c>
      <c r="M72">
        <v>10</v>
      </c>
      <c r="N72">
        <f t="shared" si="9"/>
        <v>0</v>
      </c>
      <c r="O72">
        <v>17.012499999999999</v>
      </c>
      <c r="P72">
        <v>4.3917000000000002</v>
      </c>
      <c r="Q72">
        <f t="shared" si="10"/>
        <v>-2.0333000000000001</v>
      </c>
      <c r="R72">
        <v>4.4832999999999998</v>
      </c>
      <c r="S72">
        <f t="shared" si="6"/>
        <v>0.41249999999999998</v>
      </c>
    </row>
    <row r="73" spans="1:34" x14ac:dyDescent="0.2">
      <c r="A73">
        <v>5.0667</v>
      </c>
      <c r="B73">
        <v>2.2999999999999998</v>
      </c>
      <c r="C73">
        <v>16.066700000000001</v>
      </c>
      <c r="D73">
        <v>0.53332999999999997</v>
      </c>
      <c r="E73">
        <v>0.6</v>
      </c>
      <c r="F73">
        <f t="shared" si="7"/>
        <v>6.6670000000000007E-2</v>
      </c>
      <c r="G73">
        <v>9.8571000000000009</v>
      </c>
      <c r="H73">
        <v>2.9192999999999998</v>
      </c>
      <c r="I73">
        <f t="shared" si="8"/>
        <v>6.9378000000000011</v>
      </c>
      <c r="J73">
        <v>-9.6484000000000005</v>
      </c>
      <c r="K73">
        <v>0.85</v>
      </c>
      <c r="L73">
        <v>16</v>
      </c>
      <c r="M73">
        <v>9</v>
      </c>
      <c r="N73">
        <f t="shared" si="9"/>
        <v>-7</v>
      </c>
      <c r="O73">
        <v>19.175000000000001</v>
      </c>
      <c r="P73">
        <v>6.7083000000000004</v>
      </c>
      <c r="Q73">
        <f t="shared" si="10"/>
        <v>-2.7667000000000002</v>
      </c>
      <c r="R73">
        <v>8.1166999999999998</v>
      </c>
      <c r="S73">
        <f t="shared" si="6"/>
        <v>0.15000000000000002</v>
      </c>
    </row>
    <row r="74" spans="1:34" x14ac:dyDescent="0.2">
      <c r="A74">
        <v>15.566700000000001</v>
      </c>
      <c r="B74">
        <v>16.966699999999999</v>
      </c>
      <c r="C74">
        <v>20.583300000000001</v>
      </c>
      <c r="D74">
        <v>0.46666999999999997</v>
      </c>
      <c r="E74">
        <v>0.63332999999999995</v>
      </c>
      <c r="F74">
        <f t="shared" si="7"/>
        <v>0.16665999999999997</v>
      </c>
      <c r="G74">
        <v>18.600000000000001</v>
      </c>
      <c r="H74">
        <v>8.75</v>
      </c>
      <c r="I74">
        <f t="shared" si="8"/>
        <v>9.8500000000000014</v>
      </c>
      <c r="J74">
        <v>-1.5242</v>
      </c>
      <c r="K74">
        <v>0.27500000000000002</v>
      </c>
      <c r="L74">
        <v>7</v>
      </c>
      <c r="M74">
        <v>9</v>
      </c>
      <c r="N74">
        <f t="shared" si="9"/>
        <v>2</v>
      </c>
      <c r="O74">
        <v>16.824999999999999</v>
      </c>
      <c r="P74">
        <v>17.808299999999999</v>
      </c>
      <c r="Q74">
        <f t="shared" si="10"/>
        <v>1.3999999999999986</v>
      </c>
      <c r="R74">
        <v>19.466699999999999</v>
      </c>
      <c r="S74">
        <f t="shared" si="6"/>
        <v>0.72499999999999998</v>
      </c>
    </row>
    <row r="75" spans="1:34" x14ac:dyDescent="0.2">
      <c r="A75">
        <v>5</v>
      </c>
      <c r="B75">
        <v>0.53332999999999997</v>
      </c>
      <c r="C75">
        <v>27.2667</v>
      </c>
      <c r="D75">
        <v>0.56667000000000001</v>
      </c>
      <c r="E75">
        <v>0.6</v>
      </c>
      <c r="F75">
        <f t="shared" si="7"/>
        <v>3.3329999999999971E-2</v>
      </c>
      <c r="G75">
        <v>3.6943999999999999</v>
      </c>
      <c r="H75">
        <v>9.3727</v>
      </c>
      <c r="I75">
        <f t="shared" si="8"/>
        <v>-5.6783000000000001</v>
      </c>
      <c r="J75">
        <v>10.928599999999999</v>
      </c>
      <c r="K75">
        <v>2.5000000000000001E-2</v>
      </c>
      <c r="L75">
        <v>10</v>
      </c>
      <c r="M75">
        <v>15</v>
      </c>
      <c r="N75">
        <f t="shared" si="9"/>
        <v>5</v>
      </c>
      <c r="O75">
        <v>24.412500000000001</v>
      </c>
      <c r="P75">
        <v>4.2667000000000002</v>
      </c>
      <c r="Q75">
        <f t="shared" si="10"/>
        <v>-4.4666699999999997</v>
      </c>
      <c r="R75">
        <v>7.7667000000000002</v>
      </c>
      <c r="S75">
        <f t="shared" si="6"/>
        <v>0.97499999999999998</v>
      </c>
    </row>
    <row r="76" spans="1:34" x14ac:dyDescent="0.2">
      <c r="A76">
        <v>4.5667</v>
      </c>
      <c r="B76">
        <v>7.7</v>
      </c>
      <c r="C76">
        <v>17.216699999999999</v>
      </c>
      <c r="D76">
        <v>0.53332999999999997</v>
      </c>
      <c r="E76">
        <v>0.56667000000000001</v>
      </c>
      <c r="F76">
        <f t="shared" si="7"/>
        <v>3.3340000000000036E-2</v>
      </c>
      <c r="G76">
        <v>8.24</v>
      </c>
      <c r="H76">
        <v>2.1667000000000001</v>
      </c>
      <c r="I76">
        <f t="shared" si="8"/>
        <v>6.0732999999999997</v>
      </c>
      <c r="J76">
        <v>7.0416999999999996</v>
      </c>
      <c r="K76">
        <v>0.1125</v>
      </c>
      <c r="L76">
        <v>8</v>
      </c>
      <c r="M76">
        <v>8</v>
      </c>
      <c r="N76">
        <f t="shared" si="9"/>
        <v>0</v>
      </c>
      <c r="O76">
        <v>15.725</v>
      </c>
      <c r="P76">
        <v>18.3</v>
      </c>
      <c r="Q76">
        <f t="shared" si="10"/>
        <v>3.1333000000000002</v>
      </c>
      <c r="R76">
        <v>8.5667000000000009</v>
      </c>
      <c r="S76">
        <f t="shared" si="6"/>
        <v>0.88749999999999996</v>
      </c>
    </row>
    <row r="77" spans="1:34" x14ac:dyDescent="0.2">
      <c r="A77">
        <v>8.6333000000000002</v>
      </c>
      <c r="B77">
        <v>7.4667000000000003</v>
      </c>
      <c r="C77">
        <v>26.4833</v>
      </c>
      <c r="D77">
        <v>0.5</v>
      </c>
      <c r="E77">
        <v>0.56667000000000001</v>
      </c>
      <c r="F77">
        <f t="shared" si="7"/>
        <v>6.6670000000000007E-2</v>
      </c>
      <c r="G77">
        <v>13.5</v>
      </c>
      <c r="H77">
        <v>2.625</v>
      </c>
      <c r="I77">
        <f t="shared" si="8"/>
        <v>10.875</v>
      </c>
      <c r="J77">
        <v>-35.832099999999997</v>
      </c>
      <c r="K77">
        <v>1</v>
      </c>
      <c r="L77">
        <v>10</v>
      </c>
      <c r="M77">
        <v>4</v>
      </c>
      <c r="N77">
        <f t="shared" si="9"/>
        <v>-6</v>
      </c>
      <c r="O77">
        <v>23.425000000000001</v>
      </c>
      <c r="P77">
        <v>12.4833</v>
      </c>
      <c r="Q77">
        <f t="shared" si="10"/>
        <v>-1.1665999999999999</v>
      </c>
      <c r="R77">
        <v>8.6832999999999991</v>
      </c>
      <c r="S77">
        <f t="shared" si="6"/>
        <v>0</v>
      </c>
    </row>
    <row r="78" spans="1:34" x14ac:dyDescent="0.2">
      <c r="A78">
        <v>8.2332999999999998</v>
      </c>
      <c r="B78">
        <v>6.9</v>
      </c>
      <c r="C78">
        <v>22.866700000000002</v>
      </c>
      <c r="D78">
        <v>0.43332999999999999</v>
      </c>
      <c r="E78">
        <v>0.6</v>
      </c>
      <c r="F78">
        <f t="shared" si="7"/>
        <v>0.16666999999999998</v>
      </c>
      <c r="G78">
        <v>7</v>
      </c>
      <c r="H78">
        <v>12.398199999999999</v>
      </c>
      <c r="I78">
        <f t="shared" si="8"/>
        <v>-5.3981999999999992</v>
      </c>
      <c r="J78">
        <v>-6.2729999999999997</v>
      </c>
      <c r="K78">
        <v>0.91249999999999998</v>
      </c>
      <c r="L78">
        <v>14</v>
      </c>
      <c r="M78">
        <v>9</v>
      </c>
      <c r="N78">
        <f t="shared" si="9"/>
        <v>-5</v>
      </c>
      <c r="O78">
        <v>24.0625</v>
      </c>
      <c r="P78">
        <v>7.9</v>
      </c>
      <c r="Q78">
        <f t="shared" si="10"/>
        <v>-1.3332999999999995</v>
      </c>
      <c r="R78">
        <v>11.3667</v>
      </c>
      <c r="S78">
        <f t="shared" si="6"/>
        <v>8.7500000000000022E-2</v>
      </c>
    </row>
    <row r="79" spans="1:34" x14ac:dyDescent="0.2">
      <c r="A79">
        <v>7.1666999999999996</v>
      </c>
      <c r="B79">
        <v>2.8</v>
      </c>
      <c r="C79">
        <v>15.416700000000001</v>
      </c>
      <c r="D79">
        <v>0.73333000000000004</v>
      </c>
      <c r="E79">
        <v>0.6</v>
      </c>
      <c r="F79">
        <f t="shared" si="7"/>
        <v>-0.13333000000000006</v>
      </c>
      <c r="G79">
        <v>2.4285999999999999</v>
      </c>
      <c r="H79">
        <v>0.77639999999999998</v>
      </c>
      <c r="I79">
        <f t="shared" si="8"/>
        <v>1.6521999999999999</v>
      </c>
      <c r="J79">
        <v>7.4657999999999998</v>
      </c>
      <c r="K79">
        <v>0.91249999999999998</v>
      </c>
      <c r="L79">
        <v>8</v>
      </c>
      <c r="M79">
        <v>8</v>
      </c>
      <c r="N79">
        <f t="shared" si="9"/>
        <v>0</v>
      </c>
      <c r="O79">
        <v>15.35</v>
      </c>
      <c r="P79">
        <v>6.9</v>
      </c>
      <c r="Q79">
        <f t="shared" si="10"/>
        <v>-4.3666999999999998</v>
      </c>
      <c r="R79">
        <v>7.0167000000000002</v>
      </c>
      <c r="S79">
        <f t="shared" si="6"/>
        <v>8.7500000000000022E-2</v>
      </c>
    </row>
    <row r="80" spans="1:34" x14ac:dyDescent="0.2">
      <c r="A80">
        <v>7.3</v>
      </c>
      <c r="B80">
        <v>9.7667000000000002</v>
      </c>
      <c r="C80">
        <v>24.466699999999999</v>
      </c>
      <c r="D80">
        <v>0.66666999999999998</v>
      </c>
      <c r="E80">
        <v>0.6</v>
      </c>
      <c r="F80">
        <f t="shared" si="7"/>
        <v>-6.6670000000000007E-2</v>
      </c>
      <c r="G80">
        <v>7.24</v>
      </c>
      <c r="H80">
        <v>10.4354</v>
      </c>
      <c r="I80">
        <f t="shared" si="8"/>
        <v>-3.1953999999999994</v>
      </c>
      <c r="J80">
        <v>-2.6309999999999998</v>
      </c>
      <c r="K80">
        <v>0.96250000000000002</v>
      </c>
      <c r="L80">
        <v>16</v>
      </c>
      <c r="M80">
        <v>6</v>
      </c>
      <c r="N80">
        <f t="shared" si="9"/>
        <v>-10</v>
      </c>
      <c r="O80">
        <v>26.125</v>
      </c>
      <c r="P80">
        <v>16.683299999999999</v>
      </c>
      <c r="Q80">
        <f t="shared" si="10"/>
        <v>2.4667000000000003</v>
      </c>
      <c r="R80">
        <v>15.3</v>
      </c>
      <c r="S80">
        <f t="shared" si="6"/>
        <v>3.7499999999999978E-2</v>
      </c>
      <c r="AG80">
        <f>PEARSON(S2:S121,N2:N121)</f>
        <v>0.59364289376172141</v>
      </c>
      <c r="AH80" t="s">
        <v>75</v>
      </c>
    </row>
    <row r="81" spans="1:34" x14ac:dyDescent="0.2">
      <c r="A81">
        <v>6.0667</v>
      </c>
      <c r="B81">
        <v>5.9333</v>
      </c>
      <c r="C81">
        <v>15.2667</v>
      </c>
      <c r="D81">
        <v>0.6</v>
      </c>
      <c r="E81">
        <v>0.66666999999999998</v>
      </c>
      <c r="F81">
        <f t="shared" si="7"/>
        <v>6.6670000000000007E-2</v>
      </c>
      <c r="G81">
        <v>10.571400000000001</v>
      </c>
      <c r="H81">
        <v>8.7942999999999998</v>
      </c>
      <c r="I81">
        <f t="shared" si="8"/>
        <v>1.7771000000000008</v>
      </c>
      <c r="J81">
        <v>4.2298999999999998</v>
      </c>
      <c r="K81">
        <v>0.42499999999999999</v>
      </c>
      <c r="L81">
        <v>12</v>
      </c>
      <c r="M81">
        <v>11</v>
      </c>
      <c r="N81">
        <f t="shared" si="9"/>
        <v>-1</v>
      </c>
      <c r="O81">
        <v>13.487500000000001</v>
      </c>
      <c r="P81">
        <v>8.1917000000000009</v>
      </c>
      <c r="Q81">
        <f t="shared" si="10"/>
        <v>-0.13339999999999996</v>
      </c>
      <c r="R81">
        <v>7.4</v>
      </c>
      <c r="S81">
        <f t="shared" si="6"/>
        <v>0.57499999999999996</v>
      </c>
      <c r="AG81">
        <f>RSQ(N2:N121,S2:S121)</f>
        <v>0.35241188531379031</v>
      </c>
      <c r="AH81" t="s">
        <v>76</v>
      </c>
    </row>
    <row r="82" spans="1:34" x14ac:dyDescent="0.2">
      <c r="A82">
        <v>1.3667</v>
      </c>
      <c r="B82">
        <v>2.6</v>
      </c>
      <c r="C82">
        <v>33.133299999999998</v>
      </c>
      <c r="D82">
        <v>0.66666999999999998</v>
      </c>
      <c r="E82">
        <v>0.56667000000000001</v>
      </c>
      <c r="F82">
        <f t="shared" si="7"/>
        <v>-9.9999999999999978E-2</v>
      </c>
      <c r="G82">
        <v>10.962999999999999</v>
      </c>
      <c r="H82">
        <v>11.193199999999999</v>
      </c>
      <c r="I82">
        <f t="shared" si="8"/>
        <v>-0.23019999999999996</v>
      </c>
      <c r="J82">
        <v>4.2827999999999999</v>
      </c>
      <c r="K82">
        <v>1.2500000000000001E-2</v>
      </c>
      <c r="L82">
        <v>13</v>
      </c>
      <c r="M82">
        <v>13</v>
      </c>
      <c r="N82">
        <f t="shared" si="9"/>
        <v>0</v>
      </c>
      <c r="O82">
        <v>32.962499999999999</v>
      </c>
      <c r="P82">
        <v>7.6166999999999998</v>
      </c>
      <c r="Q82">
        <f t="shared" si="10"/>
        <v>1.2333000000000001</v>
      </c>
      <c r="R82">
        <v>7.7167000000000003</v>
      </c>
      <c r="S82">
        <f t="shared" si="6"/>
        <v>0.98750000000000004</v>
      </c>
      <c r="AG82">
        <f>(AG80*SQRT(120-2)/SQRT(1-AG80^2))</f>
        <v>8.0134003810086369</v>
      </c>
      <c r="AH82" t="s">
        <v>85</v>
      </c>
    </row>
    <row r="83" spans="1:34" x14ac:dyDescent="0.2">
      <c r="A83">
        <v>7.3666999999999998</v>
      </c>
      <c r="B83">
        <v>7.5667</v>
      </c>
      <c r="C83">
        <v>15.2</v>
      </c>
      <c r="D83">
        <v>0.63332999999999995</v>
      </c>
      <c r="E83">
        <v>0.63332999999999995</v>
      </c>
      <c r="F83">
        <f t="shared" si="7"/>
        <v>0</v>
      </c>
      <c r="G83">
        <v>8.875</v>
      </c>
      <c r="H83">
        <v>10.5</v>
      </c>
      <c r="I83">
        <f t="shared" si="8"/>
        <v>-1.625</v>
      </c>
      <c r="J83">
        <v>9.0440000000000005</v>
      </c>
      <c r="K83">
        <v>0.28749999999999998</v>
      </c>
      <c r="L83">
        <v>11</v>
      </c>
      <c r="M83">
        <v>15</v>
      </c>
      <c r="N83">
        <f t="shared" si="9"/>
        <v>4</v>
      </c>
      <c r="O83">
        <v>19.3</v>
      </c>
      <c r="P83">
        <v>11.0167</v>
      </c>
      <c r="Q83">
        <f t="shared" si="10"/>
        <v>0.20000000000000018</v>
      </c>
      <c r="R83">
        <v>8.5333000000000006</v>
      </c>
      <c r="S83">
        <f t="shared" si="6"/>
        <v>0.71250000000000002</v>
      </c>
      <c r="AG83" s="3">
        <f>TDIST(AG82,118,2)</f>
        <v>8.9488989710724709E-13</v>
      </c>
      <c r="AH83" t="s">
        <v>86</v>
      </c>
    </row>
    <row r="84" spans="1:34" x14ac:dyDescent="0.2">
      <c r="A84">
        <v>7.5667</v>
      </c>
      <c r="B84">
        <v>14.666700000000001</v>
      </c>
      <c r="C84">
        <v>7.2167000000000003</v>
      </c>
      <c r="D84">
        <v>0.66666999999999998</v>
      </c>
      <c r="E84">
        <v>0.63332999999999995</v>
      </c>
      <c r="F84">
        <f t="shared" si="7"/>
        <v>-3.3340000000000036E-2</v>
      </c>
      <c r="G84">
        <v>2.3332999999999999</v>
      </c>
      <c r="H84">
        <v>0.57955000000000001</v>
      </c>
      <c r="I84">
        <f t="shared" si="8"/>
        <v>1.7537499999999999</v>
      </c>
      <c r="J84">
        <v>8.0625</v>
      </c>
      <c r="K84">
        <v>0.13750000000000001</v>
      </c>
      <c r="L84">
        <v>15</v>
      </c>
      <c r="M84">
        <v>17</v>
      </c>
      <c r="N84">
        <f t="shared" si="9"/>
        <v>2</v>
      </c>
      <c r="O84">
        <v>7.875</v>
      </c>
      <c r="P84">
        <v>8.9916999999999998</v>
      </c>
      <c r="Q84">
        <f t="shared" si="10"/>
        <v>7.1000000000000005</v>
      </c>
      <c r="R84">
        <v>13.3833</v>
      </c>
      <c r="S84">
        <f t="shared" si="6"/>
        <v>0.86250000000000004</v>
      </c>
    </row>
    <row r="85" spans="1:34" x14ac:dyDescent="0.2">
      <c r="A85">
        <v>3.4</v>
      </c>
      <c r="B85">
        <v>3.5333000000000001</v>
      </c>
      <c r="C85">
        <v>24.8</v>
      </c>
      <c r="D85">
        <v>0.6</v>
      </c>
      <c r="E85">
        <v>0.46666999999999997</v>
      </c>
      <c r="F85">
        <f t="shared" si="7"/>
        <v>-0.13333</v>
      </c>
      <c r="G85">
        <v>0.92593000000000003</v>
      </c>
      <c r="H85">
        <v>1.3062</v>
      </c>
      <c r="I85">
        <f t="shared" si="8"/>
        <v>-0.38027</v>
      </c>
      <c r="J85">
        <v>4.1124000000000001</v>
      </c>
      <c r="K85">
        <v>0</v>
      </c>
      <c r="L85">
        <v>8</v>
      </c>
      <c r="M85">
        <v>9</v>
      </c>
      <c r="N85">
        <f t="shared" si="9"/>
        <v>1</v>
      </c>
      <c r="O85">
        <v>21.8125</v>
      </c>
      <c r="P85">
        <v>6.1666999999999996</v>
      </c>
      <c r="Q85">
        <f t="shared" si="10"/>
        <v>0.1333000000000002</v>
      </c>
      <c r="R85">
        <v>5.0667</v>
      </c>
      <c r="S85">
        <f t="shared" si="6"/>
        <v>1</v>
      </c>
    </row>
    <row r="86" spans="1:34" x14ac:dyDescent="0.2">
      <c r="A86">
        <v>2.7</v>
      </c>
      <c r="B86">
        <v>0.53332999999999997</v>
      </c>
      <c r="C86">
        <v>36.1</v>
      </c>
      <c r="D86">
        <v>0.6</v>
      </c>
      <c r="E86">
        <v>0.6</v>
      </c>
      <c r="F86">
        <f t="shared" si="7"/>
        <v>0</v>
      </c>
      <c r="G86">
        <v>9.5022999999999996E-2</v>
      </c>
      <c r="H86">
        <v>3.6471</v>
      </c>
      <c r="I86">
        <f t="shared" si="8"/>
        <v>-3.5520770000000002</v>
      </c>
      <c r="J86">
        <v>3.6917</v>
      </c>
      <c r="K86">
        <v>0.4375</v>
      </c>
      <c r="L86">
        <v>12</v>
      </c>
      <c r="M86">
        <v>13</v>
      </c>
      <c r="N86">
        <f t="shared" si="9"/>
        <v>1</v>
      </c>
      <c r="O86">
        <v>45.337499999999999</v>
      </c>
      <c r="P86">
        <v>0.45833000000000002</v>
      </c>
      <c r="Q86">
        <f t="shared" si="10"/>
        <v>-2.1666700000000003</v>
      </c>
      <c r="R86">
        <v>3.15</v>
      </c>
      <c r="S86">
        <f t="shared" si="6"/>
        <v>0.5625</v>
      </c>
    </row>
    <row r="87" spans="1:34" x14ac:dyDescent="0.2">
      <c r="A87">
        <v>4.1333000000000002</v>
      </c>
      <c r="B87">
        <v>10.8667</v>
      </c>
      <c r="C87">
        <v>10.083299999999999</v>
      </c>
      <c r="D87">
        <v>0.56667000000000001</v>
      </c>
      <c r="E87">
        <v>0.66666999999999998</v>
      </c>
      <c r="F87">
        <f t="shared" si="7"/>
        <v>9.9999999999999978E-2</v>
      </c>
      <c r="G87">
        <v>8.9443999999999999</v>
      </c>
      <c r="H87">
        <v>2.3492000000000002</v>
      </c>
      <c r="I87">
        <f t="shared" si="8"/>
        <v>6.5952000000000002</v>
      </c>
      <c r="J87">
        <v>0.58333000000000002</v>
      </c>
      <c r="K87">
        <v>0.67500000000000004</v>
      </c>
      <c r="L87">
        <v>16</v>
      </c>
      <c r="M87">
        <v>9</v>
      </c>
      <c r="N87">
        <f t="shared" si="9"/>
        <v>-7</v>
      </c>
      <c r="O87">
        <v>8.2125000000000004</v>
      </c>
      <c r="P87">
        <v>8.5083000000000002</v>
      </c>
      <c r="Q87">
        <f t="shared" si="10"/>
        <v>6.7333999999999996</v>
      </c>
      <c r="R87">
        <v>9.6333000000000002</v>
      </c>
      <c r="S87">
        <f t="shared" si="6"/>
        <v>0.32499999999999996</v>
      </c>
    </row>
    <row r="88" spans="1:34" x14ac:dyDescent="0.2">
      <c r="A88">
        <v>4</v>
      </c>
      <c r="B88">
        <v>6.8333000000000004</v>
      </c>
      <c r="C88">
        <v>14.466699999999999</v>
      </c>
      <c r="D88">
        <v>0.63332999999999995</v>
      </c>
      <c r="E88">
        <v>0.83333000000000002</v>
      </c>
      <c r="F88">
        <f t="shared" si="7"/>
        <v>0.20000000000000007</v>
      </c>
      <c r="G88">
        <v>5.25</v>
      </c>
      <c r="H88">
        <v>2.35</v>
      </c>
      <c r="I88">
        <f t="shared" si="8"/>
        <v>2.9</v>
      </c>
      <c r="J88">
        <v>5.8333000000000004</v>
      </c>
      <c r="K88">
        <v>0.47499999999999998</v>
      </c>
      <c r="L88">
        <v>15</v>
      </c>
      <c r="M88">
        <v>9</v>
      </c>
      <c r="N88">
        <f t="shared" si="9"/>
        <v>-6</v>
      </c>
      <c r="O88">
        <v>15.225</v>
      </c>
      <c r="P88">
        <v>5.6749999999999998</v>
      </c>
      <c r="Q88">
        <f t="shared" si="10"/>
        <v>2.8333000000000004</v>
      </c>
      <c r="R88">
        <v>6.8167</v>
      </c>
      <c r="S88">
        <f t="shared" si="6"/>
        <v>0.52500000000000002</v>
      </c>
    </row>
    <row r="89" spans="1:34" x14ac:dyDescent="0.2">
      <c r="A89">
        <v>8.5667000000000009</v>
      </c>
      <c r="B89">
        <v>7.9</v>
      </c>
      <c r="C89">
        <v>16.149999999999999</v>
      </c>
      <c r="D89">
        <v>0.6</v>
      </c>
      <c r="E89">
        <v>0.4</v>
      </c>
      <c r="F89">
        <f t="shared" si="7"/>
        <v>-0.19999999999999996</v>
      </c>
      <c r="G89">
        <v>7.6938000000000004</v>
      </c>
      <c r="H89">
        <v>4.3014000000000001</v>
      </c>
      <c r="I89">
        <f t="shared" si="8"/>
        <v>3.3924000000000003</v>
      </c>
      <c r="J89">
        <v>5.6</v>
      </c>
      <c r="K89">
        <v>0.92500000000000004</v>
      </c>
      <c r="L89">
        <v>16</v>
      </c>
      <c r="M89">
        <v>10</v>
      </c>
      <c r="N89">
        <f t="shared" si="9"/>
        <v>-6</v>
      </c>
      <c r="O89">
        <v>15.387499999999999</v>
      </c>
      <c r="P89">
        <v>10.9833</v>
      </c>
      <c r="Q89">
        <f t="shared" si="10"/>
        <v>-0.66670000000000051</v>
      </c>
      <c r="R89">
        <v>9.7667000000000002</v>
      </c>
      <c r="S89">
        <f t="shared" si="6"/>
        <v>7.4999999999999956E-2</v>
      </c>
    </row>
    <row r="90" spans="1:34" x14ac:dyDescent="0.2">
      <c r="A90">
        <v>6.4667000000000003</v>
      </c>
      <c r="B90">
        <v>7.9333</v>
      </c>
      <c r="C90">
        <v>28.416699999999999</v>
      </c>
      <c r="D90">
        <v>0.5</v>
      </c>
      <c r="E90">
        <v>0.36667</v>
      </c>
      <c r="F90">
        <f t="shared" si="7"/>
        <v>-0.13333</v>
      </c>
      <c r="G90">
        <v>18.160699999999999</v>
      </c>
      <c r="H90">
        <v>14.6944</v>
      </c>
      <c r="I90">
        <f t="shared" si="8"/>
        <v>3.4662999999999986</v>
      </c>
      <c r="J90">
        <v>4.3719000000000001</v>
      </c>
      <c r="K90">
        <v>0.42499999999999999</v>
      </c>
      <c r="L90">
        <v>16</v>
      </c>
      <c r="M90">
        <v>14</v>
      </c>
      <c r="N90">
        <f t="shared" si="9"/>
        <v>-2</v>
      </c>
      <c r="O90">
        <v>27.912500000000001</v>
      </c>
      <c r="P90">
        <v>12.85</v>
      </c>
      <c r="Q90">
        <f t="shared" si="10"/>
        <v>1.4665999999999997</v>
      </c>
      <c r="R90">
        <v>11.433299999999999</v>
      </c>
      <c r="S90">
        <f t="shared" si="6"/>
        <v>0.57499999999999996</v>
      </c>
    </row>
    <row r="91" spans="1:34" x14ac:dyDescent="0.2">
      <c r="A91">
        <v>3.1333000000000002</v>
      </c>
      <c r="B91">
        <v>5.0332999999999997</v>
      </c>
      <c r="C91">
        <v>27.166699999999999</v>
      </c>
      <c r="D91">
        <v>0.5</v>
      </c>
      <c r="E91">
        <v>0.6</v>
      </c>
      <c r="F91">
        <f t="shared" si="7"/>
        <v>9.9999999999999978E-2</v>
      </c>
      <c r="G91">
        <v>0.63888999999999996</v>
      </c>
      <c r="H91">
        <v>2.7421000000000002</v>
      </c>
      <c r="I91">
        <f t="shared" si="8"/>
        <v>-2.1032100000000002</v>
      </c>
      <c r="J91">
        <v>3.0364</v>
      </c>
      <c r="K91">
        <v>0.125</v>
      </c>
      <c r="L91">
        <v>13</v>
      </c>
      <c r="M91">
        <v>16</v>
      </c>
      <c r="N91">
        <f t="shared" si="9"/>
        <v>3</v>
      </c>
      <c r="O91">
        <v>28.3125</v>
      </c>
      <c r="P91">
        <v>9.375</v>
      </c>
      <c r="Q91">
        <f t="shared" si="10"/>
        <v>1.8999999999999995</v>
      </c>
      <c r="R91">
        <v>11.4833</v>
      </c>
      <c r="S91">
        <f t="shared" si="6"/>
        <v>0.875</v>
      </c>
    </row>
    <row r="92" spans="1:34" x14ac:dyDescent="0.2">
      <c r="A92">
        <v>9.4666999999999994</v>
      </c>
      <c r="B92">
        <v>4.4667000000000003</v>
      </c>
      <c r="C92">
        <v>4.6166999999999998</v>
      </c>
      <c r="D92">
        <v>0.56667000000000001</v>
      </c>
      <c r="E92">
        <v>0.5</v>
      </c>
      <c r="F92">
        <f t="shared" si="7"/>
        <v>-6.6670000000000007E-2</v>
      </c>
      <c r="G92">
        <v>2.3332999999999999</v>
      </c>
      <c r="H92">
        <v>0.95</v>
      </c>
      <c r="I92">
        <f t="shared" si="8"/>
        <v>1.3833</v>
      </c>
      <c r="J92">
        <v>-15.6755</v>
      </c>
      <c r="K92">
        <v>1</v>
      </c>
      <c r="L92">
        <v>14</v>
      </c>
      <c r="M92">
        <v>8</v>
      </c>
      <c r="N92">
        <f t="shared" si="9"/>
        <v>-6</v>
      </c>
      <c r="O92">
        <v>17.537500000000001</v>
      </c>
      <c r="P92">
        <v>12.2333</v>
      </c>
      <c r="Q92">
        <f t="shared" si="10"/>
        <v>-4.9999999999999991</v>
      </c>
      <c r="R92">
        <v>8.1999999999999993</v>
      </c>
      <c r="S92">
        <f t="shared" si="6"/>
        <v>0</v>
      </c>
    </row>
    <row r="93" spans="1:34" x14ac:dyDescent="0.2">
      <c r="A93">
        <v>10.2333</v>
      </c>
      <c r="B93">
        <v>16.7667</v>
      </c>
      <c r="C93">
        <v>27.633299999999998</v>
      </c>
      <c r="D93">
        <v>0.53332999999999997</v>
      </c>
      <c r="E93">
        <v>0.56667000000000001</v>
      </c>
      <c r="F93">
        <f t="shared" si="7"/>
        <v>3.3340000000000036E-2</v>
      </c>
      <c r="G93">
        <v>4.6666999999999996</v>
      </c>
      <c r="H93">
        <v>0.15179000000000001</v>
      </c>
      <c r="I93">
        <f t="shared" si="8"/>
        <v>4.5149099999999995</v>
      </c>
      <c r="J93">
        <v>-5.3110999999999997</v>
      </c>
      <c r="K93">
        <v>0.48749999999999999</v>
      </c>
      <c r="L93">
        <v>8</v>
      </c>
      <c r="M93">
        <v>4</v>
      </c>
      <c r="N93">
        <f t="shared" si="9"/>
        <v>-4</v>
      </c>
      <c r="O93">
        <v>32.287500000000001</v>
      </c>
      <c r="P93">
        <v>15.45</v>
      </c>
      <c r="Q93">
        <f t="shared" si="10"/>
        <v>6.5334000000000003</v>
      </c>
      <c r="R93">
        <v>22.466699999999999</v>
      </c>
      <c r="S93">
        <f t="shared" ref="S93:S121" si="11">1-K93</f>
        <v>0.51249999999999996</v>
      </c>
    </row>
    <row r="94" spans="1:34" x14ac:dyDescent="0.2">
      <c r="A94">
        <v>5.8333000000000004</v>
      </c>
      <c r="B94">
        <v>1.5667</v>
      </c>
      <c r="C94">
        <v>17.316700000000001</v>
      </c>
      <c r="D94">
        <v>0.63332999999999995</v>
      </c>
      <c r="E94">
        <v>0.73333000000000004</v>
      </c>
      <c r="F94">
        <f t="shared" si="7"/>
        <v>0.10000000000000009</v>
      </c>
      <c r="G94">
        <v>5.8845999999999998</v>
      </c>
      <c r="H94">
        <v>3.4409999999999998</v>
      </c>
      <c r="I94">
        <f t="shared" si="8"/>
        <v>2.4436</v>
      </c>
      <c r="J94">
        <v>4.2055999999999996</v>
      </c>
      <c r="K94">
        <v>0.27500000000000002</v>
      </c>
      <c r="L94">
        <v>7</v>
      </c>
      <c r="M94">
        <v>10</v>
      </c>
      <c r="N94">
        <f t="shared" si="9"/>
        <v>3</v>
      </c>
      <c r="O94">
        <v>19.837499999999999</v>
      </c>
      <c r="P94">
        <v>4.9333</v>
      </c>
      <c r="Q94">
        <f t="shared" si="10"/>
        <v>-4.2666000000000004</v>
      </c>
      <c r="R94">
        <v>4.5</v>
      </c>
      <c r="S94">
        <f t="shared" si="11"/>
        <v>0.72499999999999998</v>
      </c>
    </row>
    <row r="95" spans="1:34" x14ac:dyDescent="0.2">
      <c r="A95">
        <v>9.4666999999999994</v>
      </c>
      <c r="B95">
        <v>10.1333</v>
      </c>
      <c r="C95">
        <v>21.65</v>
      </c>
      <c r="D95">
        <v>0.56667000000000001</v>
      </c>
      <c r="E95">
        <v>0.6</v>
      </c>
      <c r="F95">
        <f t="shared" si="7"/>
        <v>3.3329999999999971E-2</v>
      </c>
      <c r="G95">
        <v>2.35</v>
      </c>
      <c r="H95">
        <v>10.665100000000001</v>
      </c>
      <c r="I95">
        <f t="shared" si="8"/>
        <v>-8.315100000000001</v>
      </c>
      <c r="J95">
        <v>-11.7637</v>
      </c>
      <c r="K95">
        <v>0.97499999999999998</v>
      </c>
      <c r="L95">
        <v>15</v>
      </c>
      <c r="M95">
        <v>12</v>
      </c>
      <c r="N95">
        <f t="shared" si="9"/>
        <v>-3</v>
      </c>
      <c r="O95">
        <v>19.574999999999999</v>
      </c>
      <c r="P95">
        <v>11.875</v>
      </c>
      <c r="Q95">
        <f t="shared" si="10"/>
        <v>0.66660000000000075</v>
      </c>
      <c r="R95">
        <v>12</v>
      </c>
      <c r="S95">
        <f t="shared" si="11"/>
        <v>2.5000000000000022E-2</v>
      </c>
    </row>
    <row r="96" spans="1:34" x14ac:dyDescent="0.2">
      <c r="A96">
        <v>4.1666999999999996</v>
      </c>
      <c r="B96">
        <v>1.7666999999999999</v>
      </c>
      <c r="C96">
        <v>13.533300000000001</v>
      </c>
      <c r="D96">
        <v>0.53332999999999997</v>
      </c>
      <c r="E96">
        <v>0.6</v>
      </c>
      <c r="F96">
        <f t="shared" si="7"/>
        <v>6.6670000000000007E-2</v>
      </c>
      <c r="G96">
        <v>3.6</v>
      </c>
      <c r="H96">
        <v>6.0670000000000002</v>
      </c>
      <c r="I96">
        <f t="shared" si="8"/>
        <v>-2.4670000000000001</v>
      </c>
      <c r="J96">
        <v>-2.1797</v>
      </c>
      <c r="K96">
        <v>0.71250000000000002</v>
      </c>
      <c r="L96">
        <v>11</v>
      </c>
      <c r="M96">
        <v>9</v>
      </c>
      <c r="N96">
        <f t="shared" si="9"/>
        <v>-2</v>
      </c>
      <c r="O96">
        <v>15.475</v>
      </c>
      <c r="P96">
        <v>6.125</v>
      </c>
      <c r="Q96">
        <f t="shared" si="10"/>
        <v>-2.3999999999999995</v>
      </c>
      <c r="R96">
        <v>3.6</v>
      </c>
      <c r="S96">
        <f t="shared" si="11"/>
        <v>0.28749999999999998</v>
      </c>
    </row>
    <row r="97" spans="1:34" x14ac:dyDescent="0.2">
      <c r="A97">
        <v>9.2667000000000002</v>
      </c>
      <c r="B97">
        <v>12.466699999999999</v>
      </c>
      <c r="C97">
        <v>27.0167</v>
      </c>
      <c r="D97">
        <v>0.56667000000000001</v>
      </c>
      <c r="E97">
        <v>0.53332999999999997</v>
      </c>
      <c r="F97">
        <f t="shared" si="7"/>
        <v>-3.3340000000000036E-2</v>
      </c>
      <c r="G97">
        <v>12</v>
      </c>
      <c r="H97">
        <v>6.8888999999999996</v>
      </c>
      <c r="I97">
        <f t="shared" si="8"/>
        <v>5.1111000000000004</v>
      </c>
      <c r="J97">
        <v>-14.418200000000001</v>
      </c>
      <c r="K97">
        <v>0.97499999999999998</v>
      </c>
      <c r="L97">
        <v>16</v>
      </c>
      <c r="M97">
        <v>8</v>
      </c>
      <c r="N97">
        <f t="shared" si="9"/>
        <v>-8</v>
      </c>
      <c r="O97">
        <v>21.912500000000001</v>
      </c>
      <c r="P97">
        <v>15.066700000000001</v>
      </c>
      <c r="Q97">
        <f t="shared" si="10"/>
        <v>3.1999999999999993</v>
      </c>
      <c r="R97">
        <v>12.4</v>
      </c>
      <c r="S97">
        <f t="shared" si="11"/>
        <v>2.5000000000000022E-2</v>
      </c>
    </row>
    <row r="98" spans="1:34" x14ac:dyDescent="0.2">
      <c r="A98">
        <v>10.066700000000001</v>
      </c>
      <c r="B98">
        <v>9.6</v>
      </c>
      <c r="C98">
        <v>19.183299999999999</v>
      </c>
      <c r="D98">
        <v>0.43332999999999999</v>
      </c>
      <c r="E98">
        <v>0.4</v>
      </c>
      <c r="F98">
        <f t="shared" si="7"/>
        <v>-3.3329999999999971E-2</v>
      </c>
      <c r="G98">
        <v>9.7767999999999997</v>
      </c>
      <c r="H98">
        <v>3.8612000000000002</v>
      </c>
      <c r="I98">
        <f t="shared" si="8"/>
        <v>5.9155999999999995</v>
      </c>
      <c r="J98">
        <v>-0.95</v>
      </c>
      <c r="K98">
        <v>0.55000000000000004</v>
      </c>
      <c r="L98">
        <v>15</v>
      </c>
      <c r="M98">
        <v>12</v>
      </c>
      <c r="N98">
        <f t="shared" si="9"/>
        <v>-3</v>
      </c>
      <c r="O98">
        <v>27.737500000000001</v>
      </c>
      <c r="P98">
        <v>10.275</v>
      </c>
      <c r="Q98">
        <f t="shared" si="10"/>
        <v>-0.46670000000000122</v>
      </c>
      <c r="R98">
        <v>12.1</v>
      </c>
      <c r="S98">
        <f t="shared" si="11"/>
        <v>0.44999999999999996</v>
      </c>
    </row>
    <row r="99" spans="1:34" x14ac:dyDescent="0.2">
      <c r="A99">
        <v>14.7667</v>
      </c>
      <c r="B99">
        <v>16.8</v>
      </c>
      <c r="C99">
        <v>45.866700000000002</v>
      </c>
      <c r="D99">
        <v>0.7</v>
      </c>
      <c r="E99">
        <v>0.5</v>
      </c>
      <c r="F99">
        <f t="shared" si="7"/>
        <v>-0.19999999999999996</v>
      </c>
      <c r="G99">
        <v>0.42044999999999999</v>
      </c>
      <c r="H99">
        <v>4.5267999999999997</v>
      </c>
      <c r="I99">
        <f t="shared" si="8"/>
        <v>-4.1063499999999999</v>
      </c>
      <c r="J99">
        <v>-16.710999999999999</v>
      </c>
      <c r="K99">
        <v>0.28749999999999998</v>
      </c>
      <c r="L99">
        <v>4</v>
      </c>
      <c r="M99">
        <v>11</v>
      </c>
      <c r="N99">
        <f t="shared" si="9"/>
        <v>7</v>
      </c>
      <c r="O99">
        <v>39.424999999999997</v>
      </c>
      <c r="P99">
        <v>18.816700000000001</v>
      </c>
      <c r="Q99">
        <f t="shared" si="10"/>
        <v>2.0333000000000006</v>
      </c>
      <c r="R99">
        <v>39.75</v>
      </c>
      <c r="S99">
        <f t="shared" si="11"/>
        <v>0.71250000000000002</v>
      </c>
    </row>
    <row r="100" spans="1:34" x14ac:dyDescent="0.2">
      <c r="A100">
        <v>6.1333000000000002</v>
      </c>
      <c r="B100">
        <v>5.8333000000000004</v>
      </c>
      <c r="C100">
        <v>39.866700000000002</v>
      </c>
      <c r="D100">
        <v>0.53332999999999997</v>
      </c>
      <c r="E100">
        <v>0.6</v>
      </c>
      <c r="F100">
        <f t="shared" si="7"/>
        <v>6.6670000000000007E-2</v>
      </c>
      <c r="G100">
        <v>3.5872999999999999</v>
      </c>
      <c r="H100">
        <v>2.2671000000000001</v>
      </c>
      <c r="I100">
        <f t="shared" si="8"/>
        <v>1.3201999999999998</v>
      </c>
      <c r="J100">
        <v>-19.419</v>
      </c>
      <c r="K100">
        <v>0</v>
      </c>
      <c r="L100">
        <v>8</v>
      </c>
      <c r="M100">
        <v>16</v>
      </c>
      <c r="N100">
        <f t="shared" si="9"/>
        <v>8</v>
      </c>
      <c r="O100">
        <v>37.575000000000003</v>
      </c>
      <c r="P100">
        <v>19.558299999999999</v>
      </c>
      <c r="Q100">
        <f t="shared" si="10"/>
        <v>-0.29999999999999982</v>
      </c>
      <c r="R100">
        <v>24.783300000000001</v>
      </c>
      <c r="S100">
        <f t="shared" si="11"/>
        <v>1</v>
      </c>
    </row>
    <row r="101" spans="1:34" x14ac:dyDescent="0.2">
      <c r="A101">
        <v>10.6333</v>
      </c>
      <c r="B101">
        <v>7.6333000000000002</v>
      </c>
      <c r="C101">
        <v>16.600000000000001</v>
      </c>
      <c r="D101">
        <v>0.43332999999999999</v>
      </c>
      <c r="E101">
        <v>0.53332999999999997</v>
      </c>
      <c r="F101">
        <f t="shared" si="7"/>
        <v>9.9999999999999978E-2</v>
      </c>
      <c r="G101">
        <v>7.4443999999999999</v>
      </c>
      <c r="H101">
        <v>13.466699999999999</v>
      </c>
      <c r="I101">
        <f t="shared" si="8"/>
        <v>-6.0222999999999995</v>
      </c>
      <c r="J101">
        <v>-2.2063000000000001</v>
      </c>
      <c r="K101">
        <v>0.47499999999999998</v>
      </c>
      <c r="L101">
        <v>14</v>
      </c>
      <c r="M101">
        <v>14</v>
      </c>
      <c r="N101">
        <f t="shared" si="9"/>
        <v>0</v>
      </c>
      <c r="O101">
        <v>14.525</v>
      </c>
      <c r="P101">
        <v>11.941700000000001</v>
      </c>
      <c r="Q101">
        <f t="shared" si="10"/>
        <v>-3</v>
      </c>
      <c r="R101">
        <v>11.933299999999999</v>
      </c>
      <c r="S101">
        <f t="shared" si="11"/>
        <v>0.52500000000000002</v>
      </c>
    </row>
    <row r="102" spans="1:34" x14ac:dyDescent="0.2">
      <c r="A102">
        <v>9.3332999999999995</v>
      </c>
      <c r="B102">
        <v>13.1333</v>
      </c>
      <c r="C102">
        <v>38.799999999999997</v>
      </c>
      <c r="D102">
        <v>0.56667000000000001</v>
      </c>
      <c r="E102">
        <v>0.66666999999999998</v>
      </c>
      <c r="F102">
        <f t="shared" si="7"/>
        <v>9.9999999999999978E-2</v>
      </c>
      <c r="G102">
        <v>3.0278</v>
      </c>
      <c r="H102">
        <v>12.7302</v>
      </c>
      <c r="I102">
        <f t="shared" si="8"/>
        <v>-9.7024000000000008</v>
      </c>
      <c r="J102">
        <v>-7.0823999999999998</v>
      </c>
      <c r="K102">
        <v>0.375</v>
      </c>
      <c r="L102">
        <v>10</v>
      </c>
      <c r="M102">
        <v>14</v>
      </c>
      <c r="N102">
        <f t="shared" si="9"/>
        <v>4</v>
      </c>
      <c r="O102">
        <v>36.087499999999999</v>
      </c>
      <c r="P102">
        <v>13.275</v>
      </c>
      <c r="Q102">
        <f t="shared" si="10"/>
        <v>3.8000000000000007</v>
      </c>
      <c r="R102">
        <v>14.2</v>
      </c>
      <c r="S102">
        <f t="shared" si="11"/>
        <v>0.625</v>
      </c>
      <c r="AG102">
        <f>PEARSON(F2:F121,I2:I121)</f>
        <v>0.12713987219213269</v>
      </c>
      <c r="AH102" t="s">
        <v>75</v>
      </c>
    </row>
    <row r="103" spans="1:34" x14ac:dyDescent="0.2">
      <c r="A103">
        <v>6.4667000000000003</v>
      </c>
      <c r="B103">
        <v>2.9</v>
      </c>
      <c r="C103">
        <v>15.033300000000001</v>
      </c>
      <c r="D103">
        <v>0.53332999999999997</v>
      </c>
      <c r="E103">
        <v>0.53332999999999997</v>
      </c>
      <c r="F103">
        <f t="shared" si="7"/>
        <v>0</v>
      </c>
      <c r="G103">
        <v>0.90683000000000002</v>
      </c>
      <c r="H103">
        <v>4.4842000000000004</v>
      </c>
      <c r="I103">
        <f t="shared" si="8"/>
        <v>-3.5773700000000002</v>
      </c>
      <c r="J103">
        <v>-13.0069</v>
      </c>
      <c r="K103">
        <v>0.9</v>
      </c>
      <c r="L103">
        <v>14</v>
      </c>
      <c r="M103">
        <v>11</v>
      </c>
      <c r="N103">
        <f t="shared" si="9"/>
        <v>-3</v>
      </c>
      <c r="O103">
        <v>16.975000000000001</v>
      </c>
      <c r="P103">
        <v>8.1333000000000002</v>
      </c>
      <c r="Q103">
        <f t="shared" si="10"/>
        <v>-3.5667000000000004</v>
      </c>
      <c r="R103">
        <v>8.6166999999999998</v>
      </c>
      <c r="S103">
        <f t="shared" si="11"/>
        <v>9.9999999999999978E-2</v>
      </c>
      <c r="AG103">
        <f>RSQ(F2:F121,I2:I121)</f>
        <v>1.6164547101031827E-2</v>
      </c>
      <c r="AH103" t="s">
        <v>76</v>
      </c>
    </row>
    <row r="104" spans="1:34" x14ac:dyDescent="0.2">
      <c r="A104">
        <v>10.433299999999999</v>
      </c>
      <c r="B104">
        <v>8.6333000000000002</v>
      </c>
      <c r="C104">
        <v>18.366700000000002</v>
      </c>
      <c r="D104">
        <v>0.6</v>
      </c>
      <c r="E104">
        <v>0.46666999999999997</v>
      </c>
      <c r="F104">
        <f t="shared" si="7"/>
        <v>-0.13333</v>
      </c>
      <c r="G104">
        <v>11.8462</v>
      </c>
      <c r="H104">
        <v>11.333299999999999</v>
      </c>
      <c r="I104">
        <f t="shared" si="8"/>
        <v>0.51290000000000013</v>
      </c>
      <c r="J104">
        <v>8.4422999999999995</v>
      </c>
      <c r="K104">
        <v>1</v>
      </c>
      <c r="L104">
        <v>16</v>
      </c>
      <c r="M104">
        <v>13</v>
      </c>
      <c r="N104">
        <f t="shared" si="9"/>
        <v>-3</v>
      </c>
      <c r="O104">
        <v>14.9625</v>
      </c>
      <c r="P104">
        <v>9.9832999999999998</v>
      </c>
      <c r="Q104">
        <f t="shared" si="10"/>
        <v>-1.7999999999999989</v>
      </c>
      <c r="R104">
        <v>10.7333</v>
      </c>
      <c r="S104">
        <f t="shared" si="11"/>
        <v>0</v>
      </c>
      <c r="AG104">
        <f>(AG102*SQRT(120-2)/SQRT(1-AG102^2))</f>
        <v>1.3923920659028111</v>
      </c>
      <c r="AH104" t="s">
        <v>85</v>
      </c>
    </row>
    <row r="105" spans="1:34" x14ac:dyDescent="0.2">
      <c r="A105">
        <v>1.0333000000000001</v>
      </c>
      <c r="B105">
        <v>2.0667</v>
      </c>
      <c r="C105">
        <v>11.5167</v>
      </c>
      <c r="D105">
        <v>0.56667000000000001</v>
      </c>
      <c r="E105">
        <v>0.66666999999999998</v>
      </c>
      <c r="F105">
        <f t="shared" si="7"/>
        <v>9.9999999999999978E-2</v>
      </c>
      <c r="G105">
        <v>5.65</v>
      </c>
      <c r="H105">
        <v>2.1718999999999999</v>
      </c>
      <c r="I105">
        <f t="shared" si="8"/>
        <v>3.4781000000000004</v>
      </c>
      <c r="J105">
        <v>-1.3095000000000001</v>
      </c>
      <c r="K105">
        <v>0.97499999999999998</v>
      </c>
      <c r="L105">
        <v>14</v>
      </c>
      <c r="M105">
        <v>8</v>
      </c>
      <c r="N105">
        <f t="shared" si="9"/>
        <v>-6</v>
      </c>
      <c r="O105">
        <v>9.7375000000000007</v>
      </c>
      <c r="P105">
        <v>2.1166999999999998</v>
      </c>
      <c r="Q105">
        <f t="shared" si="10"/>
        <v>1.0333999999999999</v>
      </c>
      <c r="R105">
        <v>2.4500000000000002</v>
      </c>
      <c r="S105">
        <f t="shared" si="11"/>
        <v>2.5000000000000022E-2</v>
      </c>
      <c r="AG105">
        <f>TDIST(AG104,118,2)</f>
        <v>0.16642206646897953</v>
      </c>
      <c r="AH105" t="s">
        <v>86</v>
      </c>
    </row>
    <row r="106" spans="1:34" x14ac:dyDescent="0.2">
      <c r="A106">
        <v>4.7332999999999998</v>
      </c>
      <c r="B106">
        <v>2.6</v>
      </c>
      <c r="C106">
        <v>12.4833</v>
      </c>
      <c r="D106">
        <v>0.73333000000000004</v>
      </c>
      <c r="E106">
        <v>0.53332999999999997</v>
      </c>
      <c r="F106">
        <f t="shared" si="7"/>
        <v>-0.20000000000000007</v>
      </c>
      <c r="G106">
        <v>4.7037000000000004</v>
      </c>
      <c r="H106">
        <v>5.0793999999999997</v>
      </c>
      <c r="I106">
        <f t="shared" si="8"/>
        <v>-0.37569999999999926</v>
      </c>
      <c r="J106">
        <v>5.3666999999999998</v>
      </c>
      <c r="K106">
        <v>0.53749999999999998</v>
      </c>
      <c r="L106">
        <v>10</v>
      </c>
      <c r="M106">
        <v>8</v>
      </c>
      <c r="N106">
        <f t="shared" si="9"/>
        <v>-2</v>
      </c>
      <c r="O106">
        <v>14.2125</v>
      </c>
      <c r="P106">
        <v>4.5167000000000002</v>
      </c>
      <c r="Q106">
        <f t="shared" si="10"/>
        <v>-2.1332999999999998</v>
      </c>
      <c r="R106">
        <v>4.9000000000000004</v>
      </c>
      <c r="S106">
        <f t="shared" si="11"/>
        <v>0.46250000000000002</v>
      </c>
    </row>
    <row r="107" spans="1:34" x14ac:dyDescent="0.2">
      <c r="A107">
        <v>3.7667000000000002</v>
      </c>
      <c r="B107">
        <v>1.2333000000000001</v>
      </c>
      <c r="C107">
        <v>23.716699999999999</v>
      </c>
      <c r="D107">
        <v>0.56667000000000001</v>
      </c>
      <c r="E107">
        <v>0.66666999999999998</v>
      </c>
      <c r="F107">
        <f t="shared" si="7"/>
        <v>9.9999999999999978E-2</v>
      </c>
      <c r="G107">
        <v>2.8635999999999999</v>
      </c>
      <c r="H107">
        <v>0.80952000000000002</v>
      </c>
      <c r="I107">
        <f t="shared" si="8"/>
        <v>2.0540799999999999</v>
      </c>
      <c r="J107">
        <v>17.7</v>
      </c>
      <c r="K107">
        <v>0.51249999999999996</v>
      </c>
      <c r="L107">
        <v>12</v>
      </c>
      <c r="M107">
        <v>13</v>
      </c>
      <c r="N107">
        <f t="shared" si="9"/>
        <v>1</v>
      </c>
      <c r="O107">
        <v>24.9</v>
      </c>
      <c r="P107">
        <v>9.6333000000000002</v>
      </c>
      <c r="Q107">
        <f t="shared" si="10"/>
        <v>-2.5334000000000003</v>
      </c>
      <c r="R107">
        <v>3.0333000000000001</v>
      </c>
      <c r="S107">
        <f t="shared" si="11"/>
        <v>0.48750000000000004</v>
      </c>
    </row>
    <row r="108" spans="1:34" x14ac:dyDescent="0.2">
      <c r="A108">
        <v>3.7667000000000002</v>
      </c>
      <c r="B108">
        <v>4.1333000000000002</v>
      </c>
      <c r="C108">
        <v>27.116700000000002</v>
      </c>
      <c r="D108">
        <v>0.56667000000000001</v>
      </c>
      <c r="E108">
        <v>0.6</v>
      </c>
      <c r="F108">
        <f t="shared" si="7"/>
        <v>3.3329999999999971E-2</v>
      </c>
      <c r="G108">
        <v>14.833299999999999</v>
      </c>
      <c r="H108">
        <v>7.9440999999999997</v>
      </c>
      <c r="I108">
        <f t="shared" si="8"/>
        <v>6.8891999999999998</v>
      </c>
      <c r="J108">
        <v>4.1966000000000001</v>
      </c>
      <c r="K108">
        <v>1.2500000000000001E-2</v>
      </c>
      <c r="L108">
        <v>6</v>
      </c>
      <c r="M108">
        <v>7</v>
      </c>
      <c r="N108">
        <f t="shared" si="9"/>
        <v>1</v>
      </c>
      <c r="O108">
        <v>32.799999999999997</v>
      </c>
      <c r="P108">
        <v>3.4</v>
      </c>
      <c r="Q108">
        <f t="shared" si="10"/>
        <v>0.36660000000000004</v>
      </c>
      <c r="R108">
        <v>5.25</v>
      </c>
      <c r="S108">
        <f t="shared" si="11"/>
        <v>0.98750000000000004</v>
      </c>
    </row>
    <row r="109" spans="1:34" x14ac:dyDescent="0.2">
      <c r="A109">
        <v>9.4</v>
      </c>
      <c r="B109">
        <v>1.0667</v>
      </c>
      <c r="C109">
        <v>43.783299999999997</v>
      </c>
      <c r="D109">
        <v>0.8</v>
      </c>
      <c r="E109">
        <v>0.76666999999999996</v>
      </c>
      <c r="F109">
        <f t="shared" si="7"/>
        <v>-3.3330000000000082E-2</v>
      </c>
      <c r="G109">
        <v>12.301399999999999</v>
      </c>
      <c r="H109">
        <v>1.0114000000000001</v>
      </c>
      <c r="I109">
        <f t="shared" si="8"/>
        <v>11.29</v>
      </c>
      <c r="J109">
        <v>-1.4881</v>
      </c>
      <c r="K109">
        <v>0.42499999999999999</v>
      </c>
      <c r="L109">
        <v>15</v>
      </c>
      <c r="M109">
        <v>10</v>
      </c>
      <c r="N109">
        <f t="shared" si="9"/>
        <v>-5</v>
      </c>
      <c r="O109">
        <v>36.9</v>
      </c>
      <c r="P109">
        <v>22.074999999999999</v>
      </c>
      <c r="Q109">
        <f t="shared" si="10"/>
        <v>-8.3333000000000013</v>
      </c>
      <c r="R109">
        <v>11.8667</v>
      </c>
      <c r="S109">
        <f t="shared" si="11"/>
        <v>0.57499999999999996</v>
      </c>
    </row>
    <row r="110" spans="1:34" x14ac:dyDescent="0.2">
      <c r="A110">
        <v>7.4333</v>
      </c>
      <c r="B110">
        <v>3.4666999999999999</v>
      </c>
      <c r="C110">
        <v>20.65</v>
      </c>
      <c r="D110">
        <v>0.56667000000000001</v>
      </c>
      <c r="E110">
        <v>0.56667000000000001</v>
      </c>
      <c r="F110">
        <f t="shared" si="7"/>
        <v>0</v>
      </c>
      <c r="G110">
        <v>0.33333000000000002</v>
      </c>
      <c r="H110">
        <v>8.6477000000000004</v>
      </c>
      <c r="I110">
        <f t="shared" si="8"/>
        <v>-8.3143700000000003</v>
      </c>
      <c r="J110">
        <v>11.8186</v>
      </c>
      <c r="K110">
        <v>0.98750000000000004</v>
      </c>
      <c r="L110">
        <v>14</v>
      </c>
      <c r="M110">
        <v>8</v>
      </c>
      <c r="N110">
        <f t="shared" si="9"/>
        <v>-6</v>
      </c>
      <c r="O110">
        <v>25.975000000000001</v>
      </c>
      <c r="P110">
        <v>9.1750000000000007</v>
      </c>
      <c r="Q110">
        <f t="shared" si="10"/>
        <v>-3.9666000000000001</v>
      </c>
      <c r="R110">
        <v>10.416700000000001</v>
      </c>
      <c r="S110">
        <f t="shared" si="11"/>
        <v>1.2499999999999956E-2</v>
      </c>
    </row>
    <row r="111" spans="1:34" x14ac:dyDescent="0.2">
      <c r="A111">
        <v>5.4333</v>
      </c>
      <c r="B111">
        <v>4.6666999999999996</v>
      </c>
      <c r="C111">
        <v>16.833300000000001</v>
      </c>
      <c r="D111">
        <v>0.53332999999999997</v>
      </c>
      <c r="E111">
        <v>0.6</v>
      </c>
      <c r="F111">
        <f t="shared" si="7"/>
        <v>6.6670000000000007E-2</v>
      </c>
      <c r="G111">
        <v>6.6124000000000001</v>
      </c>
      <c r="H111">
        <v>8.4736999999999991</v>
      </c>
      <c r="I111">
        <f t="shared" si="8"/>
        <v>-1.8612999999999991</v>
      </c>
      <c r="J111">
        <v>-5.4015000000000004</v>
      </c>
      <c r="K111">
        <v>0.9</v>
      </c>
      <c r="L111">
        <v>8</v>
      </c>
      <c r="M111">
        <v>8</v>
      </c>
      <c r="N111">
        <f t="shared" si="9"/>
        <v>0</v>
      </c>
      <c r="O111">
        <v>12.025</v>
      </c>
      <c r="P111">
        <v>9.125</v>
      </c>
      <c r="Q111">
        <f t="shared" si="10"/>
        <v>-0.76660000000000039</v>
      </c>
      <c r="R111">
        <v>7.0833000000000004</v>
      </c>
      <c r="S111">
        <f t="shared" si="11"/>
        <v>9.9999999999999978E-2</v>
      </c>
    </row>
    <row r="112" spans="1:34" x14ac:dyDescent="0.2">
      <c r="A112">
        <v>5.0999999999999996</v>
      </c>
      <c r="B112">
        <v>5.1333000000000002</v>
      </c>
      <c r="C112">
        <v>27.883299999999998</v>
      </c>
      <c r="D112">
        <v>0.53332999999999997</v>
      </c>
      <c r="E112">
        <v>0.5</v>
      </c>
      <c r="F112">
        <f t="shared" si="7"/>
        <v>-3.3329999999999971E-2</v>
      </c>
      <c r="G112">
        <v>18.96</v>
      </c>
      <c r="H112">
        <v>15.443199999999999</v>
      </c>
      <c r="I112">
        <f t="shared" si="8"/>
        <v>3.5168000000000017</v>
      </c>
      <c r="J112">
        <v>-4.3821000000000003</v>
      </c>
      <c r="K112">
        <v>0.6</v>
      </c>
      <c r="L112">
        <v>10</v>
      </c>
      <c r="M112">
        <v>8</v>
      </c>
      <c r="N112">
        <f t="shared" si="9"/>
        <v>-2</v>
      </c>
      <c r="O112">
        <v>25.175000000000001</v>
      </c>
      <c r="P112">
        <v>9.5083000000000002</v>
      </c>
      <c r="Q112">
        <f t="shared" si="10"/>
        <v>3.3300000000000551E-2</v>
      </c>
      <c r="R112">
        <v>6.1833</v>
      </c>
      <c r="S112">
        <f t="shared" si="11"/>
        <v>0.4</v>
      </c>
    </row>
    <row r="113" spans="1:34" x14ac:dyDescent="0.2">
      <c r="A113">
        <v>5.1666999999999996</v>
      </c>
      <c r="B113">
        <v>5.5</v>
      </c>
      <c r="C113">
        <v>25.133299999999998</v>
      </c>
      <c r="D113">
        <v>0.7</v>
      </c>
      <c r="E113">
        <v>0.8</v>
      </c>
      <c r="F113">
        <f t="shared" si="7"/>
        <v>0.10000000000000009</v>
      </c>
      <c r="G113">
        <v>9.8181999999999992</v>
      </c>
      <c r="H113">
        <v>6.1303999999999998</v>
      </c>
      <c r="I113">
        <f t="shared" si="8"/>
        <v>3.6877999999999993</v>
      </c>
      <c r="J113">
        <v>-7.5091000000000001</v>
      </c>
      <c r="K113">
        <v>0.72499999999999998</v>
      </c>
      <c r="L113">
        <v>16</v>
      </c>
      <c r="M113">
        <v>8</v>
      </c>
      <c r="N113">
        <f t="shared" si="9"/>
        <v>-8</v>
      </c>
      <c r="O113">
        <v>18.962499999999999</v>
      </c>
      <c r="P113">
        <v>9.3917000000000002</v>
      </c>
      <c r="Q113">
        <f t="shared" si="10"/>
        <v>0.33330000000000037</v>
      </c>
      <c r="R113">
        <v>5.7332999999999998</v>
      </c>
      <c r="S113">
        <f t="shared" si="11"/>
        <v>0.27500000000000002</v>
      </c>
    </row>
    <row r="114" spans="1:34" x14ac:dyDescent="0.2">
      <c r="A114">
        <v>12.1</v>
      </c>
      <c r="B114">
        <v>8.6999999999999993</v>
      </c>
      <c r="C114">
        <v>29.6</v>
      </c>
      <c r="D114">
        <v>0.66666999999999998</v>
      </c>
      <c r="E114">
        <v>0.56667000000000001</v>
      </c>
      <c r="F114">
        <f t="shared" si="7"/>
        <v>-9.9999999999999978E-2</v>
      </c>
      <c r="G114">
        <v>10.7799</v>
      </c>
      <c r="H114">
        <v>4.875</v>
      </c>
      <c r="I114">
        <f t="shared" si="8"/>
        <v>5.9048999999999996</v>
      </c>
      <c r="J114">
        <v>-9.8198000000000008</v>
      </c>
      <c r="K114">
        <v>0.65</v>
      </c>
      <c r="L114">
        <v>12</v>
      </c>
      <c r="M114">
        <v>13</v>
      </c>
      <c r="N114">
        <f t="shared" si="9"/>
        <v>1</v>
      </c>
      <c r="O114">
        <v>25.3125</v>
      </c>
      <c r="P114">
        <v>8.8833000000000002</v>
      </c>
      <c r="Q114">
        <f t="shared" si="10"/>
        <v>-3.4000000000000004</v>
      </c>
      <c r="R114">
        <v>10.9</v>
      </c>
      <c r="S114">
        <f t="shared" si="11"/>
        <v>0.35</v>
      </c>
    </row>
    <row r="115" spans="1:34" x14ac:dyDescent="0.2">
      <c r="A115">
        <v>14.8</v>
      </c>
      <c r="B115">
        <v>24.566700000000001</v>
      </c>
      <c r="C115">
        <v>16.316700000000001</v>
      </c>
      <c r="D115">
        <v>0.63332999999999995</v>
      </c>
      <c r="E115">
        <v>0.63332999999999995</v>
      </c>
      <c r="F115">
        <f t="shared" si="7"/>
        <v>0</v>
      </c>
      <c r="G115">
        <v>4.7916999999999996</v>
      </c>
      <c r="H115">
        <v>4.9166999999999996</v>
      </c>
      <c r="I115">
        <f t="shared" si="8"/>
        <v>-0.125</v>
      </c>
      <c r="J115">
        <v>0.96836999999999995</v>
      </c>
      <c r="K115">
        <v>0.95</v>
      </c>
      <c r="L115">
        <v>16</v>
      </c>
      <c r="M115">
        <v>8</v>
      </c>
      <c r="N115">
        <f t="shared" si="9"/>
        <v>-8</v>
      </c>
      <c r="O115">
        <v>15.05</v>
      </c>
      <c r="P115">
        <v>16.1417</v>
      </c>
      <c r="Q115">
        <f t="shared" si="10"/>
        <v>9.7667000000000002</v>
      </c>
      <c r="R115">
        <v>23.116700000000002</v>
      </c>
      <c r="S115">
        <f t="shared" si="11"/>
        <v>5.0000000000000044E-2</v>
      </c>
    </row>
    <row r="116" spans="1:34" x14ac:dyDescent="0.2">
      <c r="A116">
        <v>6.5332999999999997</v>
      </c>
      <c r="B116">
        <v>7.8333000000000004</v>
      </c>
      <c r="C116">
        <v>26.7</v>
      </c>
      <c r="D116">
        <v>0.6</v>
      </c>
      <c r="E116">
        <v>0.6</v>
      </c>
      <c r="F116">
        <f t="shared" si="7"/>
        <v>0</v>
      </c>
      <c r="G116">
        <v>4.8413000000000004</v>
      </c>
      <c r="H116">
        <v>11.4354</v>
      </c>
      <c r="I116">
        <f t="shared" si="8"/>
        <v>-6.5940999999999992</v>
      </c>
      <c r="J116">
        <v>12.3139</v>
      </c>
      <c r="K116">
        <v>0.1</v>
      </c>
      <c r="L116">
        <v>14</v>
      </c>
      <c r="M116">
        <v>13</v>
      </c>
      <c r="N116">
        <f t="shared" si="9"/>
        <v>-1</v>
      </c>
      <c r="O116">
        <v>29.487500000000001</v>
      </c>
      <c r="P116">
        <v>10.683299999999999</v>
      </c>
      <c r="Q116">
        <f t="shared" si="10"/>
        <v>1.3000000000000007</v>
      </c>
      <c r="R116">
        <v>8.1166999999999998</v>
      </c>
      <c r="S116">
        <f t="shared" si="11"/>
        <v>0.9</v>
      </c>
    </row>
    <row r="117" spans="1:34" x14ac:dyDescent="0.2">
      <c r="A117">
        <v>11.6333</v>
      </c>
      <c r="B117">
        <v>7.1333000000000002</v>
      </c>
      <c r="C117">
        <v>7.7</v>
      </c>
      <c r="D117">
        <v>0.53332999999999997</v>
      </c>
      <c r="E117">
        <v>0.66666999999999998</v>
      </c>
      <c r="F117">
        <f t="shared" si="7"/>
        <v>0.13334000000000001</v>
      </c>
      <c r="G117">
        <v>10.412699999999999</v>
      </c>
      <c r="H117">
        <v>4.0717999999999996</v>
      </c>
      <c r="I117">
        <f t="shared" si="8"/>
        <v>6.3408999999999995</v>
      </c>
      <c r="J117">
        <v>-3.5769000000000002</v>
      </c>
      <c r="K117">
        <v>0.41249999999999998</v>
      </c>
      <c r="L117">
        <v>8</v>
      </c>
      <c r="M117">
        <v>12</v>
      </c>
      <c r="N117">
        <f t="shared" si="9"/>
        <v>4</v>
      </c>
      <c r="O117">
        <v>9.1</v>
      </c>
      <c r="P117">
        <v>12.533300000000001</v>
      </c>
      <c r="Q117">
        <f t="shared" si="10"/>
        <v>-4.5</v>
      </c>
      <c r="R117">
        <v>11.583299999999999</v>
      </c>
      <c r="S117">
        <f t="shared" si="11"/>
        <v>0.58750000000000002</v>
      </c>
    </row>
    <row r="118" spans="1:34" x14ac:dyDescent="0.2">
      <c r="A118">
        <v>2.8</v>
      </c>
      <c r="B118">
        <v>2.9333</v>
      </c>
      <c r="C118">
        <v>6.8167</v>
      </c>
      <c r="D118">
        <v>0.63332999999999995</v>
      </c>
      <c r="E118">
        <v>0.63332999999999995</v>
      </c>
      <c r="F118">
        <f t="shared" si="7"/>
        <v>0</v>
      </c>
      <c r="G118">
        <v>7.6666999999999996</v>
      </c>
      <c r="H118">
        <v>6.8654000000000002</v>
      </c>
      <c r="I118">
        <f t="shared" si="8"/>
        <v>0.80129999999999946</v>
      </c>
      <c r="J118">
        <v>4.6896000000000004</v>
      </c>
      <c r="K118">
        <v>0.66249999999999998</v>
      </c>
      <c r="L118">
        <v>8</v>
      </c>
      <c r="M118">
        <v>8</v>
      </c>
      <c r="N118">
        <f t="shared" si="9"/>
        <v>0</v>
      </c>
      <c r="O118">
        <v>7.2249999999999996</v>
      </c>
      <c r="P118">
        <v>4.0583</v>
      </c>
      <c r="Q118">
        <f t="shared" si="10"/>
        <v>0.1333000000000002</v>
      </c>
      <c r="R118">
        <v>3.2</v>
      </c>
      <c r="S118">
        <f t="shared" si="11"/>
        <v>0.33750000000000002</v>
      </c>
    </row>
    <row r="119" spans="1:34" x14ac:dyDescent="0.2">
      <c r="A119">
        <v>3.3666999999999998</v>
      </c>
      <c r="B119">
        <v>8.5333000000000006</v>
      </c>
      <c r="C119">
        <v>21.283300000000001</v>
      </c>
      <c r="D119">
        <v>0.63332999999999995</v>
      </c>
      <c r="E119">
        <v>0.5</v>
      </c>
      <c r="F119">
        <f t="shared" si="7"/>
        <v>-0.13332999999999995</v>
      </c>
      <c r="G119">
        <v>7.0833000000000004</v>
      </c>
      <c r="H119">
        <v>10.553599999999999</v>
      </c>
      <c r="I119">
        <f t="shared" si="8"/>
        <v>-3.4702999999999991</v>
      </c>
      <c r="J119">
        <v>-11.5932</v>
      </c>
      <c r="K119">
        <v>0.73750000000000004</v>
      </c>
      <c r="L119">
        <v>10</v>
      </c>
      <c r="M119">
        <v>4</v>
      </c>
      <c r="N119">
        <f t="shared" si="9"/>
        <v>-6</v>
      </c>
      <c r="O119">
        <v>24.787500000000001</v>
      </c>
      <c r="P119">
        <v>13.041700000000001</v>
      </c>
      <c r="Q119">
        <f t="shared" si="10"/>
        <v>5.1666000000000007</v>
      </c>
      <c r="R119">
        <v>9.5167000000000002</v>
      </c>
      <c r="S119">
        <f t="shared" si="11"/>
        <v>0.26249999999999996</v>
      </c>
    </row>
    <row r="120" spans="1:34" x14ac:dyDescent="0.2">
      <c r="A120">
        <v>6.2</v>
      </c>
      <c r="B120">
        <v>4.5</v>
      </c>
      <c r="C120">
        <v>16.4833</v>
      </c>
      <c r="D120">
        <v>0.56667000000000001</v>
      </c>
      <c r="E120">
        <v>0.7</v>
      </c>
      <c r="F120">
        <f t="shared" si="7"/>
        <v>0.13332999999999995</v>
      </c>
      <c r="G120">
        <v>0.85</v>
      </c>
      <c r="H120">
        <v>9.1730999999999998</v>
      </c>
      <c r="I120">
        <f t="shared" si="8"/>
        <v>-8.3231000000000002</v>
      </c>
      <c r="J120">
        <v>2.5737000000000001</v>
      </c>
      <c r="K120">
        <v>0.8</v>
      </c>
      <c r="L120">
        <v>13</v>
      </c>
      <c r="M120">
        <v>8</v>
      </c>
      <c r="N120">
        <f t="shared" si="9"/>
        <v>-5</v>
      </c>
      <c r="O120">
        <v>15.2875</v>
      </c>
      <c r="P120">
        <v>6.2416999999999998</v>
      </c>
      <c r="Q120">
        <f t="shared" si="10"/>
        <v>-1.7000000000000002</v>
      </c>
      <c r="R120">
        <v>6.5167000000000002</v>
      </c>
      <c r="S120">
        <f t="shared" si="11"/>
        <v>0.19999999999999996</v>
      </c>
    </row>
    <row r="121" spans="1:34" x14ac:dyDescent="0.2">
      <c r="A121">
        <v>3.5</v>
      </c>
      <c r="B121">
        <v>4.3</v>
      </c>
      <c r="C121">
        <v>8.9167000000000005</v>
      </c>
      <c r="D121">
        <v>0.56667000000000001</v>
      </c>
      <c r="E121">
        <v>0.5</v>
      </c>
      <c r="F121">
        <f t="shared" si="7"/>
        <v>-6.6670000000000007E-2</v>
      </c>
      <c r="G121">
        <v>2.4443999999999999</v>
      </c>
      <c r="H121">
        <v>3.9196</v>
      </c>
      <c r="I121">
        <f t="shared" si="8"/>
        <v>-1.4752000000000001</v>
      </c>
      <c r="J121">
        <v>-1.6739999999999999</v>
      </c>
      <c r="K121">
        <v>0.86250000000000004</v>
      </c>
      <c r="L121">
        <v>8</v>
      </c>
      <c r="M121">
        <v>8</v>
      </c>
      <c r="N121">
        <f t="shared" si="9"/>
        <v>0</v>
      </c>
      <c r="O121">
        <v>12.475</v>
      </c>
      <c r="P121">
        <v>3.5167000000000002</v>
      </c>
      <c r="Q121">
        <f t="shared" si="10"/>
        <v>0.79999999999999982</v>
      </c>
      <c r="R121">
        <v>6.0667</v>
      </c>
      <c r="S121">
        <f t="shared" si="11"/>
        <v>0.13749999999999996</v>
      </c>
    </row>
    <row r="125" spans="1:34" x14ac:dyDescent="0.2">
      <c r="AG125">
        <f>PEARSON(I2:I121,J2:J121)</f>
        <v>-0.24104298684937978</v>
      </c>
      <c r="AH125" t="s">
        <v>75</v>
      </c>
    </row>
    <row r="126" spans="1:34" x14ac:dyDescent="0.2">
      <c r="AG126">
        <f>RSQ(I2:I121,J2:J121)</f>
        <v>5.8101721509270288E-2</v>
      </c>
      <c r="AH126" t="s">
        <v>76</v>
      </c>
    </row>
    <row r="127" spans="1:34" x14ac:dyDescent="0.2">
      <c r="AG127">
        <f>(AG125*SQRT(120-2)/SQRT(1-AG125^2))</f>
        <v>-2.6979475490868561</v>
      </c>
      <c r="AH127" t="s">
        <v>85</v>
      </c>
    </row>
    <row r="128" spans="1:34" x14ac:dyDescent="0.2">
      <c r="AG128" s="3">
        <f>TDIST(ABS(AG127),118,2)</f>
        <v>7.999762878239081E-3</v>
      </c>
      <c r="AH128" t="s">
        <v>86</v>
      </c>
    </row>
    <row r="149" spans="33:34" x14ac:dyDescent="0.2">
      <c r="AG149">
        <f>PEARSON(Q2:Q121,S2:S121)</f>
        <v>0.2155908471305342</v>
      </c>
      <c r="AH149" t="s">
        <v>75</v>
      </c>
    </row>
    <row r="150" spans="33:34" x14ac:dyDescent="0.2">
      <c r="AG150">
        <f>RSQ(Q2:Q121,S2:S121)</f>
        <v>4.6479413366461352E-2</v>
      </c>
      <c r="AH150" t="s">
        <v>76</v>
      </c>
    </row>
    <row r="151" spans="33:34" x14ac:dyDescent="0.2">
      <c r="AG151">
        <f>(AG149*SQRT(120-2)/SQRT(1-AG149^2))</f>
        <v>2.3983153422794086</v>
      </c>
      <c r="AH151" t="s">
        <v>85</v>
      </c>
    </row>
    <row r="152" spans="33:34" x14ac:dyDescent="0.2">
      <c r="AG152" s="3">
        <f>TDIST(ABS(AG151),118,2)</f>
        <v>1.8037833515592946E-2</v>
      </c>
      <c r="AH152" t="s">
        <v>86</v>
      </c>
    </row>
    <row r="176" spans="33:34" x14ac:dyDescent="0.2">
      <c r="AG176">
        <f>PEARSON(R2:R121,S2:S121)</f>
        <v>0.13217870195622669</v>
      </c>
      <c r="AH176" t="s">
        <v>75</v>
      </c>
    </row>
    <row r="177" spans="33:34" x14ac:dyDescent="0.2">
      <c r="AG177">
        <f>RSQ(R2:R121,S2:S121)</f>
        <v>1.7471209250832998E-2</v>
      </c>
      <c r="AH177" t="s">
        <v>76</v>
      </c>
    </row>
    <row r="178" spans="33:34" x14ac:dyDescent="0.2">
      <c r="AG178">
        <f>(AG176*SQRT(120-2)/SQRT(1-AG176^2))</f>
        <v>1.4485378364688031</v>
      </c>
      <c r="AH178" t="s">
        <v>85</v>
      </c>
    </row>
    <row r="179" spans="33:34" x14ac:dyDescent="0.2">
      <c r="AG179" s="4">
        <f>TDIST(ABS(AG178),118,2)</f>
        <v>0.15011878105440962</v>
      </c>
      <c r="AH179" t="s">
        <v>86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985-DB72-6341-A21E-B0900B1D2AC3}">
  <dimension ref="A1:X121"/>
  <sheetViews>
    <sheetView topLeftCell="G11" workbookViewId="0">
      <selection activeCell="I23" sqref="I23:I24"/>
    </sheetView>
  </sheetViews>
  <sheetFormatPr baseColWidth="10" defaultRowHeight="16" x14ac:dyDescent="0.2"/>
  <cols>
    <col min="2" max="2" width="9.33203125" bestFit="1" customWidth="1"/>
    <col min="3" max="3" width="10.33203125" bestFit="1" customWidth="1"/>
    <col min="5" max="5" width="11.5" bestFit="1" customWidth="1"/>
    <col min="7" max="7" width="12" customWidth="1"/>
    <col min="9" max="9" width="13.5" bestFit="1" customWidth="1"/>
    <col min="10" max="10" width="12" bestFit="1" customWidth="1"/>
  </cols>
  <sheetData>
    <row r="1" spans="1:10" x14ac:dyDescent="0.2">
      <c r="A1" t="s">
        <v>11</v>
      </c>
      <c r="B1" t="s">
        <v>8</v>
      </c>
      <c r="C1" t="s">
        <v>9</v>
      </c>
      <c r="D1" t="s">
        <v>108</v>
      </c>
      <c r="E1" t="s">
        <v>10</v>
      </c>
    </row>
    <row r="2" spans="1:10" x14ac:dyDescent="0.2">
      <c r="A2">
        <v>0.7</v>
      </c>
      <c r="B2">
        <v>6.5451999999999996E-2</v>
      </c>
      <c r="C2">
        <v>2.9832999999999998</v>
      </c>
      <c r="D2">
        <v>0.49120000000000003</v>
      </c>
      <c r="E2">
        <v>0.65832999999999997</v>
      </c>
      <c r="H2" t="s">
        <v>39</v>
      </c>
      <c r="I2" t="s">
        <v>40</v>
      </c>
      <c r="J2" t="s">
        <v>105</v>
      </c>
    </row>
    <row r="3" spans="1:10" x14ac:dyDescent="0.2">
      <c r="A3">
        <v>0.68332999999999999</v>
      </c>
      <c r="B3">
        <v>0.64102999999999999</v>
      </c>
      <c r="C3">
        <v>4.6538000000000004</v>
      </c>
      <c r="D3">
        <v>0.47466000000000003</v>
      </c>
      <c r="E3">
        <v>0.65</v>
      </c>
      <c r="G3" t="s">
        <v>53</v>
      </c>
      <c r="H3">
        <f>AVERAGE(E2:E121)</f>
        <v>0.72256933333333295</v>
      </c>
      <c r="I3">
        <f>_xlfn.STDEV.S(E2:E121)/SQRT(COUNT(E2:E121))</f>
        <v>6.2532436129211924E-3</v>
      </c>
      <c r="J3">
        <f>_xlfn.STDEV.S(E2:E121)</f>
        <v>6.8500851687440814E-2</v>
      </c>
    </row>
    <row r="4" spans="1:10" x14ac:dyDescent="0.2">
      <c r="A4">
        <v>0.69167000000000001</v>
      </c>
      <c r="B4">
        <v>2.4910000000000001</v>
      </c>
      <c r="C4">
        <v>8.9236000000000004</v>
      </c>
      <c r="D4">
        <v>0.55711999999999995</v>
      </c>
      <c r="E4">
        <v>0.68332999999999999</v>
      </c>
      <c r="G4" t="s">
        <v>54</v>
      </c>
      <c r="H4">
        <f>AVERAGE(A2:A121)</f>
        <v>0.74861058333333308</v>
      </c>
      <c r="I4">
        <f>_xlfn.STDEV.S(A2:A121)/SQRT(COUNT(A2:A121))</f>
        <v>5.7626412756591411E-3</v>
      </c>
      <c r="J4">
        <f>_xlfn.STDEV.S(A2:A121)</f>
        <v>6.3126572349777157E-2</v>
      </c>
    </row>
    <row r="5" spans="1:10" x14ac:dyDescent="0.2">
      <c r="A5">
        <v>0.73333000000000004</v>
      </c>
      <c r="B5">
        <v>3.4862000000000002</v>
      </c>
      <c r="C5">
        <v>7.7037000000000004</v>
      </c>
      <c r="D5">
        <v>0.60241</v>
      </c>
      <c r="E5">
        <v>0.69167000000000001</v>
      </c>
    </row>
    <row r="6" spans="1:10" x14ac:dyDescent="0.2">
      <c r="A6">
        <v>0.59167000000000003</v>
      </c>
      <c r="B6">
        <v>0.72916999999999998</v>
      </c>
      <c r="C6">
        <v>1.8403</v>
      </c>
      <c r="D6">
        <v>0.54630000000000001</v>
      </c>
      <c r="E6">
        <v>0.6</v>
      </c>
      <c r="G6" t="s">
        <v>59</v>
      </c>
      <c r="H6" s="3">
        <f>_xlfn.T.TEST(A2:A121,E2:E121,2,2)</f>
        <v>2.4482275320587719E-3</v>
      </c>
    </row>
    <row r="7" spans="1:10" x14ac:dyDescent="0.2">
      <c r="A7">
        <v>0.76666999999999996</v>
      </c>
      <c r="B7">
        <v>3.0758000000000001</v>
      </c>
      <c r="C7">
        <v>5.3648999999999996</v>
      </c>
      <c r="D7">
        <v>0.62221000000000004</v>
      </c>
      <c r="E7">
        <v>0.75832999999999995</v>
      </c>
      <c r="G7" t="s">
        <v>107</v>
      </c>
      <c r="H7">
        <v>0.39536199999999999</v>
      </c>
    </row>
    <row r="8" spans="1:10" x14ac:dyDescent="0.2">
      <c r="A8">
        <v>0.73333000000000004</v>
      </c>
      <c r="B8">
        <v>0.95089000000000001</v>
      </c>
      <c r="C8">
        <v>9.2268000000000008</v>
      </c>
      <c r="D8">
        <v>0.54440999999999995</v>
      </c>
      <c r="E8">
        <v>0.72499999999999998</v>
      </c>
    </row>
    <row r="9" spans="1:10" x14ac:dyDescent="0.2">
      <c r="A9">
        <v>0.80832999999999999</v>
      </c>
      <c r="B9">
        <v>1.0780000000000001</v>
      </c>
      <c r="C9">
        <v>8.5481999999999996</v>
      </c>
      <c r="D9">
        <v>0.50649999999999995</v>
      </c>
      <c r="E9">
        <v>0.80832999999999999</v>
      </c>
    </row>
    <row r="10" spans="1:10" x14ac:dyDescent="0.2">
      <c r="A10">
        <v>0.92500000000000004</v>
      </c>
      <c r="B10">
        <v>9.0056999999999992</v>
      </c>
      <c r="C10">
        <v>14.9886</v>
      </c>
      <c r="D10">
        <v>0.72529999999999994</v>
      </c>
      <c r="E10">
        <v>0.85833000000000004</v>
      </c>
    </row>
    <row r="11" spans="1:10" x14ac:dyDescent="0.2">
      <c r="A11">
        <v>0.8</v>
      </c>
      <c r="B11">
        <v>11.744300000000001</v>
      </c>
      <c r="C11">
        <v>13.418200000000001</v>
      </c>
      <c r="D11">
        <v>0.76304000000000005</v>
      </c>
      <c r="E11">
        <v>0.77500000000000002</v>
      </c>
    </row>
    <row r="12" spans="1:10" x14ac:dyDescent="0.2">
      <c r="A12">
        <v>0.75832999999999995</v>
      </c>
      <c r="B12">
        <v>5.8429000000000002</v>
      </c>
      <c r="C12">
        <v>10.3254</v>
      </c>
      <c r="D12">
        <v>0.66161999999999999</v>
      </c>
      <c r="E12">
        <v>0.65832999999999997</v>
      </c>
    </row>
    <row r="13" spans="1:10" x14ac:dyDescent="0.2">
      <c r="A13">
        <v>0.85</v>
      </c>
      <c r="B13">
        <v>7.4104999999999999</v>
      </c>
      <c r="C13">
        <v>11.4442</v>
      </c>
      <c r="D13">
        <v>0.67115999999999998</v>
      </c>
      <c r="E13">
        <v>0.79166999999999998</v>
      </c>
    </row>
    <row r="14" spans="1:10" x14ac:dyDescent="0.2">
      <c r="A14">
        <v>0.67500000000000004</v>
      </c>
      <c r="B14">
        <v>1.2903</v>
      </c>
      <c r="C14">
        <v>6.5164999999999997</v>
      </c>
      <c r="D14">
        <v>0.57970999999999995</v>
      </c>
      <c r="E14">
        <v>0.60833000000000004</v>
      </c>
    </row>
    <row r="15" spans="1:10" x14ac:dyDescent="0.2">
      <c r="A15">
        <v>0.71667000000000003</v>
      </c>
      <c r="B15">
        <v>2.5548999999999999</v>
      </c>
      <c r="C15">
        <v>8.7929999999999993</v>
      </c>
      <c r="D15">
        <v>0.57142999999999999</v>
      </c>
      <c r="E15">
        <v>0.65</v>
      </c>
    </row>
    <row r="16" spans="1:10" x14ac:dyDescent="0.2">
      <c r="A16">
        <v>0.66666999999999998</v>
      </c>
      <c r="B16">
        <v>4.2164999999999999</v>
      </c>
      <c r="C16">
        <v>2.3384999999999998</v>
      </c>
      <c r="D16">
        <v>0.66925999999999997</v>
      </c>
      <c r="E16">
        <v>0.63332999999999995</v>
      </c>
    </row>
    <row r="17" spans="1:24" x14ac:dyDescent="0.2">
      <c r="A17">
        <v>0.83333000000000002</v>
      </c>
      <c r="B17">
        <v>5.9351000000000003</v>
      </c>
      <c r="C17">
        <v>12.5686</v>
      </c>
      <c r="D17">
        <v>0.64656999999999998</v>
      </c>
      <c r="E17">
        <v>0.81667000000000001</v>
      </c>
    </row>
    <row r="18" spans="1:24" x14ac:dyDescent="0.2">
      <c r="A18">
        <v>0.67500000000000004</v>
      </c>
      <c r="B18">
        <v>1.3649</v>
      </c>
      <c r="C18">
        <v>4.3701999999999996</v>
      </c>
      <c r="D18">
        <v>0.44983000000000001</v>
      </c>
      <c r="E18">
        <v>0.65832999999999997</v>
      </c>
    </row>
    <row r="19" spans="1:24" x14ac:dyDescent="0.2">
      <c r="A19">
        <v>0.73333000000000004</v>
      </c>
      <c r="B19">
        <v>0.73392999999999997</v>
      </c>
      <c r="C19">
        <v>3.2667999999999999</v>
      </c>
      <c r="D19">
        <v>0.54412000000000005</v>
      </c>
      <c r="E19">
        <v>0.71667000000000003</v>
      </c>
    </row>
    <row r="20" spans="1:24" x14ac:dyDescent="0.2">
      <c r="A20">
        <v>0.77500000000000002</v>
      </c>
      <c r="B20">
        <v>2.3613</v>
      </c>
      <c r="C20">
        <v>2.9036</v>
      </c>
      <c r="D20">
        <v>0.59301000000000004</v>
      </c>
      <c r="E20">
        <v>0.80832999999999999</v>
      </c>
    </row>
    <row r="21" spans="1:24" x14ac:dyDescent="0.2">
      <c r="A21">
        <v>0.76666999999999996</v>
      </c>
      <c r="B21">
        <v>1.5310999999999999</v>
      </c>
      <c r="C21">
        <v>4.8335999999999997</v>
      </c>
      <c r="D21">
        <v>0.55025000000000002</v>
      </c>
      <c r="E21">
        <v>0.70833000000000002</v>
      </c>
    </row>
    <row r="22" spans="1:24" x14ac:dyDescent="0.2">
      <c r="A22">
        <v>0.73333000000000004</v>
      </c>
      <c r="B22">
        <v>5.5073999999999996</v>
      </c>
      <c r="C22">
        <v>12.247199999999999</v>
      </c>
      <c r="D22">
        <v>0.63827</v>
      </c>
      <c r="E22">
        <v>0.74167000000000005</v>
      </c>
    </row>
    <row r="23" spans="1:24" x14ac:dyDescent="0.2">
      <c r="A23">
        <v>0.83333000000000002</v>
      </c>
      <c r="B23">
        <v>3.7801999999999998</v>
      </c>
      <c r="C23">
        <v>11.1386</v>
      </c>
      <c r="D23">
        <v>0.70689000000000002</v>
      </c>
      <c r="E23">
        <v>0.77500000000000002</v>
      </c>
    </row>
    <row r="24" spans="1:24" x14ac:dyDescent="0.2">
      <c r="A24">
        <v>0.78332999999999997</v>
      </c>
      <c r="B24">
        <v>0.42221999999999998</v>
      </c>
      <c r="C24">
        <v>6.7111000000000001</v>
      </c>
      <c r="D24">
        <v>0.49443999999999999</v>
      </c>
      <c r="E24">
        <v>0.75</v>
      </c>
    </row>
    <row r="25" spans="1:24" x14ac:dyDescent="0.2">
      <c r="A25">
        <v>0.70833000000000002</v>
      </c>
      <c r="B25">
        <v>0.68650999999999995</v>
      </c>
      <c r="C25">
        <v>3.4563000000000001</v>
      </c>
      <c r="D25">
        <v>0.49404999999999999</v>
      </c>
      <c r="E25">
        <v>0.7</v>
      </c>
    </row>
    <row r="26" spans="1:24" x14ac:dyDescent="0.2">
      <c r="A26">
        <v>0.77500000000000002</v>
      </c>
      <c r="B26">
        <v>6.0336999999999996</v>
      </c>
      <c r="C26">
        <v>10.703200000000001</v>
      </c>
      <c r="D26">
        <v>0.74104999999999999</v>
      </c>
      <c r="E26">
        <v>0.79166999999999998</v>
      </c>
    </row>
    <row r="27" spans="1:24" x14ac:dyDescent="0.2">
      <c r="A27">
        <v>0.65</v>
      </c>
      <c r="B27">
        <v>5.6063000000000001</v>
      </c>
      <c r="C27">
        <v>5.5522999999999998</v>
      </c>
      <c r="D27">
        <v>0.61282999999999999</v>
      </c>
      <c r="E27">
        <v>0.69167000000000001</v>
      </c>
    </row>
    <row r="28" spans="1:24" x14ac:dyDescent="0.2">
      <c r="A28">
        <v>0.75832999999999995</v>
      </c>
      <c r="B28">
        <v>1.6709000000000001</v>
      </c>
      <c r="C28">
        <v>0.35375000000000001</v>
      </c>
      <c r="D28">
        <v>0.56759999999999999</v>
      </c>
      <c r="E28">
        <v>0.74167000000000005</v>
      </c>
    </row>
    <row r="29" spans="1:24" x14ac:dyDescent="0.2">
      <c r="A29">
        <v>0.80832999999999999</v>
      </c>
      <c r="B29">
        <v>3.4824000000000002</v>
      </c>
      <c r="C29">
        <v>7.2302999999999997</v>
      </c>
      <c r="D29">
        <v>0.60772999999999999</v>
      </c>
      <c r="E29">
        <v>0.70833000000000002</v>
      </c>
    </row>
    <row r="30" spans="1:24" x14ac:dyDescent="0.2">
      <c r="A30">
        <v>0.75</v>
      </c>
      <c r="B30">
        <v>4.3635999999999999</v>
      </c>
      <c r="C30">
        <v>9.1533999999999995</v>
      </c>
      <c r="D30">
        <v>0.61151</v>
      </c>
      <c r="E30">
        <v>0.73333000000000004</v>
      </c>
    </row>
    <row r="31" spans="1:24" x14ac:dyDescent="0.2">
      <c r="A31">
        <v>0.75</v>
      </c>
      <c r="B31">
        <v>3.6433</v>
      </c>
      <c r="C31">
        <v>7.8194999999999997</v>
      </c>
      <c r="D31">
        <v>0.58282</v>
      </c>
      <c r="E31">
        <v>0.74167000000000005</v>
      </c>
      <c r="W31">
        <f>PEARSON(B2:B121,E2:E121)</f>
        <v>0.36824548038304677</v>
      </c>
      <c r="X31" t="s">
        <v>75</v>
      </c>
    </row>
    <row r="32" spans="1:24" x14ac:dyDescent="0.2">
      <c r="A32">
        <v>0.67500000000000004</v>
      </c>
      <c r="B32">
        <v>3.6124999999999998</v>
      </c>
      <c r="C32">
        <v>6.3875000000000002</v>
      </c>
      <c r="D32">
        <v>0.63187000000000004</v>
      </c>
      <c r="E32">
        <v>0.66666999999999998</v>
      </c>
    </row>
    <row r="33" spans="1:24" x14ac:dyDescent="0.2">
      <c r="A33">
        <v>0.68332999999999999</v>
      </c>
      <c r="B33">
        <v>2.6200999999999999</v>
      </c>
      <c r="C33">
        <v>4.3780000000000001</v>
      </c>
      <c r="D33">
        <v>0.55239000000000005</v>
      </c>
      <c r="E33">
        <v>0.67500000000000004</v>
      </c>
      <c r="W33">
        <f>(W31*SQRT(120-2)/SQRT(1-W31^2))</f>
        <v>4.3025134736427226</v>
      </c>
      <c r="X33" t="s">
        <v>85</v>
      </c>
    </row>
    <row r="34" spans="1:24" x14ac:dyDescent="0.2">
      <c r="A34">
        <v>0.83333000000000002</v>
      </c>
      <c r="B34">
        <v>2.0630000000000002</v>
      </c>
      <c r="C34">
        <v>5.4181999999999997</v>
      </c>
      <c r="D34">
        <v>0.57447000000000004</v>
      </c>
      <c r="E34">
        <v>0.78332999999999997</v>
      </c>
      <c r="W34" s="3">
        <f>TDIST(ABS(W33),118,2)</f>
        <v>3.5021755756726124E-5</v>
      </c>
      <c r="X34" t="s">
        <v>86</v>
      </c>
    </row>
    <row r="35" spans="1:24" x14ac:dyDescent="0.2">
      <c r="A35">
        <v>0.70833000000000002</v>
      </c>
      <c r="B35">
        <v>1.5378000000000001</v>
      </c>
      <c r="C35">
        <v>3.5882000000000001</v>
      </c>
      <c r="D35">
        <v>0.55361000000000005</v>
      </c>
      <c r="E35">
        <v>0.70833000000000002</v>
      </c>
    </row>
    <row r="36" spans="1:24" x14ac:dyDescent="0.2">
      <c r="A36">
        <v>0.72499999999999998</v>
      </c>
      <c r="B36">
        <v>0.29127999999999998</v>
      </c>
      <c r="C36">
        <v>4.0547000000000004</v>
      </c>
      <c r="D36">
        <v>0.49675000000000002</v>
      </c>
      <c r="E36">
        <v>0.81667000000000001</v>
      </c>
    </row>
    <row r="37" spans="1:24" x14ac:dyDescent="0.2">
      <c r="A37">
        <v>0.70833000000000002</v>
      </c>
      <c r="B37">
        <v>1.2182999999999999</v>
      </c>
      <c r="C37">
        <v>0.88095000000000001</v>
      </c>
      <c r="D37">
        <v>0.46428999999999998</v>
      </c>
      <c r="E37">
        <v>0.7</v>
      </c>
    </row>
    <row r="38" spans="1:24" x14ac:dyDescent="0.2">
      <c r="A38">
        <v>0.71667000000000003</v>
      </c>
      <c r="B38">
        <v>6.5301</v>
      </c>
      <c r="C38">
        <v>8.5164000000000009</v>
      </c>
      <c r="D38">
        <v>0.76093999999999995</v>
      </c>
      <c r="E38">
        <v>0.71667000000000003</v>
      </c>
    </row>
    <row r="39" spans="1:24" x14ac:dyDescent="0.2">
      <c r="A39">
        <v>0.69167000000000001</v>
      </c>
      <c r="B39">
        <v>1.8403</v>
      </c>
      <c r="C39">
        <v>0.12605</v>
      </c>
      <c r="D39">
        <v>0.55361000000000005</v>
      </c>
      <c r="E39">
        <v>0.70833000000000002</v>
      </c>
    </row>
    <row r="40" spans="1:24" x14ac:dyDescent="0.2">
      <c r="A40">
        <v>0.73333000000000004</v>
      </c>
      <c r="B40">
        <v>4.4630999999999998</v>
      </c>
      <c r="C40">
        <v>5.3522999999999996</v>
      </c>
      <c r="D40">
        <v>0.63458999999999999</v>
      </c>
      <c r="E40">
        <v>0.73333000000000004</v>
      </c>
    </row>
    <row r="41" spans="1:24" x14ac:dyDescent="0.2">
      <c r="A41">
        <v>0.79166999999999998</v>
      </c>
      <c r="B41">
        <v>3.9590000000000001</v>
      </c>
      <c r="C41">
        <v>6.7545999999999999</v>
      </c>
      <c r="D41">
        <v>0.67161999999999999</v>
      </c>
      <c r="E41">
        <v>0.74167000000000005</v>
      </c>
    </row>
    <row r="42" spans="1:24" x14ac:dyDescent="0.2">
      <c r="A42">
        <v>0.72499999999999998</v>
      </c>
      <c r="B42">
        <v>3.2679</v>
      </c>
      <c r="C42">
        <v>6.2727000000000004</v>
      </c>
      <c r="D42">
        <v>0.67254999999999998</v>
      </c>
      <c r="E42">
        <v>0.63332999999999995</v>
      </c>
    </row>
    <row r="43" spans="1:24" x14ac:dyDescent="0.2">
      <c r="A43">
        <v>0.74167000000000005</v>
      </c>
      <c r="B43">
        <v>0.94133999999999995</v>
      </c>
      <c r="C43">
        <v>7.4931000000000001</v>
      </c>
      <c r="D43">
        <v>0.54152999999999996</v>
      </c>
      <c r="E43">
        <v>0.65832999999999997</v>
      </c>
    </row>
    <row r="44" spans="1:24" x14ac:dyDescent="0.2">
      <c r="A44">
        <v>0.73333000000000004</v>
      </c>
      <c r="B44">
        <v>0.48015999999999998</v>
      </c>
      <c r="C44">
        <v>6.4920999999999998</v>
      </c>
      <c r="D44">
        <v>0.50992000000000004</v>
      </c>
      <c r="E44">
        <v>0.7</v>
      </c>
    </row>
    <row r="45" spans="1:24" x14ac:dyDescent="0.2">
      <c r="A45">
        <v>0.70833000000000002</v>
      </c>
      <c r="B45">
        <v>1.7875000000000001</v>
      </c>
      <c r="C45">
        <v>4.0250000000000004</v>
      </c>
      <c r="D45">
        <v>0.55125000000000002</v>
      </c>
      <c r="E45">
        <v>0.66666999999999998</v>
      </c>
    </row>
    <row r="46" spans="1:24" x14ac:dyDescent="0.2">
      <c r="A46">
        <v>0.72499999999999998</v>
      </c>
      <c r="B46">
        <v>6.5316000000000001</v>
      </c>
      <c r="C46">
        <v>15.292999999999999</v>
      </c>
      <c r="D46">
        <v>0.71338000000000001</v>
      </c>
      <c r="E46">
        <v>0.64166999999999996</v>
      </c>
    </row>
    <row r="47" spans="1:24" x14ac:dyDescent="0.2">
      <c r="A47">
        <v>0.84167000000000003</v>
      </c>
      <c r="B47">
        <v>7.9705000000000004</v>
      </c>
      <c r="C47">
        <v>8.4177</v>
      </c>
      <c r="D47">
        <v>0.75582000000000005</v>
      </c>
      <c r="E47">
        <v>0.76666999999999996</v>
      </c>
    </row>
    <row r="48" spans="1:24" x14ac:dyDescent="0.2">
      <c r="A48">
        <v>0.73333000000000004</v>
      </c>
      <c r="B48">
        <v>2.0028999999999999</v>
      </c>
      <c r="C48">
        <v>2.2048000000000001</v>
      </c>
      <c r="D48">
        <v>0.60202999999999995</v>
      </c>
      <c r="E48">
        <v>0.74167000000000005</v>
      </c>
    </row>
    <row r="49" spans="1:5" x14ac:dyDescent="0.2">
      <c r="A49">
        <v>0.71667000000000003</v>
      </c>
      <c r="B49">
        <v>3.0952000000000002</v>
      </c>
      <c r="C49">
        <v>2.9285999999999999</v>
      </c>
      <c r="D49">
        <v>0.63061999999999996</v>
      </c>
      <c r="E49">
        <v>0.7</v>
      </c>
    </row>
    <row r="50" spans="1:5" x14ac:dyDescent="0.2">
      <c r="A50">
        <v>0.84167000000000003</v>
      </c>
      <c r="B50">
        <v>3.0556000000000001</v>
      </c>
      <c r="C50">
        <v>7.8464</v>
      </c>
      <c r="D50">
        <v>0.71077999999999997</v>
      </c>
      <c r="E50">
        <v>0.85</v>
      </c>
    </row>
    <row r="51" spans="1:5" x14ac:dyDescent="0.2">
      <c r="A51">
        <v>0.80832999999999999</v>
      </c>
      <c r="B51">
        <v>8.4700000000000006</v>
      </c>
      <c r="C51">
        <v>7.73</v>
      </c>
      <c r="D51">
        <v>0.68200000000000005</v>
      </c>
      <c r="E51">
        <v>0.83333000000000002</v>
      </c>
    </row>
    <row r="52" spans="1:5" x14ac:dyDescent="0.2">
      <c r="A52">
        <v>0.72499999999999998</v>
      </c>
      <c r="B52">
        <v>0.26386999999999999</v>
      </c>
      <c r="C52">
        <v>6.2</v>
      </c>
      <c r="D52">
        <v>0.50688999999999995</v>
      </c>
      <c r="E52">
        <v>0.70833000000000002</v>
      </c>
    </row>
    <row r="53" spans="1:5" x14ac:dyDescent="0.2">
      <c r="A53">
        <v>0.78332999999999997</v>
      </c>
      <c r="B53">
        <v>5.6</v>
      </c>
      <c r="C53">
        <v>6</v>
      </c>
      <c r="D53">
        <v>0.70333000000000001</v>
      </c>
      <c r="E53">
        <v>0.75</v>
      </c>
    </row>
    <row r="54" spans="1:5" x14ac:dyDescent="0.2">
      <c r="A54">
        <v>0.73333000000000004</v>
      </c>
      <c r="B54">
        <v>2.5547</v>
      </c>
      <c r="C54">
        <v>6.0841000000000003</v>
      </c>
      <c r="D54">
        <v>0.60328000000000004</v>
      </c>
      <c r="E54">
        <v>0.71667000000000003</v>
      </c>
    </row>
    <row r="55" spans="1:5" x14ac:dyDescent="0.2">
      <c r="A55">
        <v>0.88332999999999995</v>
      </c>
      <c r="B55">
        <v>12.704800000000001</v>
      </c>
      <c r="C55">
        <v>21.495200000000001</v>
      </c>
      <c r="D55">
        <v>0.7873</v>
      </c>
      <c r="E55">
        <v>0.875</v>
      </c>
    </row>
    <row r="56" spans="1:5" x14ac:dyDescent="0.2">
      <c r="A56">
        <v>0.80832999999999999</v>
      </c>
      <c r="B56">
        <v>6.8125</v>
      </c>
      <c r="C56">
        <v>14.291700000000001</v>
      </c>
      <c r="D56">
        <v>0.71614999999999995</v>
      </c>
      <c r="E56">
        <v>0.8</v>
      </c>
    </row>
    <row r="57" spans="1:5" x14ac:dyDescent="0.2">
      <c r="A57">
        <v>0.75</v>
      </c>
      <c r="B57">
        <v>1.6792</v>
      </c>
      <c r="C57">
        <v>2.2332000000000001</v>
      </c>
      <c r="D57">
        <v>0.41653000000000001</v>
      </c>
      <c r="E57">
        <v>0.78332999999999997</v>
      </c>
    </row>
    <row r="58" spans="1:5" x14ac:dyDescent="0.2">
      <c r="A58">
        <v>0.9</v>
      </c>
      <c r="B58">
        <v>7.8186999999999998</v>
      </c>
      <c r="C58">
        <v>13.139099999999999</v>
      </c>
      <c r="D58">
        <v>0.65137999999999996</v>
      </c>
      <c r="E58">
        <v>0.84167000000000003</v>
      </c>
    </row>
    <row r="59" spans="1:5" x14ac:dyDescent="0.2">
      <c r="A59">
        <v>0.75</v>
      </c>
      <c r="B59">
        <v>2.6667000000000001</v>
      </c>
      <c r="C59">
        <v>3.0889000000000002</v>
      </c>
      <c r="D59">
        <v>0.61851999999999996</v>
      </c>
      <c r="E59">
        <v>0.75</v>
      </c>
    </row>
    <row r="60" spans="1:5" x14ac:dyDescent="0.2">
      <c r="A60">
        <v>0.75</v>
      </c>
      <c r="B60">
        <v>5.6542000000000003</v>
      </c>
      <c r="C60">
        <v>6.4237000000000002</v>
      </c>
      <c r="D60">
        <v>0.64154</v>
      </c>
      <c r="E60">
        <v>0.74167000000000005</v>
      </c>
    </row>
    <row r="61" spans="1:5" x14ac:dyDescent="0.2">
      <c r="A61">
        <v>0.83333000000000002</v>
      </c>
      <c r="B61">
        <v>1.3035000000000001</v>
      </c>
      <c r="C61">
        <v>3.8439999999999999</v>
      </c>
      <c r="D61">
        <v>0.64768999999999999</v>
      </c>
      <c r="E61">
        <v>0.80832999999999999</v>
      </c>
    </row>
    <row r="62" spans="1:5" x14ac:dyDescent="0.2">
      <c r="A62">
        <v>0.625</v>
      </c>
      <c r="B62">
        <v>1.8935</v>
      </c>
      <c r="C62">
        <v>1.8514999999999999</v>
      </c>
      <c r="D62">
        <v>0.45136999999999999</v>
      </c>
      <c r="E62">
        <v>0.65832999999999997</v>
      </c>
    </row>
    <row r="63" spans="1:5" x14ac:dyDescent="0.2">
      <c r="A63">
        <v>0.6</v>
      </c>
      <c r="B63">
        <v>0.83714</v>
      </c>
      <c r="C63">
        <v>8.2485999999999997</v>
      </c>
      <c r="D63">
        <v>0.53200000000000003</v>
      </c>
      <c r="E63">
        <v>0.58333000000000002</v>
      </c>
    </row>
    <row r="64" spans="1:5" x14ac:dyDescent="0.2">
      <c r="A64">
        <v>0.69167000000000001</v>
      </c>
      <c r="B64">
        <v>0.47159000000000001</v>
      </c>
      <c r="C64">
        <v>1.4801</v>
      </c>
      <c r="D64">
        <v>0.45169999999999999</v>
      </c>
      <c r="E64">
        <v>0.73333000000000004</v>
      </c>
    </row>
    <row r="65" spans="1:5" x14ac:dyDescent="0.2">
      <c r="A65">
        <v>0.75</v>
      </c>
      <c r="B65">
        <v>1.284</v>
      </c>
      <c r="C65">
        <v>1.7142999999999999</v>
      </c>
      <c r="D65">
        <v>0.57579999999999998</v>
      </c>
      <c r="E65">
        <v>0.70833000000000002</v>
      </c>
    </row>
    <row r="66" spans="1:5" x14ac:dyDescent="0.2">
      <c r="A66">
        <v>0.69167000000000001</v>
      </c>
      <c r="B66">
        <v>0.90666999999999998</v>
      </c>
      <c r="C66">
        <v>9.3289000000000009</v>
      </c>
      <c r="D66">
        <v>0.52710999999999997</v>
      </c>
      <c r="E66">
        <v>0.625</v>
      </c>
    </row>
    <row r="67" spans="1:5" x14ac:dyDescent="0.2">
      <c r="A67">
        <v>0.70833000000000002</v>
      </c>
      <c r="B67">
        <v>4.0356000000000003E-2</v>
      </c>
      <c r="C67">
        <v>0.19083</v>
      </c>
      <c r="D67">
        <v>0.47093000000000002</v>
      </c>
      <c r="E67">
        <v>0.71667000000000003</v>
      </c>
    </row>
    <row r="68" spans="1:5" x14ac:dyDescent="0.2">
      <c r="A68">
        <v>0.74167000000000005</v>
      </c>
      <c r="B68">
        <v>2.1621000000000001</v>
      </c>
      <c r="C68">
        <v>8.8421000000000003</v>
      </c>
      <c r="D68">
        <v>0.55705000000000005</v>
      </c>
      <c r="E68">
        <v>0.79166999999999998</v>
      </c>
    </row>
    <row r="69" spans="1:5" x14ac:dyDescent="0.2">
      <c r="A69">
        <v>0.73333000000000004</v>
      </c>
      <c r="B69">
        <v>1.4984</v>
      </c>
      <c r="C69">
        <v>3.371</v>
      </c>
      <c r="D69">
        <v>0.57506000000000002</v>
      </c>
      <c r="E69">
        <v>0.72499999999999998</v>
      </c>
    </row>
    <row r="70" spans="1:5" x14ac:dyDescent="0.2">
      <c r="A70">
        <v>0.71667000000000003</v>
      </c>
      <c r="B70">
        <v>0.87463000000000002</v>
      </c>
      <c r="C70">
        <v>1.5209999999999999</v>
      </c>
      <c r="D70">
        <v>0.49919000000000002</v>
      </c>
      <c r="E70">
        <v>0.69167000000000001</v>
      </c>
    </row>
    <row r="71" spans="1:5" x14ac:dyDescent="0.2">
      <c r="A71">
        <v>0.7</v>
      </c>
      <c r="B71">
        <v>0.47731000000000001</v>
      </c>
      <c r="C71">
        <v>4.1360999999999999</v>
      </c>
      <c r="D71">
        <v>0.50756000000000001</v>
      </c>
      <c r="E71">
        <v>0.70833000000000002</v>
      </c>
    </row>
    <row r="72" spans="1:5" x14ac:dyDescent="0.2">
      <c r="A72">
        <v>0.7</v>
      </c>
      <c r="B72">
        <v>7.3940000000000001</v>
      </c>
      <c r="C72">
        <v>10.321099999999999</v>
      </c>
      <c r="D72">
        <v>0.69064999999999999</v>
      </c>
      <c r="E72">
        <v>0.69167000000000001</v>
      </c>
    </row>
    <row r="73" spans="1:5" x14ac:dyDescent="0.2">
      <c r="A73">
        <v>0.78332999999999997</v>
      </c>
      <c r="B73">
        <v>0.44683</v>
      </c>
      <c r="C73">
        <v>7.5519999999999996</v>
      </c>
      <c r="D73">
        <v>0.51054999999999995</v>
      </c>
      <c r="E73">
        <v>0.77500000000000002</v>
      </c>
    </row>
    <row r="74" spans="1:5" x14ac:dyDescent="0.2">
      <c r="A74">
        <v>0.65</v>
      </c>
      <c r="B74">
        <v>2.1446999999999998</v>
      </c>
      <c r="C74">
        <v>9.3149999999999995</v>
      </c>
      <c r="D74">
        <v>0.56074000000000002</v>
      </c>
      <c r="E74">
        <v>0.65</v>
      </c>
    </row>
    <row r="75" spans="1:5" x14ac:dyDescent="0.2">
      <c r="A75">
        <v>0.82499999999999996</v>
      </c>
      <c r="B75">
        <v>13.222200000000001</v>
      </c>
      <c r="C75">
        <v>12.6652</v>
      </c>
      <c r="D75">
        <v>0.72968</v>
      </c>
      <c r="E75">
        <v>0.82499999999999996</v>
      </c>
    </row>
    <row r="76" spans="1:5" x14ac:dyDescent="0.2">
      <c r="A76">
        <v>0.67500000000000004</v>
      </c>
      <c r="B76">
        <v>3.6533000000000002</v>
      </c>
      <c r="C76">
        <v>8.3110999999999997</v>
      </c>
      <c r="D76">
        <v>0.59436999999999995</v>
      </c>
      <c r="E76">
        <v>0.625</v>
      </c>
    </row>
    <row r="77" spans="1:5" x14ac:dyDescent="0.2">
      <c r="A77">
        <v>0.75832999999999995</v>
      </c>
      <c r="B77">
        <v>3.4889000000000001</v>
      </c>
      <c r="C77">
        <v>9.5777999999999999</v>
      </c>
      <c r="D77">
        <v>0.57630000000000003</v>
      </c>
      <c r="E77">
        <v>0.75</v>
      </c>
    </row>
    <row r="78" spans="1:5" x14ac:dyDescent="0.2">
      <c r="A78">
        <v>0.79166999999999998</v>
      </c>
      <c r="B78">
        <v>6.5888999999999998</v>
      </c>
      <c r="C78">
        <v>9.8556000000000008</v>
      </c>
      <c r="D78">
        <v>0.63407000000000002</v>
      </c>
      <c r="E78">
        <v>0.75</v>
      </c>
    </row>
    <row r="79" spans="1:5" x14ac:dyDescent="0.2">
      <c r="A79">
        <v>0.80832999999999999</v>
      </c>
      <c r="B79">
        <v>5.1388999999999996</v>
      </c>
      <c r="C79">
        <v>1.48</v>
      </c>
      <c r="D79">
        <v>0.72084000000000004</v>
      </c>
      <c r="E79">
        <v>0.79166999999999998</v>
      </c>
    </row>
    <row r="80" spans="1:5" x14ac:dyDescent="0.2">
      <c r="A80">
        <v>0.74167000000000005</v>
      </c>
      <c r="B80">
        <v>4.0355999999999996</v>
      </c>
      <c r="C80">
        <v>11.528600000000001</v>
      </c>
      <c r="D80">
        <v>0.61046</v>
      </c>
      <c r="E80">
        <v>0.75832999999999995</v>
      </c>
    </row>
    <row r="81" spans="1:5" x14ac:dyDescent="0.2">
      <c r="A81">
        <v>0.75832999999999995</v>
      </c>
      <c r="B81">
        <v>3.8624999999999998</v>
      </c>
      <c r="C81">
        <v>8.5</v>
      </c>
      <c r="D81">
        <v>0.65719000000000005</v>
      </c>
      <c r="E81">
        <v>0.66666999999999998</v>
      </c>
    </row>
    <row r="82" spans="1:5" x14ac:dyDescent="0.2">
      <c r="A82">
        <v>0.76666999999999996</v>
      </c>
      <c r="B82">
        <v>6.6444000000000001</v>
      </c>
      <c r="C82">
        <v>9.1555999999999997</v>
      </c>
      <c r="D82">
        <v>0.67110999999999998</v>
      </c>
      <c r="E82">
        <v>0.75</v>
      </c>
    </row>
    <row r="83" spans="1:5" x14ac:dyDescent="0.2">
      <c r="A83">
        <v>0.78332999999999997</v>
      </c>
      <c r="B83">
        <v>4.8221999999999996</v>
      </c>
      <c r="C83">
        <v>10.666700000000001</v>
      </c>
      <c r="D83">
        <v>0.68703999999999998</v>
      </c>
      <c r="E83">
        <v>0.75</v>
      </c>
    </row>
    <row r="84" spans="1:5" x14ac:dyDescent="0.2">
      <c r="A84">
        <v>0.72499999999999998</v>
      </c>
      <c r="B84">
        <v>1.948</v>
      </c>
      <c r="C84">
        <v>3.5259999999999998</v>
      </c>
      <c r="D84">
        <v>0.52941000000000005</v>
      </c>
      <c r="E84">
        <v>0.71667000000000003</v>
      </c>
    </row>
    <row r="85" spans="1:5" x14ac:dyDescent="0.2">
      <c r="A85">
        <v>0.75</v>
      </c>
      <c r="B85">
        <v>3.0911</v>
      </c>
      <c r="C85">
        <v>8.077</v>
      </c>
      <c r="D85">
        <v>0.61199999999999999</v>
      </c>
      <c r="E85">
        <v>0.68332999999999999</v>
      </c>
    </row>
    <row r="86" spans="1:5" x14ac:dyDescent="0.2">
      <c r="A86">
        <v>0.75</v>
      </c>
      <c r="B86">
        <v>0.13333</v>
      </c>
      <c r="C86">
        <v>1.6111</v>
      </c>
      <c r="D86">
        <v>0.52741000000000005</v>
      </c>
      <c r="E86">
        <v>0.75</v>
      </c>
    </row>
    <row r="87" spans="1:5" x14ac:dyDescent="0.2">
      <c r="A87">
        <v>0.68332999999999999</v>
      </c>
      <c r="B87">
        <v>3.76</v>
      </c>
      <c r="C87">
        <v>7.7732999999999999</v>
      </c>
      <c r="D87">
        <v>0.64919000000000004</v>
      </c>
      <c r="E87">
        <v>0.625</v>
      </c>
    </row>
    <row r="88" spans="1:5" x14ac:dyDescent="0.2">
      <c r="A88">
        <v>0.75</v>
      </c>
      <c r="B88">
        <v>4.5601000000000003</v>
      </c>
      <c r="C88">
        <v>6.1664000000000003</v>
      </c>
      <c r="D88">
        <v>0.71504000000000001</v>
      </c>
      <c r="E88">
        <v>0.75832999999999995</v>
      </c>
    </row>
    <row r="89" spans="1:5" x14ac:dyDescent="0.2">
      <c r="A89">
        <v>0.68332999999999999</v>
      </c>
      <c r="B89">
        <v>0.94967000000000001</v>
      </c>
      <c r="C89">
        <v>8.2202999999999999</v>
      </c>
      <c r="D89">
        <v>0.58245999999999998</v>
      </c>
      <c r="E89">
        <v>0.67500000000000004</v>
      </c>
    </row>
    <row r="90" spans="1:5" x14ac:dyDescent="0.2">
      <c r="A90">
        <v>0.67500000000000004</v>
      </c>
      <c r="B90">
        <v>1.8062</v>
      </c>
      <c r="C90">
        <v>10.5436</v>
      </c>
      <c r="D90">
        <v>0.56106</v>
      </c>
      <c r="E90">
        <v>0.60833000000000004</v>
      </c>
    </row>
    <row r="91" spans="1:5" x14ac:dyDescent="0.2">
      <c r="A91">
        <v>0.625</v>
      </c>
      <c r="B91">
        <v>1.2677</v>
      </c>
      <c r="C91">
        <v>3.3433999999999999</v>
      </c>
      <c r="D91">
        <v>0.53113999999999995</v>
      </c>
      <c r="E91">
        <v>0.55000000000000004</v>
      </c>
    </row>
    <row r="92" spans="1:5" x14ac:dyDescent="0.2">
      <c r="A92">
        <v>0.73333000000000004</v>
      </c>
      <c r="B92">
        <v>1.1110999999999999E-2</v>
      </c>
      <c r="C92">
        <v>4.5221999999999998</v>
      </c>
      <c r="D92">
        <v>0.50370000000000004</v>
      </c>
      <c r="E92">
        <v>0.75</v>
      </c>
    </row>
    <row r="93" spans="1:5" x14ac:dyDescent="0.2">
      <c r="A93">
        <v>0.74167000000000005</v>
      </c>
      <c r="B93">
        <v>6.875</v>
      </c>
      <c r="C93">
        <v>4.2840999999999996</v>
      </c>
      <c r="D93">
        <v>0.61931999999999998</v>
      </c>
      <c r="E93">
        <v>0.73333000000000004</v>
      </c>
    </row>
    <row r="94" spans="1:5" x14ac:dyDescent="0.2">
      <c r="A94">
        <v>0.84167000000000003</v>
      </c>
      <c r="B94">
        <v>4.6790000000000003</v>
      </c>
      <c r="C94">
        <v>7.4534000000000002</v>
      </c>
      <c r="D94">
        <v>0.61907000000000001</v>
      </c>
      <c r="E94">
        <v>0.84167000000000003</v>
      </c>
    </row>
    <row r="95" spans="1:5" x14ac:dyDescent="0.2">
      <c r="A95">
        <v>0.79166999999999998</v>
      </c>
      <c r="B95">
        <v>4.93</v>
      </c>
      <c r="C95">
        <v>13.871600000000001</v>
      </c>
      <c r="D95">
        <v>0.62067000000000005</v>
      </c>
      <c r="E95">
        <v>0.68332999999999999</v>
      </c>
    </row>
    <row r="96" spans="1:5" x14ac:dyDescent="0.2">
      <c r="A96">
        <v>0.8</v>
      </c>
      <c r="B96">
        <v>2.9798</v>
      </c>
      <c r="C96">
        <v>7.8913000000000002</v>
      </c>
      <c r="D96">
        <v>0.61451999999999996</v>
      </c>
      <c r="E96">
        <v>0.76666999999999996</v>
      </c>
    </row>
    <row r="97" spans="1:5" x14ac:dyDescent="0.2">
      <c r="A97">
        <v>0.77500000000000002</v>
      </c>
      <c r="B97">
        <v>6.81</v>
      </c>
      <c r="C97">
        <v>11.404999999999999</v>
      </c>
      <c r="D97">
        <v>0.66866000000000003</v>
      </c>
      <c r="E97">
        <v>0.77500000000000002</v>
      </c>
    </row>
    <row r="98" spans="1:5" x14ac:dyDescent="0.2">
      <c r="A98">
        <v>0.7</v>
      </c>
      <c r="B98">
        <v>6.585</v>
      </c>
      <c r="C98">
        <v>13.453900000000001</v>
      </c>
      <c r="D98">
        <v>0.65368999999999999</v>
      </c>
      <c r="E98">
        <v>0.67500000000000004</v>
      </c>
    </row>
    <row r="99" spans="1:5" x14ac:dyDescent="0.2">
      <c r="A99">
        <v>0.84167000000000003</v>
      </c>
      <c r="B99">
        <v>6.0042</v>
      </c>
      <c r="C99">
        <v>7.4695</v>
      </c>
      <c r="D99">
        <v>0.65263000000000004</v>
      </c>
      <c r="E99">
        <v>0.79166999999999998</v>
      </c>
    </row>
    <row r="100" spans="1:5" x14ac:dyDescent="0.2">
      <c r="A100">
        <v>0.75832999999999995</v>
      </c>
      <c r="B100">
        <v>2.1505999999999998</v>
      </c>
      <c r="C100">
        <v>0.36415999999999998</v>
      </c>
      <c r="D100">
        <v>0.64115999999999995</v>
      </c>
      <c r="E100">
        <v>0.78332999999999997</v>
      </c>
    </row>
    <row r="101" spans="1:5" x14ac:dyDescent="0.2">
      <c r="A101">
        <v>0.72499999999999998</v>
      </c>
      <c r="B101">
        <v>1.51</v>
      </c>
      <c r="C101">
        <v>7.0175999999999998</v>
      </c>
      <c r="D101">
        <v>0.54059999999999997</v>
      </c>
      <c r="E101">
        <v>0.65832999999999997</v>
      </c>
    </row>
    <row r="102" spans="1:5" x14ac:dyDescent="0.2">
      <c r="A102">
        <v>0.70833000000000002</v>
      </c>
      <c r="B102">
        <v>3.9253999999999998</v>
      </c>
      <c r="C102">
        <v>11.1135</v>
      </c>
      <c r="D102">
        <v>0.59472999999999998</v>
      </c>
      <c r="E102">
        <v>0.71667000000000003</v>
      </c>
    </row>
    <row r="103" spans="1:5" x14ac:dyDescent="0.2">
      <c r="A103">
        <v>0.76666999999999996</v>
      </c>
      <c r="B103">
        <v>1.5207999999999999</v>
      </c>
      <c r="C103">
        <v>5.8521000000000001</v>
      </c>
      <c r="D103">
        <v>0.57013000000000003</v>
      </c>
      <c r="E103">
        <v>0.74167000000000005</v>
      </c>
    </row>
    <row r="104" spans="1:5" x14ac:dyDescent="0.2">
      <c r="A104">
        <v>0.72499999999999998</v>
      </c>
      <c r="B104">
        <v>4.3986999999999998</v>
      </c>
      <c r="C104">
        <v>7.9829999999999997</v>
      </c>
      <c r="D104">
        <v>0.64588000000000001</v>
      </c>
      <c r="E104">
        <v>0.59167000000000003</v>
      </c>
    </row>
    <row r="105" spans="1:5" x14ac:dyDescent="0.2">
      <c r="A105">
        <v>0.6</v>
      </c>
      <c r="B105">
        <v>3.5059</v>
      </c>
      <c r="C105">
        <v>3.5880999999999998</v>
      </c>
      <c r="D105">
        <v>0.57545000000000002</v>
      </c>
      <c r="E105">
        <v>0.59167000000000003</v>
      </c>
    </row>
    <row r="106" spans="1:5" x14ac:dyDescent="0.2">
      <c r="A106">
        <v>0.875</v>
      </c>
      <c r="B106">
        <v>2.8856999999999999</v>
      </c>
      <c r="C106">
        <v>8.2570999999999994</v>
      </c>
      <c r="D106">
        <v>0.59745999999999999</v>
      </c>
      <c r="E106">
        <v>0.875</v>
      </c>
    </row>
    <row r="107" spans="1:5" x14ac:dyDescent="0.2">
      <c r="A107">
        <v>0.75832999999999995</v>
      </c>
      <c r="B107">
        <v>0.25</v>
      </c>
      <c r="C107">
        <v>5.2869000000000002</v>
      </c>
      <c r="D107">
        <v>0.50746000000000002</v>
      </c>
      <c r="E107">
        <v>0.73333000000000004</v>
      </c>
    </row>
    <row r="108" spans="1:5" x14ac:dyDescent="0.2">
      <c r="A108">
        <v>0.88332999999999995</v>
      </c>
      <c r="B108">
        <v>14.5876</v>
      </c>
      <c r="C108">
        <v>14.404299999999999</v>
      </c>
      <c r="D108">
        <v>0.77829999999999999</v>
      </c>
      <c r="E108">
        <v>0.88332999999999995</v>
      </c>
    </row>
    <row r="109" spans="1:5" x14ac:dyDescent="0.2">
      <c r="A109">
        <v>0.75832999999999995</v>
      </c>
      <c r="B109">
        <v>14.3201</v>
      </c>
      <c r="C109">
        <v>11.2498</v>
      </c>
      <c r="D109">
        <v>0.78052999999999995</v>
      </c>
      <c r="E109">
        <v>0.69167000000000001</v>
      </c>
    </row>
    <row r="110" spans="1:5" x14ac:dyDescent="0.2">
      <c r="A110">
        <v>0.85</v>
      </c>
      <c r="B110">
        <v>2.5175999999999998</v>
      </c>
      <c r="C110">
        <v>0.95640000000000003</v>
      </c>
      <c r="D110">
        <v>0.60297000000000001</v>
      </c>
      <c r="E110">
        <v>0.81667000000000001</v>
      </c>
    </row>
    <row r="111" spans="1:5" x14ac:dyDescent="0.2">
      <c r="A111">
        <v>0.75</v>
      </c>
      <c r="B111">
        <v>3.2844000000000002</v>
      </c>
      <c r="C111">
        <v>7.68</v>
      </c>
      <c r="D111">
        <v>0.61570000000000003</v>
      </c>
      <c r="E111">
        <v>0.625</v>
      </c>
    </row>
    <row r="112" spans="1:5" x14ac:dyDescent="0.2">
      <c r="A112">
        <v>0.81667000000000001</v>
      </c>
      <c r="B112">
        <v>9.6890999999999998</v>
      </c>
      <c r="C112">
        <v>15.395</v>
      </c>
      <c r="D112">
        <v>0.69377999999999995</v>
      </c>
      <c r="E112">
        <v>0.70833000000000002</v>
      </c>
    </row>
    <row r="113" spans="1:5" x14ac:dyDescent="0.2">
      <c r="A113">
        <v>0.68332999999999999</v>
      </c>
      <c r="B113">
        <v>4.7986000000000004</v>
      </c>
      <c r="C113">
        <v>5.9166999999999996</v>
      </c>
      <c r="D113">
        <v>0.63773000000000002</v>
      </c>
      <c r="E113">
        <v>0.6</v>
      </c>
    </row>
    <row r="114" spans="1:5" x14ac:dyDescent="0.2">
      <c r="A114">
        <v>0.73333000000000004</v>
      </c>
      <c r="B114">
        <v>8.5510999999999999</v>
      </c>
      <c r="C114">
        <v>15.7585</v>
      </c>
      <c r="D114">
        <v>0.62641999999999998</v>
      </c>
      <c r="E114">
        <v>0.73333000000000004</v>
      </c>
    </row>
    <row r="115" spans="1:5" x14ac:dyDescent="0.2">
      <c r="A115">
        <v>0.85</v>
      </c>
      <c r="B115">
        <v>5.4573999999999998</v>
      </c>
      <c r="C115">
        <v>10.733000000000001</v>
      </c>
      <c r="D115">
        <v>0.66015999999999997</v>
      </c>
      <c r="E115">
        <v>0.73333000000000004</v>
      </c>
    </row>
    <row r="116" spans="1:5" x14ac:dyDescent="0.2">
      <c r="A116">
        <v>0.70833000000000002</v>
      </c>
      <c r="B116">
        <v>2.6749999999999998</v>
      </c>
      <c r="C116">
        <v>5.4874999999999998</v>
      </c>
      <c r="D116">
        <v>0.58655999999999997</v>
      </c>
      <c r="E116">
        <v>0.66666999999999998</v>
      </c>
    </row>
    <row r="117" spans="1:5" x14ac:dyDescent="0.2">
      <c r="A117">
        <v>0.72499999999999998</v>
      </c>
      <c r="B117">
        <v>0.44139</v>
      </c>
      <c r="C117">
        <v>11.837</v>
      </c>
      <c r="D117">
        <v>0.4884</v>
      </c>
      <c r="E117">
        <v>0.65</v>
      </c>
    </row>
    <row r="118" spans="1:5" x14ac:dyDescent="0.2">
      <c r="A118">
        <v>0.75832999999999995</v>
      </c>
      <c r="B118">
        <v>4.2407000000000004</v>
      </c>
      <c r="C118">
        <v>6.8384999999999998</v>
      </c>
      <c r="D118">
        <v>0.64829000000000003</v>
      </c>
      <c r="E118">
        <v>0.76666999999999996</v>
      </c>
    </row>
    <row r="119" spans="1:5" x14ac:dyDescent="0.2">
      <c r="A119">
        <v>0.77500000000000002</v>
      </c>
      <c r="B119">
        <v>4.4516999999999998</v>
      </c>
      <c r="C119">
        <v>8.1790000000000003</v>
      </c>
      <c r="D119">
        <v>0.67293999999999998</v>
      </c>
      <c r="E119">
        <v>0.73333000000000004</v>
      </c>
    </row>
    <row r="120" spans="1:5" x14ac:dyDescent="0.2">
      <c r="A120">
        <v>0.82499999999999996</v>
      </c>
      <c r="B120">
        <v>5.3</v>
      </c>
      <c r="C120">
        <v>10.666700000000001</v>
      </c>
      <c r="D120">
        <v>0.62851999999999997</v>
      </c>
      <c r="E120">
        <v>0.75</v>
      </c>
    </row>
    <row r="121" spans="1:5" x14ac:dyDescent="0.2">
      <c r="A121">
        <v>0.74167000000000005</v>
      </c>
      <c r="B121">
        <v>0.82540000000000002</v>
      </c>
      <c r="C121">
        <v>3.0078999999999998</v>
      </c>
      <c r="D121">
        <v>0.54861000000000004</v>
      </c>
      <c r="E121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RAW_DATA</vt:lpstr>
      <vt:lpstr>Sheet7</vt:lpstr>
      <vt:lpstr>Middle 50 of Choice</vt:lpstr>
      <vt:lpstr>TopBottom Quartiles of Choice</vt:lpstr>
      <vt:lpstr>Agreement</vt:lpstr>
      <vt:lpstr>Advisor Preference Breakdown</vt:lpstr>
      <vt:lpstr>Advisor Choice</vt:lpstr>
      <vt:lpstr>Drivers of Choice</vt:lpstr>
      <vt:lpstr>Accuracy Against Resolution</vt:lpstr>
      <vt:lpstr>Meta D Prime</vt:lpstr>
      <vt:lpstr>Dot Difference</vt:lpstr>
      <vt:lpstr>Demographics</vt:lpstr>
      <vt:lpstr>Resolution</vt:lpstr>
      <vt:lpstr>Advisor Sway</vt:lpstr>
      <vt:lpstr>Cj1 Quantiles Advisor Choice</vt:lpstr>
      <vt:lpstr>Cj1 Quantiles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2019-08-08T15:19:00Z</dcterms:created>
  <dcterms:modified xsi:type="dcterms:W3CDTF">2019-09-16T16:07:16Z</dcterms:modified>
</cp:coreProperties>
</file>