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D:\Class Notes and docs\Industry 4.0\"/>
    </mc:Choice>
  </mc:AlternateContent>
  <xr:revisionPtr revIDLastSave="0" documentId="13_ncr:1_{0A3BC403-2636-4E70-A751-266B532B4264}" xr6:coauthVersionLast="45" xr6:coauthVersionMax="45" xr10:uidLastSave="{00000000-0000-0000-0000-000000000000}"/>
  <bookViews>
    <workbookView xWindow="-120" yWindow="-120" windowWidth="20730" windowHeight="11160" activeTab="4" xr2:uid="{00000000-000D-0000-FFFF-FFFF00000000}"/>
  </bookViews>
  <sheets>
    <sheet name="Task 1.2" sheetId="1" r:id="rId1"/>
    <sheet name="Task 1.3" sheetId="2" r:id="rId2"/>
    <sheet name="Task 1.4" sheetId="3" r:id="rId3"/>
    <sheet name="Task 1.5 &amp; 1.6" sheetId="8" r:id="rId4"/>
    <sheet name="Task 1.7" sheetId="10" r:id="rId5"/>
    <sheet name="Sheet1" sheetId="11" r:id="rId6"/>
  </sheets>
  <calcPr calcId="181029"/>
  <pivotCaches>
    <pivotCache cacheId="0" r:id="rId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3" l="1"/>
  <c r="BE9" i="3"/>
  <c r="AV9" i="3"/>
  <c r="AM9" i="3"/>
  <c r="AD9" i="3"/>
  <c r="U9" i="3"/>
  <c r="N9" i="3"/>
  <c r="L9" i="3"/>
  <c r="K9" i="3"/>
  <c r="AS5" i="3"/>
  <c r="AS7" i="3"/>
  <c r="AN8" i="3"/>
  <c r="AS8" i="3" s="1"/>
  <c r="AN5" i="3"/>
  <c r="AN6" i="3"/>
  <c r="AS6" i="3" s="1"/>
  <c r="AN7" i="3"/>
  <c r="AN4" i="3"/>
  <c r="AS4" i="3" s="1"/>
  <c r="AS9" i="3" s="1"/>
  <c r="AR8" i="3"/>
  <c r="AR7" i="3"/>
  <c r="AR6" i="3"/>
  <c r="AT6" i="3" s="1"/>
  <c r="AR5" i="3"/>
  <c r="AT5" i="3" s="1"/>
  <c r="AR4" i="3"/>
  <c r="B9" i="3"/>
  <c r="T5" i="8"/>
  <c r="U5" i="8"/>
  <c r="U6" i="8"/>
  <c r="U7" i="8"/>
  <c r="U8" i="8"/>
  <c r="U9" i="8"/>
  <c r="B8" i="10"/>
  <c r="B7" i="10"/>
  <c r="B6" i="10"/>
  <c r="B4" i="10"/>
  <c r="B5" i="10"/>
  <c r="B3" i="10"/>
  <c r="AN9" i="3" l="1"/>
  <c r="AR9" i="3"/>
  <c r="AT9" i="3" s="1"/>
  <c r="AT7" i="3"/>
  <c r="AT8" i="3"/>
  <c r="AT4" i="3"/>
  <c r="D5" i="8"/>
  <c r="AC9" i="8"/>
  <c r="AC8" i="8"/>
  <c r="AC7" i="8"/>
  <c r="AC6" i="8"/>
  <c r="AC5" i="8"/>
  <c r="Y9" i="8"/>
  <c r="Y8" i="8"/>
  <c r="Y7" i="8"/>
  <c r="Y6" i="8"/>
  <c r="Y5" i="8"/>
  <c r="Q9" i="8"/>
  <c r="Q8" i="8"/>
  <c r="Q7" i="8"/>
  <c r="Q6" i="8"/>
  <c r="Q5" i="8"/>
  <c r="M9" i="8"/>
  <c r="M8" i="8"/>
  <c r="M7" i="8"/>
  <c r="M6" i="8"/>
  <c r="M5" i="8"/>
  <c r="M10" i="8" s="1"/>
  <c r="I9" i="8"/>
  <c r="I8" i="8"/>
  <c r="I7" i="8"/>
  <c r="I6" i="8"/>
  <c r="I5" i="8"/>
  <c r="E9" i="8"/>
  <c r="E8" i="8"/>
  <c r="E7" i="8"/>
  <c r="E6" i="8"/>
  <c r="E5" i="8"/>
  <c r="X5" i="8"/>
  <c r="P5" i="8"/>
  <c r="L5" i="8"/>
  <c r="H5" i="8"/>
  <c r="I194" i="1"/>
  <c r="I162" i="1"/>
  <c r="I98" i="1"/>
  <c r="I130" i="1"/>
  <c r="I66" i="1"/>
  <c r="I34" i="1"/>
  <c r="BA5" i="3"/>
  <c r="BA6" i="3"/>
  <c r="BA7" i="3"/>
  <c r="BA8" i="3"/>
  <c r="BA4" i="3"/>
  <c r="AJ7" i="3"/>
  <c r="AI5" i="3"/>
  <c r="AI6" i="3"/>
  <c r="AI7" i="3"/>
  <c r="AK7" i="3" s="1"/>
  <c r="AI8" i="3"/>
  <c r="AJ4" i="3"/>
  <c r="AW5" i="3"/>
  <c r="BB5" i="3" s="1"/>
  <c r="AW6" i="3"/>
  <c r="BB6" i="3" s="1"/>
  <c r="AW7" i="3"/>
  <c r="BB7" i="3" s="1"/>
  <c r="AW8" i="3"/>
  <c r="BB8" i="3" s="1"/>
  <c r="AW4" i="3"/>
  <c r="BB4" i="3" s="1"/>
  <c r="AI4" i="3"/>
  <c r="AI9" i="3" s="1"/>
  <c r="AE5" i="3"/>
  <c r="AJ5" i="3" s="1"/>
  <c r="AE6" i="3"/>
  <c r="AJ6" i="3" s="1"/>
  <c r="AK6" i="3" s="1"/>
  <c r="AE7" i="3"/>
  <c r="AE8" i="3"/>
  <c r="AJ8" i="3" s="1"/>
  <c r="AE4" i="3"/>
  <c r="AF9" i="3"/>
  <c r="V5" i="3"/>
  <c r="AA5" i="3" s="1"/>
  <c r="V6" i="3"/>
  <c r="AA6" i="3" s="1"/>
  <c r="V7" i="3"/>
  <c r="AA7" i="3" s="1"/>
  <c r="V8" i="3"/>
  <c r="AA8" i="3" s="1"/>
  <c r="AB8" i="3" s="1"/>
  <c r="V4" i="3"/>
  <c r="Z5" i="3"/>
  <c r="Z6" i="3"/>
  <c r="Z7" i="3"/>
  <c r="Z8" i="3"/>
  <c r="X9" i="3"/>
  <c r="W9" i="3"/>
  <c r="Z4" i="3"/>
  <c r="Q4" i="3"/>
  <c r="Q5" i="3"/>
  <c r="Q6" i="3"/>
  <c r="Q7" i="3"/>
  <c r="Q8" i="3"/>
  <c r="H4" i="3"/>
  <c r="E9" i="3"/>
  <c r="AA4" i="3" l="1"/>
  <c r="V9" i="3"/>
  <c r="BC6" i="3"/>
  <c r="AK5" i="3"/>
  <c r="BA9" i="3"/>
  <c r="BC5" i="3"/>
  <c r="AK8" i="3"/>
  <c r="E10" i="8"/>
  <c r="I10" i="8"/>
  <c r="AC10" i="8"/>
  <c r="AJ9" i="3"/>
  <c r="BC8" i="3"/>
  <c r="BB9" i="3"/>
  <c r="BC9" i="3" s="1"/>
  <c r="AK9" i="3"/>
  <c r="BC7" i="3"/>
  <c r="BC4" i="3"/>
  <c r="AB5" i="8"/>
  <c r="AK4" i="3"/>
  <c r="Q10" i="8"/>
  <c r="U10" i="8"/>
  <c r="Y10" i="8"/>
  <c r="AB6" i="3"/>
  <c r="AE9" i="3"/>
  <c r="AW9" i="3"/>
  <c r="Q9" i="3"/>
  <c r="AB4" i="3"/>
  <c r="AB7" i="3"/>
  <c r="AB5" i="3"/>
  <c r="Z9" i="3"/>
  <c r="AA9" i="3"/>
  <c r="H5" i="3"/>
  <c r="H6" i="3"/>
  <c r="H7" i="3"/>
  <c r="H8" i="3"/>
  <c r="M5" i="3"/>
  <c r="R5" i="3" s="1"/>
  <c r="S5" i="3" s="1"/>
  <c r="M6" i="3"/>
  <c r="R6" i="3" s="1"/>
  <c r="S6" i="3" s="1"/>
  <c r="M7" i="3"/>
  <c r="R7" i="3" s="1"/>
  <c r="S7" i="3" s="1"/>
  <c r="M8" i="3"/>
  <c r="R8" i="3" s="1"/>
  <c r="S8" i="3" s="1"/>
  <c r="M4" i="3"/>
  <c r="D5" i="3"/>
  <c r="I5" i="3" s="1"/>
  <c r="D6" i="3"/>
  <c r="I6" i="3" s="1"/>
  <c r="D7" i="3"/>
  <c r="I7" i="3" s="1"/>
  <c r="D8" i="3"/>
  <c r="I8" i="3" s="1"/>
  <c r="D4" i="3"/>
  <c r="H194" i="1"/>
  <c r="H184" i="1"/>
  <c r="H178" i="1"/>
  <c r="H177" i="1"/>
  <c r="H172" i="1"/>
  <c r="H162" i="1"/>
  <c r="H152" i="1"/>
  <c r="H146" i="1"/>
  <c r="H145" i="1"/>
  <c r="H140" i="1"/>
  <c r="H130" i="1"/>
  <c r="H120" i="1"/>
  <c r="H114" i="1"/>
  <c r="H113" i="1"/>
  <c r="H108" i="1"/>
  <c r="H98" i="1"/>
  <c r="H88" i="1"/>
  <c r="H82" i="1"/>
  <c r="H81" i="1"/>
  <c r="H76" i="1"/>
  <c r="H66" i="1"/>
  <c r="H56" i="1"/>
  <c r="H50" i="1"/>
  <c r="H49" i="1"/>
  <c r="H44" i="1"/>
  <c r="H34" i="1"/>
  <c r="H24" i="1"/>
  <c r="H18" i="1"/>
  <c r="H17" i="1"/>
  <c r="H12"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63"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31"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99"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67" i="1"/>
  <c r="M9" i="3" l="1"/>
  <c r="AB9" i="3"/>
  <c r="R4" i="3"/>
  <c r="J6" i="3"/>
  <c r="J8" i="3"/>
  <c r="D9" i="3"/>
  <c r="I4" i="3"/>
  <c r="J7" i="3"/>
  <c r="J5" i="3"/>
  <c r="H9" i="3"/>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35"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3" i="1"/>
  <c r="R9" i="3" l="1"/>
  <c r="S9" i="3" s="1"/>
  <c r="S4" i="3"/>
  <c r="J4" i="3"/>
  <c r="I9" i="3"/>
  <c r="J9" i="3" s="1"/>
</calcChain>
</file>

<file path=xl/sharedStrings.xml><?xml version="1.0" encoding="utf-8"?>
<sst xmlns="http://schemas.openxmlformats.org/spreadsheetml/2006/main" count="756" uniqueCount="65">
  <si>
    <t>pa_nummer</t>
  </si>
  <si>
    <t>Name</t>
  </si>
  <si>
    <t>Artikelbezeichnung</t>
  </si>
  <si>
    <t xml:space="preserve">P-1002183      </t>
  </si>
  <si>
    <t>Lager</t>
  </si>
  <si>
    <t xml:space="preserve">Produktpalette einschleusen                                                                                                     </t>
  </si>
  <si>
    <t>Transport</t>
  </si>
  <si>
    <t>EA</t>
  </si>
  <si>
    <t>Roboter</t>
  </si>
  <si>
    <t xml:space="preserve">Lagerpalette einschleusen rot                                                                                                   </t>
  </si>
  <si>
    <t xml:space="preserve">Bestücken rot                                                                                                                   </t>
  </si>
  <si>
    <t xml:space="preserve">Lagerpalette auschleusen rot                                                                                                    </t>
  </si>
  <si>
    <t xml:space="preserve">Produktpalette ausschleusen                                                                                                     </t>
  </si>
  <si>
    <t xml:space="preserve">P-1002190      </t>
  </si>
  <si>
    <t xml:space="preserve">P-1002191      </t>
  </si>
  <si>
    <t xml:space="preserve">P-1002192      </t>
  </si>
  <si>
    <t xml:space="preserve">P-1002193      </t>
  </si>
  <si>
    <t xml:space="preserve">P-1002194      </t>
  </si>
  <si>
    <t>vt_von</t>
  </si>
  <si>
    <t>vt_bis</t>
  </si>
  <si>
    <t>productive</t>
  </si>
  <si>
    <t>process time</t>
  </si>
  <si>
    <t>Row Labels</t>
  </si>
  <si>
    <t>Grand Total</t>
  </si>
  <si>
    <t>Column Labels</t>
  </si>
  <si>
    <t>Sum of productive</t>
  </si>
  <si>
    <t>Total Sum of productive</t>
  </si>
  <si>
    <t>Total Max of Throughput Time</t>
  </si>
  <si>
    <t>Max of Throughput Time</t>
  </si>
  <si>
    <t>Non-Productive Time</t>
  </si>
  <si>
    <t>Standard</t>
  </si>
  <si>
    <t>Productive time</t>
  </si>
  <si>
    <t>Non-productive time</t>
  </si>
  <si>
    <t>Standard cost</t>
  </si>
  <si>
    <t>real cost</t>
  </si>
  <si>
    <t>Price/work</t>
  </si>
  <si>
    <t>Deviation percentage</t>
  </si>
  <si>
    <t>Non productive time</t>
  </si>
  <si>
    <t>Non Productive time</t>
  </si>
  <si>
    <t>Non-productive</t>
  </si>
  <si>
    <t>Throughput time/order</t>
  </si>
  <si>
    <t>Total Max of Throughput time/order</t>
  </si>
  <si>
    <t>Max of Throughput time/order</t>
  </si>
  <si>
    <t>Total utilization/order</t>
  </si>
  <si>
    <t>Total utlization/resource</t>
  </si>
  <si>
    <t>Average individual utilization per order</t>
  </si>
  <si>
    <t>Average total utilization per order</t>
  </si>
  <si>
    <t>order number</t>
  </si>
  <si>
    <t xml:space="preserve">total utilization percentage(with non-productive time) </t>
  </si>
  <si>
    <t xml:space="preserve">   </t>
  </si>
  <si>
    <t>Order Numbers</t>
  </si>
  <si>
    <t>order numbers</t>
  </si>
  <si>
    <t>Average</t>
  </si>
  <si>
    <t>Non-productive timing</t>
  </si>
  <si>
    <t>Throughput Time/process</t>
  </si>
  <si>
    <t>Total time for each order without non-productive time</t>
  </si>
  <si>
    <t>Throughput time inclusive of non productive time/order (value from task 1.5 &amp; 1.6)</t>
  </si>
  <si>
    <t>Throughput time inclusive of non productive time/process (Value from task 1.4)</t>
  </si>
  <si>
    <t>Task1.7:The time series analysis</t>
  </si>
  <si>
    <t xml:space="preserve">Task1.6: Resource utilization </t>
  </si>
  <si>
    <t xml:space="preserve">Task1.5: Total utilization </t>
  </si>
  <si>
    <t>Task1.4: The costing calculation</t>
  </si>
  <si>
    <r>
      <rPr>
        <b/>
        <sz val="14"/>
        <color theme="1"/>
        <rFont val="Calibri"/>
        <family val="2"/>
        <scheme val="minor"/>
      </rPr>
      <t>Task1.3: Time Calculation</t>
    </r>
    <r>
      <rPr>
        <sz val="14"/>
        <color theme="1"/>
        <rFont val="Calibri"/>
        <family val="2"/>
        <scheme val="minor"/>
      </rPr>
      <t xml:space="preserve"> </t>
    </r>
  </si>
  <si>
    <t>Task1.2: Parsing MDE-data</t>
  </si>
  <si>
    <r>
      <t>Obeservation
1.</t>
    </r>
    <r>
      <rPr>
        <sz val="11"/>
        <color theme="1"/>
        <rFont val="Calibri"/>
        <family val="2"/>
        <scheme val="minor"/>
      </rPr>
      <t xml:space="preserve">As per the deviation the standard time in the ERP framework is less comparitive to the realtime data  because  this deviation in time on certain process consumes high price.
2.The Non productive time is not taken into consideration in ERP frame work.
3.If the deviation is positive  the process is conserving time and money.
4.If the deviation is negative the process is losing time and money.
5.Non productive time is not fixed constantly it varies when compared with each process.
</t>
    </r>
    <r>
      <rPr>
        <b/>
        <sz val="11"/>
        <color theme="1"/>
        <rFont val="Calibri"/>
        <family val="2"/>
        <scheme val="minor"/>
      </rPr>
      <t xml:space="preserve">Lesson Learnt
</t>
    </r>
    <r>
      <rPr>
        <sz val="11"/>
        <color theme="1"/>
        <rFont val="Calibri"/>
        <family val="2"/>
        <scheme val="minor"/>
      </rPr>
      <t xml:space="preserve">1)  If the non productive time is decreased the  the price payable can be reduced as well as productivity,utilisation can be increases.
2) Reducing Setup time can also increase productivity.
</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</si>
</sst>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ss;@"/>
    <numFmt numFmtId="165" formatCode="[ss]"/>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249977111117893"/>
        <bgColor theme="4" tint="0.79998168889431442"/>
      </patternFill>
    </fill>
    <fill>
      <patternFill patternType="solid">
        <fgColor rgb="FF0070C0"/>
        <bgColor indexed="64"/>
      </patternFill>
    </fill>
    <fill>
      <patternFill patternType="solid">
        <fgColor theme="6" tint="0.79998168889431442"/>
        <bgColor theme="4" tint="0.79998168889431442"/>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bgColor indexed="64"/>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6">
    <xf numFmtId="0" fontId="0" fillId="0" borderId="0" xfId="0"/>
    <xf numFmtId="0" fontId="0" fillId="0" borderId="0" xfId="0" applyBorder="1"/>
    <xf numFmtId="164" fontId="0" fillId="0" borderId="0" xfId="0" applyNumberFormat="1" applyBorder="1"/>
    <xf numFmtId="165" fontId="0" fillId="0" borderId="0" xfId="0" applyNumberFormat="1" applyBorder="1"/>
    <xf numFmtId="10" fontId="0" fillId="0" borderId="0" xfId="0" applyNumberFormat="1"/>
    <xf numFmtId="0" fontId="0" fillId="0" borderId="0" xfId="0" applyAlignment="1">
      <alignment horizontal="center"/>
    </xf>
    <xf numFmtId="0" fontId="0" fillId="0" borderId="13" xfId="0" applyBorder="1"/>
    <xf numFmtId="165" fontId="16" fillId="36" borderId="18" xfId="0" applyNumberFormat="1" applyFont="1" applyFill="1" applyBorder="1"/>
    <xf numFmtId="165" fontId="16" fillId="36" borderId="19" xfId="0" applyNumberFormat="1" applyFont="1" applyFill="1" applyBorder="1"/>
    <xf numFmtId="0" fontId="0" fillId="37" borderId="19" xfId="0" applyFill="1" applyBorder="1"/>
    <xf numFmtId="0" fontId="0" fillId="37" borderId="20" xfId="0" applyFill="1" applyBorder="1"/>
    <xf numFmtId="165" fontId="16" fillId="36" borderId="21" xfId="0" applyNumberFormat="1" applyFont="1" applyFill="1" applyBorder="1"/>
    <xf numFmtId="165" fontId="16" fillId="36" borderId="22" xfId="0" applyNumberFormat="1" applyFont="1" applyFill="1" applyBorder="1"/>
    <xf numFmtId="165" fontId="16" fillId="36" borderId="23" xfId="0" applyNumberFormat="1" applyFont="1" applyFill="1" applyBorder="1"/>
    <xf numFmtId="0" fontId="0" fillId="0" borderId="25" xfId="0" applyBorder="1"/>
    <xf numFmtId="165" fontId="0" fillId="0" borderId="17" xfId="0" applyNumberFormat="1" applyBorder="1" applyAlignment="1">
      <alignment horizontal="left"/>
    </xf>
    <xf numFmtId="165" fontId="0" fillId="0" borderId="17" xfId="0" applyNumberFormat="1" applyBorder="1"/>
    <xf numFmtId="0" fontId="0" fillId="0" borderId="17" xfId="0" applyNumberFormat="1" applyBorder="1" applyAlignment="1">
      <alignment horizontal="center"/>
    </xf>
    <xf numFmtId="0" fontId="16" fillId="35" borderId="17" xfId="0" applyFont="1" applyFill="1" applyBorder="1" applyAlignment="1">
      <alignment horizontal="center" vertical="center"/>
    </xf>
    <xf numFmtId="0" fontId="0" fillId="0" borderId="28" xfId="0" applyBorder="1"/>
    <xf numFmtId="165" fontId="16" fillId="33" borderId="22" xfId="0" applyNumberFormat="1" applyFont="1" applyFill="1" applyBorder="1"/>
    <xf numFmtId="0" fontId="0" fillId="0" borderId="22" xfId="0" applyBorder="1"/>
    <xf numFmtId="0" fontId="16" fillId="34" borderId="23" xfId="0" applyNumberFormat="1" applyFont="1" applyFill="1" applyBorder="1"/>
    <xf numFmtId="165" fontId="0" fillId="0" borderId="29" xfId="0" applyNumberFormat="1" applyBorder="1"/>
    <xf numFmtId="165" fontId="16" fillId="33" borderId="30" xfId="0" applyNumberFormat="1" applyFont="1" applyFill="1" applyBorder="1" applyAlignment="1">
      <alignment horizontal="left"/>
    </xf>
    <xf numFmtId="0" fontId="16" fillId="37" borderId="17" xfId="0" applyNumberFormat="1" applyFont="1" applyFill="1" applyBorder="1" applyAlignment="1">
      <alignment horizontal="center" vertical="center"/>
    </xf>
    <xf numFmtId="0" fontId="16" fillId="36" borderId="22" xfId="0" applyNumberFormat="1" applyFont="1" applyFill="1" applyBorder="1"/>
    <xf numFmtId="0" fontId="0" fillId="0" borderId="24" xfId="0" applyBorder="1" applyAlignment="1">
      <alignment horizontal="left"/>
    </xf>
    <xf numFmtId="165" fontId="0" fillId="0" borderId="25" xfId="0" applyNumberFormat="1" applyBorder="1"/>
    <xf numFmtId="0" fontId="16" fillId="33" borderId="18" xfId="0" applyFont="1" applyFill="1" applyBorder="1" applyAlignment="1">
      <alignment horizontal="center" vertical="center"/>
    </xf>
    <xf numFmtId="0" fontId="16" fillId="33" borderId="19" xfId="0" applyFont="1" applyFill="1" applyBorder="1" applyAlignment="1">
      <alignment horizontal="center" vertical="center"/>
    </xf>
    <xf numFmtId="0" fontId="16" fillId="33" borderId="20" xfId="0" applyFont="1" applyFill="1" applyBorder="1" applyAlignment="1">
      <alignment horizontal="center" vertical="center"/>
    </xf>
    <xf numFmtId="0" fontId="16" fillId="33" borderId="27" xfId="0" applyFont="1" applyFill="1" applyBorder="1" applyAlignment="1">
      <alignment horizontal="center" vertical="center"/>
    </xf>
    <xf numFmtId="165" fontId="16" fillId="33" borderId="17" xfId="0" applyNumberFormat="1" applyFont="1" applyFill="1" applyBorder="1" applyAlignment="1">
      <alignment horizontal="center" vertical="center"/>
    </xf>
    <xf numFmtId="0" fontId="16" fillId="33" borderId="17" xfId="0" applyFont="1" applyFill="1" applyBorder="1" applyAlignment="1">
      <alignment horizontal="center" vertical="center"/>
    </xf>
    <xf numFmtId="0" fontId="16" fillId="33" borderId="28" xfId="0" applyFont="1" applyFill="1" applyBorder="1" applyAlignment="1">
      <alignment horizontal="center" vertical="center"/>
    </xf>
    <xf numFmtId="0" fontId="0" fillId="0" borderId="27" xfId="0" applyBorder="1" applyAlignment="1">
      <alignment horizontal="center" vertical="center"/>
    </xf>
    <xf numFmtId="165" fontId="0" fillId="0" borderId="17" xfId="0" applyNumberFormat="1" applyBorder="1" applyAlignment="1">
      <alignment horizontal="center" vertical="center"/>
    </xf>
    <xf numFmtId="0" fontId="0" fillId="0" borderId="17" xfId="0" applyNumberFormat="1" applyBorder="1" applyAlignment="1">
      <alignment horizontal="center" vertical="center"/>
    </xf>
    <xf numFmtId="165" fontId="0" fillId="0" borderId="28" xfId="0" applyNumberFormat="1" applyBorder="1" applyAlignment="1">
      <alignment horizontal="center" vertical="center"/>
    </xf>
    <xf numFmtId="0" fontId="16" fillId="33" borderId="21" xfId="0" applyFont="1" applyFill="1" applyBorder="1" applyAlignment="1">
      <alignment horizontal="center" vertical="center"/>
    </xf>
    <xf numFmtId="165" fontId="16" fillId="33" borderId="22" xfId="0" applyNumberFormat="1" applyFont="1" applyFill="1" applyBorder="1" applyAlignment="1">
      <alignment horizontal="center" vertical="center"/>
    </xf>
    <xf numFmtId="0" fontId="16" fillId="33" borderId="22" xfId="0" applyNumberFormat="1" applyFont="1" applyFill="1" applyBorder="1" applyAlignment="1">
      <alignment horizontal="center" vertical="center"/>
    </xf>
    <xf numFmtId="165" fontId="16" fillId="33" borderId="23" xfId="0" applyNumberFormat="1" applyFont="1" applyFill="1" applyBorder="1" applyAlignment="1">
      <alignment horizontal="center" vertical="center"/>
    </xf>
    <xf numFmtId="0" fontId="16" fillId="33" borderId="32" xfId="0" applyNumberFormat="1" applyFont="1" applyFill="1" applyBorder="1" applyAlignment="1">
      <alignment horizontal="center" vertical="center"/>
    </xf>
    <xf numFmtId="165" fontId="16" fillId="33" borderId="33" xfId="0" applyNumberFormat="1" applyFont="1" applyFill="1" applyBorder="1" applyAlignment="1">
      <alignment horizontal="center" vertical="center"/>
    </xf>
    <xf numFmtId="0" fontId="0" fillId="0" borderId="26" xfId="0" applyNumberFormat="1" applyBorder="1" applyAlignment="1">
      <alignment horizontal="center" vertical="center"/>
    </xf>
    <xf numFmtId="0" fontId="0" fillId="0" borderId="11" xfId="0" applyBorder="1"/>
    <xf numFmtId="0" fontId="0" fillId="0" borderId="12" xfId="0" pivotButton="1" applyBorder="1"/>
    <xf numFmtId="0" fontId="0" fillId="0" borderId="12" xfId="0" applyBorder="1"/>
    <xf numFmtId="0" fontId="0" fillId="0" borderId="24" xfId="0" applyBorder="1"/>
    <xf numFmtId="0" fontId="0" fillId="0" borderId="24" xfId="0" pivotButton="1" applyBorder="1"/>
    <xf numFmtId="0" fontId="0" fillId="0" borderId="14" xfId="0" applyBorder="1" applyAlignment="1">
      <alignment horizontal="left"/>
    </xf>
    <xf numFmtId="165" fontId="0" fillId="0" borderId="15" xfId="0" applyNumberFormat="1" applyBorder="1"/>
    <xf numFmtId="165" fontId="0" fillId="0" borderId="16" xfId="0" applyNumberFormat="1" applyBorder="1"/>
    <xf numFmtId="165" fontId="0" fillId="0" borderId="34" xfId="0" applyNumberFormat="1" applyBorder="1" applyAlignment="1">
      <alignment horizontal="left"/>
    </xf>
    <xf numFmtId="165" fontId="0" fillId="0" borderId="35" xfId="0" applyNumberFormat="1" applyBorder="1"/>
    <xf numFmtId="165" fontId="0" fillId="0" borderId="34" xfId="0" applyNumberFormat="1" applyBorder="1"/>
    <xf numFmtId="0" fontId="16" fillId="37" borderId="34" xfId="0" applyNumberFormat="1" applyFont="1" applyFill="1" applyBorder="1" applyAlignment="1">
      <alignment horizontal="center" vertical="center"/>
    </xf>
    <xf numFmtId="0" fontId="0" fillId="0" borderId="34" xfId="0" applyNumberFormat="1" applyBorder="1" applyAlignment="1">
      <alignment horizontal="center"/>
    </xf>
    <xf numFmtId="0" fontId="16" fillId="35" borderId="34" xfId="0" applyFont="1" applyFill="1" applyBorder="1" applyAlignment="1">
      <alignment horizontal="center" vertical="center"/>
    </xf>
    <xf numFmtId="0" fontId="0" fillId="0" borderId="36" xfId="0" applyBorder="1"/>
    <xf numFmtId="165" fontId="16" fillId="38" borderId="22" xfId="0" applyNumberFormat="1" applyFont="1" applyFill="1" applyBorder="1" applyAlignment="1">
      <alignment horizontal="center" vertical="center"/>
    </xf>
    <xf numFmtId="0" fontId="16" fillId="38" borderId="22" xfId="0" applyNumberFormat="1" applyFont="1" applyFill="1" applyBorder="1" applyAlignment="1">
      <alignment horizontal="center" vertical="center"/>
    </xf>
    <xf numFmtId="2" fontId="16" fillId="38" borderId="22" xfId="0" applyNumberFormat="1" applyFont="1" applyFill="1" applyBorder="1" applyAlignment="1">
      <alignment horizontal="center" vertical="center"/>
    </xf>
    <xf numFmtId="0" fontId="16" fillId="38" borderId="10" xfId="0" applyNumberFormat="1" applyFont="1" applyFill="1" applyBorder="1" applyAlignment="1">
      <alignment horizontal="center" vertical="center"/>
    </xf>
    <xf numFmtId="0" fontId="16" fillId="38" borderId="32" xfId="0" applyNumberFormat="1" applyFont="1" applyFill="1" applyBorder="1" applyAlignment="1">
      <alignment horizontal="center" vertical="center"/>
    </xf>
    <xf numFmtId="0" fontId="16" fillId="0" borderId="0" xfId="0" applyFont="1" applyAlignment="1">
      <alignment horizontal="center" vertical="center"/>
    </xf>
    <xf numFmtId="0" fontId="16" fillId="0" borderId="31" xfId="0" applyFont="1" applyBorder="1" applyAlignment="1">
      <alignment horizontal="center" vertical="center"/>
    </xf>
    <xf numFmtId="165" fontId="16" fillId="0" borderId="0" xfId="0" applyNumberFormat="1" applyFont="1" applyAlignment="1">
      <alignment horizontal="center" vertical="center"/>
    </xf>
    <xf numFmtId="0" fontId="16" fillId="38" borderId="42" xfId="0" applyFont="1" applyFill="1" applyBorder="1" applyAlignment="1">
      <alignment horizontal="center" wrapText="1"/>
    </xf>
    <xf numFmtId="165" fontId="16" fillId="33" borderId="44" xfId="0" applyNumberFormat="1" applyFont="1" applyFill="1" applyBorder="1" applyAlignment="1">
      <alignment horizontal="center"/>
    </xf>
    <xf numFmtId="165" fontId="16" fillId="33" borderId="45" xfId="0" applyNumberFormat="1" applyFont="1" applyFill="1" applyBorder="1" applyAlignment="1">
      <alignment horizontal="center" vertical="center"/>
    </xf>
    <xf numFmtId="0" fontId="16" fillId="38" borderId="40" xfId="0" applyFont="1" applyFill="1" applyBorder="1" applyAlignment="1">
      <alignment horizontal="center"/>
    </xf>
    <xf numFmtId="10" fontId="16" fillId="38" borderId="41" xfId="0" applyNumberFormat="1" applyFont="1" applyFill="1" applyBorder="1" applyAlignment="1">
      <alignment horizontal="center"/>
    </xf>
    <xf numFmtId="0" fontId="16" fillId="38" borderId="41" xfId="0" applyFont="1" applyFill="1" applyBorder="1" applyAlignment="1">
      <alignment horizontal="center"/>
    </xf>
    <xf numFmtId="165" fontId="16" fillId="33" borderId="43" xfId="0" applyNumberFormat="1" applyFont="1" applyFill="1" applyBorder="1" applyAlignment="1">
      <alignment horizontal="center"/>
    </xf>
    <xf numFmtId="10" fontId="16" fillId="38" borderId="34" xfId="0" applyNumberFormat="1" applyFont="1" applyFill="1" applyBorder="1" applyAlignment="1">
      <alignment horizontal="center"/>
    </xf>
    <xf numFmtId="165" fontId="16" fillId="33" borderId="34" xfId="0" applyNumberFormat="1" applyFont="1" applyFill="1" applyBorder="1" applyAlignment="1">
      <alignment horizontal="center"/>
    </xf>
    <xf numFmtId="165" fontId="16" fillId="33" borderId="26" xfId="0" applyNumberFormat="1" applyFont="1" applyFill="1" applyBorder="1" applyAlignment="1">
      <alignment horizontal="center"/>
    </xf>
    <xf numFmtId="165" fontId="16" fillId="33" borderId="27" xfId="0" applyNumberFormat="1" applyFont="1" applyFill="1" applyBorder="1" applyAlignment="1">
      <alignment horizontal="center"/>
    </xf>
    <xf numFmtId="10" fontId="16" fillId="38" borderId="17" xfId="0" applyNumberFormat="1" applyFont="1" applyFill="1" applyBorder="1" applyAlignment="1">
      <alignment horizontal="center"/>
    </xf>
    <xf numFmtId="165" fontId="16" fillId="33" borderId="17" xfId="0" applyNumberFormat="1" applyFont="1" applyFill="1" applyBorder="1" applyAlignment="1">
      <alignment horizontal="center"/>
    </xf>
    <xf numFmtId="165" fontId="16" fillId="33" borderId="21" xfId="0" applyNumberFormat="1" applyFont="1" applyFill="1" applyBorder="1" applyAlignment="1">
      <alignment horizontal="center"/>
    </xf>
    <xf numFmtId="10" fontId="16" fillId="38" borderId="22" xfId="0" applyNumberFormat="1" applyFont="1" applyFill="1" applyBorder="1" applyAlignment="1">
      <alignment horizontal="center"/>
    </xf>
    <xf numFmtId="165" fontId="16" fillId="33" borderId="22" xfId="0" applyNumberFormat="1" applyFont="1" applyFill="1" applyBorder="1" applyAlignment="1">
      <alignment horizontal="center"/>
    </xf>
    <xf numFmtId="165" fontId="16" fillId="33" borderId="45" xfId="0" applyNumberFormat="1" applyFont="1" applyFill="1" applyBorder="1" applyAlignment="1">
      <alignment horizontal="center"/>
    </xf>
    <xf numFmtId="0" fontId="18" fillId="39" borderId="37" xfId="0" applyFont="1" applyFill="1" applyBorder="1" applyAlignment="1">
      <alignment horizontal="center" vertical="center"/>
    </xf>
    <xf numFmtId="0" fontId="0" fillId="39" borderId="38" xfId="0" applyFill="1" applyBorder="1" applyAlignment="1">
      <alignment horizontal="center" vertical="center"/>
    </xf>
    <xf numFmtId="0" fontId="0" fillId="39" borderId="39" xfId="0" applyFill="1" applyBorder="1" applyAlignment="1">
      <alignment horizontal="center" vertical="center"/>
    </xf>
    <xf numFmtId="0" fontId="18" fillId="39" borderId="37" xfId="0" applyFont="1" applyFill="1" applyBorder="1" applyAlignment="1">
      <alignment horizontal="left" vertical="center"/>
    </xf>
    <xf numFmtId="0" fontId="0" fillId="39" borderId="38" xfId="0" applyFill="1" applyBorder="1" applyAlignment="1">
      <alignment horizontal="left" vertical="center"/>
    </xf>
    <xf numFmtId="0" fontId="0" fillId="39" borderId="39" xfId="0" applyFill="1" applyBorder="1" applyAlignment="1">
      <alignment horizontal="left" vertical="center"/>
    </xf>
    <xf numFmtId="0" fontId="19" fillId="39" borderId="37" xfId="0" applyFont="1" applyFill="1" applyBorder="1" applyAlignment="1">
      <alignment horizontal="center" vertical="center"/>
    </xf>
    <xf numFmtId="0" fontId="16" fillId="38" borderId="18" xfId="0" applyFont="1" applyFill="1" applyBorder="1" applyAlignment="1">
      <alignment horizontal="center" vertical="center"/>
    </xf>
    <xf numFmtId="0" fontId="16" fillId="38" borderId="19" xfId="0" applyFont="1" applyFill="1" applyBorder="1" applyAlignment="1">
      <alignment horizontal="center" vertical="center"/>
    </xf>
    <xf numFmtId="164" fontId="16" fillId="38" borderId="19" xfId="0" applyNumberFormat="1" applyFont="1" applyFill="1" applyBorder="1" applyAlignment="1">
      <alignment horizontal="center" vertical="center"/>
    </xf>
    <xf numFmtId="165" fontId="16" fillId="38" borderId="20" xfId="0" applyNumberFormat="1" applyFont="1" applyFill="1" applyBorder="1" applyAlignment="1">
      <alignment horizontal="center" vertical="center"/>
    </xf>
    <xf numFmtId="0" fontId="0" fillId="0" borderId="17" xfId="0" applyBorder="1" applyAlignment="1">
      <alignment horizontal="center" vertical="center"/>
    </xf>
    <xf numFmtId="164" fontId="0" fillId="0" borderId="17" xfId="0" applyNumberForma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164" fontId="0" fillId="0" borderId="22" xfId="0" applyNumberFormat="1" applyBorder="1" applyAlignment="1">
      <alignment horizontal="center" vertical="center"/>
    </xf>
    <xf numFmtId="165" fontId="0" fillId="0" borderId="22" xfId="0" applyNumberFormat="1" applyBorder="1" applyAlignment="1">
      <alignment horizontal="center" vertical="center"/>
    </xf>
    <xf numFmtId="165" fontId="0" fillId="0" borderId="23" xfId="0" applyNumberFormat="1" applyBorder="1" applyAlignment="1">
      <alignment horizontal="center" vertical="center"/>
    </xf>
    <xf numFmtId="0" fontId="16"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ss]"/>
    </dxf>
    <dxf>
      <numFmt numFmtId="165" formatCode="[ss]"/>
    </dxf>
    <dxf>
      <numFmt numFmtId="165" formatCode="[ss]"/>
    </dxf>
    <dxf>
      <numFmt numFmtId="165" formatCode="[ss]"/>
    </dxf>
    <dxf>
      <numFmt numFmtId="165" formatCode="[ss]"/>
    </dxf>
    <dxf>
      <numFmt numFmtId="165" formatCode="[ss]"/>
    </dxf>
    <dxf>
      <numFmt numFmtId="165" formatCode="[ss]"/>
    </dxf>
    <dxf>
      <numFmt numFmtId="165" formatCode="[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Time utilization chart</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 1.7'!$C$3:$E$8</c:f>
              <c:multiLvlStrCache>
                <c:ptCount val="6"/>
                <c:lvl>
                  <c:pt idx="0">
                    <c:v>984</c:v>
                  </c:pt>
                  <c:pt idx="1">
                    <c:v>984</c:v>
                  </c:pt>
                  <c:pt idx="2">
                    <c:v>931</c:v>
                  </c:pt>
                  <c:pt idx="3">
                    <c:v>963</c:v>
                  </c:pt>
                  <c:pt idx="4">
                    <c:v>933</c:v>
                  </c:pt>
                  <c:pt idx="5">
                    <c:v>932</c:v>
                  </c:pt>
                </c:lvl>
                <c:lvl>
                  <c:pt idx="0">
                    <c:v>832</c:v>
                  </c:pt>
                  <c:pt idx="1">
                    <c:v>754</c:v>
                  </c:pt>
                  <c:pt idx="2">
                    <c:v>765</c:v>
                  </c:pt>
                  <c:pt idx="3">
                    <c:v>798</c:v>
                  </c:pt>
                  <c:pt idx="4">
                    <c:v>768</c:v>
                  </c:pt>
                  <c:pt idx="5">
                    <c:v>768</c:v>
                  </c:pt>
                </c:lvl>
                <c:lvl>
                  <c:pt idx="0">
                    <c:v>583</c:v>
                  </c:pt>
                  <c:pt idx="1">
                    <c:v>463</c:v>
                  </c:pt>
                  <c:pt idx="2">
                    <c:v>468</c:v>
                  </c:pt>
                  <c:pt idx="3">
                    <c:v>497</c:v>
                  </c:pt>
                  <c:pt idx="4">
                    <c:v>474</c:v>
                  </c:pt>
                  <c:pt idx="5">
                    <c:v>463</c:v>
                  </c:pt>
                </c:lvl>
              </c:multiLvlStrCache>
            </c:multiLvlStrRef>
          </c:cat>
          <c:val>
            <c:numRef>
              <c:f>'Task 1.7'!$B$3:$B$8</c:f>
              <c:numCache>
                <c:formatCode>0.00%</c:formatCode>
                <c:ptCount val="6"/>
                <c:pt idx="0">
                  <c:v>0.59240000000000004</c:v>
                </c:pt>
                <c:pt idx="1">
                  <c:v>0.47049999999999997</c:v>
                </c:pt>
                <c:pt idx="2">
                  <c:v>0.50260000000000005</c:v>
                </c:pt>
                <c:pt idx="3">
                  <c:v>0.51910000000000001</c:v>
                </c:pt>
                <c:pt idx="4">
                  <c:v>0.50800000000000001</c:v>
                </c:pt>
                <c:pt idx="5">
                  <c:v>0.50680000000000003</c:v>
                </c:pt>
              </c:numCache>
            </c:numRef>
          </c:val>
          <c:smooth val="0"/>
          <c:extLst>
            <c:ext xmlns:c16="http://schemas.microsoft.com/office/drawing/2014/chart" uri="{C3380CC4-5D6E-409C-BE32-E72D297353CC}">
              <c16:uniqueId val="{00000000-8D3C-4FD9-9572-06D1935E84E1}"/>
            </c:ext>
          </c:extLst>
        </c:ser>
        <c:dLbls>
          <c:dLblPos val="t"/>
          <c:showLegendKey val="0"/>
          <c:showVal val="1"/>
          <c:showCatName val="0"/>
          <c:showSerName val="0"/>
          <c:showPercent val="0"/>
          <c:showBubbleSize val="0"/>
        </c:dLbls>
        <c:smooth val="0"/>
        <c:axId val="1767901616"/>
        <c:axId val="1751685168"/>
        <c:extLst>
          <c:ext xmlns:c15="http://schemas.microsoft.com/office/drawing/2012/chart" uri="{02D57815-91ED-43cb-92C2-25804820EDAC}">
            <c15:filteredLineSeries>
              <c15:ser>
                <c:idx val="1"/>
                <c:order val="1"/>
                <c:tx>
                  <c:strRef>
                    <c:extLst>
                      <c:ext uri="{02D57815-91ED-43cb-92C2-25804820EDAC}">
                        <c15:formulaRef>
                          <c15:sqref>'Task 1.7'!$C$2</c15:sqref>
                        </c15:formulaRef>
                      </c:ext>
                    </c:extLst>
                    <c:strCache>
                      <c:ptCount val="1"/>
                      <c:pt idx="0">
                        <c:v>Total time for each order without non-productive time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'Task 1.7'!$C$3:$E$8</c15:sqref>
                        </c15:formulaRef>
                      </c:ext>
                    </c:extLst>
                    <c:multiLvlStrCache>
                      <c:ptCount val="6"/>
                      <c:lvl>
                        <c:pt idx="0">
                          <c:v>984</c:v>
                        </c:pt>
                        <c:pt idx="1">
                          <c:v>984</c:v>
                        </c:pt>
                        <c:pt idx="2">
                          <c:v>931</c:v>
                        </c:pt>
                        <c:pt idx="3">
                          <c:v>963</c:v>
                        </c:pt>
                        <c:pt idx="4">
                          <c:v>933</c:v>
                        </c:pt>
                        <c:pt idx="5">
                          <c:v>932</c:v>
                        </c:pt>
                      </c:lvl>
                      <c:lvl>
                        <c:pt idx="0">
                          <c:v>832</c:v>
                        </c:pt>
                        <c:pt idx="1">
                          <c:v>754</c:v>
                        </c:pt>
                        <c:pt idx="2">
                          <c:v>765</c:v>
                        </c:pt>
                        <c:pt idx="3">
                          <c:v>798</c:v>
                        </c:pt>
                        <c:pt idx="4">
                          <c:v>768</c:v>
                        </c:pt>
                        <c:pt idx="5">
                          <c:v>768</c:v>
                        </c:pt>
                      </c:lvl>
                      <c:lvl>
                        <c:pt idx="0">
                          <c:v>583</c:v>
                        </c:pt>
                        <c:pt idx="1">
                          <c:v>463</c:v>
                        </c:pt>
                        <c:pt idx="2">
                          <c:v>468</c:v>
                        </c:pt>
                        <c:pt idx="3">
                          <c:v>497</c:v>
                        </c:pt>
                        <c:pt idx="4">
                          <c:v>474</c:v>
                        </c:pt>
                        <c:pt idx="5">
                          <c:v>463</c:v>
                        </c:pt>
                      </c:lvl>
                    </c:multiLvlStrCache>
                  </c:multiLvlStrRef>
                </c:cat>
                <c:val>
                  <c:numRef>
                    <c:extLst>
                      <c:ext uri="{02D57815-91ED-43cb-92C2-25804820EDAC}">
                        <c15:formulaRef>
                          <c15:sqref>'Task 1.7'!$C$3:$C$8</c15:sqref>
                        </c15:formulaRef>
                      </c:ext>
                    </c:extLst>
                    <c:numCache>
                      <c:formatCode>[ss]</c:formatCode>
                      <c:ptCount val="6"/>
                      <c:pt idx="0">
                        <c:v>6.7476851851851847E-3</c:v>
                      </c:pt>
                      <c:pt idx="1">
                        <c:v>5.3587962962962964E-3</c:v>
                      </c:pt>
                      <c:pt idx="2">
                        <c:v>5.4166666666666686E-3</c:v>
                      </c:pt>
                      <c:pt idx="3">
                        <c:v>5.7523148148148143E-3</c:v>
                      </c:pt>
                      <c:pt idx="4">
                        <c:v>5.4861111111111117E-3</c:v>
                      </c:pt>
                      <c:pt idx="5">
                        <c:v>5.3587962962962955E-3</c:v>
                      </c:pt>
                    </c:numCache>
                  </c:numRef>
                </c:val>
                <c:smooth val="0"/>
                <c:extLst>
                  <c:ext xmlns:c16="http://schemas.microsoft.com/office/drawing/2014/chart" uri="{C3380CC4-5D6E-409C-BE32-E72D297353CC}">
                    <c16:uniqueId val="{00000001-8D3C-4FD9-9572-06D1935E84E1}"/>
                  </c:ext>
                </c:extLst>
              </c15:ser>
            </c15:filteredLineSeries>
            <c15:filteredLineSeries>
              <c15:ser>
                <c:idx val="2"/>
                <c:order val="2"/>
                <c:tx>
                  <c:strRef>
                    <c:extLst>
                      <c:ext xmlns:c15="http://schemas.microsoft.com/office/drawing/2012/chart" uri="{02D57815-91ED-43cb-92C2-25804820EDAC}">
                        <c15:formulaRef>
                          <c15:sqref>'Task 1.7'!$C$2</c15:sqref>
                        </c15:formulaRef>
                      </c:ext>
                    </c:extLst>
                    <c:strCache>
                      <c:ptCount val="1"/>
                      <c:pt idx="0">
                        <c:v>Total time for each order without non-productive time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ormulaRef>
                          <c15:sqref>'Task 1.7'!$C$3:$E$8</c15:sqref>
                        </c15:formulaRef>
                      </c:ext>
                    </c:extLst>
                    <c:multiLvlStrCache>
                      <c:ptCount val="6"/>
                      <c:lvl>
                        <c:pt idx="0">
                          <c:v>984</c:v>
                        </c:pt>
                        <c:pt idx="1">
                          <c:v>984</c:v>
                        </c:pt>
                        <c:pt idx="2">
                          <c:v>931</c:v>
                        </c:pt>
                        <c:pt idx="3">
                          <c:v>963</c:v>
                        </c:pt>
                        <c:pt idx="4">
                          <c:v>933</c:v>
                        </c:pt>
                        <c:pt idx="5">
                          <c:v>932</c:v>
                        </c:pt>
                      </c:lvl>
                      <c:lvl>
                        <c:pt idx="0">
                          <c:v>832</c:v>
                        </c:pt>
                        <c:pt idx="1">
                          <c:v>754</c:v>
                        </c:pt>
                        <c:pt idx="2">
                          <c:v>765</c:v>
                        </c:pt>
                        <c:pt idx="3">
                          <c:v>798</c:v>
                        </c:pt>
                        <c:pt idx="4">
                          <c:v>768</c:v>
                        </c:pt>
                        <c:pt idx="5">
                          <c:v>768</c:v>
                        </c:pt>
                      </c:lvl>
                      <c:lvl>
                        <c:pt idx="0">
                          <c:v>583</c:v>
                        </c:pt>
                        <c:pt idx="1">
                          <c:v>463</c:v>
                        </c:pt>
                        <c:pt idx="2">
                          <c:v>468</c:v>
                        </c:pt>
                        <c:pt idx="3">
                          <c:v>497</c:v>
                        </c:pt>
                        <c:pt idx="4">
                          <c:v>474</c:v>
                        </c:pt>
                        <c:pt idx="5">
                          <c:v>463</c:v>
                        </c:pt>
                      </c:lvl>
                    </c:multiLvlStrCache>
                  </c:multiLvlStrRef>
                </c:cat>
                <c:val>
                  <c:numRef>
                    <c:extLst>
                      <c:ext xmlns:c15="http://schemas.microsoft.com/office/drawing/2012/chart" uri="{02D57815-91ED-43cb-92C2-25804820EDAC}">
                        <c15:formulaRef>
                          <c15:sqref>'Task 1.7'!$C$3:$C$8</c15:sqref>
                        </c15:formulaRef>
                      </c:ext>
                    </c:extLst>
                    <c:numCache>
                      <c:formatCode>[ss]</c:formatCode>
                      <c:ptCount val="6"/>
                      <c:pt idx="0">
                        <c:v>6.7476851851851847E-3</c:v>
                      </c:pt>
                      <c:pt idx="1">
                        <c:v>5.3587962962962964E-3</c:v>
                      </c:pt>
                      <c:pt idx="2">
                        <c:v>5.4166666666666686E-3</c:v>
                      </c:pt>
                      <c:pt idx="3">
                        <c:v>5.7523148148148143E-3</c:v>
                      </c:pt>
                      <c:pt idx="4">
                        <c:v>5.4861111111111117E-3</c:v>
                      </c:pt>
                      <c:pt idx="5">
                        <c:v>5.3587962962962955E-3</c:v>
                      </c:pt>
                    </c:numCache>
                  </c:numRef>
                </c:val>
                <c:smooth val="0"/>
                <c:extLst>
                  <c:ext xmlns:c16="http://schemas.microsoft.com/office/drawing/2014/chart" uri="{C3380CC4-5D6E-409C-BE32-E72D297353CC}">
                    <c16:uniqueId val="{00000000-0386-43A3-B669-F53ECD18453B}"/>
                  </c:ext>
                </c:extLst>
              </c15:ser>
            </c15:filteredLineSeries>
          </c:ext>
        </c:extLst>
      </c:lineChart>
      <c:catAx>
        <c:axId val="1767901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Timetaken for Eachorder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685168"/>
        <c:crosses val="autoZero"/>
        <c:auto val="1"/>
        <c:lblAlgn val="ctr"/>
        <c:lblOffset val="100"/>
        <c:noMultiLvlLbl val="0"/>
      </c:catAx>
      <c:valAx>
        <c:axId val="175168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Utilisation  percentage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90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lgDash"/>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163325</xdr:colOff>
      <xdr:row>8</xdr:row>
      <xdr:rowOff>154081</xdr:rowOff>
    </xdr:from>
    <xdr:to>
      <xdr:col>2</xdr:col>
      <xdr:colOff>2885515</xdr:colOff>
      <xdr:row>25</xdr:row>
      <xdr:rowOff>145676</xdr:rowOff>
    </xdr:to>
    <xdr:graphicFrame macro="">
      <xdr:nvGraphicFramePr>
        <xdr:cNvPr id="9" name="Chart 8">
          <a:extLst>
            <a:ext uri="{FF2B5EF4-FFF2-40B4-BE49-F238E27FC236}">
              <a16:creationId xmlns:a16="http://schemas.microsoft.com/office/drawing/2014/main" id="{C969F6E2-B727-465A-9EA5-CD6D3BB9C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raja boothy" refreshedDate="43965.740938888892" createdVersion="6" refreshedVersion="6" minRefreshableVersion="3" recordCount="192" xr:uid="{00000000-000A-0000-FFFF-FFFF07000000}">
  <cacheSource type="worksheet">
    <worksheetSource ref="A2:H194" sheet="Task 1.2"/>
  </cacheSource>
  <cacheFields count="10">
    <cacheField name="pa_nummer" numFmtId="0">
      <sharedItems count="6">
        <s v="P-1002183      "/>
        <s v="P-1002190      "/>
        <s v="P-1002191      "/>
        <s v="P-1002192      "/>
        <s v="P-1002193      "/>
        <s v="P-1002194      "/>
      </sharedItems>
    </cacheField>
    <cacheField name="Name" numFmtId="0">
      <sharedItems/>
    </cacheField>
    <cacheField name="Artikelbezeichnung" numFmtId="0">
      <sharedItems count="5">
        <s v="Produktpalette einschleusen                                                                                                     "/>
        <s v="Lagerpalette einschleusen rot                                                                                                   "/>
        <s v="Bestücken rot                                                                                                                   "/>
        <s v="Lagerpalette auschleusen rot                                                                                                    "/>
        <s v="Produktpalette ausschleusen                                                                                                     "/>
      </sharedItems>
    </cacheField>
    <cacheField name="vt_von" numFmtId="164">
      <sharedItems containsSemiMixedTypes="0" containsNonDate="0" containsDate="1" containsString="0" minDate="2017-10-05T18:03:43" maxDate="2017-12-01T19:03:44"/>
    </cacheField>
    <cacheField name="vt_bis" numFmtId="164">
      <sharedItems containsSemiMixedTypes="0" containsNonDate="0" containsDate="1" containsString="0" minDate="2017-10-05T18:03:43" maxDate="2017-12-01T19:03:44"/>
    </cacheField>
    <cacheField name="productive" numFmtId="164">
      <sharedItems containsSemiMixedTypes="0" containsNonDate="0" containsDate="1" containsString="0" minDate="1899-12-30T00:00:00" maxDate="1899-12-31T00:00:00" count="30">
        <d v="1899-12-30T00:00:00"/>
        <d v="1899-12-30T00:00:39"/>
        <d v="1899-12-30T00:00:15"/>
        <d v="1899-12-30T00:00:37"/>
        <d v="1899-12-30T00:00:27"/>
        <d v="1899-12-30T00:00:35"/>
        <d v="1899-12-30T00:00:25"/>
        <d v="1899-12-30T00:00:01"/>
        <d v="1899-12-30T00:00:26"/>
        <d v="1899-12-30T00:00:51"/>
        <d v="1899-12-30T00:00:34"/>
        <d v="1899-12-30T00:00:50"/>
        <d v="1899-12-30T00:00:16"/>
        <d v="1899-12-30T00:00:42"/>
        <d v="1899-12-30T00:00:18"/>
        <d v="1899-12-30T00:00:38"/>
        <d v="1899-12-30T00:00:17"/>
        <d v="1899-12-30T00:00:14"/>
        <d v="1899-12-30T00:00:53"/>
        <d v="1899-12-30T00:00:08"/>
        <d v="1899-12-30T00:00:05"/>
        <d v="1899-12-30T00:00:21"/>
        <d v="1899-12-30T00:00:36"/>
        <d v="1899-12-30T00:00:19"/>
        <d v="1899-12-30T00:00:54"/>
        <d v="1899-12-30T00:00:33"/>
        <d v="1899-12-30T00:00:40"/>
        <d v="1899-12-30T00:00:12"/>
        <d v="1899-12-30T00:00:49"/>
        <d v="1899-12-30T00:00:11"/>
      </sharedItems>
    </cacheField>
    <cacheField name="process time" numFmtId="164">
      <sharedItems containsSemiMixedTypes="0" containsNonDate="0" containsDate="1" containsString="0" minDate="1899-12-30T00:00:00" maxDate="1899-12-31T00:00:00"/>
    </cacheField>
    <cacheField name="Throughput Time" numFmtId="0">
      <sharedItems containsNonDate="0" containsDate="1" containsString="0" containsBlank="1" minDate="1899-12-30T00:00:14" maxDate="1899-12-30T00:04:21" count="17">
        <m/>
        <d v="1899-12-30T00:03:08"/>
        <d v="1899-12-30T00:01:51"/>
        <d v="1899-12-30T00:00:26"/>
        <d v="1899-12-30T00:04:21"/>
        <d v="1899-12-30T00:04:06"/>
        <d v="1899-12-30T00:02:58"/>
        <d v="1899-12-30T00:01:41"/>
        <d v="1899-12-30T00:00:14"/>
        <d v="1899-12-30T00:04:20"/>
        <d v="1899-12-30T00:03:21"/>
        <d v="1899-12-30T00:03:10"/>
        <d v="1899-12-30T00:01:40"/>
        <d v="1899-12-30T00:03:11"/>
        <d v="1899-12-30T00:03:51"/>
        <d v="1899-12-30T00:03:01"/>
        <d v="1899-12-30T00:03:31"/>
      </sharedItems>
      <fieldGroup par="9" base="7">
        <rangePr groupBy="seconds" startDate="1899-12-30T00:00:14" endDate="1899-12-30T00:04:21"/>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numFmtId="0" databaseField="0">
      <fieldGroup base="7">
        <rangePr groupBy="minutes" startDate="1899-12-30T00:00:14" endDate="1899-12-30T00:04:21"/>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7">
        <rangePr groupBy="hours" startDate="1899-12-30T00:00:14" endDate="1899-12-30T00:04:21"/>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
  <r>
    <x v="0"/>
    <s v="Lager"/>
    <x v="0"/>
    <d v="2017-10-05T18:03:43"/>
    <d v="2017-10-05T18:03:43"/>
    <x v="0"/>
    <d v="1899-12-30T00:00:00"/>
    <x v="0"/>
  </r>
  <r>
    <x v="0"/>
    <s v="Lager"/>
    <x v="0"/>
    <d v="2017-10-05T18:03:53"/>
    <d v="2017-10-05T18:03:53"/>
    <x v="0"/>
    <d v="1899-12-30T00:00:10"/>
    <x v="0"/>
  </r>
  <r>
    <x v="0"/>
    <s v="Lager"/>
    <x v="0"/>
    <d v="2017-10-05T18:04:03"/>
    <d v="2017-10-05T18:04:03"/>
    <x v="0"/>
    <d v="1899-12-30T00:00:20"/>
    <x v="0"/>
  </r>
  <r>
    <x v="0"/>
    <s v="Lager"/>
    <x v="0"/>
    <d v="2017-10-05T18:04:13"/>
    <d v="2017-10-05T18:04:13"/>
    <x v="0"/>
    <d v="1899-12-30T00:00:30"/>
    <x v="0"/>
  </r>
  <r>
    <x v="0"/>
    <s v="Lager"/>
    <x v="0"/>
    <d v="2017-10-05T18:04:23"/>
    <d v="2017-10-05T18:04:23"/>
    <x v="0"/>
    <d v="1899-12-30T00:00:40"/>
    <x v="0"/>
  </r>
  <r>
    <x v="0"/>
    <s v="Transport"/>
    <x v="0"/>
    <d v="2017-10-05T18:04:40"/>
    <d v="2017-10-05T18:05:19"/>
    <x v="1"/>
    <d v="1899-12-30T00:01:36"/>
    <x v="0"/>
  </r>
  <r>
    <x v="0"/>
    <s v="EA"/>
    <x v="0"/>
    <d v="2017-10-05T18:05:21"/>
    <d v="2017-10-05T18:05:36"/>
    <x v="2"/>
    <d v="1899-12-30T00:01:53"/>
    <x v="0"/>
  </r>
  <r>
    <x v="0"/>
    <s v="Transport"/>
    <x v="0"/>
    <d v="2017-10-05T18:05:41"/>
    <d v="2017-10-05T18:06:18"/>
    <x v="3"/>
    <d v="1899-12-30T00:02:35"/>
    <x v="0"/>
  </r>
  <r>
    <x v="0"/>
    <s v="Roboter"/>
    <x v="0"/>
    <d v="2017-10-05T18:06:21"/>
    <d v="2017-10-05T18:06:48"/>
    <x v="4"/>
    <d v="1899-12-30T00:03:05"/>
    <x v="0"/>
  </r>
  <r>
    <x v="0"/>
    <s v="Transport"/>
    <x v="0"/>
    <d v="2017-10-05T18:06:51"/>
    <d v="2017-10-05T18:06:51"/>
    <x v="0"/>
    <d v="1899-12-30T00:03:08"/>
    <x v="1"/>
  </r>
  <r>
    <x v="0"/>
    <s v="Transport"/>
    <x v="1"/>
    <d v="2017-10-05T18:07:01"/>
    <d v="2017-10-05T18:07:36"/>
    <x v="5"/>
    <d v="1899-12-30T00:03:53"/>
    <x v="0"/>
  </r>
  <r>
    <x v="0"/>
    <s v="Lager"/>
    <x v="1"/>
    <d v="2017-10-05T18:07:41"/>
    <d v="2017-10-05T18:07:56"/>
    <x v="2"/>
    <d v="1899-12-30T00:04:13"/>
    <x v="0"/>
  </r>
  <r>
    <x v="0"/>
    <s v="Transport"/>
    <x v="1"/>
    <d v="2017-10-05T18:08:01"/>
    <d v="2017-10-05T18:08:16"/>
    <x v="2"/>
    <d v="1899-12-30T00:04:33"/>
    <x v="0"/>
  </r>
  <r>
    <x v="0"/>
    <s v="Roboter"/>
    <x v="1"/>
    <d v="2017-10-05T18:08:21"/>
    <d v="2017-10-05T18:08:46"/>
    <x v="6"/>
    <d v="1899-12-30T00:05:03"/>
    <x v="0"/>
  </r>
  <r>
    <x v="0"/>
    <s v="Transport"/>
    <x v="1"/>
    <d v="2017-10-05T18:08:51"/>
    <d v="2017-10-05T18:08:52"/>
    <x v="7"/>
    <d v="1899-12-30T00:05:09"/>
    <x v="2"/>
  </r>
  <r>
    <x v="0"/>
    <s v="Roboter"/>
    <x v="2"/>
    <d v="2017-10-05T18:09:02"/>
    <d v="2017-10-05T18:09:28"/>
    <x v="8"/>
    <d v="1899-12-30T00:05:45"/>
    <x v="3"/>
  </r>
  <r>
    <x v="0"/>
    <s v="Transport"/>
    <x v="3"/>
    <d v="2017-10-05T18:10:01"/>
    <d v="2017-10-05T18:10:52"/>
    <x v="9"/>
    <d v="1899-12-30T00:07:09"/>
    <x v="0"/>
  </r>
  <r>
    <x v="0"/>
    <s v="Roboter"/>
    <x v="3"/>
    <d v="2017-10-05T18:11:01"/>
    <d v="2017-10-05T18:11:35"/>
    <x v="10"/>
    <d v="1899-12-30T00:07:52"/>
    <x v="0"/>
  </r>
  <r>
    <x v="0"/>
    <s v="Lager"/>
    <x v="3"/>
    <d v="2017-10-05T18:12:01"/>
    <d v="2017-10-05T18:12:01"/>
    <x v="0"/>
    <d v="1899-12-30T00:08:18"/>
    <x v="0"/>
  </r>
  <r>
    <x v="0"/>
    <s v="Transport"/>
    <x v="3"/>
    <d v="2017-10-05T18:13:01"/>
    <d v="2017-10-05T18:13:51"/>
    <x v="11"/>
    <d v="1899-12-30T00:10:08"/>
    <x v="0"/>
  </r>
  <r>
    <x v="0"/>
    <s v="Lager"/>
    <x v="3"/>
    <d v="2017-10-05T18:14:01"/>
    <d v="2017-10-05T18:14:17"/>
    <x v="12"/>
    <d v="1899-12-30T00:10:34"/>
    <x v="0"/>
  </r>
  <r>
    <x v="0"/>
    <s v="Transport"/>
    <x v="3"/>
    <d v="2017-10-05T18:14:21"/>
    <d v="2017-10-05T18:14:22"/>
    <x v="7"/>
    <d v="1899-12-30T00:10:39"/>
    <x v="4"/>
  </r>
  <r>
    <x v="0"/>
    <s v="Transport"/>
    <x v="4"/>
    <d v="2017-10-05T18:16:01"/>
    <d v="2017-10-05T18:16:52"/>
    <x v="9"/>
    <d v="1899-12-30T00:13:09"/>
    <x v="0"/>
  </r>
  <r>
    <x v="0"/>
    <s v="Roboter"/>
    <x v="4"/>
    <d v="2017-10-05T18:17:01"/>
    <d v="2017-10-05T18:17:35"/>
    <x v="10"/>
    <d v="1899-12-30T00:13:52"/>
    <x v="0"/>
  </r>
  <r>
    <x v="0"/>
    <s v="Transport"/>
    <x v="4"/>
    <d v="2017-10-05T18:17:11"/>
    <d v="2017-10-05T18:17:53"/>
    <x v="13"/>
    <d v="1899-12-30T00:14:10"/>
    <x v="0"/>
  </r>
  <r>
    <x v="0"/>
    <s v="EA"/>
    <x v="4"/>
    <d v="2017-10-05T18:17:55"/>
    <d v="2017-10-05T18:18:13"/>
    <x v="14"/>
    <d v="1899-12-30T00:14:30"/>
    <x v="0"/>
  </r>
  <r>
    <x v="0"/>
    <s v="Transport"/>
    <x v="4"/>
    <d v="2017-10-05T18:18:21"/>
    <d v="2017-10-05T18:19:12"/>
    <x v="9"/>
    <d v="1899-12-30T00:15:29"/>
    <x v="0"/>
  </r>
  <r>
    <x v="0"/>
    <s v="Lager"/>
    <x v="4"/>
    <d v="2017-10-05T18:19:27"/>
    <d v="2017-10-05T18:19:27"/>
    <x v="0"/>
    <d v="1899-12-30T00:15:44"/>
    <x v="0"/>
  </r>
  <r>
    <x v="0"/>
    <s v="Lager"/>
    <x v="4"/>
    <d v="2017-10-05T18:19:37"/>
    <d v="2017-10-05T18:19:37"/>
    <x v="0"/>
    <d v="1899-12-30T00:15:54"/>
    <x v="0"/>
  </r>
  <r>
    <x v="0"/>
    <s v="Lager"/>
    <x v="4"/>
    <d v="2017-10-05T18:19:47"/>
    <d v="2017-10-05T18:19:47"/>
    <x v="0"/>
    <d v="1899-12-30T00:16:04"/>
    <x v="0"/>
  </r>
  <r>
    <x v="0"/>
    <s v="Lager"/>
    <x v="4"/>
    <d v="2017-10-05T18:19:57"/>
    <d v="2017-10-05T18:19:57"/>
    <x v="0"/>
    <d v="1899-12-30T00:16:14"/>
    <x v="0"/>
  </r>
  <r>
    <x v="0"/>
    <s v="Lager"/>
    <x v="4"/>
    <d v="2017-10-05T18:20:07"/>
    <d v="2017-10-05T18:20:07"/>
    <x v="0"/>
    <d v="1899-12-30T00:16:24"/>
    <x v="5"/>
  </r>
  <r>
    <x v="1"/>
    <s v="Lager"/>
    <x v="0"/>
    <d v="2017-10-12T17:30:18"/>
    <d v="2017-10-12T17:30:18"/>
    <x v="0"/>
    <d v="1899-12-30T00:00:00"/>
    <x v="0"/>
  </r>
  <r>
    <x v="1"/>
    <s v="Lager"/>
    <x v="0"/>
    <d v="2017-10-12T17:30:28"/>
    <d v="2017-10-12T17:30:28"/>
    <x v="0"/>
    <d v="1899-12-30T00:00:10"/>
    <x v="0"/>
  </r>
  <r>
    <x v="1"/>
    <s v="Lager"/>
    <x v="0"/>
    <d v="2017-10-12T17:30:38"/>
    <d v="2017-10-12T17:30:39"/>
    <x v="7"/>
    <d v="1899-12-30T00:00:21"/>
    <x v="0"/>
  </r>
  <r>
    <x v="1"/>
    <s v="Lager"/>
    <x v="0"/>
    <d v="2017-10-12T17:30:49"/>
    <d v="2017-10-12T17:30:49"/>
    <x v="0"/>
    <d v="1899-12-30T00:00:31"/>
    <x v="0"/>
  </r>
  <r>
    <x v="1"/>
    <s v="Lager"/>
    <x v="0"/>
    <d v="2017-10-12T17:30:59"/>
    <d v="2017-10-12T17:30:59"/>
    <x v="0"/>
    <d v="1899-12-30T00:00:41"/>
    <x v="0"/>
  </r>
  <r>
    <x v="1"/>
    <s v="Transport"/>
    <x v="0"/>
    <d v="2017-10-12T17:31:16"/>
    <d v="2017-10-12T17:31:54"/>
    <x v="15"/>
    <d v="1899-12-30T00:01:36"/>
    <x v="0"/>
  </r>
  <r>
    <x v="1"/>
    <s v="EA"/>
    <x v="0"/>
    <d v="2017-10-12T17:31:56"/>
    <d v="2017-10-12T17:32:13"/>
    <x v="16"/>
    <d v="1899-12-30T00:01:55"/>
    <x v="0"/>
  </r>
  <r>
    <x v="1"/>
    <s v="Transport"/>
    <x v="0"/>
    <d v="2017-10-12T17:32:16"/>
    <d v="2017-10-12T17:32:53"/>
    <x v="3"/>
    <d v="1899-12-30T00:02:35"/>
    <x v="0"/>
  </r>
  <r>
    <x v="1"/>
    <s v="Roboter"/>
    <x v="0"/>
    <d v="2017-10-12T17:32:56"/>
    <d v="2017-10-12T17:33:12"/>
    <x v="12"/>
    <d v="1899-12-30T00:02:54"/>
    <x v="0"/>
  </r>
  <r>
    <x v="1"/>
    <s v="Transport"/>
    <x v="0"/>
    <d v="2017-10-12T17:33:16"/>
    <d v="2017-10-12T17:33:16"/>
    <x v="0"/>
    <d v="1899-12-30T00:02:58"/>
    <x v="6"/>
  </r>
  <r>
    <x v="1"/>
    <s v="Transport"/>
    <x v="1"/>
    <d v="2017-10-12T17:33:26"/>
    <d v="2017-10-12T17:34:01"/>
    <x v="5"/>
    <d v="1899-12-30T00:03:43"/>
    <x v="0"/>
  </r>
  <r>
    <x v="1"/>
    <s v="Lager"/>
    <x v="1"/>
    <d v="2017-10-12T17:34:07"/>
    <d v="2017-10-12T17:34:21"/>
    <x v="17"/>
    <d v="1899-12-30T00:04:03"/>
    <x v="0"/>
  </r>
  <r>
    <x v="1"/>
    <s v="Transport"/>
    <x v="1"/>
    <d v="2017-10-12T17:34:27"/>
    <d v="2017-10-12T17:34:41"/>
    <x v="17"/>
    <d v="1899-12-30T00:04:23"/>
    <x v="0"/>
  </r>
  <r>
    <x v="1"/>
    <s v="Roboter"/>
    <x v="1"/>
    <d v="2017-10-12T17:34:47"/>
    <d v="2017-10-12T17:35:04"/>
    <x v="16"/>
    <d v="1899-12-30T00:04:46"/>
    <x v="0"/>
  </r>
  <r>
    <x v="1"/>
    <s v="Transport"/>
    <x v="1"/>
    <d v="2017-10-12T17:35:07"/>
    <d v="2017-10-12T17:35:07"/>
    <x v="0"/>
    <d v="1899-12-30T00:04:49"/>
    <x v="7"/>
  </r>
  <r>
    <x v="1"/>
    <s v="Roboter"/>
    <x v="2"/>
    <d v="2017-10-12T17:35:17"/>
    <d v="2017-10-12T17:35:31"/>
    <x v="17"/>
    <d v="1899-12-30T00:05:13"/>
    <x v="8"/>
  </r>
  <r>
    <x v="1"/>
    <s v="Transport"/>
    <x v="3"/>
    <d v="2017-10-12T17:36:17"/>
    <d v="2017-10-12T17:37:08"/>
    <x v="9"/>
    <d v="1899-12-30T00:06:50"/>
    <x v="0"/>
  </r>
  <r>
    <x v="1"/>
    <s v="Roboter"/>
    <x v="3"/>
    <d v="2017-10-12T17:37:17"/>
    <d v="2017-10-12T17:37:35"/>
    <x v="14"/>
    <d v="1899-12-30T00:07:17"/>
    <x v="0"/>
  </r>
  <r>
    <x v="1"/>
    <s v="Lager"/>
    <x v="3"/>
    <d v="2017-10-12T17:38:17"/>
    <d v="2017-10-12T17:38:17"/>
    <x v="0"/>
    <d v="1899-12-30T00:07:59"/>
    <x v="0"/>
  </r>
  <r>
    <x v="1"/>
    <s v="Transport"/>
    <x v="3"/>
    <d v="2017-10-12T17:39:17"/>
    <d v="2017-10-12T17:40:07"/>
    <x v="11"/>
    <d v="1899-12-30T00:09:49"/>
    <x v="0"/>
  </r>
  <r>
    <x v="1"/>
    <s v="Lager"/>
    <x v="3"/>
    <d v="2017-10-12T17:40:17"/>
    <d v="2017-10-12T17:40:32"/>
    <x v="2"/>
    <d v="1899-12-30T00:10:14"/>
    <x v="0"/>
  </r>
  <r>
    <x v="1"/>
    <s v="Transport"/>
    <x v="3"/>
    <d v="2017-10-12T17:40:37"/>
    <d v="2017-10-12T17:40:37"/>
    <x v="0"/>
    <d v="1899-12-30T00:10:19"/>
    <x v="9"/>
  </r>
  <r>
    <x v="1"/>
    <s v="Transport"/>
    <x v="4"/>
    <d v="2017-10-12T17:42:17"/>
    <d v="2017-10-12T17:43:07"/>
    <x v="11"/>
    <d v="1899-12-30T00:12:49"/>
    <x v="0"/>
  </r>
  <r>
    <x v="1"/>
    <s v="Roboter"/>
    <x v="4"/>
    <d v="2017-10-12T17:43:17"/>
    <d v="2017-10-12T17:43:31"/>
    <x v="17"/>
    <d v="1899-12-30T00:13:13"/>
    <x v="0"/>
  </r>
  <r>
    <x v="1"/>
    <s v="Transport"/>
    <x v="4"/>
    <d v="2017-10-12T17:43:37"/>
    <d v="2017-10-12T17:44:30"/>
    <x v="18"/>
    <d v="1899-12-30T00:14:12"/>
    <x v="0"/>
  </r>
  <r>
    <x v="1"/>
    <s v="EA"/>
    <x v="4"/>
    <d v="2017-10-12T17:44:37"/>
    <d v="2017-10-12T17:44:45"/>
    <x v="19"/>
    <d v="1899-12-30T00:14:27"/>
    <x v="0"/>
  </r>
  <r>
    <x v="1"/>
    <s v="Transport"/>
    <x v="4"/>
    <d v="2017-10-12T17:44:47"/>
    <d v="2017-10-12T17:44:47"/>
    <x v="0"/>
    <d v="1899-12-30T00:14:29"/>
    <x v="0"/>
  </r>
  <r>
    <x v="1"/>
    <s v="Lager"/>
    <x v="4"/>
    <d v="2017-10-12T17:44:57"/>
    <d v="2017-10-12T17:44:57"/>
    <x v="0"/>
    <d v="1899-12-30T00:14:39"/>
    <x v="0"/>
  </r>
  <r>
    <x v="1"/>
    <s v="Lager"/>
    <x v="4"/>
    <d v="2017-10-12T17:45:07"/>
    <d v="2017-10-12T17:45:07"/>
    <x v="0"/>
    <d v="1899-12-30T00:14:49"/>
    <x v="0"/>
  </r>
  <r>
    <x v="1"/>
    <s v="Lager"/>
    <x v="4"/>
    <d v="2017-10-12T17:45:17"/>
    <d v="2017-10-12T17:45:17"/>
    <x v="0"/>
    <d v="1899-12-30T00:14:59"/>
    <x v="0"/>
  </r>
  <r>
    <x v="1"/>
    <s v="Lager"/>
    <x v="4"/>
    <d v="2017-10-12T17:45:27"/>
    <d v="2017-10-12T17:45:27"/>
    <x v="0"/>
    <d v="1899-12-30T00:15:09"/>
    <x v="0"/>
  </r>
  <r>
    <x v="1"/>
    <s v="Lager"/>
    <x v="4"/>
    <d v="2017-10-12T17:45:37"/>
    <d v="2017-10-12T17:45:38"/>
    <x v="7"/>
    <d v="1899-12-30T00:15:20"/>
    <x v="10"/>
  </r>
  <r>
    <x v="2"/>
    <s v="Lager"/>
    <x v="0"/>
    <d v="2017-10-12T17:51:57"/>
    <d v="2017-10-12T17:51:57"/>
    <x v="0"/>
    <d v="1899-12-30T00:00:00"/>
    <x v="0"/>
  </r>
  <r>
    <x v="2"/>
    <s v="Lager"/>
    <x v="0"/>
    <d v="2017-10-12T17:52:07"/>
    <d v="2017-10-12T17:52:07"/>
    <x v="0"/>
    <d v="1899-12-30T00:00:10"/>
    <x v="0"/>
  </r>
  <r>
    <x v="2"/>
    <s v="Lager"/>
    <x v="0"/>
    <d v="2017-10-12T17:52:17"/>
    <d v="2017-10-12T17:52:17"/>
    <x v="0"/>
    <d v="1899-12-30T00:00:20"/>
    <x v="0"/>
  </r>
  <r>
    <x v="2"/>
    <s v="Lager"/>
    <x v="0"/>
    <d v="2017-10-12T17:52:27"/>
    <d v="2017-10-12T17:52:27"/>
    <x v="0"/>
    <d v="1899-12-30T00:00:30"/>
    <x v="0"/>
  </r>
  <r>
    <x v="2"/>
    <s v="Lager"/>
    <x v="0"/>
    <d v="2017-10-12T17:52:37"/>
    <d v="2017-10-12T17:52:37"/>
    <x v="0"/>
    <d v="1899-12-30T00:00:40"/>
    <x v="0"/>
  </r>
  <r>
    <x v="2"/>
    <s v="Transport"/>
    <x v="0"/>
    <d v="2017-10-12T17:52:56"/>
    <d v="2017-10-12T17:53:35"/>
    <x v="1"/>
    <d v="1899-12-30T00:01:38"/>
    <x v="0"/>
  </r>
  <r>
    <x v="2"/>
    <s v="EA"/>
    <x v="0"/>
    <d v="2017-10-12T17:53:36"/>
    <d v="2017-10-12T17:54:01"/>
    <x v="6"/>
    <d v="1899-12-30T00:02:04"/>
    <x v="0"/>
  </r>
  <r>
    <x v="2"/>
    <s v="Transport"/>
    <x v="0"/>
    <d v="2017-10-12T17:54:06"/>
    <d v="2017-10-12T17:54:44"/>
    <x v="15"/>
    <d v="1899-12-30T00:02:47"/>
    <x v="0"/>
  </r>
  <r>
    <x v="2"/>
    <s v="Roboter"/>
    <x v="0"/>
    <d v="2017-10-12T17:54:46"/>
    <d v="2017-10-12T17:55:01"/>
    <x v="2"/>
    <d v="1899-12-30T00:03:04"/>
    <x v="0"/>
  </r>
  <r>
    <x v="2"/>
    <s v="Transport"/>
    <x v="0"/>
    <d v="2017-10-12T17:55:06"/>
    <d v="2017-10-12T17:55:07"/>
    <x v="7"/>
    <d v="1899-12-30T00:03:10"/>
    <x v="11"/>
  </r>
  <r>
    <x v="2"/>
    <s v="Transport"/>
    <x v="1"/>
    <d v="2017-10-12T17:55:17"/>
    <d v="2017-10-12T17:55:51"/>
    <x v="10"/>
    <d v="1899-12-30T00:03:54"/>
    <x v="0"/>
  </r>
  <r>
    <x v="2"/>
    <s v="Lager"/>
    <x v="1"/>
    <d v="2017-10-12T17:55:57"/>
    <d v="2017-10-12T17:56:11"/>
    <x v="17"/>
    <d v="1899-12-30T00:04:14"/>
    <x v="0"/>
  </r>
  <r>
    <x v="2"/>
    <s v="Transport"/>
    <x v="1"/>
    <d v="2017-10-12T17:56:17"/>
    <d v="2017-10-12T17:56:31"/>
    <x v="17"/>
    <d v="1899-12-30T00:04:34"/>
    <x v="0"/>
  </r>
  <r>
    <x v="2"/>
    <s v="Roboter"/>
    <x v="1"/>
    <d v="2017-10-12T17:56:37"/>
    <d v="2017-10-12T17:56:54"/>
    <x v="16"/>
    <d v="1899-12-30T00:04:57"/>
    <x v="0"/>
  </r>
  <r>
    <x v="2"/>
    <s v="Transport"/>
    <x v="1"/>
    <d v="2017-10-12T17:56:57"/>
    <d v="2017-10-12T17:56:57"/>
    <x v="0"/>
    <d v="1899-12-30T00:05:00"/>
    <x v="12"/>
  </r>
  <r>
    <x v="2"/>
    <s v="Roboter"/>
    <x v="2"/>
    <d v="2017-10-12T17:57:07"/>
    <d v="2017-10-12T17:57:21"/>
    <x v="17"/>
    <d v="1899-12-30T00:05:24"/>
    <x v="8"/>
  </r>
  <r>
    <x v="2"/>
    <s v="Transport"/>
    <x v="3"/>
    <d v="2017-10-12T17:58:07"/>
    <d v="2017-10-12T17:58:57"/>
    <x v="11"/>
    <d v="1899-12-30T00:07:00"/>
    <x v="0"/>
  </r>
  <r>
    <x v="2"/>
    <s v="Roboter"/>
    <x v="3"/>
    <d v="2017-10-12T17:59:07"/>
    <d v="2017-10-12T17:59:25"/>
    <x v="14"/>
    <d v="1899-12-30T00:07:28"/>
    <x v="0"/>
  </r>
  <r>
    <x v="2"/>
    <s v="Lager"/>
    <x v="3"/>
    <d v="2017-10-12T18:00:07"/>
    <d v="2017-10-12T18:00:07"/>
    <x v="0"/>
    <d v="1899-12-30T00:08:10"/>
    <x v="0"/>
  </r>
  <r>
    <x v="2"/>
    <s v="Transport"/>
    <x v="3"/>
    <d v="2017-10-12T18:01:07"/>
    <d v="2017-10-12T18:01:57"/>
    <x v="11"/>
    <d v="1899-12-30T00:10:00"/>
    <x v="0"/>
  </r>
  <r>
    <x v="2"/>
    <s v="Lager"/>
    <x v="3"/>
    <d v="2017-10-12T18:02:07"/>
    <d v="2017-10-12T18:02:22"/>
    <x v="2"/>
    <d v="1899-12-30T00:10:25"/>
    <x v="0"/>
  </r>
  <r>
    <x v="2"/>
    <s v="Transport"/>
    <x v="3"/>
    <d v="2017-10-12T18:02:27"/>
    <d v="2017-10-12T18:02:27"/>
    <x v="0"/>
    <d v="1899-12-30T00:10:30"/>
    <x v="9"/>
  </r>
  <r>
    <x v="2"/>
    <s v="Transport"/>
    <x v="4"/>
    <d v="2017-10-12T18:04:07"/>
    <d v="2017-10-12T18:04:58"/>
    <x v="9"/>
    <d v="1899-12-30T00:13:01"/>
    <x v="0"/>
  </r>
  <r>
    <x v="2"/>
    <s v="Roboter"/>
    <x v="4"/>
    <d v="2017-10-12T18:05:07"/>
    <d v="2017-10-12T18:05:21"/>
    <x v="17"/>
    <d v="1899-12-30T00:13:24"/>
    <x v="0"/>
  </r>
  <r>
    <x v="2"/>
    <s v="Transport"/>
    <x v="4"/>
    <d v="2017-10-12T18:05:27"/>
    <d v="2017-10-12T18:06:20"/>
    <x v="18"/>
    <d v="1899-12-30T00:14:23"/>
    <x v="0"/>
  </r>
  <r>
    <x v="2"/>
    <s v="EA"/>
    <x v="4"/>
    <d v="2017-10-12T18:06:27"/>
    <d v="2017-10-12T18:06:32"/>
    <x v="20"/>
    <d v="1899-12-30T00:14:35"/>
    <x v="0"/>
  </r>
  <r>
    <x v="2"/>
    <s v="Transport"/>
    <x v="4"/>
    <d v="2017-10-12T18:06:37"/>
    <d v="2017-10-12T18:06:38"/>
    <x v="7"/>
    <d v="1899-12-30T00:14:41"/>
    <x v="0"/>
  </r>
  <r>
    <x v="2"/>
    <s v="Lager"/>
    <x v="4"/>
    <d v="2017-10-12T18:06:47"/>
    <d v="2017-10-12T18:06:47"/>
    <x v="0"/>
    <d v="1899-12-30T00:14:50"/>
    <x v="0"/>
  </r>
  <r>
    <x v="2"/>
    <s v="Lager"/>
    <x v="4"/>
    <d v="2017-10-12T18:06:57"/>
    <d v="2017-10-12T18:06:57"/>
    <x v="0"/>
    <d v="1899-12-30T00:15:00"/>
    <x v="0"/>
  </r>
  <r>
    <x v="2"/>
    <s v="Lager"/>
    <x v="4"/>
    <d v="2017-10-12T18:07:07"/>
    <d v="2017-10-12T18:07:07"/>
    <x v="0"/>
    <d v="1899-12-30T00:15:10"/>
    <x v="0"/>
  </r>
  <r>
    <x v="2"/>
    <s v="Lager"/>
    <x v="4"/>
    <d v="2017-10-12T18:07:18"/>
    <d v="2017-10-12T18:07:18"/>
    <x v="0"/>
    <d v="1899-12-30T00:15:21"/>
    <x v="0"/>
  </r>
  <r>
    <x v="2"/>
    <s v="Lager"/>
    <x v="4"/>
    <d v="2017-10-12T18:07:28"/>
    <d v="2017-10-12T18:07:28"/>
    <x v="0"/>
    <d v="1899-12-30T00:15:31"/>
    <x v="10"/>
  </r>
  <r>
    <x v="3"/>
    <s v="Lager"/>
    <x v="0"/>
    <d v="2017-10-12T18:10:50"/>
    <d v="2017-10-12T18:10:50"/>
    <x v="0"/>
    <d v="1899-12-30T00:00:00"/>
    <x v="0"/>
  </r>
  <r>
    <x v="3"/>
    <s v="Lager"/>
    <x v="0"/>
    <d v="2017-10-12T18:11:00"/>
    <d v="2017-10-12T18:11:00"/>
    <x v="0"/>
    <d v="1899-12-30T00:00:10"/>
    <x v="0"/>
  </r>
  <r>
    <x v="3"/>
    <s v="Lager"/>
    <x v="0"/>
    <d v="2017-10-12T18:11:10"/>
    <d v="2017-10-12T18:11:10"/>
    <x v="0"/>
    <d v="1899-12-30T00:00:20"/>
    <x v="0"/>
  </r>
  <r>
    <x v="3"/>
    <s v="Lager"/>
    <x v="0"/>
    <d v="2017-10-12T18:11:20"/>
    <d v="2017-10-12T18:11:20"/>
    <x v="0"/>
    <d v="1899-12-30T00:00:30"/>
    <x v="0"/>
  </r>
  <r>
    <x v="3"/>
    <s v="Lager"/>
    <x v="0"/>
    <d v="2017-10-12T18:11:30"/>
    <d v="2017-10-12T18:11:30"/>
    <x v="0"/>
    <d v="1899-12-30T00:00:40"/>
    <x v="0"/>
  </r>
  <r>
    <x v="3"/>
    <s v="Transport"/>
    <x v="0"/>
    <d v="2017-10-12T18:11:50"/>
    <d v="2017-10-12T18:12:29"/>
    <x v="1"/>
    <d v="1899-12-30T00:01:39"/>
    <x v="0"/>
  </r>
  <r>
    <x v="3"/>
    <s v="EA"/>
    <x v="0"/>
    <d v="2017-10-12T18:12:31"/>
    <d v="2017-10-12T18:12:52"/>
    <x v="21"/>
    <d v="1899-12-30T00:02:02"/>
    <x v="0"/>
  </r>
  <r>
    <x v="3"/>
    <s v="Transport"/>
    <x v="0"/>
    <d v="2017-10-12T18:13:01"/>
    <d v="2017-10-12T18:13:38"/>
    <x v="3"/>
    <d v="1899-12-30T00:02:48"/>
    <x v="0"/>
  </r>
  <r>
    <x v="3"/>
    <s v="Roboter"/>
    <x v="0"/>
    <d v="2017-10-12T18:13:41"/>
    <d v="2017-10-12T18:13:55"/>
    <x v="17"/>
    <d v="1899-12-30T00:03:05"/>
    <x v="0"/>
  </r>
  <r>
    <x v="3"/>
    <s v="Transport"/>
    <x v="0"/>
    <d v="2017-10-12T18:14:01"/>
    <d v="2017-10-12T18:14:01"/>
    <x v="0"/>
    <d v="1899-12-30T00:03:11"/>
    <x v="13"/>
  </r>
  <r>
    <x v="3"/>
    <s v="Transport"/>
    <x v="1"/>
    <d v="2017-10-12T18:14:11"/>
    <d v="2017-10-12T18:14:47"/>
    <x v="22"/>
    <d v="1899-12-30T00:03:57"/>
    <x v="0"/>
  </r>
  <r>
    <x v="3"/>
    <s v="Lager"/>
    <x v="1"/>
    <d v="2017-10-12T18:14:51"/>
    <d v="2017-10-12T18:15:06"/>
    <x v="2"/>
    <d v="1899-12-30T00:04:16"/>
    <x v="0"/>
  </r>
  <r>
    <x v="3"/>
    <s v="Transport"/>
    <x v="1"/>
    <d v="2017-10-12T18:15:11"/>
    <d v="2017-10-12T18:15:26"/>
    <x v="2"/>
    <d v="1899-12-30T00:04:36"/>
    <x v="0"/>
  </r>
  <r>
    <x v="3"/>
    <s v="Roboter"/>
    <x v="1"/>
    <d v="2017-10-12T18:15:31"/>
    <d v="2017-10-12T18:15:48"/>
    <x v="16"/>
    <d v="1899-12-30T00:04:58"/>
    <x v="0"/>
  </r>
  <r>
    <x v="3"/>
    <s v="Transport"/>
    <x v="1"/>
    <d v="2017-10-12T18:15:51"/>
    <d v="2017-10-12T18:15:52"/>
    <x v="7"/>
    <d v="1899-12-30T00:05:02"/>
    <x v="7"/>
  </r>
  <r>
    <x v="3"/>
    <s v="Roboter"/>
    <x v="2"/>
    <d v="2017-10-12T18:16:02"/>
    <d v="2017-10-12T18:16:16"/>
    <x v="17"/>
    <d v="1899-12-30T00:05:26"/>
    <x v="8"/>
  </r>
  <r>
    <x v="3"/>
    <s v="Transport"/>
    <x v="3"/>
    <d v="2017-10-12T18:17:02"/>
    <d v="2017-10-12T18:17:52"/>
    <x v="11"/>
    <d v="1899-12-30T00:07:02"/>
    <x v="0"/>
  </r>
  <r>
    <x v="3"/>
    <s v="Roboter"/>
    <x v="3"/>
    <d v="2017-10-12T18:18:02"/>
    <d v="2017-10-12T18:18:21"/>
    <x v="23"/>
    <d v="1899-12-30T00:07:31"/>
    <x v="0"/>
  </r>
  <r>
    <x v="3"/>
    <s v="Lager"/>
    <x v="3"/>
    <d v="2017-10-12T18:19:02"/>
    <d v="2017-10-12T18:19:02"/>
    <x v="0"/>
    <d v="1899-12-30T00:08:12"/>
    <x v="0"/>
  </r>
  <r>
    <x v="3"/>
    <s v="Transport"/>
    <x v="3"/>
    <d v="2017-10-12T18:20:02"/>
    <d v="2017-10-12T18:20:52"/>
    <x v="11"/>
    <d v="1899-12-30T00:10:02"/>
    <x v="0"/>
  </r>
  <r>
    <x v="3"/>
    <s v="Lager"/>
    <x v="3"/>
    <d v="2017-10-12T18:21:02"/>
    <d v="2017-10-12T18:21:18"/>
    <x v="12"/>
    <d v="1899-12-30T00:10:28"/>
    <x v="0"/>
  </r>
  <r>
    <x v="3"/>
    <s v="Transport"/>
    <x v="3"/>
    <d v="2017-10-12T18:21:22"/>
    <d v="2017-10-12T18:21:23"/>
    <x v="7"/>
    <d v="1899-12-30T00:10:33"/>
    <x v="4"/>
  </r>
  <r>
    <x v="3"/>
    <s v="Transport"/>
    <x v="4"/>
    <d v="2017-10-12T18:23:02"/>
    <d v="2017-10-12T18:23:52"/>
    <x v="11"/>
    <d v="1899-12-30T00:13:02"/>
    <x v="0"/>
  </r>
  <r>
    <x v="3"/>
    <s v="Roboter"/>
    <x v="4"/>
    <d v="2017-10-12T18:24:02"/>
    <d v="2017-10-12T18:24:17"/>
    <x v="2"/>
    <d v="1899-12-30T00:13:27"/>
    <x v="0"/>
  </r>
  <r>
    <x v="3"/>
    <s v="Transport"/>
    <x v="4"/>
    <d v="2017-10-12T18:24:22"/>
    <d v="2017-10-12T18:25:16"/>
    <x v="24"/>
    <d v="1899-12-30T00:14:26"/>
    <x v="0"/>
  </r>
  <r>
    <x v="3"/>
    <s v="EA"/>
    <x v="4"/>
    <d v="2017-10-12T18:25:23"/>
    <d v="2017-10-12T18:25:56"/>
    <x v="25"/>
    <d v="1899-12-30T00:15:06"/>
    <x v="0"/>
  </r>
  <r>
    <x v="3"/>
    <s v="Transport"/>
    <x v="4"/>
    <d v="2017-10-12T18:26:03"/>
    <d v="2017-10-12T18:26:03"/>
    <x v="0"/>
    <d v="1899-12-30T00:15:13"/>
    <x v="0"/>
  </r>
  <r>
    <x v="3"/>
    <s v="Lager"/>
    <x v="4"/>
    <d v="2017-10-12T18:26:13"/>
    <d v="2017-10-12T18:26:13"/>
    <x v="0"/>
    <d v="1899-12-30T00:15:23"/>
    <x v="0"/>
  </r>
  <r>
    <x v="3"/>
    <s v="Lager"/>
    <x v="4"/>
    <d v="2017-10-12T18:26:23"/>
    <d v="2017-10-12T18:26:23"/>
    <x v="0"/>
    <d v="1899-12-30T00:15:33"/>
    <x v="0"/>
  </r>
  <r>
    <x v="3"/>
    <s v="Lager"/>
    <x v="4"/>
    <d v="2017-10-12T18:26:33"/>
    <d v="2017-10-12T18:26:33"/>
    <x v="0"/>
    <d v="1899-12-30T00:15:43"/>
    <x v="0"/>
  </r>
  <r>
    <x v="3"/>
    <s v="Lager"/>
    <x v="4"/>
    <d v="2017-10-12T18:26:43"/>
    <d v="2017-10-12T18:26:43"/>
    <x v="0"/>
    <d v="1899-12-30T00:15:53"/>
    <x v="0"/>
  </r>
  <r>
    <x v="3"/>
    <s v="Lager"/>
    <x v="4"/>
    <d v="2017-10-12T18:26:53"/>
    <d v="2017-10-12T18:26:53"/>
    <x v="0"/>
    <d v="1899-12-30T00:16:03"/>
    <x v="14"/>
  </r>
  <r>
    <x v="4"/>
    <s v="Lager"/>
    <x v="0"/>
    <d v="2017-10-12T18:29:50"/>
    <d v="2017-10-12T18:29:50"/>
    <x v="0"/>
    <d v="1899-12-30T00:00:00"/>
    <x v="0"/>
  </r>
  <r>
    <x v="4"/>
    <s v="Lager"/>
    <x v="0"/>
    <d v="2017-10-12T18:30:00"/>
    <d v="2017-10-12T18:30:00"/>
    <x v="0"/>
    <d v="1899-12-30T00:00:10"/>
    <x v="0"/>
  </r>
  <r>
    <x v="4"/>
    <s v="Lager"/>
    <x v="0"/>
    <d v="2017-10-12T18:30:10"/>
    <d v="2017-10-12T18:30:10"/>
    <x v="0"/>
    <d v="1899-12-30T00:00:20"/>
    <x v="0"/>
  </r>
  <r>
    <x v="4"/>
    <s v="Lager"/>
    <x v="0"/>
    <d v="2017-10-12T18:30:20"/>
    <d v="2017-10-12T18:30:20"/>
    <x v="0"/>
    <d v="1899-12-30T00:00:30"/>
    <x v="0"/>
  </r>
  <r>
    <x v="4"/>
    <s v="Lager"/>
    <x v="0"/>
    <d v="2017-10-12T18:30:30"/>
    <d v="2017-10-12T18:30:30"/>
    <x v="0"/>
    <d v="1899-12-30T00:00:40"/>
    <x v="0"/>
  </r>
  <r>
    <x v="4"/>
    <s v="Transport"/>
    <x v="0"/>
    <d v="2017-10-12T18:30:51"/>
    <d v="2017-10-12T18:31:29"/>
    <x v="15"/>
    <d v="1899-12-30T00:01:39"/>
    <x v="0"/>
  </r>
  <r>
    <x v="4"/>
    <s v="EA"/>
    <x v="0"/>
    <d v="2017-10-12T18:31:31"/>
    <d v="2017-10-12T18:31:56"/>
    <x v="6"/>
    <d v="1899-12-30T00:02:06"/>
    <x v="0"/>
  </r>
  <r>
    <x v="4"/>
    <s v="Transport"/>
    <x v="0"/>
    <d v="2017-10-12T18:32:01"/>
    <d v="2017-10-12T18:32:38"/>
    <x v="3"/>
    <d v="1899-12-30T00:02:48"/>
    <x v="0"/>
  </r>
  <r>
    <x v="4"/>
    <s v="Roboter"/>
    <x v="0"/>
    <d v="2017-10-12T18:32:41"/>
    <d v="2017-10-12T18:32:55"/>
    <x v="17"/>
    <d v="1899-12-30T00:03:05"/>
    <x v="0"/>
  </r>
  <r>
    <x v="4"/>
    <s v="Transport"/>
    <x v="0"/>
    <d v="2017-10-12T18:33:01"/>
    <d v="2017-10-12T18:33:01"/>
    <x v="0"/>
    <d v="1899-12-30T00:03:11"/>
    <x v="13"/>
  </r>
  <r>
    <x v="4"/>
    <s v="Transport"/>
    <x v="1"/>
    <d v="2017-10-12T18:33:11"/>
    <d v="2017-10-12T18:33:46"/>
    <x v="5"/>
    <d v="1899-12-30T00:03:56"/>
    <x v="0"/>
  </r>
  <r>
    <x v="4"/>
    <s v="Lager"/>
    <x v="1"/>
    <d v="2017-10-12T18:33:51"/>
    <d v="2017-10-12T18:34:06"/>
    <x v="2"/>
    <d v="1899-12-30T00:04:16"/>
    <x v="0"/>
  </r>
  <r>
    <x v="4"/>
    <s v="Transport"/>
    <x v="1"/>
    <d v="2017-10-12T18:34:11"/>
    <d v="2017-10-12T18:34:26"/>
    <x v="2"/>
    <d v="1899-12-30T00:04:36"/>
    <x v="0"/>
  </r>
  <r>
    <x v="4"/>
    <s v="Roboter"/>
    <x v="1"/>
    <d v="2017-10-12T18:34:31"/>
    <d v="2017-10-12T18:34:48"/>
    <x v="16"/>
    <d v="1899-12-30T00:04:58"/>
    <x v="0"/>
  </r>
  <r>
    <x v="4"/>
    <s v="Transport"/>
    <x v="1"/>
    <d v="2017-10-12T18:34:51"/>
    <d v="2017-10-12T18:34:52"/>
    <x v="7"/>
    <d v="1899-12-30T00:05:02"/>
    <x v="7"/>
  </r>
  <r>
    <x v="4"/>
    <s v="Roboter"/>
    <x v="2"/>
    <d v="2017-10-12T18:35:02"/>
    <d v="2017-10-12T18:35:16"/>
    <x v="17"/>
    <d v="1899-12-30T00:05:26"/>
    <x v="8"/>
  </r>
  <r>
    <x v="4"/>
    <s v="Transport"/>
    <x v="3"/>
    <d v="2017-10-12T18:36:02"/>
    <d v="2017-10-12T18:36:52"/>
    <x v="11"/>
    <d v="1899-12-30T00:07:02"/>
    <x v="0"/>
  </r>
  <r>
    <x v="4"/>
    <s v="Roboter"/>
    <x v="3"/>
    <d v="2017-10-12T18:37:02"/>
    <d v="2017-10-12T18:37:21"/>
    <x v="23"/>
    <d v="1899-12-30T00:07:31"/>
    <x v="0"/>
  </r>
  <r>
    <x v="4"/>
    <s v="Lager"/>
    <x v="3"/>
    <d v="2017-10-12T18:38:02"/>
    <d v="2017-10-12T18:38:03"/>
    <x v="7"/>
    <d v="1899-12-30T00:08:13"/>
    <x v="0"/>
  </r>
  <r>
    <x v="4"/>
    <s v="Transport"/>
    <x v="3"/>
    <d v="2017-10-12T18:39:02"/>
    <d v="2017-10-12T18:39:52"/>
    <x v="11"/>
    <d v="1899-12-30T00:10:02"/>
    <x v="0"/>
  </r>
  <r>
    <x v="4"/>
    <s v="Lager"/>
    <x v="3"/>
    <d v="2017-10-12T18:40:02"/>
    <d v="2017-10-12T18:40:18"/>
    <x v="12"/>
    <d v="1899-12-30T00:10:28"/>
    <x v="0"/>
  </r>
  <r>
    <x v="4"/>
    <s v="Transport"/>
    <x v="3"/>
    <d v="2017-10-12T18:40:22"/>
    <d v="2017-10-12T18:40:23"/>
    <x v="7"/>
    <d v="1899-12-30T00:10:33"/>
    <x v="4"/>
  </r>
  <r>
    <x v="4"/>
    <s v="Transport"/>
    <x v="4"/>
    <d v="2017-10-12T18:42:02"/>
    <d v="2017-10-12T18:42:52"/>
    <x v="11"/>
    <d v="1899-12-30T00:13:02"/>
    <x v="0"/>
  </r>
  <r>
    <x v="4"/>
    <s v="Roboter"/>
    <x v="4"/>
    <d v="2017-10-12T18:43:02"/>
    <d v="2017-10-12T18:43:17"/>
    <x v="2"/>
    <d v="1899-12-30T00:13:27"/>
    <x v="0"/>
  </r>
  <r>
    <x v="4"/>
    <s v="Transport"/>
    <x v="4"/>
    <d v="2017-10-12T18:43:23"/>
    <d v="2017-10-12T18:44:16"/>
    <x v="18"/>
    <d v="1899-12-30T00:14:26"/>
    <x v="0"/>
  </r>
  <r>
    <x v="4"/>
    <s v="EA"/>
    <x v="4"/>
    <d v="2017-10-12T18:44:23"/>
    <d v="2017-10-12T18:44:31"/>
    <x v="19"/>
    <d v="1899-12-30T00:14:41"/>
    <x v="0"/>
  </r>
  <r>
    <x v="4"/>
    <s v="Transport"/>
    <x v="4"/>
    <d v="2017-10-12T18:44:33"/>
    <d v="2017-10-12T18:44:33"/>
    <x v="0"/>
    <d v="1899-12-30T00:14:43"/>
    <x v="0"/>
  </r>
  <r>
    <x v="4"/>
    <s v="Lager"/>
    <x v="4"/>
    <d v="2017-10-12T18:44:43"/>
    <d v="2017-10-12T18:44:43"/>
    <x v="0"/>
    <d v="1899-12-30T00:14:53"/>
    <x v="0"/>
  </r>
  <r>
    <x v="4"/>
    <s v="Lager"/>
    <x v="4"/>
    <d v="2017-10-12T18:44:53"/>
    <d v="2017-10-12T18:44:53"/>
    <x v="0"/>
    <d v="1899-12-30T00:15:03"/>
    <x v="0"/>
  </r>
  <r>
    <x v="4"/>
    <s v="Lager"/>
    <x v="4"/>
    <d v="2017-10-12T18:45:03"/>
    <d v="2017-10-12T18:45:03"/>
    <x v="0"/>
    <d v="1899-12-30T00:15:13"/>
    <x v="0"/>
  </r>
  <r>
    <x v="4"/>
    <s v="Lager"/>
    <x v="4"/>
    <d v="2017-10-12T18:45:13"/>
    <d v="2017-10-12T18:45:13"/>
    <x v="0"/>
    <d v="1899-12-30T00:15:23"/>
    <x v="0"/>
  </r>
  <r>
    <x v="4"/>
    <s v="Lager"/>
    <x v="4"/>
    <d v="2017-10-12T18:45:23"/>
    <d v="2017-10-12T18:45:23"/>
    <x v="0"/>
    <d v="1899-12-30T00:15:33"/>
    <x v="10"/>
  </r>
  <r>
    <x v="5"/>
    <s v="Lager"/>
    <x v="0"/>
    <d v="2017-12-01T18:48:12"/>
    <d v="2017-12-01T18:48:12"/>
    <x v="0"/>
    <d v="1899-12-30T00:00:00"/>
    <x v="0"/>
  </r>
  <r>
    <x v="5"/>
    <s v="Lager"/>
    <x v="0"/>
    <d v="2017-12-01T18:48:22"/>
    <d v="2017-12-01T18:48:22"/>
    <x v="0"/>
    <d v="1899-12-30T00:00:10"/>
    <x v="0"/>
  </r>
  <r>
    <x v="5"/>
    <s v="Lager"/>
    <x v="0"/>
    <d v="2017-12-01T18:48:32"/>
    <d v="2017-12-01T18:48:32"/>
    <x v="0"/>
    <d v="1899-12-30T00:00:20"/>
    <x v="0"/>
  </r>
  <r>
    <x v="5"/>
    <s v="Lager"/>
    <x v="0"/>
    <d v="2017-12-01T18:48:42"/>
    <d v="2017-12-01T18:48:42"/>
    <x v="0"/>
    <d v="1899-12-30T00:00:30"/>
    <x v="0"/>
  </r>
  <r>
    <x v="5"/>
    <s v="Lager"/>
    <x v="0"/>
    <d v="2017-12-01T18:48:52"/>
    <d v="2017-12-01T18:48:52"/>
    <x v="0"/>
    <d v="1899-12-30T00:00:40"/>
    <x v="0"/>
  </r>
  <r>
    <x v="5"/>
    <s v="Transport"/>
    <x v="0"/>
    <d v="2017-12-01T18:49:12"/>
    <d v="2017-12-01T18:49:52"/>
    <x v="26"/>
    <d v="1899-12-30T00:01:40"/>
    <x v="0"/>
  </r>
  <r>
    <x v="5"/>
    <s v="EA"/>
    <x v="0"/>
    <d v="2017-12-01T18:49:53"/>
    <d v="2017-12-01T18:50:05"/>
    <x v="27"/>
    <d v="1899-12-30T00:01:53"/>
    <x v="0"/>
  </r>
  <r>
    <x v="5"/>
    <s v="Transport"/>
    <x v="0"/>
    <d v="2017-12-01T18:50:13"/>
    <d v="2017-12-01T18:50:50"/>
    <x v="3"/>
    <d v="1899-12-30T00:02:38"/>
    <x v="0"/>
  </r>
  <r>
    <x v="5"/>
    <s v="Roboter"/>
    <x v="0"/>
    <d v="2017-12-01T18:50:53"/>
    <d v="2017-12-01T18:51:07"/>
    <x v="17"/>
    <d v="1899-12-30T00:02:55"/>
    <x v="0"/>
  </r>
  <r>
    <x v="5"/>
    <s v="Transport"/>
    <x v="0"/>
    <d v="2017-12-01T18:51:13"/>
    <d v="2017-12-01T18:51:13"/>
    <x v="0"/>
    <d v="1899-12-30T00:03:01"/>
    <x v="15"/>
  </r>
  <r>
    <x v="5"/>
    <s v="Transport"/>
    <x v="1"/>
    <d v="2017-12-01T18:51:23"/>
    <d v="2017-12-01T18:51:58"/>
    <x v="5"/>
    <d v="1899-12-30T00:03:46"/>
    <x v="0"/>
  </r>
  <r>
    <x v="5"/>
    <s v="Lager"/>
    <x v="1"/>
    <d v="2017-12-01T18:52:03"/>
    <d v="2017-12-01T18:52:18"/>
    <x v="2"/>
    <d v="1899-12-30T00:04:06"/>
    <x v="0"/>
  </r>
  <r>
    <x v="5"/>
    <s v="Transport"/>
    <x v="1"/>
    <d v="2017-12-01T18:52:23"/>
    <d v="2017-12-01T18:52:38"/>
    <x v="2"/>
    <d v="1899-12-30T00:04:26"/>
    <x v="0"/>
  </r>
  <r>
    <x v="5"/>
    <s v="Roboter"/>
    <x v="1"/>
    <d v="2017-12-01T18:52:43"/>
    <d v="2017-12-01T18:53:00"/>
    <x v="16"/>
    <d v="1899-12-30T00:04:48"/>
    <x v="0"/>
  </r>
  <r>
    <x v="5"/>
    <s v="Transport"/>
    <x v="1"/>
    <d v="2017-12-01T18:53:03"/>
    <d v="2017-12-01T18:53:03"/>
    <x v="0"/>
    <d v="1899-12-30T00:04:51"/>
    <x v="12"/>
  </r>
  <r>
    <x v="5"/>
    <s v="Roboter"/>
    <x v="2"/>
    <d v="2017-12-01T18:53:13"/>
    <d v="2017-12-01T18:53:27"/>
    <x v="17"/>
    <d v="1899-12-30T00:05:15"/>
    <x v="8"/>
  </r>
  <r>
    <x v="5"/>
    <s v="Transport"/>
    <x v="3"/>
    <d v="2017-12-01T18:54:13"/>
    <d v="2017-12-01T18:55:03"/>
    <x v="11"/>
    <d v="1899-12-30T00:06:51"/>
    <x v="0"/>
  </r>
  <r>
    <x v="5"/>
    <s v="Roboter"/>
    <x v="3"/>
    <d v="2017-12-01T18:55:13"/>
    <d v="2017-12-01T18:55:31"/>
    <x v="14"/>
    <d v="1899-12-30T00:07:19"/>
    <x v="0"/>
  </r>
  <r>
    <x v="5"/>
    <s v="Lager"/>
    <x v="3"/>
    <d v="2017-12-01T18:56:13"/>
    <d v="2017-12-01T18:56:13"/>
    <x v="0"/>
    <d v="1899-12-30T00:08:01"/>
    <x v="0"/>
  </r>
  <r>
    <x v="5"/>
    <s v="Transport"/>
    <x v="3"/>
    <d v="2017-12-01T18:57:13"/>
    <d v="2017-12-01T18:58:02"/>
    <x v="28"/>
    <d v="1899-12-30T00:09:50"/>
    <x v="0"/>
  </r>
  <r>
    <x v="5"/>
    <s v="Lager"/>
    <x v="3"/>
    <d v="2017-12-01T18:58:13"/>
    <d v="2017-12-01T18:58:29"/>
    <x v="12"/>
    <d v="1899-12-30T00:10:17"/>
    <x v="0"/>
  </r>
  <r>
    <x v="5"/>
    <s v="Transport"/>
    <x v="3"/>
    <d v="2017-12-01T18:58:33"/>
    <d v="2017-12-01T18:58:34"/>
    <x v="7"/>
    <d v="1899-12-30T00:10:22"/>
    <x v="4"/>
  </r>
  <r>
    <x v="5"/>
    <s v="Transport"/>
    <x v="4"/>
    <d v="2017-12-01T19:00:13"/>
    <d v="2017-12-01T19:01:03"/>
    <x v="11"/>
    <d v="1899-12-30T00:12:51"/>
    <x v="0"/>
  </r>
  <r>
    <x v="5"/>
    <s v="Roboter"/>
    <x v="4"/>
    <d v="2017-12-01T19:01:13"/>
    <d v="2017-12-01T19:01:28"/>
    <x v="2"/>
    <d v="1899-12-30T00:13:16"/>
    <x v="0"/>
  </r>
  <r>
    <x v="5"/>
    <s v="Transport"/>
    <x v="4"/>
    <d v="2017-12-01T19:01:33"/>
    <d v="2017-12-01T19:02:27"/>
    <x v="24"/>
    <d v="1899-12-30T00:14:15"/>
    <x v="0"/>
  </r>
  <r>
    <x v="5"/>
    <s v="EA"/>
    <x v="4"/>
    <d v="2017-12-01T19:02:34"/>
    <d v="2017-12-01T19:02:45"/>
    <x v="29"/>
    <d v="1899-12-30T00:14:33"/>
    <x v="0"/>
  </r>
  <r>
    <x v="5"/>
    <s v="Transport"/>
    <x v="4"/>
    <d v="2017-12-01T19:02:54"/>
    <d v="2017-12-01T19:02:54"/>
    <x v="0"/>
    <d v="1899-12-30T00:14:42"/>
    <x v="0"/>
  </r>
  <r>
    <x v="5"/>
    <s v="Lager"/>
    <x v="4"/>
    <d v="2017-12-01T19:03:04"/>
    <d v="2017-12-01T19:03:04"/>
    <x v="0"/>
    <d v="1899-12-30T00:14:52"/>
    <x v="0"/>
  </r>
  <r>
    <x v="5"/>
    <s v="Lager"/>
    <x v="4"/>
    <d v="2017-12-01T19:03:14"/>
    <d v="2017-12-01T19:03:14"/>
    <x v="0"/>
    <d v="1899-12-30T00:15:02"/>
    <x v="0"/>
  </r>
  <r>
    <x v="5"/>
    <s v="Lager"/>
    <x v="4"/>
    <d v="2017-12-01T19:03:24"/>
    <d v="2017-12-01T19:03:24"/>
    <x v="0"/>
    <d v="1899-12-30T00:15:12"/>
    <x v="0"/>
  </r>
  <r>
    <x v="5"/>
    <s v="Lager"/>
    <x v="4"/>
    <d v="2017-12-01T19:03:34"/>
    <d v="2017-12-01T19:03:34"/>
    <x v="0"/>
    <d v="1899-12-30T00:15:22"/>
    <x v="0"/>
  </r>
  <r>
    <x v="5"/>
    <s v="Lager"/>
    <x v="4"/>
    <d v="2017-12-01T19:03:44"/>
    <d v="2017-12-01T19:03:44"/>
    <x v="0"/>
    <d v="1899-12-30T00:15:32"/>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O10" firstHeaderRow="1" firstDataRow="3" firstDataCol="1"/>
  <pivotFields count="10">
    <pivotField axis="axisCol" showAll="0">
      <items count="7">
        <item x="0"/>
        <item x="1"/>
        <item x="2"/>
        <item x="3"/>
        <item x="4"/>
        <item x="5"/>
        <item t="default"/>
      </items>
    </pivotField>
    <pivotField showAll="0"/>
    <pivotField axis="axisRow" showAll="0">
      <items count="6">
        <item x="2"/>
        <item x="3"/>
        <item x="1"/>
        <item x="4"/>
        <item x="0"/>
        <item t="default"/>
      </items>
    </pivotField>
    <pivotField numFmtId="164" showAll="0"/>
    <pivotField numFmtId="164" showAll="0"/>
    <pivotField dataField="1" numFmtId="164" showAll="0">
      <items count="31">
        <item x="0"/>
        <item x="7"/>
        <item x="20"/>
        <item x="19"/>
        <item x="29"/>
        <item x="27"/>
        <item x="17"/>
        <item x="2"/>
        <item x="12"/>
        <item x="16"/>
        <item x="14"/>
        <item x="23"/>
        <item x="21"/>
        <item x="6"/>
        <item x="8"/>
        <item x="4"/>
        <item x="25"/>
        <item x="10"/>
        <item x="5"/>
        <item x="22"/>
        <item x="3"/>
        <item x="15"/>
        <item x="1"/>
        <item x="26"/>
        <item x="13"/>
        <item x="28"/>
        <item x="11"/>
        <item x="9"/>
        <item x="18"/>
        <item x="24"/>
        <item t="default"/>
      </items>
    </pivotField>
    <pivotField numFmtId="164" showAll="0"/>
    <pivotField dataField="1"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6">
    <i>
      <x/>
    </i>
    <i>
      <x v="1"/>
    </i>
    <i>
      <x v="2"/>
    </i>
    <i>
      <x v="3"/>
    </i>
    <i>
      <x v="4"/>
    </i>
    <i t="grand">
      <x/>
    </i>
  </rowItems>
  <colFields count="2">
    <field x="0"/>
    <field x="-2"/>
  </colFields>
  <colItems count="14">
    <i>
      <x/>
      <x/>
    </i>
    <i r="1" i="1">
      <x v="1"/>
    </i>
    <i>
      <x v="1"/>
      <x/>
    </i>
    <i r="1" i="1">
      <x v="1"/>
    </i>
    <i>
      <x v="2"/>
      <x/>
    </i>
    <i r="1" i="1">
      <x v="1"/>
    </i>
    <i>
      <x v="3"/>
      <x/>
    </i>
    <i r="1" i="1">
      <x v="1"/>
    </i>
    <i>
      <x v="4"/>
      <x/>
    </i>
    <i r="1" i="1">
      <x v="1"/>
    </i>
    <i>
      <x v="5"/>
      <x/>
    </i>
    <i r="1" i="1">
      <x v="1"/>
    </i>
    <i t="grand">
      <x/>
    </i>
    <i t="grand" i="1">
      <x/>
    </i>
  </colItems>
  <dataFields count="2">
    <dataField name="Sum of productive" fld="5" baseField="2" baseItem="0"/>
    <dataField name="Max of Throughput Time" fld="7" subtotal="max" baseField="2" baseItem="0"/>
  </dataFields>
  <formats count="26">
    <format dxfId="25">
      <pivotArea outline="0" collapsedLevelsAreSubtotals="1" fieldPosition="0">
        <references count="2">
          <reference field="4294967294" count="1" selected="0">
            <x v="0"/>
          </reference>
          <reference field="0" count="1" selected="0">
            <x v="0"/>
          </reference>
        </references>
      </pivotArea>
    </format>
    <format dxfId="24">
      <pivotArea outline="0" collapsedLevelsAreSubtotals="1" fieldPosition="0">
        <references count="2">
          <reference field="4294967294" count="1" selected="0">
            <x v="1"/>
          </reference>
          <reference field="0" count="1" selected="0">
            <x v="0"/>
          </reference>
        </references>
      </pivotArea>
    </format>
    <format dxfId="23">
      <pivotArea outline="0" collapsedLevelsAreSubtotals="1" fieldPosition="0">
        <references count="2">
          <reference field="4294967294" count="1" selected="0">
            <x v="0"/>
          </reference>
          <reference field="0" count="1" selected="0">
            <x v="1"/>
          </reference>
        </references>
      </pivotArea>
    </format>
    <format dxfId="22">
      <pivotArea outline="0" collapsedLevelsAreSubtotals="1" fieldPosition="0">
        <references count="2">
          <reference field="4294967294" count="1" selected="0">
            <x v="1"/>
          </reference>
          <reference field="0" count="1" selected="0">
            <x v="1"/>
          </reference>
        </references>
      </pivotArea>
    </format>
    <format dxfId="21">
      <pivotArea outline="0" collapsedLevelsAreSubtotals="1" fieldPosition="0">
        <references count="2">
          <reference field="4294967294" count="1" selected="0">
            <x v="0"/>
          </reference>
          <reference field="0" count="1" selected="0">
            <x v="2"/>
          </reference>
        </references>
      </pivotArea>
    </format>
    <format dxfId="20">
      <pivotArea outline="0" collapsedLevelsAreSubtotals="1" fieldPosition="0">
        <references count="2">
          <reference field="4294967294" count="1" selected="0">
            <x v="1"/>
          </reference>
          <reference field="0" count="1" selected="0">
            <x v="2"/>
          </reference>
        </references>
      </pivotArea>
    </format>
    <format dxfId="19">
      <pivotArea dataOnly="0" outline="0" fieldPosition="0">
        <references count="1">
          <reference field="4294967294" count="1">
            <x v="0"/>
          </reference>
        </references>
      </pivotArea>
    </format>
    <format dxfId="18">
      <pivotArea dataOnly="0" outline="0" fieldPosition="0">
        <references count="1">
          <reference field="4294967294" count="1">
            <x v="1"/>
          </reference>
        </references>
      </pivotArea>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0" type="button" dataOnly="0" labelOnly="1" outline="0" axis="axisCol" fieldPosition="0"/>
    </format>
    <format dxfId="13">
      <pivotArea field="-2" type="button" dataOnly="0" labelOnly="1" outline="0" axis="axisCol" fieldPosition="1"/>
    </format>
    <format dxfId="12">
      <pivotArea type="topRight" dataOnly="0" labelOnly="1" outline="0" fieldPosition="0"/>
    </format>
    <format dxfId="11">
      <pivotArea field="2" type="button" dataOnly="0" labelOnly="1" outline="0" axis="axisRow" fieldPosition="0"/>
    </format>
    <format dxfId="10">
      <pivotArea dataOnly="0" labelOnly="1" fieldPosition="0">
        <references count="1">
          <reference field="2" count="0"/>
        </references>
      </pivotArea>
    </format>
    <format dxfId="9">
      <pivotArea dataOnly="0" labelOnly="1" grandRow="1" outline="0" fieldPosition="0"/>
    </format>
    <format dxfId="8">
      <pivotArea dataOnly="0" labelOnly="1" fieldPosition="0">
        <references count="1">
          <reference field="0" count="0"/>
        </references>
      </pivotArea>
    </format>
    <format dxfId="7">
      <pivotArea field="0" dataOnly="0" labelOnly="1" grandCol="1" outline="0" axis="axisCol" fieldPosition="0">
        <references count="1">
          <reference field="4294967294" count="1" selected="0">
            <x v="0"/>
          </reference>
        </references>
      </pivotArea>
    </format>
    <format dxfId="6">
      <pivotArea field="0" dataOnly="0" labelOnly="1" grandCol="1" outline="0" axis="axisCol" fieldPosition="0">
        <references count="1">
          <reference field="4294967294" count="1" selected="0">
            <x v="1"/>
          </reference>
        </references>
      </pivotArea>
    </format>
    <format dxfId="5">
      <pivotArea dataOnly="0" labelOnly="1" outline="0" fieldPosition="0">
        <references count="2">
          <reference field="4294967294" count="2">
            <x v="0"/>
            <x v="1"/>
          </reference>
          <reference field="0" count="1" selected="0">
            <x v="0"/>
          </reference>
        </references>
      </pivotArea>
    </format>
    <format dxfId="4">
      <pivotArea dataOnly="0" labelOnly="1" outline="0" fieldPosition="0">
        <references count="2">
          <reference field="4294967294" count="2">
            <x v="0"/>
            <x v="1"/>
          </reference>
          <reference field="0" count="1" selected="0">
            <x v="1"/>
          </reference>
        </references>
      </pivotArea>
    </format>
    <format dxfId="3">
      <pivotArea dataOnly="0" labelOnly="1" outline="0" fieldPosition="0">
        <references count="2">
          <reference field="4294967294" count="2">
            <x v="0"/>
            <x v="1"/>
          </reference>
          <reference field="0" count="1" selected="0">
            <x v="2"/>
          </reference>
        </references>
      </pivotArea>
    </format>
    <format dxfId="2">
      <pivotArea dataOnly="0" labelOnly="1" outline="0" fieldPosition="0">
        <references count="2">
          <reference field="4294967294" count="2">
            <x v="0"/>
            <x v="1"/>
          </reference>
          <reference field="0" count="1" selected="0">
            <x v="3"/>
          </reference>
        </references>
      </pivotArea>
    </format>
    <format dxfId="1">
      <pivotArea dataOnly="0" labelOnly="1" outline="0" fieldPosition="0">
        <references count="2">
          <reference field="4294967294" count="2">
            <x v="0"/>
            <x v="1"/>
          </reference>
          <reference field="0" count="1" selected="0">
            <x v="4"/>
          </reference>
        </references>
      </pivotArea>
    </format>
    <format dxfId="0">
      <pivotArea dataOnly="0" labelOnly="1" outline="0" fieldPosition="0">
        <references count="2">
          <reference field="4294967294" count="2">
            <x v="0"/>
            <x v="1"/>
          </reference>
          <reference field="0"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4"/>
  <sheetViews>
    <sheetView topLeftCell="A175" workbookViewId="0">
      <selection activeCell="C9" sqref="C9"/>
    </sheetView>
  </sheetViews>
  <sheetFormatPr defaultRowHeight="15" x14ac:dyDescent="0.25"/>
  <cols>
    <col min="1" max="1" width="12.42578125" style="1" bestFit="1" customWidth="1"/>
    <col min="2" max="2" width="12.42578125" style="1" customWidth="1"/>
    <col min="3" max="3" width="70.85546875" style="1" customWidth="1"/>
    <col min="4" max="4" width="10.42578125" style="2" bestFit="1" customWidth="1"/>
    <col min="5" max="5" width="9.140625" style="2"/>
    <col min="6" max="6" width="10.5703125" style="2" bestFit="1" customWidth="1"/>
    <col min="7" max="7" width="12.28515625" style="1" bestFit="1" customWidth="1"/>
    <col min="8" max="8" width="24.140625" style="1" bestFit="1" customWidth="1"/>
    <col min="9" max="9" width="22" style="1" bestFit="1" customWidth="1"/>
    <col min="10" max="16384" width="9.140625" style="1"/>
  </cols>
  <sheetData>
    <row r="1" spans="1:9" ht="32.25" customHeight="1" thickBot="1" x14ac:dyDescent="0.3">
      <c r="A1" s="87" t="s">
        <v>63</v>
      </c>
      <c r="B1" s="88"/>
      <c r="C1" s="88"/>
      <c r="D1" s="88"/>
      <c r="E1" s="88"/>
      <c r="F1" s="88"/>
      <c r="G1" s="88"/>
      <c r="H1" s="88"/>
      <c r="I1" s="89"/>
    </row>
    <row r="2" spans="1:9" ht="35.25" customHeight="1" x14ac:dyDescent="0.25">
      <c r="A2" s="94" t="s">
        <v>0</v>
      </c>
      <c r="B2" s="95" t="s">
        <v>1</v>
      </c>
      <c r="C2" s="95" t="s">
        <v>2</v>
      </c>
      <c r="D2" s="96" t="s">
        <v>18</v>
      </c>
      <c r="E2" s="96" t="s">
        <v>19</v>
      </c>
      <c r="F2" s="96" t="s">
        <v>20</v>
      </c>
      <c r="G2" s="96" t="s">
        <v>21</v>
      </c>
      <c r="H2" s="95" t="s">
        <v>54</v>
      </c>
      <c r="I2" s="97" t="s">
        <v>40</v>
      </c>
    </row>
    <row r="3" spans="1:9" x14ac:dyDescent="0.25">
      <c r="A3" s="36" t="s">
        <v>3</v>
      </c>
      <c r="B3" s="98" t="s">
        <v>4</v>
      </c>
      <c r="C3" s="98" t="s">
        <v>5</v>
      </c>
      <c r="D3" s="99">
        <v>43013.752581018518</v>
      </c>
      <c r="E3" s="99">
        <v>43013.752581018518</v>
      </c>
      <c r="F3" s="99">
        <f>E3-D3</f>
        <v>0</v>
      </c>
      <c r="G3" s="99">
        <f>E3-$D$3</f>
        <v>0</v>
      </c>
      <c r="H3" s="99"/>
      <c r="I3" s="39"/>
    </row>
    <row r="4" spans="1:9" x14ac:dyDescent="0.25">
      <c r="A4" s="36" t="s">
        <v>3</v>
      </c>
      <c r="B4" s="98" t="s">
        <v>4</v>
      </c>
      <c r="C4" s="98" t="s">
        <v>5</v>
      </c>
      <c r="D4" s="99">
        <v>43013.752696759257</v>
      </c>
      <c r="E4" s="99">
        <v>43013.752696759257</v>
      </c>
      <c r="F4" s="99">
        <f t="shared" ref="F4:F67" si="0">E4-D4</f>
        <v>0</v>
      </c>
      <c r="G4" s="99">
        <f t="shared" ref="G4:G34" si="1">E4-$D$3</f>
        <v>1.1574073869269341E-4</v>
      </c>
      <c r="H4" s="99"/>
      <c r="I4" s="39"/>
    </row>
    <row r="5" spans="1:9" x14ac:dyDescent="0.25">
      <c r="A5" s="36" t="s">
        <v>3</v>
      </c>
      <c r="B5" s="98" t="s">
        <v>4</v>
      </c>
      <c r="C5" s="98" t="s">
        <v>5</v>
      </c>
      <c r="D5" s="99">
        <v>43013.752812500003</v>
      </c>
      <c r="E5" s="99">
        <v>43013.752812500003</v>
      </c>
      <c r="F5" s="99">
        <f t="shared" si="0"/>
        <v>0</v>
      </c>
      <c r="G5" s="99">
        <f t="shared" si="1"/>
        <v>2.3148148466134444E-4</v>
      </c>
      <c r="H5" s="99"/>
      <c r="I5" s="39"/>
    </row>
    <row r="6" spans="1:9" x14ac:dyDescent="0.25">
      <c r="A6" s="36" t="s">
        <v>3</v>
      </c>
      <c r="B6" s="98" t="s">
        <v>4</v>
      </c>
      <c r="C6" s="98" t="s">
        <v>5</v>
      </c>
      <c r="D6" s="99">
        <v>43013.752928240741</v>
      </c>
      <c r="E6" s="99">
        <v>43013.752928240741</v>
      </c>
      <c r="F6" s="99">
        <f t="shared" si="0"/>
        <v>0</v>
      </c>
      <c r="G6" s="99">
        <f t="shared" si="1"/>
        <v>3.4722222335403785E-4</v>
      </c>
      <c r="H6" s="99"/>
      <c r="I6" s="39"/>
    </row>
    <row r="7" spans="1:9" x14ac:dyDescent="0.25">
      <c r="A7" s="36" t="s">
        <v>3</v>
      </c>
      <c r="B7" s="98" t="s">
        <v>4</v>
      </c>
      <c r="C7" s="98" t="s">
        <v>5</v>
      </c>
      <c r="D7" s="99">
        <v>43013.75304398148</v>
      </c>
      <c r="E7" s="99">
        <v>43013.75304398148</v>
      </c>
      <c r="F7" s="99">
        <f t="shared" si="0"/>
        <v>0</v>
      </c>
      <c r="G7" s="99">
        <f t="shared" si="1"/>
        <v>4.6296296204673126E-4</v>
      </c>
      <c r="H7" s="99"/>
      <c r="I7" s="39"/>
    </row>
    <row r="8" spans="1:9" x14ac:dyDescent="0.25">
      <c r="A8" s="36" t="s">
        <v>3</v>
      </c>
      <c r="B8" s="98" t="s">
        <v>6</v>
      </c>
      <c r="C8" s="98" t="s">
        <v>5</v>
      </c>
      <c r="D8" s="99">
        <v>43013.753240740742</v>
      </c>
      <c r="E8" s="99">
        <v>43013.753692129627</v>
      </c>
      <c r="F8" s="99">
        <f t="shared" si="0"/>
        <v>4.5138888526707888E-4</v>
      </c>
      <c r="G8" s="99">
        <f t="shared" si="1"/>
        <v>1.111111108912155E-3</v>
      </c>
      <c r="H8" s="99"/>
      <c r="I8" s="39"/>
    </row>
    <row r="9" spans="1:9" x14ac:dyDescent="0.25">
      <c r="A9" s="36" t="s">
        <v>3</v>
      </c>
      <c r="B9" s="98" t="s">
        <v>7</v>
      </c>
      <c r="C9" s="98" t="s">
        <v>5</v>
      </c>
      <c r="D9" s="99">
        <v>43013.75371527778</v>
      </c>
      <c r="E9" s="99">
        <v>43013.753888888888</v>
      </c>
      <c r="F9" s="99">
        <f t="shared" si="0"/>
        <v>1.7361110803904012E-4</v>
      </c>
      <c r="G9" s="99">
        <f t="shared" si="1"/>
        <v>1.3078703705104999E-3</v>
      </c>
      <c r="H9" s="99"/>
      <c r="I9" s="39"/>
    </row>
    <row r="10" spans="1:9" x14ac:dyDescent="0.25">
      <c r="A10" s="36" t="s">
        <v>3</v>
      </c>
      <c r="B10" s="98" t="s">
        <v>6</v>
      </c>
      <c r="C10" s="98" t="s">
        <v>5</v>
      </c>
      <c r="D10" s="99">
        <v>43013.753946759258</v>
      </c>
      <c r="E10" s="99">
        <v>43013.754374999997</v>
      </c>
      <c r="F10" s="99">
        <f t="shared" si="0"/>
        <v>4.2824073898373172E-4</v>
      </c>
      <c r="G10" s="99">
        <f t="shared" si="1"/>
        <v>1.7939814788405783E-3</v>
      </c>
      <c r="H10" s="99"/>
      <c r="I10" s="39"/>
    </row>
    <row r="11" spans="1:9" x14ac:dyDescent="0.25">
      <c r="A11" s="36" t="s">
        <v>3</v>
      </c>
      <c r="B11" s="98" t="s">
        <v>8</v>
      </c>
      <c r="C11" s="98" t="s">
        <v>5</v>
      </c>
      <c r="D11" s="99">
        <v>43013.75440972222</v>
      </c>
      <c r="E11" s="99">
        <v>43013.75472222222</v>
      </c>
      <c r="F11" s="99">
        <f t="shared" si="0"/>
        <v>3.125000002910383E-4</v>
      </c>
      <c r="G11" s="99">
        <f t="shared" si="1"/>
        <v>2.1412037021946162E-3</v>
      </c>
      <c r="H11" s="99"/>
      <c r="I11" s="39"/>
    </row>
    <row r="12" spans="1:9" x14ac:dyDescent="0.25">
      <c r="A12" s="36" t="s">
        <v>3</v>
      </c>
      <c r="B12" s="98" t="s">
        <v>6</v>
      </c>
      <c r="C12" s="98" t="s">
        <v>5</v>
      </c>
      <c r="D12" s="99">
        <v>43013.754756944443</v>
      </c>
      <c r="E12" s="99">
        <v>43013.754756944443</v>
      </c>
      <c r="F12" s="99">
        <f t="shared" si="0"/>
        <v>0</v>
      </c>
      <c r="G12" s="99">
        <f t="shared" si="1"/>
        <v>2.1759259252576157E-3</v>
      </c>
      <c r="H12" s="37">
        <f>E12-$D$3</f>
        <v>2.1759259252576157E-3</v>
      </c>
      <c r="I12" s="39"/>
    </row>
    <row r="13" spans="1:9" x14ac:dyDescent="0.25">
      <c r="A13" s="36" t="s">
        <v>3</v>
      </c>
      <c r="B13" s="98" t="s">
        <v>6</v>
      </c>
      <c r="C13" s="98" t="s">
        <v>9</v>
      </c>
      <c r="D13" s="99">
        <v>43013.754872685182</v>
      </c>
      <c r="E13" s="99">
        <v>43013.755277777775</v>
      </c>
      <c r="F13" s="99">
        <f t="shared" si="0"/>
        <v>4.0509259270038456E-4</v>
      </c>
      <c r="G13" s="99">
        <f t="shared" si="1"/>
        <v>2.6967592566506937E-3</v>
      </c>
      <c r="H13" s="37"/>
      <c r="I13" s="39"/>
    </row>
    <row r="14" spans="1:9" x14ac:dyDescent="0.25">
      <c r="A14" s="36" t="s">
        <v>3</v>
      </c>
      <c r="B14" s="98" t="s">
        <v>4</v>
      </c>
      <c r="C14" s="98" t="s">
        <v>9</v>
      </c>
      <c r="D14" s="99">
        <v>43013.755335648151</v>
      </c>
      <c r="E14" s="99">
        <v>43013.755509259259</v>
      </c>
      <c r="F14" s="99">
        <f t="shared" si="0"/>
        <v>1.7361110803904012E-4</v>
      </c>
      <c r="G14" s="99">
        <f t="shared" si="1"/>
        <v>2.9282407413120382E-3</v>
      </c>
      <c r="H14" s="37"/>
      <c r="I14" s="39"/>
    </row>
    <row r="15" spans="1:9" x14ac:dyDescent="0.25">
      <c r="A15" s="36" t="s">
        <v>3</v>
      </c>
      <c r="B15" s="98" t="s">
        <v>6</v>
      </c>
      <c r="C15" s="98" t="s">
        <v>9</v>
      </c>
      <c r="D15" s="99">
        <v>43013.755567129629</v>
      </c>
      <c r="E15" s="99">
        <v>43013.755740740744</v>
      </c>
      <c r="F15" s="99">
        <f t="shared" si="0"/>
        <v>1.7361111531499773E-4</v>
      </c>
      <c r="G15" s="99">
        <f t="shared" si="1"/>
        <v>3.1597222259733826E-3</v>
      </c>
      <c r="H15" s="37"/>
      <c r="I15" s="39"/>
    </row>
    <row r="16" spans="1:9" x14ac:dyDescent="0.25">
      <c r="A16" s="36" t="s">
        <v>3</v>
      </c>
      <c r="B16" s="98" t="s">
        <v>8</v>
      </c>
      <c r="C16" s="98" t="s">
        <v>9</v>
      </c>
      <c r="D16" s="99">
        <v>43013.755798611113</v>
      </c>
      <c r="E16" s="99">
        <v>43013.75608796296</v>
      </c>
      <c r="F16" s="99">
        <f t="shared" si="0"/>
        <v>2.8935184673173353E-4</v>
      </c>
      <c r="G16" s="99">
        <f t="shared" si="1"/>
        <v>3.5069444420514628E-3</v>
      </c>
      <c r="H16" s="37"/>
      <c r="I16" s="39"/>
    </row>
    <row r="17" spans="1:9" x14ac:dyDescent="0.25">
      <c r="A17" s="36" t="s">
        <v>3</v>
      </c>
      <c r="B17" s="98" t="s">
        <v>6</v>
      </c>
      <c r="C17" s="98" t="s">
        <v>9</v>
      </c>
      <c r="D17" s="99">
        <v>43013.756145833337</v>
      </c>
      <c r="E17" s="99">
        <v>43013.756157407406</v>
      </c>
      <c r="F17" s="99">
        <f t="shared" si="0"/>
        <v>1.1574069503694773E-5</v>
      </c>
      <c r="G17" s="99">
        <f t="shared" si="1"/>
        <v>3.5763888881774619E-3</v>
      </c>
      <c r="H17" s="37">
        <f>E17-$D$13</f>
        <v>1.2847222242271528E-3</v>
      </c>
      <c r="I17" s="39"/>
    </row>
    <row r="18" spans="1:9" x14ac:dyDescent="0.25">
      <c r="A18" s="36" t="s">
        <v>3</v>
      </c>
      <c r="B18" s="98" t="s">
        <v>8</v>
      </c>
      <c r="C18" s="98" t="s">
        <v>10</v>
      </c>
      <c r="D18" s="99">
        <v>43013.756273148145</v>
      </c>
      <c r="E18" s="99">
        <v>43013.756574074076</v>
      </c>
      <c r="F18" s="99">
        <f t="shared" si="0"/>
        <v>3.0092593078734353E-4</v>
      </c>
      <c r="G18" s="99">
        <f t="shared" si="1"/>
        <v>3.9930555576574989E-3</v>
      </c>
      <c r="H18" s="37">
        <f>E18-$D$18</f>
        <v>3.0092593078734353E-4</v>
      </c>
      <c r="I18" s="39"/>
    </row>
    <row r="19" spans="1:9" x14ac:dyDescent="0.25">
      <c r="A19" s="36" t="s">
        <v>3</v>
      </c>
      <c r="B19" s="98" t="s">
        <v>6</v>
      </c>
      <c r="C19" s="98" t="s">
        <v>11</v>
      </c>
      <c r="D19" s="99">
        <v>43013.756956018522</v>
      </c>
      <c r="E19" s="99">
        <v>43013.7575462963</v>
      </c>
      <c r="F19" s="99">
        <f t="shared" si="0"/>
        <v>5.9027777751907706E-4</v>
      </c>
      <c r="G19" s="99">
        <f t="shared" si="1"/>
        <v>4.9652777815936133E-3</v>
      </c>
      <c r="H19" s="37"/>
      <c r="I19" s="39"/>
    </row>
    <row r="20" spans="1:9" x14ac:dyDescent="0.25">
      <c r="A20" s="36" t="s">
        <v>3</v>
      </c>
      <c r="B20" s="98" t="s">
        <v>8</v>
      </c>
      <c r="C20" s="98" t="s">
        <v>11</v>
      </c>
      <c r="D20" s="99">
        <v>43013.757650462961</v>
      </c>
      <c r="E20" s="99">
        <v>43013.758043981485</v>
      </c>
      <c r="F20" s="99">
        <f t="shared" si="0"/>
        <v>3.9351852319668978E-4</v>
      </c>
      <c r="G20" s="99">
        <f t="shared" si="1"/>
        <v>5.4629629667033441E-3</v>
      </c>
      <c r="H20" s="37"/>
      <c r="I20" s="39"/>
    </row>
    <row r="21" spans="1:9" x14ac:dyDescent="0.25">
      <c r="A21" s="36" t="s">
        <v>3</v>
      </c>
      <c r="B21" s="98" t="s">
        <v>4</v>
      </c>
      <c r="C21" s="98" t="s">
        <v>11</v>
      </c>
      <c r="D21" s="99">
        <v>43013.758344907408</v>
      </c>
      <c r="E21" s="99">
        <v>43013.758344907408</v>
      </c>
      <c r="F21" s="99">
        <f t="shared" si="0"/>
        <v>0</v>
      </c>
      <c r="G21" s="99">
        <f t="shared" si="1"/>
        <v>5.7638888902147301E-3</v>
      </c>
      <c r="H21" s="37"/>
      <c r="I21" s="39"/>
    </row>
    <row r="22" spans="1:9" x14ac:dyDescent="0.25">
      <c r="A22" s="36" t="s">
        <v>3</v>
      </c>
      <c r="B22" s="98" t="s">
        <v>6</v>
      </c>
      <c r="C22" s="98" t="s">
        <v>11</v>
      </c>
      <c r="D22" s="99">
        <v>43013.759039351855</v>
      </c>
      <c r="E22" s="99">
        <v>43013.759618055556</v>
      </c>
      <c r="F22" s="99">
        <f t="shared" si="0"/>
        <v>5.7870370073942468E-4</v>
      </c>
      <c r="G22" s="99">
        <f t="shared" si="1"/>
        <v>7.0370370376622304E-3</v>
      </c>
      <c r="H22" s="37"/>
      <c r="I22" s="39"/>
    </row>
    <row r="23" spans="1:9" x14ac:dyDescent="0.25">
      <c r="A23" s="36" t="s">
        <v>3</v>
      </c>
      <c r="B23" s="98" t="s">
        <v>4</v>
      </c>
      <c r="C23" s="98" t="s">
        <v>11</v>
      </c>
      <c r="D23" s="99">
        <v>43013.759733796294</v>
      </c>
      <c r="E23" s="99">
        <v>43013.759918981479</v>
      </c>
      <c r="F23" s="99">
        <f t="shared" si="0"/>
        <v>1.8518518481869251E-4</v>
      </c>
      <c r="G23" s="99">
        <f t="shared" si="1"/>
        <v>7.3379629611736163E-3</v>
      </c>
      <c r="H23" s="37"/>
      <c r="I23" s="39"/>
    </row>
    <row r="24" spans="1:9" x14ac:dyDescent="0.25">
      <c r="A24" s="36" t="s">
        <v>3</v>
      </c>
      <c r="B24" s="98" t="s">
        <v>6</v>
      </c>
      <c r="C24" s="98" t="s">
        <v>11</v>
      </c>
      <c r="D24" s="99">
        <v>43013.759965277779</v>
      </c>
      <c r="E24" s="99">
        <v>43013.759976851848</v>
      </c>
      <c r="F24" s="99">
        <f t="shared" si="0"/>
        <v>1.1574069503694773E-5</v>
      </c>
      <c r="G24" s="99">
        <f t="shared" si="1"/>
        <v>7.3958333305199631E-3</v>
      </c>
      <c r="H24" s="37">
        <f>E24-$D$19</f>
        <v>3.0208333264454268E-3</v>
      </c>
      <c r="I24" s="39"/>
    </row>
    <row r="25" spans="1:9" x14ac:dyDescent="0.25">
      <c r="A25" s="36" t="s">
        <v>3</v>
      </c>
      <c r="B25" s="98" t="s">
        <v>6</v>
      </c>
      <c r="C25" s="98" t="s">
        <v>12</v>
      </c>
      <c r="D25" s="99">
        <v>43013.761122685188</v>
      </c>
      <c r="E25" s="99">
        <v>43013.761712962965</v>
      </c>
      <c r="F25" s="99">
        <f t="shared" si="0"/>
        <v>5.9027777751907706E-4</v>
      </c>
      <c r="G25" s="99">
        <f t="shared" si="1"/>
        <v>9.1319444472901523E-3</v>
      </c>
      <c r="H25" s="37"/>
      <c r="I25" s="39"/>
    </row>
    <row r="26" spans="1:9" x14ac:dyDescent="0.25">
      <c r="A26" s="36" t="s">
        <v>3</v>
      </c>
      <c r="B26" s="98" t="s">
        <v>8</v>
      </c>
      <c r="C26" s="98" t="s">
        <v>12</v>
      </c>
      <c r="D26" s="99">
        <v>43013.761817129627</v>
      </c>
      <c r="E26" s="99">
        <v>43013.76221064815</v>
      </c>
      <c r="F26" s="99">
        <f t="shared" si="0"/>
        <v>3.9351852319668978E-4</v>
      </c>
      <c r="G26" s="99">
        <f t="shared" si="1"/>
        <v>9.6296296323998831E-3</v>
      </c>
      <c r="H26" s="37"/>
      <c r="I26" s="39"/>
    </row>
    <row r="27" spans="1:9" x14ac:dyDescent="0.25">
      <c r="A27" s="36" t="s">
        <v>3</v>
      </c>
      <c r="B27" s="98" t="s">
        <v>6</v>
      </c>
      <c r="C27" s="98" t="s">
        <v>12</v>
      </c>
      <c r="D27" s="99">
        <v>43013.761932870373</v>
      </c>
      <c r="E27" s="99">
        <v>43013.762418981481</v>
      </c>
      <c r="F27" s="99">
        <f t="shared" si="0"/>
        <v>4.8611110833007842E-4</v>
      </c>
      <c r="G27" s="99">
        <f t="shared" si="1"/>
        <v>9.8379629635019228E-3</v>
      </c>
      <c r="H27" s="37"/>
      <c r="I27" s="39"/>
    </row>
    <row r="28" spans="1:9" x14ac:dyDescent="0.25">
      <c r="A28" s="36" t="s">
        <v>3</v>
      </c>
      <c r="B28" s="98" t="s">
        <v>7</v>
      </c>
      <c r="C28" s="98" t="s">
        <v>12</v>
      </c>
      <c r="D28" s="99">
        <v>43013.762442129628</v>
      </c>
      <c r="E28" s="99">
        <v>43013.762650462966</v>
      </c>
      <c r="F28" s="99">
        <f t="shared" si="0"/>
        <v>2.0833333837799728E-4</v>
      </c>
      <c r="G28" s="99">
        <f t="shared" si="1"/>
        <v>1.0069444448163267E-2</v>
      </c>
      <c r="H28" s="37"/>
      <c r="I28" s="39"/>
    </row>
    <row r="29" spans="1:9" x14ac:dyDescent="0.25">
      <c r="A29" s="36" t="s">
        <v>3</v>
      </c>
      <c r="B29" s="98" t="s">
        <v>6</v>
      </c>
      <c r="C29" s="98" t="s">
        <v>12</v>
      </c>
      <c r="D29" s="99">
        <v>43013.762743055559</v>
      </c>
      <c r="E29" s="99">
        <v>43013.763333333336</v>
      </c>
      <c r="F29" s="99">
        <f t="shared" si="0"/>
        <v>5.9027777751907706E-4</v>
      </c>
      <c r="G29" s="99">
        <f t="shared" si="1"/>
        <v>1.0752314818091691E-2</v>
      </c>
      <c r="H29" s="37"/>
      <c r="I29" s="39"/>
    </row>
    <row r="30" spans="1:9" x14ac:dyDescent="0.25">
      <c r="A30" s="36" t="s">
        <v>3</v>
      </c>
      <c r="B30" s="98" t="s">
        <v>4</v>
      </c>
      <c r="C30" s="98" t="s">
        <v>12</v>
      </c>
      <c r="D30" s="99">
        <v>43013.763506944444</v>
      </c>
      <c r="E30" s="99">
        <v>43013.763506944444</v>
      </c>
      <c r="F30" s="99">
        <f t="shared" si="0"/>
        <v>0</v>
      </c>
      <c r="G30" s="99">
        <f t="shared" si="1"/>
        <v>1.0925925926130731E-2</v>
      </c>
      <c r="H30" s="37"/>
      <c r="I30" s="39"/>
    </row>
    <row r="31" spans="1:9" x14ac:dyDescent="0.25">
      <c r="A31" s="36" t="s">
        <v>3</v>
      </c>
      <c r="B31" s="98" t="s">
        <v>4</v>
      </c>
      <c r="C31" s="98" t="s">
        <v>12</v>
      </c>
      <c r="D31" s="99">
        <v>43013.763622685183</v>
      </c>
      <c r="E31" s="99">
        <v>43013.763622685183</v>
      </c>
      <c r="F31" s="99">
        <f t="shared" si="0"/>
        <v>0</v>
      </c>
      <c r="G31" s="99">
        <f t="shared" si="1"/>
        <v>1.1041666664823424E-2</v>
      </c>
      <c r="H31" s="37"/>
      <c r="I31" s="39"/>
    </row>
    <row r="32" spans="1:9" x14ac:dyDescent="0.25">
      <c r="A32" s="36" t="s">
        <v>3</v>
      </c>
      <c r="B32" s="98" t="s">
        <v>4</v>
      </c>
      <c r="C32" s="98" t="s">
        <v>12</v>
      </c>
      <c r="D32" s="99">
        <v>43013.763738425929</v>
      </c>
      <c r="E32" s="99">
        <v>43013.763738425929</v>
      </c>
      <c r="F32" s="99">
        <f t="shared" si="0"/>
        <v>0</v>
      </c>
      <c r="G32" s="99">
        <f t="shared" si="1"/>
        <v>1.1157407410792075E-2</v>
      </c>
      <c r="H32" s="37"/>
      <c r="I32" s="39"/>
    </row>
    <row r="33" spans="1:9" x14ac:dyDescent="0.25">
      <c r="A33" s="36" t="s">
        <v>3</v>
      </c>
      <c r="B33" s="98" t="s">
        <v>4</v>
      </c>
      <c r="C33" s="98" t="s">
        <v>12</v>
      </c>
      <c r="D33" s="99">
        <v>43013.763854166667</v>
      </c>
      <c r="E33" s="99">
        <v>43013.763854166667</v>
      </c>
      <c r="F33" s="99">
        <f t="shared" si="0"/>
        <v>0</v>
      </c>
      <c r="G33" s="99">
        <f t="shared" si="1"/>
        <v>1.1273148149484769E-2</v>
      </c>
      <c r="H33" s="37"/>
      <c r="I33" s="39"/>
    </row>
    <row r="34" spans="1:9" x14ac:dyDescent="0.25">
      <c r="A34" s="36" t="s">
        <v>3</v>
      </c>
      <c r="B34" s="98" t="s">
        <v>4</v>
      </c>
      <c r="C34" s="98" t="s">
        <v>12</v>
      </c>
      <c r="D34" s="99">
        <v>43013.763969907406</v>
      </c>
      <c r="E34" s="99">
        <v>43013.763969907406</v>
      </c>
      <c r="F34" s="99">
        <f t="shared" si="0"/>
        <v>0</v>
      </c>
      <c r="G34" s="99">
        <f t="shared" si="1"/>
        <v>1.1388888888177462E-2</v>
      </c>
      <c r="H34" s="37">
        <f>E34-$D$25</f>
        <v>2.8472222184063867E-3</v>
      </c>
      <c r="I34" s="39">
        <f>E34-$D$3</f>
        <v>1.1388888888177462E-2</v>
      </c>
    </row>
    <row r="35" spans="1:9" x14ac:dyDescent="0.25">
      <c r="A35" s="36" t="s">
        <v>13</v>
      </c>
      <c r="B35" s="98" t="s">
        <v>4</v>
      </c>
      <c r="C35" s="98" t="s">
        <v>5</v>
      </c>
      <c r="D35" s="99">
        <v>43020.729375000003</v>
      </c>
      <c r="E35" s="99">
        <v>43020.729375000003</v>
      </c>
      <c r="F35" s="99">
        <f t="shared" si="0"/>
        <v>0</v>
      </c>
      <c r="G35" s="99">
        <f>E35-$D$35</f>
        <v>0</v>
      </c>
      <c r="H35" s="37"/>
      <c r="I35" s="39"/>
    </row>
    <row r="36" spans="1:9" x14ac:dyDescent="0.25">
      <c r="A36" s="36" t="s">
        <v>13</v>
      </c>
      <c r="B36" s="98" t="s">
        <v>4</v>
      </c>
      <c r="C36" s="98" t="s">
        <v>5</v>
      </c>
      <c r="D36" s="99">
        <v>43020.729490740741</v>
      </c>
      <c r="E36" s="99">
        <v>43020.729490740741</v>
      </c>
      <c r="F36" s="99">
        <f t="shared" si="0"/>
        <v>0</v>
      </c>
      <c r="G36" s="99">
        <f t="shared" ref="G36:G66" si="2">E36-$D$35</f>
        <v>1.1574073869269341E-4</v>
      </c>
      <c r="H36" s="37"/>
      <c r="I36" s="39"/>
    </row>
    <row r="37" spans="1:9" x14ac:dyDescent="0.25">
      <c r="A37" s="36" t="s">
        <v>13</v>
      </c>
      <c r="B37" s="98" t="s">
        <v>4</v>
      </c>
      <c r="C37" s="98" t="s">
        <v>5</v>
      </c>
      <c r="D37" s="99">
        <v>43020.72960648148</v>
      </c>
      <c r="E37" s="99">
        <v>43020.729618055557</v>
      </c>
      <c r="F37" s="99">
        <f t="shared" si="0"/>
        <v>1.1574076779652387E-5</v>
      </c>
      <c r="G37" s="99">
        <f t="shared" si="2"/>
        <v>2.4305555416503921E-4</v>
      </c>
      <c r="H37" s="37"/>
      <c r="I37" s="39"/>
    </row>
    <row r="38" spans="1:9" x14ac:dyDescent="0.25">
      <c r="A38" s="36" t="s">
        <v>13</v>
      </c>
      <c r="B38" s="98" t="s">
        <v>4</v>
      </c>
      <c r="C38" s="98" t="s">
        <v>5</v>
      </c>
      <c r="D38" s="99">
        <v>43020.729733796295</v>
      </c>
      <c r="E38" s="99">
        <v>43020.729733796295</v>
      </c>
      <c r="F38" s="99">
        <f t="shared" si="0"/>
        <v>0</v>
      </c>
      <c r="G38" s="99">
        <f t="shared" si="2"/>
        <v>3.5879629285773262E-4</v>
      </c>
      <c r="H38" s="37"/>
      <c r="I38" s="39"/>
    </row>
    <row r="39" spans="1:9" x14ac:dyDescent="0.25">
      <c r="A39" s="36" t="s">
        <v>13</v>
      </c>
      <c r="B39" s="98" t="s">
        <v>4</v>
      </c>
      <c r="C39" s="98" t="s">
        <v>5</v>
      </c>
      <c r="D39" s="99">
        <v>43020.729849537034</v>
      </c>
      <c r="E39" s="99">
        <v>43020.729849537034</v>
      </c>
      <c r="F39" s="99">
        <f t="shared" si="0"/>
        <v>0</v>
      </c>
      <c r="G39" s="99">
        <f t="shared" si="2"/>
        <v>4.7453703155042604E-4</v>
      </c>
      <c r="H39" s="37"/>
      <c r="I39" s="39"/>
    </row>
    <row r="40" spans="1:9" x14ac:dyDescent="0.25">
      <c r="A40" s="36" t="s">
        <v>13</v>
      </c>
      <c r="B40" s="98" t="s">
        <v>6</v>
      </c>
      <c r="C40" s="98" t="s">
        <v>5</v>
      </c>
      <c r="D40" s="99">
        <v>43020.730046296296</v>
      </c>
      <c r="E40" s="99">
        <v>43020.730486111112</v>
      </c>
      <c r="F40" s="99">
        <f t="shared" si="0"/>
        <v>4.398148157633841E-4</v>
      </c>
      <c r="G40" s="99">
        <f t="shared" si="2"/>
        <v>1.111111108912155E-3</v>
      </c>
      <c r="H40" s="37"/>
      <c r="I40" s="39"/>
    </row>
    <row r="41" spans="1:9" x14ac:dyDescent="0.25">
      <c r="A41" s="36" t="s">
        <v>13</v>
      </c>
      <c r="B41" s="98" t="s">
        <v>7</v>
      </c>
      <c r="C41" s="98" t="s">
        <v>5</v>
      </c>
      <c r="D41" s="99">
        <v>43020.730509259258</v>
      </c>
      <c r="E41" s="99">
        <v>43020.730706018519</v>
      </c>
      <c r="F41" s="99">
        <f t="shared" si="0"/>
        <v>1.9675926159834489E-4</v>
      </c>
      <c r="G41" s="99">
        <f t="shared" si="2"/>
        <v>1.3310185167938471E-3</v>
      </c>
      <c r="H41" s="37"/>
      <c r="I41" s="39"/>
    </row>
    <row r="42" spans="1:9" x14ac:dyDescent="0.25">
      <c r="A42" s="36" t="s">
        <v>13</v>
      </c>
      <c r="B42" s="98" t="s">
        <v>6</v>
      </c>
      <c r="C42" s="98" t="s">
        <v>5</v>
      </c>
      <c r="D42" s="99">
        <v>43020.730740740742</v>
      </c>
      <c r="E42" s="99">
        <v>43020.731168981481</v>
      </c>
      <c r="F42" s="99">
        <f t="shared" si="0"/>
        <v>4.2824073898373172E-4</v>
      </c>
      <c r="G42" s="99">
        <f t="shared" si="2"/>
        <v>1.7939814788405783E-3</v>
      </c>
      <c r="H42" s="37"/>
      <c r="I42" s="39"/>
    </row>
    <row r="43" spans="1:9" x14ac:dyDescent="0.25">
      <c r="A43" s="36" t="s">
        <v>13</v>
      </c>
      <c r="B43" s="98" t="s">
        <v>8</v>
      </c>
      <c r="C43" s="98" t="s">
        <v>5</v>
      </c>
      <c r="D43" s="99">
        <v>43020.731203703705</v>
      </c>
      <c r="E43" s="99">
        <v>43020.731388888889</v>
      </c>
      <c r="F43" s="99">
        <f t="shared" si="0"/>
        <v>1.8518518481869251E-4</v>
      </c>
      <c r="G43" s="99">
        <f t="shared" si="2"/>
        <v>2.0138888867222704E-3</v>
      </c>
      <c r="H43" s="37"/>
      <c r="I43" s="39"/>
    </row>
    <row r="44" spans="1:9" x14ac:dyDescent="0.25">
      <c r="A44" s="36" t="s">
        <v>13</v>
      </c>
      <c r="B44" s="98" t="s">
        <v>6</v>
      </c>
      <c r="C44" s="98" t="s">
        <v>5</v>
      </c>
      <c r="D44" s="99">
        <v>43020.731435185182</v>
      </c>
      <c r="E44" s="99">
        <v>43020.731435185182</v>
      </c>
      <c r="F44" s="99">
        <f t="shared" si="0"/>
        <v>0</v>
      </c>
      <c r="G44" s="99">
        <f t="shared" si="2"/>
        <v>2.0601851792889647E-3</v>
      </c>
      <c r="H44" s="37">
        <f>E44-$D$35</f>
        <v>2.0601851792889647E-3</v>
      </c>
      <c r="I44" s="39"/>
    </row>
    <row r="45" spans="1:9" x14ac:dyDescent="0.25">
      <c r="A45" s="36" t="s">
        <v>13</v>
      </c>
      <c r="B45" s="98" t="s">
        <v>6</v>
      </c>
      <c r="C45" s="98" t="s">
        <v>9</v>
      </c>
      <c r="D45" s="99">
        <v>43020.731550925928</v>
      </c>
      <c r="E45" s="99">
        <v>43020.731956018521</v>
      </c>
      <c r="F45" s="99">
        <f t="shared" si="0"/>
        <v>4.0509259270038456E-4</v>
      </c>
      <c r="G45" s="99">
        <f t="shared" si="2"/>
        <v>2.5810185179580003E-3</v>
      </c>
      <c r="H45" s="37"/>
      <c r="I45" s="39"/>
    </row>
    <row r="46" spans="1:9" x14ac:dyDescent="0.25">
      <c r="A46" s="36" t="s">
        <v>13</v>
      </c>
      <c r="B46" s="98" t="s">
        <v>4</v>
      </c>
      <c r="C46" s="98" t="s">
        <v>9</v>
      </c>
      <c r="D46" s="99">
        <v>43020.732025462959</v>
      </c>
      <c r="E46" s="99">
        <v>43020.732187499998</v>
      </c>
      <c r="F46" s="99">
        <f t="shared" si="0"/>
        <v>1.6203703853534535E-4</v>
      </c>
      <c r="G46" s="99">
        <f t="shared" si="2"/>
        <v>2.8124999953433871E-3</v>
      </c>
      <c r="H46" s="37"/>
      <c r="I46" s="39"/>
    </row>
    <row r="47" spans="1:9" x14ac:dyDescent="0.25">
      <c r="A47" s="36" t="s">
        <v>13</v>
      </c>
      <c r="B47" s="98" t="s">
        <v>6</v>
      </c>
      <c r="C47" s="98" t="s">
        <v>9</v>
      </c>
      <c r="D47" s="99">
        <v>43020.732256944444</v>
      </c>
      <c r="E47" s="99">
        <v>43020.732418981483</v>
      </c>
      <c r="F47" s="99">
        <f t="shared" si="0"/>
        <v>1.6203703853534535E-4</v>
      </c>
      <c r="G47" s="99">
        <f t="shared" si="2"/>
        <v>3.0439814800047316E-3</v>
      </c>
      <c r="H47" s="37"/>
      <c r="I47" s="39"/>
    </row>
    <row r="48" spans="1:9" x14ac:dyDescent="0.25">
      <c r="A48" s="36" t="s">
        <v>13</v>
      </c>
      <c r="B48" s="98" t="s">
        <v>8</v>
      </c>
      <c r="C48" s="98" t="s">
        <v>9</v>
      </c>
      <c r="D48" s="99">
        <v>43020.732488425929</v>
      </c>
      <c r="E48" s="99">
        <v>43020.732685185183</v>
      </c>
      <c r="F48" s="99">
        <f t="shared" si="0"/>
        <v>1.9675925432238728E-4</v>
      </c>
      <c r="G48" s="99">
        <f t="shared" si="2"/>
        <v>3.3101851804531179E-3</v>
      </c>
      <c r="H48" s="37"/>
      <c r="I48" s="39"/>
    </row>
    <row r="49" spans="1:9" x14ac:dyDescent="0.25">
      <c r="A49" s="36" t="s">
        <v>13</v>
      </c>
      <c r="B49" s="98" t="s">
        <v>6</v>
      </c>
      <c r="C49" s="98" t="s">
        <v>9</v>
      </c>
      <c r="D49" s="99">
        <v>43020.732719907406</v>
      </c>
      <c r="E49" s="99">
        <v>43020.732719907406</v>
      </c>
      <c r="F49" s="99">
        <f t="shared" si="0"/>
        <v>0</v>
      </c>
      <c r="G49" s="99">
        <f t="shared" si="2"/>
        <v>3.3449074035161175E-3</v>
      </c>
      <c r="H49" s="37">
        <f>E49-$D$45</f>
        <v>1.1689814782585017E-3</v>
      </c>
      <c r="I49" s="39"/>
    </row>
    <row r="50" spans="1:9" x14ac:dyDescent="0.25">
      <c r="A50" s="36" t="s">
        <v>13</v>
      </c>
      <c r="B50" s="98" t="s">
        <v>8</v>
      </c>
      <c r="C50" s="98" t="s">
        <v>10</v>
      </c>
      <c r="D50" s="99">
        <v>43020.732835648145</v>
      </c>
      <c r="E50" s="99">
        <v>43020.732997685183</v>
      </c>
      <c r="F50" s="99">
        <f t="shared" si="0"/>
        <v>1.6203703853534535E-4</v>
      </c>
      <c r="G50" s="99">
        <f t="shared" si="2"/>
        <v>3.6226851807441562E-3</v>
      </c>
      <c r="H50" s="37">
        <f>E50-$D$50</f>
        <v>1.6203703853534535E-4</v>
      </c>
      <c r="I50" s="39"/>
    </row>
    <row r="51" spans="1:9" x14ac:dyDescent="0.25">
      <c r="A51" s="36" t="s">
        <v>13</v>
      </c>
      <c r="B51" s="98" t="s">
        <v>6</v>
      </c>
      <c r="C51" s="98" t="s">
        <v>11</v>
      </c>
      <c r="D51" s="99">
        <v>43020.733530092592</v>
      </c>
      <c r="E51" s="99">
        <v>43020.734120370369</v>
      </c>
      <c r="F51" s="99">
        <f t="shared" si="0"/>
        <v>5.9027777751907706E-4</v>
      </c>
      <c r="G51" s="99">
        <f t="shared" si="2"/>
        <v>4.7453703664359637E-3</v>
      </c>
      <c r="H51" s="37"/>
      <c r="I51" s="39"/>
    </row>
    <row r="52" spans="1:9" x14ac:dyDescent="0.25">
      <c r="A52" s="36" t="s">
        <v>13</v>
      </c>
      <c r="B52" s="98" t="s">
        <v>8</v>
      </c>
      <c r="C52" s="98" t="s">
        <v>11</v>
      </c>
      <c r="D52" s="99">
        <v>43020.734224537038</v>
      </c>
      <c r="E52" s="99">
        <v>43020.734432870369</v>
      </c>
      <c r="F52" s="99">
        <f t="shared" si="0"/>
        <v>2.0833333110203966E-4</v>
      </c>
      <c r="G52" s="99">
        <f t="shared" si="2"/>
        <v>5.057870366727002E-3</v>
      </c>
      <c r="H52" s="37"/>
      <c r="I52" s="39"/>
    </row>
    <row r="53" spans="1:9" x14ac:dyDescent="0.25">
      <c r="A53" s="36" t="s">
        <v>13</v>
      </c>
      <c r="B53" s="98" t="s">
        <v>4</v>
      </c>
      <c r="C53" s="98" t="s">
        <v>11</v>
      </c>
      <c r="D53" s="99">
        <v>43020.734918981485</v>
      </c>
      <c r="E53" s="99">
        <v>43020.734918981485</v>
      </c>
      <c r="F53" s="99">
        <f t="shared" si="0"/>
        <v>0</v>
      </c>
      <c r="G53" s="99">
        <f t="shared" si="2"/>
        <v>5.543981482333038E-3</v>
      </c>
      <c r="H53" s="37"/>
      <c r="I53" s="39"/>
    </row>
    <row r="54" spans="1:9" x14ac:dyDescent="0.25">
      <c r="A54" s="36" t="s">
        <v>13</v>
      </c>
      <c r="B54" s="98" t="s">
        <v>6</v>
      </c>
      <c r="C54" s="98" t="s">
        <v>11</v>
      </c>
      <c r="D54" s="99">
        <v>43020.735613425924</v>
      </c>
      <c r="E54" s="99">
        <v>43020.736192129632</v>
      </c>
      <c r="F54" s="99">
        <f t="shared" si="0"/>
        <v>5.7870370801538229E-4</v>
      </c>
      <c r="G54" s="99">
        <f t="shared" si="2"/>
        <v>6.8171296297805384E-3</v>
      </c>
      <c r="H54" s="37"/>
      <c r="I54" s="39"/>
    </row>
    <row r="55" spans="1:9" x14ac:dyDescent="0.25">
      <c r="A55" s="36" t="s">
        <v>13</v>
      </c>
      <c r="B55" s="98" t="s">
        <v>4</v>
      </c>
      <c r="C55" s="98" t="s">
        <v>11</v>
      </c>
      <c r="D55" s="99">
        <v>43020.736307870371</v>
      </c>
      <c r="E55" s="99">
        <v>43020.736481481479</v>
      </c>
      <c r="F55" s="99">
        <f t="shared" si="0"/>
        <v>1.7361110803904012E-4</v>
      </c>
      <c r="G55" s="99">
        <f t="shared" si="2"/>
        <v>7.1064814765122719E-3</v>
      </c>
      <c r="H55" s="37"/>
      <c r="I55" s="39"/>
    </row>
    <row r="56" spans="1:9" x14ac:dyDescent="0.25">
      <c r="A56" s="36" t="s">
        <v>13</v>
      </c>
      <c r="B56" s="98" t="s">
        <v>6</v>
      </c>
      <c r="C56" s="98" t="s">
        <v>11</v>
      </c>
      <c r="D56" s="99">
        <v>43020.736539351848</v>
      </c>
      <c r="E56" s="99">
        <v>43020.736539351848</v>
      </c>
      <c r="F56" s="99">
        <f t="shared" si="0"/>
        <v>0</v>
      </c>
      <c r="G56" s="99">
        <f t="shared" si="2"/>
        <v>7.1643518458586186E-3</v>
      </c>
      <c r="H56" s="37">
        <f>E56-$D$51</f>
        <v>3.009259256941732E-3</v>
      </c>
      <c r="I56" s="39"/>
    </row>
    <row r="57" spans="1:9" x14ac:dyDescent="0.25">
      <c r="A57" s="36" t="s">
        <v>13</v>
      </c>
      <c r="B57" s="98" t="s">
        <v>6</v>
      </c>
      <c r="C57" s="98" t="s">
        <v>12</v>
      </c>
      <c r="D57" s="99">
        <v>43020.737696759257</v>
      </c>
      <c r="E57" s="99">
        <v>43020.738275462965</v>
      </c>
      <c r="F57" s="99">
        <f t="shared" si="0"/>
        <v>5.7870370801538229E-4</v>
      </c>
      <c r="G57" s="99">
        <f t="shared" si="2"/>
        <v>8.9004629626288079E-3</v>
      </c>
      <c r="H57" s="37"/>
      <c r="I57" s="39"/>
    </row>
    <row r="58" spans="1:9" x14ac:dyDescent="0.25">
      <c r="A58" s="36" t="s">
        <v>13</v>
      </c>
      <c r="B58" s="98" t="s">
        <v>8</v>
      </c>
      <c r="C58" s="98" t="s">
        <v>12</v>
      </c>
      <c r="D58" s="99">
        <v>43020.738391203704</v>
      </c>
      <c r="E58" s="99">
        <v>43020.738553240742</v>
      </c>
      <c r="F58" s="99">
        <f t="shared" si="0"/>
        <v>1.6203703853534535E-4</v>
      </c>
      <c r="G58" s="99">
        <f t="shared" si="2"/>
        <v>9.1782407398568466E-3</v>
      </c>
      <c r="H58" s="37"/>
      <c r="I58" s="39"/>
    </row>
    <row r="59" spans="1:9" x14ac:dyDescent="0.25">
      <c r="A59" s="36" t="s">
        <v>13</v>
      </c>
      <c r="B59" s="98" t="s">
        <v>6</v>
      </c>
      <c r="C59" s="98" t="s">
        <v>12</v>
      </c>
      <c r="D59" s="99">
        <v>43020.738622685189</v>
      </c>
      <c r="E59" s="99">
        <v>43020.739236111112</v>
      </c>
      <c r="F59" s="99">
        <f t="shared" si="0"/>
        <v>6.1342592380242422E-4</v>
      </c>
      <c r="G59" s="99">
        <f t="shared" si="2"/>
        <v>9.8611111097852699E-3</v>
      </c>
      <c r="H59" s="37"/>
      <c r="I59" s="39"/>
    </row>
    <row r="60" spans="1:9" x14ac:dyDescent="0.25">
      <c r="A60" s="36" t="s">
        <v>13</v>
      </c>
      <c r="B60" s="98" t="s">
        <v>7</v>
      </c>
      <c r="C60" s="98" t="s">
        <v>12</v>
      </c>
      <c r="D60" s="99">
        <v>43020.739317129628</v>
      </c>
      <c r="E60" s="99">
        <v>43020.73940972222</v>
      </c>
      <c r="F60" s="99">
        <f t="shared" si="0"/>
        <v>9.2592592409346253E-5</v>
      </c>
      <c r="G60" s="99">
        <f t="shared" si="2"/>
        <v>1.003472221782431E-2</v>
      </c>
      <c r="H60" s="37"/>
      <c r="I60" s="39"/>
    </row>
    <row r="61" spans="1:9" x14ac:dyDescent="0.25">
      <c r="A61" s="36" t="s">
        <v>13</v>
      </c>
      <c r="B61" s="98" t="s">
        <v>6</v>
      </c>
      <c r="C61" s="98" t="s">
        <v>12</v>
      </c>
      <c r="D61" s="99">
        <v>43020.739432870374</v>
      </c>
      <c r="E61" s="99">
        <v>43020.739432870374</v>
      </c>
      <c r="F61" s="99">
        <f t="shared" si="0"/>
        <v>0</v>
      </c>
      <c r="G61" s="99">
        <f t="shared" si="2"/>
        <v>1.0057870371383615E-2</v>
      </c>
      <c r="H61" s="37"/>
      <c r="I61" s="39"/>
    </row>
    <row r="62" spans="1:9" x14ac:dyDescent="0.25">
      <c r="A62" s="36" t="s">
        <v>13</v>
      </c>
      <c r="B62" s="98" t="s">
        <v>4</v>
      </c>
      <c r="C62" s="98" t="s">
        <v>12</v>
      </c>
      <c r="D62" s="99">
        <v>43020.739548611113</v>
      </c>
      <c r="E62" s="99">
        <v>43020.739548611113</v>
      </c>
      <c r="F62" s="99">
        <f t="shared" si="0"/>
        <v>0</v>
      </c>
      <c r="G62" s="99">
        <f t="shared" si="2"/>
        <v>1.0173611110076308E-2</v>
      </c>
      <c r="H62" s="37"/>
      <c r="I62" s="39"/>
    </row>
    <row r="63" spans="1:9" x14ac:dyDescent="0.25">
      <c r="A63" s="36" t="s">
        <v>13</v>
      </c>
      <c r="B63" s="98" t="s">
        <v>4</v>
      </c>
      <c r="C63" s="98" t="s">
        <v>12</v>
      </c>
      <c r="D63" s="99">
        <v>43020.739664351851</v>
      </c>
      <c r="E63" s="99">
        <v>43020.739664351851</v>
      </c>
      <c r="F63" s="99">
        <f t="shared" si="0"/>
        <v>0</v>
      </c>
      <c r="G63" s="99">
        <f t="shared" si="2"/>
        <v>1.0289351848769002E-2</v>
      </c>
      <c r="H63" s="37"/>
      <c r="I63" s="39"/>
    </row>
    <row r="64" spans="1:9" x14ac:dyDescent="0.25">
      <c r="A64" s="36" t="s">
        <v>13</v>
      </c>
      <c r="B64" s="98" t="s">
        <v>4</v>
      </c>
      <c r="C64" s="98" t="s">
        <v>12</v>
      </c>
      <c r="D64" s="99">
        <v>43020.73978009259</v>
      </c>
      <c r="E64" s="99">
        <v>43020.73978009259</v>
      </c>
      <c r="F64" s="99">
        <f t="shared" si="0"/>
        <v>0</v>
      </c>
      <c r="G64" s="99">
        <f t="shared" si="2"/>
        <v>1.0405092587461695E-2</v>
      </c>
      <c r="H64" s="37"/>
      <c r="I64" s="39"/>
    </row>
    <row r="65" spans="1:9" x14ac:dyDescent="0.25">
      <c r="A65" s="36" t="s">
        <v>13</v>
      </c>
      <c r="B65" s="98" t="s">
        <v>4</v>
      </c>
      <c r="C65" s="98" t="s">
        <v>12</v>
      </c>
      <c r="D65" s="99">
        <v>43020.739895833336</v>
      </c>
      <c r="E65" s="99">
        <v>43020.739895833336</v>
      </c>
      <c r="F65" s="99">
        <f t="shared" si="0"/>
        <v>0</v>
      </c>
      <c r="G65" s="99">
        <f t="shared" si="2"/>
        <v>1.0520833333430346E-2</v>
      </c>
      <c r="H65" s="37"/>
      <c r="I65" s="39"/>
    </row>
    <row r="66" spans="1:9" x14ac:dyDescent="0.25">
      <c r="A66" s="36" t="s">
        <v>13</v>
      </c>
      <c r="B66" s="98" t="s">
        <v>4</v>
      </c>
      <c r="C66" s="98" t="s">
        <v>12</v>
      </c>
      <c r="D66" s="99">
        <v>43020.740011574075</v>
      </c>
      <c r="E66" s="99">
        <v>43020.740023148152</v>
      </c>
      <c r="F66" s="99">
        <f t="shared" si="0"/>
        <v>1.1574076779652387E-5</v>
      </c>
      <c r="G66" s="99">
        <f t="shared" si="2"/>
        <v>1.0648148148902692E-2</v>
      </c>
      <c r="H66" s="37">
        <f>E66-$D$57</f>
        <v>2.3263888942892663E-3</v>
      </c>
      <c r="I66" s="39">
        <f>E34-$D$3</f>
        <v>1.1388888888177462E-2</v>
      </c>
    </row>
    <row r="67" spans="1:9" x14ac:dyDescent="0.25">
      <c r="A67" s="36" t="s">
        <v>14</v>
      </c>
      <c r="B67" s="98" t="s">
        <v>4</v>
      </c>
      <c r="C67" s="98" t="s">
        <v>5</v>
      </c>
      <c r="D67" s="99">
        <v>43020.744409722225</v>
      </c>
      <c r="E67" s="99">
        <v>43020.744409722225</v>
      </c>
      <c r="F67" s="99">
        <f t="shared" si="0"/>
        <v>0</v>
      </c>
      <c r="G67" s="99">
        <f>E67-$D$67</f>
        <v>0</v>
      </c>
      <c r="H67" s="37"/>
      <c r="I67" s="39"/>
    </row>
    <row r="68" spans="1:9" x14ac:dyDescent="0.25">
      <c r="A68" s="36" t="s">
        <v>14</v>
      </c>
      <c r="B68" s="98" t="s">
        <v>4</v>
      </c>
      <c r="C68" s="98" t="s">
        <v>5</v>
      </c>
      <c r="D68" s="99">
        <v>43020.744525462964</v>
      </c>
      <c r="E68" s="99">
        <v>43020.744525462964</v>
      </c>
      <c r="F68" s="99">
        <f t="shared" ref="F68:F131" si="3">E68-D68</f>
        <v>0</v>
      </c>
      <c r="G68" s="99">
        <f t="shared" ref="G68:G98" si="4">E68-$D$67</f>
        <v>1.1574073869269341E-4</v>
      </c>
      <c r="H68" s="37"/>
      <c r="I68" s="39"/>
    </row>
    <row r="69" spans="1:9" x14ac:dyDescent="0.25">
      <c r="A69" s="36" t="s">
        <v>14</v>
      </c>
      <c r="B69" s="98" t="s">
        <v>4</v>
      </c>
      <c r="C69" s="98" t="s">
        <v>5</v>
      </c>
      <c r="D69" s="99">
        <v>43020.744641203702</v>
      </c>
      <c r="E69" s="99">
        <v>43020.744641203702</v>
      </c>
      <c r="F69" s="99">
        <f t="shared" si="3"/>
        <v>0</v>
      </c>
      <c r="G69" s="99">
        <f t="shared" si="4"/>
        <v>2.3148147738538682E-4</v>
      </c>
      <c r="H69" s="37"/>
      <c r="I69" s="39"/>
    </row>
    <row r="70" spans="1:9" x14ac:dyDescent="0.25">
      <c r="A70" s="36" t="s">
        <v>14</v>
      </c>
      <c r="B70" s="98" t="s">
        <v>4</v>
      </c>
      <c r="C70" s="98" t="s">
        <v>5</v>
      </c>
      <c r="D70" s="99">
        <v>43020.744756944441</v>
      </c>
      <c r="E70" s="99">
        <v>43020.744756944441</v>
      </c>
      <c r="F70" s="99">
        <f t="shared" si="3"/>
        <v>0</v>
      </c>
      <c r="G70" s="99">
        <f t="shared" si="4"/>
        <v>3.4722221607808024E-4</v>
      </c>
      <c r="H70" s="37"/>
      <c r="I70" s="39"/>
    </row>
    <row r="71" spans="1:9" x14ac:dyDescent="0.25">
      <c r="A71" s="36" t="s">
        <v>14</v>
      </c>
      <c r="B71" s="98" t="s">
        <v>4</v>
      </c>
      <c r="C71" s="98" t="s">
        <v>5</v>
      </c>
      <c r="D71" s="99">
        <v>43020.744872685187</v>
      </c>
      <c r="E71" s="99">
        <v>43020.744872685187</v>
      </c>
      <c r="F71" s="99">
        <f t="shared" si="3"/>
        <v>0</v>
      </c>
      <c r="G71" s="99">
        <f t="shared" si="4"/>
        <v>4.6296296204673126E-4</v>
      </c>
      <c r="H71" s="37"/>
      <c r="I71" s="39"/>
    </row>
    <row r="72" spans="1:9" x14ac:dyDescent="0.25">
      <c r="A72" s="36" t="s">
        <v>14</v>
      </c>
      <c r="B72" s="98" t="s">
        <v>6</v>
      </c>
      <c r="C72" s="98" t="s">
        <v>5</v>
      </c>
      <c r="D72" s="99">
        <v>43020.745092592595</v>
      </c>
      <c r="E72" s="99">
        <v>43020.74554398148</v>
      </c>
      <c r="F72" s="99">
        <f t="shared" si="3"/>
        <v>4.5138888526707888E-4</v>
      </c>
      <c r="G72" s="99">
        <f t="shared" si="4"/>
        <v>1.1342592551955022E-3</v>
      </c>
      <c r="H72" s="37"/>
      <c r="I72" s="39"/>
    </row>
    <row r="73" spans="1:9" x14ac:dyDescent="0.25">
      <c r="A73" s="36" t="s">
        <v>14</v>
      </c>
      <c r="B73" s="98" t="s">
        <v>7</v>
      </c>
      <c r="C73" s="98" t="s">
        <v>5</v>
      </c>
      <c r="D73" s="99">
        <v>43020.745555555557</v>
      </c>
      <c r="E73" s="99">
        <v>43020.745844907404</v>
      </c>
      <c r="F73" s="99">
        <f t="shared" si="3"/>
        <v>2.8935184673173353E-4</v>
      </c>
      <c r="G73" s="99">
        <f t="shared" si="4"/>
        <v>1.4351851787068881E-3</v>
      </c>
      <c r="H73" s="37"/>
      <c r="I73" s="39"/>
    </row>
    <row r="74" spans="1:9" x14ac:dyDescent="0.25">
      <c r="A74" s="36" t="s">
        <v>14</v>
      </c>
      <c r="B74" s="98" t="s">
        <v>6</v>
      </c>
      <c r="C74" s="98" t="s">
        <v>5</v>
      </c>
      <c r="D74" s="99">
        <v>43020.74590277778</v>
      </c>
      <c r="E74" s="99">
        <v>43020.746342592596</v>
      </c>
      <c r="F74" s="99">
        <f t="shared" si="3"/>
        <v>4.398148157633841E-4</v>
      </c>
      <c r="G74" s="99">
        <f t="shared" si="4"/>
        <v>1.9328703710925765E-3</v>
      </c>
      <c r="H74" s="37"/>
      <c r="I74" s="39"/>
    </row>
    <row r="75" spans="1:9" x14ac:dyDescent="0.25">
      <c r="A75" s="36" t="s">
        <v>14</v>
      </c>
      <c r="B75" s="98" t="s">
        <v>8</v>
      </c>
      <c r="C75" s="98" t="s">
        <v>5</v>
      </c>
      <c r="D75" s="99">
        <v>43020.746365740742</v>
      </c>
      <c r="E75" s="99">
        <v>43020.746539351851</v>
      </c>
      <c r="F75" s="99">
        <f t="shared" si="3"/>
        <v>1.7361110803904012E-4</v>
      </c>
      <c r="G75" s="99">
        <f t="shared" si="4"/>
        <v>2.1296296254149638E-3</v>
      </c>
      <c r="H75" s="37"/>
      <c r="I75" s="39"/>
    </row>
    <row r="76" spans="1:9" x14ac:dyDescent="0.25">
      <c r="A76" s="36" t="s">
        <v>14</v>
      </c>
      <c r="B76" s="98" t="s">
        <v>6</v>
      </c>
      <c r="C76" s="98" t="s">
        <v>5</v>
      </c>
      <c r="D76" s="99">
        <v>43020.74659722222</v>
      </c>
      <c r="E76" s="99">
        <v>43020.746608796297</v>
      </c>
      <c r="F76" s="99">
        <f t="shared" si="3"/>
        <v>1.1574076779652387E-5</v>
      </c>
      <c r="G76" s="99">
        <f t="shared" si="4"/>
        <v>2.1990740715409629E-3</v>
      </c>
      <c r="H76" s="37">
        <f>E76-$D$67</f>
        <v>2.1990740715409629E-3</v>
      </c>
      <c r="I76" s="39"/>
    </row>
    <row r="77" spans="1:9" x14ac:dyDescent="0.25">
      <c r="A77" s="36" t="s">
        <v>14</v>
      </c>
      <c r="B77" s="98" t="s">
        <v>6</v>
      </c>
      <c r="C77" s="98" t="s">
        <v>9</v>
      </c>
      <c r="D77" s="99">
        <v>43020.746724537035</v>
      </c>
      <c r="E77" s="99">
        <v>43020.747118055559</v>
      </c>
      <c r="F77" s="99">
        <f t="shared" si="3"/>
        <v>3.9351852319668978E-4</v>
      </c>
      <c r="G77" s="99">
        <f t="shared" si="4"/>
        <v>2.7083333334303461E-3</v>
      </c>
      <c r="H77" s="37"/>
      <c r="I77" s="39"/>
    </row>
    <row r="78" spans="1:9" x14ac:dyDescent="0.25">
      <c r="A78" s="36" t="s">
        <v>14</v>
      </c>
      <c r="B78" s="98" t="s">
        <v>4</v>
      </c>
      <c r="C78" s="98" t="s">
        <v>9</v>
      </c>
      <c r="D78" s="99">
        <v>43020.747187499997</v>
      </c>
      <c r="E78" s="99">
        <v>43020.747349537036</v>
      </c>
      <c r="F78" s="99">
        <f t="shared" si="3"/>
        <v>1.6203703853534535E-4</v>
      </c>
      <c r="G78" s="99">
        <f t="shared" si="4"/>
        <v>2.9398148108157329E-3</v>
      </c>
      <c r="H78" s="37"/>
      <c r="I78" s="39"/>
    </row>
    <row r="79" spans="1:9" x14ac:dyDescent="0.25">
      <c r="A79" s="36" t="s">
        <v>14</v>
      </c>
      <c r="B79" s="98" t="s">
        <v>6</v>
      </c>
      <c r="C79" s="98" t="s">
        <v>9</v>
      </c>
      <c r="D79" s="99">
        <v>43020.747418981482</v>
      </c>
      <c r="E79" s="99">
        <v>43020.747581018521</v>
      </c>
      <c r="F79" s="99">
        <f t="shared" si="3"/>
        <v>1.6203703853534535E-4</v>
      </c>
      <c r="G79" s="99">
        <f t="shared" si="4"/>
        <v>3.1712962954770774E-3</v>
      </c>
      <c r="H79" s="37"/>
      <c r="I79" s="39"/>
    </row>
    <row r="80" spans="1:9" x14ac:dyDescent="0.25">
      <c r="A80" s="36" t="s">
        <v>14</v>
      </c>
      <c r="B80" s="98" t="s">
        <v>8</v>
      </c>
      <c r="C80" s="98" t="s">
        <v>9</v>
      </c>
      <c r="D80" s="99">
        <v>43020.747650462959</v>
      </c>
      <c r="E80" s="99">
        <v>43020.747847222221</v>
      </c>
      <c r="F80" s="99">
        <f t="shared" si="3"/>
        <v>1.9675926159834489E-4</v>
      </c>
      <c r="G80" s="99">
        <f t="shared" si="4"/>
        <v>3.4374999959254637E-3</v>
      </c>
      <c r="H80" s="37"/>
      <c r="I80" s="39"/>
    </row>
    <row r="81" spans="1:9" x14ac:dyDescent="0.25">
      <c r="A81" s="36" t="s">
        <v>14</v>
      </c>
      <c r="B81" s="98" t="s">
        <v>6</v>
      </c>
      <c r="C81" s="98" t="s">
        <v>9</v>
      </c>
      <c r="D81" s="99">
        <v>43020.747881944444</v>
      </c>
      <c r="E81" s="99">
        <v>43020.747881944444</v>
      </c>
      <c r="F81" s="99">
        <f t="shared" si="3"/>
        <v>0</v>
      </c>
      <c r="G81" s="99">
        <f t="shared" si="4"/>
        <v>3.4722222189884633E-3</v>
      </c>
      <c r="H81" s="37">
        <f>E81-$D$77</f>
        <v>1.157407408754807E-3</v>
      </c>
      <c r="I81" s="39"/>
    </row>
    <row r="82" spans="1:9" x14ac:dyDescent="0.25">
      <c r="A82" s="36" t="s">
        <v>14</v>
      </c>
      <c r="B82" s="98" t="s">
        <v>8</v>
      </c>
      <c r="C82" s="98" t="s">
        <v>10</v>
      </c>
      <c r="D82" s="99">
        <v>43020.747997685183</v>
      </c>
      <c r="E82" s="99">
        <v>43020.748159722221</v>
      </c>
      <c r="F82" s="99">
        <f t="shared" si="3"/>
        <v>1.6203703853534535E-4</v>
      </c>
      <c r="G82" s="99">
        <f t="shared" si="4"/>
        <v>3.749999996216502E-3</v>
      </c>
      <c r="H82" s="37">
        <f>E82-$D$82</f>
        <v>1.6203703853534535E-4</v>
      </c>
      <c r="I82" s="39"/>
    </row>
    <row r="83" spans="1:9" x14ac:dyDescent="0.25">
      <c r="A83" s="36" t="s">
        <v>14</v>
      </c>
      <c r="B83" s="98" t="s">
        <v>6</v>
      </c>
      <c r="C83" s="98" t="s">
        <v>11</v>
      </c>
      <c r="D83" s="99">
        <v>43020.748692129629</v>
      </c>
      <c r="E83" s="99">
        <v>43020.74927083333</v>
      </c>
      <c r="F83" s="99">
        <f t="shared" si="3"/>
        <v>5.7870370073942468E-4</v>
      </c>
      <c r="G83" s="99">
        <f t="shared" si="4"/>
        <v>4.8611111051286571E-3</v>
      </c>
      <c r="H83" s="37"/>
      <c r="I83" s="39"/>
    </row>
    <row r="84" spans="1:9" x14ac:dyDescent="0.25">
      <c r="A84" s="36" t="s">
        <v>14</v>
      </c>
      <c r="B84" s="98" t="s">
        <v>8</v>
      </c>
      <c r="C84" s="98" t="s">
        <v>11</v>
      </c>
      <c r="D84" s="99">
        <v>43020.749386574076</v>
      </c>
      <c r="E84" s="99">
        <v>43020.749594907407</v>
      </c>
      <c r="F84" s="99">
        <f t="shared" si="3"/>
        <v>2.0833333110203966E-4</v>
      </c>
      <c r="G84" s="99">
        <f t="shared" si="4"/>
        <v>5.1851851821993478E-3</v>
      </c>
      <c r="H84" s="37"/>
      <c r="I84" s="39"/>
    </row>
    <row r="85" spans="1:9" x14ac:dyDescent="0.25">
      <c r="A85" s="36" t="s">
        <v>14</v>
      </c>
      <c r="B85" s="98" t="s">
        <v>4</v>
      </c>
      <c r="C85" s="98" t="s">
        <v>11</v>
      </c>
      <c r="D85" s="99">
        <v>43020.750081018516</v>
      </c>
      <c r="E85" s="99">
        <v>43020.750081018516</v>
      </c>
      <c r="F85" s="99">
        <f t="shared" si="3"/>
        <v>0</v>
      </c>
      <c r="G85" s="99">
        <f t="shared" si="4"/>
        <v>5.6712962905294262E-3</v>
      </c>
      <c r="H85" s="37"/>
      <c r="I85" s="39"/>
    </row>
    <row r="86" spans="1:9" x14ac:dyDescent="0.25">
      <c r="A86" s="36" t="s">
        <v>14</v>
      </c>
      <c r="B86" s="98" t="s">
        <v>6</v>
      </c>
      <c r="C86" s="98" t="s">
        <v>11</v>
      </c>
      <c r="D86" s="99">
        <v>43020.750775462962</v>
      </c>
      <c r="E86" s="99">
        <v>43020.751354166663</v>
      </c>
      <c r="F86" s="99">
        <f t="shared" si="3"/>
        <v>5.7870370073942468E-4</v>
      </c>
      <c r="G86" s="99">
        <f t="shared" si="4"/>
        <v>6.9444444379769266E-3</v>
      </c>
      <c r="H86" s="37"/>
      <c r="I86" s="39"/>
    </row>
    <row r="87" spans="1:9" x14ac:dyDescent="0.25">
      <c r="A87" s="36" t="s">
        <v>14</v>
      </c>
      <c r="B87" s="98" t="s">
        <v>4</v>
      </c>
      <c r="C87" s="98" t="s">
        <v>11</v>
      </c>
      <c r="D87" s="99">
        <v>43020.751469907409</v>
      </c>
      <c r="E87" s="99">
        <v>43020.751643518517</v>
      </c>
      <c r="F87" s="99">
        <f t="shared" si="3"/>
        <v>1.7361110803904012E-4</v>
      </c>
      <c r="G87" s="99">
        <f t="shared" si="4"/>
        <v>7.2337962919846177E-3</v>
      </c>
      <c r="H87" s="37"/>
      <c r="I87" s="39"/>
    </row>
    <row r="88" spans="1:9" x14ac:dyDescent="0.25">
      <c r="A88" s="36" t="s">
        <v>14</v>
      </c>
      <c r="B88" s="98" t="s">
        <v>6</v>
      </c>
      <c r="C88" s="98" t="s">
        <v>11</v>
      </c>
      <c r="D88" s="99">
        <v>43020.751701388886</v>
      </c>
      <c r="E88" s="99">
        <v>43020.751701388886</v>
      </c>
      <c r="F88" s="99">
        <f t="shared" si="3"/>
        <v>0</v>
      </c>
      <c r="G88" s="99">
        <f t="shared" si="4"/>
        <v>7.2916666613309644E-3</v>
      </c>
      <c r="H88" s="37">
        <f>E88-$D$83</f>
        <v>3.009259256941732E-3</v>
      </c>
      <c r="I88" s="39"/>
    </row>
    <row r="89" spans="1:9" x14ac:dyDescent="0.25">
      <c r="A89" s="36" t="s">
        <v>14</v>
      </c>
      <c r="B89" s="98" t="s">
        <v>6</v>
      </c>
      <c r="C89" s="98" t="s">
        <v>12</v>
      </c>
      <c r="D89" s="99">
        <v>43020.752858796295</v>
      </c>
      <c r="E89" s="99">
        <v>43020.753449074073</v>
      </c>
      <c r="F89" s="99">
        <f t="shared" si="3"/>
        <v>5.9027777751907706E-4</v>
      </c>
      <c r="G89" s="99">
        <f t="shared" si="4"/>
        <v>9.0393518476048484E-3</v>
      </c>
      <c r="H89" s="37"/>
      <c r="I89" s="39"/>
    </row>
    <row r="90" spans="1:9" x14ac:dyDescent="0.25">
      <c r="A90" s="36" t="s">
        <v>14</v>
      </c>
      <c r="B90" s="98" t="s">
        <v>8</v>
      </c>
      <c r="C90" s="98" t="s">
        <v>12</v>
      </c>
      <c r="D90" s="99">
        <v>43020.753553240742</v>
      </c>
      <c r="E90" s="99">
        <v>43020.75371527778</v>
      </c>
      <c r="F90" s="99">
        <f t="shared" si="3"/>
        <v>1.6203703853534535E-4</v>
      </c>
      <c r="G90" s="99">
        <f t="shared" si="4"/>
        <v>9.3055555553291924E-3</v>
      </c>
      <c r="H90" s="37"/>
      <c r="I90" s="39"/>
    </row>
    <row r="91" spans="1:9" x14ac:dyDescent="0.25">
      <c r="A91" s="36" t="s">
        <v>14</v>
      </c>
      <c r="B91" s="98" t="s">
        <v>6</v>
      </c>
      <c r="C91" s="98" t="s">
        <v>12</v>
      </c>
      <c r="D91" s="99">
        <v>43020.753784722219</v>
      </c>
      <c r="E91" s="99">
        <v>43020.75439814815</v>
      </c>
      <c r="F91" s="99">
        <f t="shared" si="3"/>
        <v>6.1342593107838184E-4</v>
      </c>
      <c r="G91" s="99">
        <f t="shared" si="4"/>
        <v>9.9884259252576157E-3</v>
      </c>
      <c r="H91" s="37"/>
      <c r="I91" s="39"/>
    </row>
    <row r="92" spans="1:9" x14ac:dyDescent="0.25">
      <c r="A92" s="36" t="s">
        <v>14</v>
      </c>
      <c r="B92" s="98" t="s">
        <v>7</v>
      </c>
      <c r="C92" s="98" t="s">
        <v>12</v>
      </c>
      <c r="D92" s="99">
        <v>43020.754479166666</v>
      </c>
      <c r="E92" s="99">
        <v>43020.754537037035</v>
      </c>
      <c r="F92" s="99">
        <f t="shared" si="3"/>
        <v>5.7870369346346706E-5</v>
      </c>
      <c r="G92" s="99">
        <f t="shared" si="4"/>
        <v>1.0127314810233656E-2</v>
      </c>
      <c r="H92" s="37"/>
      <c r="I92" s="39"/>
    </row>
    <row r="93" spans="1:9" x14ac:dyDescent="0.25">
      <c r="A93" s="36" t="s">
        <v>14</v>
      </c>
      <c r="B93" s="98" t="s">
        <v>6</v>
      </c>
      <c r="C93" s="98" t="s">
        <v>12</v>
      </c>
      <c r="D93" s="99">
        <v>43020.754594907405</v>
      </c>
      <c r="E93" s="99">
        <v>43020.754606481481</v>
      </c>
      <c r="F93" s="99">
        <f t="shared" si="3"/>
        <v>1.1574076779652387E-5</v>
      </c>
      <c r="G93" s="99">
        <f t="shared" si="4"/>
        <v>1.0196759256359655E-2</v>
      </c>
      <c r="H93" s="37"/>
      <c r="I93" s="39"/>
    </row>
    <row r="94" spans="1:9" x14ac:dyDescent="0.25">
      <c r="A94" s="36" t="s">
        <v>14</v>
      </c>
      <c r="B94" s="98" t="s">
        <v>4</v>
      </c>
      <c r="C94" s="98" t="s">
        <v>12</v>
      </c>
      <c r="D94" s="99">
        <v>43020.754710648151</v>
      </c>
      <c r="E94" s="99">
        <v>43020.754710648151</v>
      </c>
      <c r="F94" s="99">
        <f t="shared" si="3"/>
        <v>0</v>
      </c>
      <c r="G94" s="99">
        <f t="shared" si="4"/>
        <v>1.0300925925548654E-2</v>
      </c>
      <c r="H94" s="37"/>
      <c r="I94" s="39"/>
    </row>
    <row r="95" spans="1:9" x14ac:dyDescent="0.25">
      <c r="A95" s="36" t="s">
        <v>14</v>
      </c>
      <c r="B95" s="98" t="s">
        <v>4</v>
      </c>
      <c r="C95" s="98" t="s">
        <v>12</v>
      </c>
      <c r="D95" s="99">
        <v>43020.754826388889</v>
      </c>
      <c r="E95" s="99">
        <v>43020.754826388889</v>
      </c>
      <c r="F95" s="99">
        <f t="shared" si="3"/>
        <v>0</v>
      </c>
      <c r="G95" s="99">
        <f t="shared" si="4"/>
        <v>1.0416666664241347E-2</v>
      </c>
      <c r="H95" s="37"/>
      <c r="I95" s="39"/>
    </row>
    <row r="96" spans="1:9" x14ac:dyDescent="0.25">
      <c r="A96" s="36" t="s">
        <v>14</v>
      </c>
      <c r="B96" s="98" t="s">
        <v>4</v>
      </c>
      <c r="C96" s="98" t="s">
        <v>12</v>
      </c>
      <c r="D96" s="99">
        <v>43020.754942129628</v>
      </c>
      <c r="E96" s="99">
        <v>43020.754942129628</v>
      </c>
      <c r="F96" s="99">
        <f t="shared" si="3"/>
        <v>0</v>
      </c>
      <c r="G96" s="99">
        <f t="shared" si="4"/>
        <v>1.0532407402934041E-2</v>
      </c>
      <c r="H96" s="37"/>
      <c r="I96" s="39"/>
    </row>
    <row r="97" spans="1:9" x14ac:dyDescent="0.25">
      <c r="A97" s="36" t="s">
        <v>14</v>
      </c>
      <c r="B97" s="98" t="s">
        <v>4</v>
      </c>
      <c r="C97" s="98" t="s">
        <v>12</v>
      </c>
      <c r="D97" s="99">
        <v>43020.755069444444</v>
      </c>
      <c r="E97" s="99">
        <v>43020.755069444444</v>
      </c>
      <c r="F97" s="99">
        <f t="shared" si="3"/>
        <v>0</v>
      </c>
      <c r="G97" s="99">
        <f t="shared" si="4"/>
        <v>1.0659722218406387E-2</v>
      </c>
      <c r="H97" s="37"/>
      <c r="I97" s="39"/>
    </row>
    <row r="98" spans="1:9" x14ac:dyDescent="0.25">
      <c r="A98" s="36" t="s">
        <v>14</v>
      </c>
      <c r="B98" s="98" t="s">
        <v>4</v>
      </c>
      <c r="C98" s="98" t="s">
        <v>12</v>
      </c>
      <c r="D98" s="99">
        <v>43020.755185185182</v>
      </c>
      <c r="E98" s="99">
        <v>43020.755185185182</v>
      </c>
      <c r="F98" s="99">
        <f t="shared" si="3"/>
        <v>0</v>
      </c>
      <c r="G98" s="99">
        <f t="shared" si="4"/>
        <v>1.077546295709908E-2</v>
      </c>
      <c r="H98" s="37">
        <f>E98-$D$89</f>
        <v>2.3263888870133087E-3</v>
      </c>
      <c r="I98" s="39">
        <f>E98-$D$67</f>
        <v>1.077546295709908E-2</v>
      </c>
    </row>
    <row r="99" spans="1:9" x14ac:dyDescent="0.25">
      <c r="A99" s="36" t="s">
        <v>15</v>
      </c>
      <c r="B99" s="98" t="s">
        <v>4</v>
      </c>
      <c r="C99" s="98" t="s">
        <v>5</v>
      </c>
      <c r="D99" s="99">
        <v>43020.757523148146</v>
      </c>
      <c r="E99" s="99">
        <v>43020.757523148146</v>
      </c>
      <c r="F99" s="99">
        <f t="shared" si="3"/>
        <v>0</v>
      </c>
      <c r="G99" s="99">
        <f>E99-$D$99</f>
        <v>0</v>
      </c>
      <c r="H99" s="37"/>
      <c r="I99" s="39"/>
    </row>
    <row r="100" spans="1:9" x14ac:dyDescent="0.25">
      <c r="A100" s="36" t="s">
        <v>15</v>
      </c>
      <c r="B100" s="98" t="s">
        <v>4</v>
      </c>
      <c r="C100" s="98" t="s">
        <v>5</v>
      </c>
      <c r="D100" s="99">
        <v>43020.757638888892</v>
      </c>
      <c r="E100" s="99">
        <v>43020.757638888892</v>
      </c>
      <c r="F100" s="99">
        <f t="shared" si="3"/>
        <v>0</v>
      </c>
      <c r="G100" s="99">
        <f t="shared" ref="G100:G130" si="5">E100-$D$99</f>
        <v>1.1574074596865103E-4</v>
      </c>
      <c r="H100" s="37"/>
      <c r="I100" s="39"/>
    </row>
    <row r="101" spans="1:9" x14ac:dyDescent="0.25">
      <c r="A101" s="36" t="s">
        <v>15</v>
      </c>
      <c r="B101" s="98" t="s">
        <v>4</v>
      </c>
      <c r="C101" s="98" t="s">
        <v>5</v>
      </c>
      <c r="D101" s="99">
        <v>43020.757754629631</v>
      </c>
      <c r="E101" s="99">
        <v>43020.757754629631</v>
      </c>
      <c r="F101" s="99">
        <f t="shared" si="3"/>
        <v>0</v>
      </c>
      <c r="G101" s="99">
        <f t="shared" si="5"/>
        <v>2.3148148466134444E-4</v>
      </c>
      <c r="H101" s="37"/>
      <c r="I101" s="39"/>
    </row>
    <row r="102" spans="1:9" x14ac:dyDescent="0.25">
      <c r="A102" s="36" t="s">
        <v>15</v>
      </c>
      <c r="B102" s="98" t="s">
        <v>4</v>
      </c>
      <c r="C102" s="98" t="s">
        <v>5</v>
      </c>
      <c r="D102" s="99">
        <v>43020.757870370369</v>
      </c>
      <c r="E102" s="99">
        <v>43020.757870370369</v>
      </c>
      <c r="F102" s="99">
        <f t="shared" si="3"/>
        <v>0</v>
      </c>
      <c r="G102" s="99">
        <f t="shared" si="5"/>
        <v>3.4722222335403785E-4</v>
      </c>
      <c r="H102" s="37"/>
      <c r="I102" s="39"/>
    </row>
    <row r="103" spans="1:9" x14ac:dyDescent="0.25">
      <c r="A103" s="36" t="s">
        <v>15</v>
      </c>
      <c r="B103" s="98" t="s">
        <v>4</v>
      </c>
      <c r="C103" s="98" t="s">
        <v>5</v>
      </c>
      <c r="D103" s="99">
        <v>43020.757986111108</v>
      </c>
      <c r="E103" s="99">
        <v>43020.757986111108</v>
      </c>
      <c r="F103" s="99">
        <f t="shared" si="3"/>
        <v>0</v>
      </c>
      <c r="G103" s="99">
        <f t="shared" si="5"/>
        <v>4.6296296204673126E-4</v>
      </c>
      <c r="H103" s="37"/>
      <c r="I103" s="39"/>
    </row>
    <row r="104" spans="1:9" x14ac:dyDescent="0.25">
      <c r="A104" s="36" t="s">
        <v>15</v>
      </c>
      <c r="B104" s="98" t="s">
        <v>6</v>
      </c>
      <c r="C104" s="98" t="s">
        <v>5</v>
      </c>
      <c r="D104" s="99">
        <v>43020.758217592593</v>
      </c>
      <c r="E104" s="99">
        <v>43020.758668981478</v>
      </c>
      <c r="F104" s="99">
        <f t="shared" si="3"/>
        <v>4.5138888526707888E-4</v>
      </c>
      <c r="G104" s="99">
        <f t="shared" si="5"/>
        <v>1.1458333319751546E-3</v>
      </c>
      <c r="H104" s="37"/>
      <c r="I104" s="39"/>
    </row>
    <row r="105" spans="1:9" x14ac:dyDescent="0.25">
      <c r="A105" s="36" t="s">
        <v>15</v>
      </c>
      <c r="B105" s="98" t="s">
        <v>7</v>
      </c>
      <c r="C105" s="98" t="s">
        <v>5</v>
      </c>
      <c r="D105" s="99">
        <v>43020.758692129632</v>
      </c>
      <c r="E105" s="99">
        <v>43020.758935185186</v>
      </c>
      <c r="F105" s="99">
        <f t="shared" si="3"/>
        <v>2.4305555416503921E-4</v>
      </c>
      <c r="G105" s="99">
        <f t="shared" si="5"/>
        <v>1.4120370396994986E-3</v>
      </c>
      <c r="H105" s="37"/>
      <c r="I105" s="39"/>
    </row>
    <row r="106" spans="1:9" x14ac:dyDescent="0.25">
      <c r="A106" s="36" t="s">
        <v>15</v>
      </c>
      <c r="B106" s="98" t="s">
        <v>6</v>
      </c>
      <c r="C106" s="98" t="s">
        <v>5</v>
      </c>
      <c r="D106" s="99">
        <v>43020.759039351855</v>
      </c>
      <c r="E106" s="99">
        <v>43020.759467592594</v>
      </c>
      <c r="F106" s="99">
        <f t="shared" si="3"/>
        <v>4.2824073898373172E-4</v>
      </c>
      <c r="G106" s="99">
        <f t="shared" si="5"/>
        <v>1.9444444478722289E-3</v>
      </c>
      <c r="H106" s="37"/>
      <c r="I106" s="39"/>
    </row>
    <row r="107" spans="1:9" x14ac:dyDescent="0.25">
      <c r="A107" s="36" t="s">
        <v>15</v>
      </c>
      <c r="B107" s="98" t="s">
        <v>8</v>
      </c>
      <c r="C107" s="98" t="s">
        <v>5</v>
      </c>
      <c r="D107" s="99">
        <v>43020.759502314817</v>
      </c>
      <c r="E107" s="99">
        <v>43020.759664351855</v>
      </c>
      <c r="F107" s="99">
        <f t="shared" si="3"/>
        <v>1.6203703853534535E-4</v>
      </c>
      <c r="G107" s="99">
        <f t="shared" si="5"/>
        <v>2.1412037094705738E-3</v>
      </c>
      <c r="H107" s="37"/>
      <c r="I107" s="39"/>
    </row>
    <row r="108" spans="1:9" x14ac:dyDescent="0.25">
      <c r="A108" s="36" t="s">
        <v>15</v>
      </c>
      <c r="B108" s="98" t="s">
        <v>6</v>
      </c>
      <c r="C108" s="98" t="s">
        <v>5</v>
      </c>
      <c r="D108" s="99">
        <v>43020.759733796294</v>
      </c>
      <c r="E108" s="99">
        <v>43020.759733796294</v>
      </c>
      <c r="F108" s="99">
        <f t="shared" si="3"/>
        <v>0</v>
      </c>
      <c r="G108" s="99">
        <f t="shared" si="5"/>
        <v>2.2106481483206153E-3</v>
      </c>
      <c r="H108" s="37">
        <f>E108-$D$99</f>
        <v>2.2106481483206153E-3</v>
      </c>
      <c r="I108" s="39"/>
    </row>
    <row r="109" spans="1:9" x14ac:dyDescent="0.25">
      <c r="A109" s="36" t="s">
        <v>15</v>
      </c>
      <c r="B109" s="98" t="s">
        <v>6</v>
      </c>
      <c r="C109" s="98" t="s">
        <v>9</v>
      </c>
      <c r="D109" s="99">
        <v>43020.75984953704</v>
      </c>
      <c r="E109" s="99">
        <v>43020.760266203702</v>
      </c>
      <c r="F109" s="99">
        <f t="shared" si="3"/>
        <v>4.1666666220407933E-4</v>
      </c>
      <c r="G109" s="99">
        <f t="shared" si="5"/>
        <v>2.7430555564933456E-3</v>
      </c>
      <c r="H109" s="37"/>
      <c r="I109" s="39"/>
    </row>
    <row r="110" spans="1:9" x14ac:dyDescent="0.25">
      <c r="A110" s="36" t="s">
        <v>15</v>
      </c>
      <c r="B110" s="98" t="s">
        <v>4</v>
      </c>
      <c r="C110" s="98" t="s">
        <v>9</v>
      </c>
      <c r="D110" s="99">
        <v>43020.760312500002</v>
      </c>
      <c r="E110" s="99">
        <v>43020.76048611111</v>
      </c>
      <c r="F110" s="99">
        <f t="shared" si="3"/>
        <v>1.7361110803904012E-4</v>
      </c>
      <c r="G110" s="99">
        <f t="shared" si="5"/>
        <v>2.9629629643750377E-3</v>
      </c>
      <c r="H110" s="37"/>
      <c r="I110" s="39"/>
    </row>
    <row r="111" spans="1:9" x14ac:dyDescent="0.25">
      <c r="A111" s="36" t="s">
        <v>15</v>
      </c>
      <c r="B111" s="98" t="s">
        <v>6</v>
      </c>
      <c r="C111" s="98" t="s">
        <v>9</v>
      </c>
      <c r="D111" s="99">
        <v>43020.76054398148</v>
      </c>
      <c r="E111" s="99">
        <v>43020.760717592595</v>
      </c>
      <c r="F111" s="99">
        <f t="shared" si="3"/>
        <v>1.7361111531499773E-4</v>
      </c>
      <c r="G111" s="99">
        <f t="shared" si="5"/>
        <v>3.1944444490363821E-3</v>
      </c>
      <c r="H111" s="37"/>
      <c r="I111" s="39"/>
    </row>
    <row r="112" spans="1:9" x14ac:dyDescent="0.25">
      <c r="A112" s="36" t="s">
        <v>15</v>
      </c>
      <c r="B112" s="98" t="s">
        <v>8</v>
      </c>
      <c r="C112" s="98" t="s">
        <v>9</v>
      </c>
      <c r="D112" s="99">
        <v>43020.760775462964</v>
      </c>
      <c r="E112" s="99">
        <v>43020.760972222219</v>
      </c>
      <c r="F112" s="99">
        <f t="shared" si="3"/>
        <v>1.9675925432238728E-4</v>
      </c>
      <c r="G112" s="99">
        <f t="shared" si="5"/>
        <v>3.4490740727051161E-3</v>
      </c>
      <c r="H112" s="37"/>
      <c r="I112" s="39"/>
    </row>
    <row r="113" spans="1:9" x14ac:dyDescent="0.25">
      <c r="A113" s="36" t="s">
        <v>15</v>
      </c>
      <c r="B113" s="98" t="s">
        <v>6</v>
      </c>
      <c r="C113" s="98" t="s">
        <v>9</v>
      </c>
      <c r="D113" s="99">
        <v>43020.761006944442</v>
      </c>
      <c r="E113" s="99">
        <v>43020.761018518519</v>
      </c>
      <c r="F113" s="99">
        <f t="shared" si="3"/>
        <v>1.1574076779652387E-5</v>
      </c>
      <c r="G113" s="99">
        <f t="shared" si="5"/>
        <v>3.4953703725477681E-3</v>
      </c>
      <c r="H113" s="37">
        <f>E113-$D$109</f>
        <v>1.1689814782585017E-3</v>
      </c>
      <c r="I113" s="39"/>
    </row>
    <row r="114" spans="1:9" x14ac:dyDescent="0.25">
      <c r="A114" s="36" t="s">
        <v>15</v>
      </c>
      <c r="B114" s="98" t="s">
        <v>8</v>
      </c>
      <c r="C114" s="98" t="s">
        <v>10</v>
      </c>
      <c r="D114" s="99">
        <v>43020.761134259257</v>
      </c>
      <c r="E114" s="99">
        <v>43020.761296296296</v>
      </c>
      <c r="F114" s="99">
        <f t="shared" si="3"/>
        <v>1.6203703853534535E-4</v>
      </c>
      <c r="G114" s="99">
        <f t="shared" si="5"/>
        <v>3.7731481497758068E-3</v>
      </c>
      <c r="H114" s="37">
        <f>E114-$D$114</f>
        <v>1.6203703853534535E-4</v>
      </c>
      <c r="I114" s="39"/>
    </row>
    <row r="115" spans="1:9" x14ac:dyDescent="0.25">
      <c r="A115" s="36" t="s">
        <v>15</v>
      </c>
      <c r="B115" s="98" t="s">
        <v>6</v>
      </c>
      <c r="C115" s="98" t="s">
        <v>11</v>
      </c>
      <c r="D115" s="99">
        <v>43020.761828703704</v>
      </c>
      <c r="E115" s="99">
        <v>43020.762407407405</v>
      </c>
      <c r="F115" s="99">
        <f t="shared" si="3"/>
        <v>5.7870370073942468E-4</v>
      </c>
      <c r="G115" s="99">
        <f t="shared" si="5"/>
        <v>4.8842592586879618E-3</v>
      </c>
      <c r="H115" s="37"/>
      <c r="I115" s="39"/>
    </row>
    <row r="116" spans="1:9" x14ac:dyDescent="0.25">
      <c r="A116" s="36" t="s">
        <v>15</v>
      </c>
      <c r="B116" s="98" t="s">
        <v>8</v>
      </c>
      <c r="C116" s="98" t="s">
        <v>11</v>
      </c>
      <c r="D116" s="99">
        <v>43020.762523148151</v>
      </c>
      <c r="E116" s="99">
        <v>43020.762743055559</v>
      </c>
      <c r="F116" s="99">
        <f t="shared" si="3"/>
        <v>2.1990740788169205E-4</v>
      </c>
      <c r="G116" s="99">
        <f t="shared" si="5"/>
        <v>5.2199074125383049E-3</v>
      </c>
      <c r="H116" s="37"/>
      <c r="I116" s="39"/>
    </row>
    <row r="117" spans="1:9" x14ac:dyDescent="0.25">
      <c r="A117" s="36" t="s">
        <v>15</v>
      </c>
      <c r="B117" s="98" t="s">
        <v>4</v>
      </c>
      <c r="C117" s="98" t="s">
        <v>11</v>
      </c>
      <c r="D117" s="99">
        <v>43020.76321759259</v>
      </c>
      <c r="E117" s="99">
        <v>43020.76321759259</v>
      </c>
      <c r="F117" s="99">
        <f t="shared" si="3"/>
        <v>0</v>
      </c>
      <c r="G117" s="99">
        <f t="shared" si="5"/>
        <v>5.694444444088731E-3</v>
      </c>
      <c r="H117" s="37"/>
      <c r="I117" s="39"/>
    </row>
    <row r="118" spans="1:9" x14ac:dyDescent="0.25">
      <c r="A118" s="36" t="s">
        <v>15</v>
      </c>
      <c r="B118" s="98" t="s">
        <v>6</v>
      </c>
      <c r="C118" s="98" t="s">
        <v>11</v>
      </c>
      <c r="D118" s="99">
        <v>43020.763912037037</v>
      </c>
      <c r="E118" s="99">
        <v>43020.764490740738</v>
      </c>
      <c r="F118" s="99">
        <f t="shared" si="3"/>
        <v>5.7870370073942468E-4</v>
      </c>
      <c r="G118" s="99">
        <f t="shared" si="5"/>
        <v>6.9675925915362313E-3</v>
      </c>
      <c r="H118" s="37"/>
      <c r="I118" s="39"/>
    </row>
    <row r="119" spans="1:9" x14ac:dyDescent="0.25">
      <c r="A119" s="36" t="s">
        <v>15</v>
      </c>
      <c r="B119" s="98" t="s">
        <v>4</v>
      </c>
      <c r="C119" s="98" t="s">
        <v>11</v>
      </c>
      <c r="D119" s="99">
        <v>43020.764606481483</v>
      </c>
      <c r="E119" s="99">
        <v>43020.764791666668</v>
      </c>
      <c r="F119" s="99">
        <f t="shared" si="3"/>
        <v>1.8518518481869251E-4</v>
      </c>
      <c r="G119" s="99">
        <f t="shared" si="5"/>
        <v>7.2685185223235749E-3</v>
      </c>
      <c r="H119" s="37"/>
      <c r="I119" s="39"/>
    </row>
    <row r="120" spans="1:9" x14ac:dyDescent="0.25">
      <c r="A120" s="36" t="s">
        <v>15</v>
      </c>
      <c r="B120" s="98" t="s">
        <v>6</v>
      </c>
      <c r="C120" s="98" t="s">
        <v>11</v>
      </c>
      <c r="D120" s="99">
        <v>43020.764837962961</v>
      </c>
      <c r="E120" s="99">
        <v>43020.764849537038</v>
      </c>
      <c r="F120" s="99">
        <f t="shared" si="3"/>
        <v>1.1574076779652387E-5</v>
      </c>
      <c r="G120" s="99">
        <f t="shared" si="5"/>
        <v>7.3263888916699216E-3</v>
      </c>
      <c r="H120" s="37">
        <f>E120-$D$115</f>
        <v>3.0208333337213844E-3</v>
      </c>
      <c r="I120" s="39"/>
    </row>
    <row r="121" spans="1:9" x14ac:dyDescent="0.25">
      <c r="A121" s="36" t="s">
        <v>15</v>
      </c>
      <c r="B121" s="98" t="s">
        <v>6</v>
      </c>
      <c r="C121" s="98" t="s">
        <v>12</v>
      </c>
      <c r="D121" s="99">
        <v>43020.76599537037</v>
      </c>
      <c r="E121" s="99">
        <v>43020.766574074078</v>
      </c>
      <c r="F121" s="99">
        <f t="shared" si="3"/>
        <v>5.7870370801538229E-4</v>
      </c>
      <c r="G121" s="99">
        <f t="shared" si="5"/>
        <v>9.0509259316604584E-3</v>
      </c>
      <c r="H121" s="37"/>
      <c r="I121" s="39"/>
    </row>
    <row r="122" spans="1:9" x14ac:dyDescent="0.25">
      <c r="A122" s="36" t="s">
        <v>15</v>
      </c>
      <c r="B122" s="98" t="s">
        <v>8</v>
      </c>
      <c r="C122" s="98" t="s">
        <v>12</v>
      </c>
      <c r="D122" s="99">
        <v>43020.766689814816</v>
      </c>
      <c r="E122" s="99">
        <v>43020.766863425924</v>
      </c>
      <c r="F122" s="99">
        <f t="shared" si="3"/>
        <v>1.7361110803904012E-4</v>
      </c>
      <c r="G122" s="99">
        <f t="shared" si="5"/>
        <v>9.340277778392192E-3</v>
      </c>
      <c r="H122" s="37"/>
      <c r="I122" s="39"/>
    </row>
    <row r="123" spans="1:9" x14ac:dyDescent="0.25">
      <c r="A123" s="36" t="s">
        <v>15</v>
      </c>
      <c r="B123" s="98" t="s">
        <v>6</v>
      </c>
      <c r="C123" s="98" t="s">
        <v>12</v>
      </c>
      <c r="D123" s="99">
        <v>43020.766921296294</v>
      </c>
      <c r="E123" s="99">
        <v>43020.767546296294</v>
      </c>
      <c r="F123" s="99">
        <f t="shared" si="3"/>
        <v>6.2500000058207661E-4</v>
      </c>
      <c r="G123" s="99">
        <f t="shared" si="5"/>
        <v>1.0023148148320615E-2</v>
      </c>
      <c r="H123" s="37"/>
      <c r="I123" s="39"/>
    </row>
    <row r="124" spans="1:9" x14ac:dyDescent="0.25">
      <c r="A124" s="36" t="s">
        <v>15</v>
      </c>
      <c r="B124" s="98" t="s">
        <v>7</v>
      </c>
      <c r="C124" s="98" t="s">
        <v>12</v>
      </c>
      <c r="D124" s="99">
        <v>43020.767627314817</v>
      </c>
      <c r="E124" s="99">
        <v>43020.768009259256</v>
      </c>
      <c r="F124" s="99">
        <f t="shared" si="3"/>
        <v>3.8194443914107978E-4</v>
      </c>
      <c r="G124" s="99">
        <f t="shared" si="5"/>
        <v>1.0486111110367347E-2</v>
      </c>
      <c r="H124" s="37"/>
      <c r="I124" s="39"/>
    </row>
    <row r="125" spans="1:9" x14ac:dyDescent="0.25">
      <c r="A125" s="36" t="s">
        <v>15</v>
      </c>
      <c r="B125" s="98" t="s">
        <v>6</v>
      </c>
      <c r="C125" s="98" t="s">
        <v>12</v>
      </c>
      <c r="D125" s="99">
        <v>43020.768090277779</v>
      </c>
      <c r="E125" s="99">
        <v>43020.768090277779</v>
      </c>
      <c r="F125" s="99">
        <f t="shared" si="3"/>
        <v>0</v>
      </c>
      <c r="G125" s="99">
        <f t="shared" si="5"/>
        <v>1.0567129633272998E-2</v>
      </c>
      <c r="H125" s="37"/>
      <c r="I125" s="39"/>
    </row>
    <row r="126" spans="1:9" x14ac:dyDescent="0.25">
      <c r="A126" s="36" t="s">
        <v>15</v>
      </c>
      <c r="B126" s="98" t="s">
        <v>4</v>
      </c>
      <c r="C126" s="98" t="s">
        <v>12</v>
      </c>
      <c r="D126" s="99">
        <v>43020.768206018518</v>
      </c>
      <c r="E126" s="99">
        <v>43020.768206018518</v>
      </c>
      <c r="F126" s="99">
        <f t="shared" si="3"/>
        <v>0</v>
      </c>
      <c r="G126" s="99">
        <f t="shared" si="5"/>
        <v>1.0682870371965691E-2</v>
      </c>
      <c r="H126" s="37"/>
      <c r="I126" s="39"/>
    </row>
    <row r="127" spans="1:9" x14ac:dyDescent="0.25">
      <c r="A127" s="36" t="s">
        <v>15</v>
      </c>
      <c r="B127" s="98" t="s">
        <v>4</v>
      </c>
      <c r="C127" s="98" t="s">
        <v>12</v>
      </c>
      <c r="D127" s="99">
        <v>43020.768321759257</v>
      </c>
      <c r="E127" s="99">
        <v>43020.768321759257</v>
      </c>
      <c r="F127" s="99">
        <f t="shared" si="3"/>
        <v>0</v>
      </c>
      <c r="G127" s="99">
        <f t="shared" si="5"/>
        <v>1.0798611110658385E-2</v>
      </c>
      <c r="H127" s="37"/>
      <c r="I127" s="39"/>
    </row>
    <row r="128" spans="1:9" x14ac:dyDescent="0.25">
      <c r="A128" s="36" t="s">
        <v>15</v>
      </c>
      <c r="B128" s="98" t="s">
        <v>4</v>
      </c>
      <c r="C128" s="98" t="s">
        <v>12</v>
      </c>
      <c r="D128" s="99">
        <v>43020.768437500003</v>
      </c>
      <c r="E128" s="99">
        <v>43020.768437500003</v>
      </c>
      <c r="F128" s="99">
        <f t="shared" si="3"/>
        <v>0</v>
      </c>
      <c r="G128" s="99">
        <f t="shared" si="5"/>
        <v>1.0914351856627036E-2</v>
      </c>
      <c r="H128" s="37"/>
      <c r="I128" s="39"/>
    </row>
    <row r="129" spans="1:9" x14ac:dyDescent="0.25">
      <c r="A129" s="36" t="s">
        <v>15</v>
      </c>
      <c r="B129" s="98" t="s">
        <v>4</v>
      </c>
      <c r="C129" s="98" t="s">
        <v>12</v>
      </c>
      <c r="D129" s="99">
        <v>43020.768553240741</v>
      </c>
      <c r="E129" s="99">
        <v>43020.768553240741</v>
      </c>
      <c r="F129" s="99">
        <f t="shared" si="3"/>
        <v>0</v>
      </c>
      <c r="G129" s="99">
        <f t="shared" si="5"/>
        <v>1.1030092595319729E-2</v>
      </c>
      <c r="H129" s="37"/>
      <c r="I129" s="39"/>
    </row>
    <row r="130" spans="1:9" x14ac:dyDescent="0.25">
      <c r="A130" s="36" t="s">
        <v>15</v>
      </c>
      <c r="B130" s="98" t="s">
        <v>4</v>
      </c>
      <c r="C130" s="98" t="s">
        <v>12</v>
      </c>
      <c r="D130" s="99">
        <v>43020.76866898148</v>
      </c>
      <c r="E130" s="99">
        <v>43020.76866898148</v>
      </c>
      <c r="F130" s="99">
        <f t="shared" si="3"/>
        <v>0</v>
      </c>
      <c r="G130" s="99">
        <f t="shared" si="5"/>
        <v>1.1145833334012423E-2</v>
      </c>
      <c r="H130" s="37">
        <f>E130-$D$121</f>
        <v>2.6736111103673466E-3</v>
      </c>
      <c r="I130" s="39">
        <f>E130-$D$99</f>
        <v>1.1145833334012423E-2</v>
      </c>
    </row>
    <row r="131" spans="1:9" x14ac:dyDescent="0.25">
      <c r="A131" s="36" t="s">
        <v>16</v>
      </c>
      <c r="B131" s="98" t="s">
        <v>4</v>
      </c>
      <c r="C131" s="98" t="s">
        <v>5</v>
      </c>
      <c r="D131" s="99">
        <v>43020.77071759259</v>
      </c>
      <c r="E131" s="99">
        <v>43020.77071759259</v>
      </c>
      <c r="F131" s="99">
        <f t="shared" si="3"/>
        <v>0</v>
      </c>
      <c r="G131" s="99">
        <f>E131-$D$131</f>
        <v>0</v>
      </c>
      <c r="H131" s="37"/>
      <c r="I131" s="39"/>
    </row>
    <row r="132" spans="1:9" x14ac:dyDescent="0.25">
      <c r="A132" s="36" t="s">
        <v>16</v>
      </c>
      <c r="B132" s="98" t="s">
        <v>4</v>
      </c>
      <c r="C132" s="98" t="s">
        <v>5</v>
      </c>
      <c r="D132" s="99">
        <v>43020.770833333336</v>
      </c>
      <c r="E132" s="99">
        <v>43020.770833333336</v>
      </c>
      <c r="F132" s="99">
        <f t="shared" ref="F132:F194" si="6">E132-D132</f>
        <v>0</v>
      </c>
      <c r="G132" s="99">
        <f t="shared" ref="G132:G162" si="7">E132-$D$131</f>
        <v>1.1574074596865103E-4</v>
      </c>
      <c r="H132" s="37"/>
      <c r="I132" s="39"/>
    </row>
    <row r="133" spans="1:9" x14ac:dyDescent="0.25">
      <c r="A133" s="36" t="s">
        <v>16</v>
      </c>
      <c r="B133" s="98" t="s">
        <v>4</v>
      </c>
      <c r="C133" s="98" t="s">
        <v>5</v>
      </c>
      <c r="D133" s="99">
        <v>43020.770949074074</v>
      </c>
      <c r="E133" s="99">
        <v>43020.770949074074</v>
      </c>
      <c r="F133" s="99">
        <f t="shared" si="6"/>
        <v>0</v>
      </c>
      <c r="G133" s="99">
        <f t="shared" si="7"/>
        <v>2.3148148466134444E-4</v>
      </c>
      <c r="H133" s="37"/>
      <c r="I133" s="39"/>
    </row>
    <row r="134" spans="1:9" x14ac:dyDescent="0.25">
      <c r="A134" s="36" t="s">
        <v>16</v>
      </c>
      <c r="B134" s="98" t="s">
        <v>4</v>
      </c>
      <c r="C134" s="98" t="s">
        <v>5</v>
      </c>
      <c r="D134" s="99">
        <v>43020.771064814813</v>
      </c>
      <c r="E134" s="99">
        <v>43020.771064814813</v>
      </c>
      <c r="F134" s="99">
        <f t="shared" si="6"/>
        <v>0</v>
      </c>
      <c r="G134" s="99">
        <f t="shared" si="7"/>
        <v>3.4722222335403785E-4</v>
      </c>
      <c r="H134" s="37"/>
      <c r="I134" s="39"/>
    </row>
    <row r="135" spans="1:9" x14ac:dyDescent="0.25">
      <c r="A135" s="36" t="s">
        <v>16</v>
      </c>
      <c r="B135" s="98" t="s">
        <v>4</v>
      </c>
      <c r="C135" s="98" t="s">
        <v>5</v>
      </c>
      <c r="D135" s="99">
        <v>43020.771180555559</v>
      </c>
      <c r="E135" s="99">
        <v>43020.771180555559</v>
      </c>
      <c r="F135" s="99">
        <f t="shared" si="6"/>
        <v>0</v>
      </c>
      <c r="G135" s="99">
        <f t="shared" si="7"/>
        <v>4.6296296932268888E-4</v>
      </c>
      <c r="H135" s="37"/>
      <c r="I135" s="39"/>
    </row>
    <row r="136" spans="1:9" x14ac:dyDescent="0.25">
      <c r="A136" s="36" t="s">
        <v>16</v>
      </c>
      <c r="B136" s="98" t="s">
        <v>6</v>
      </c>
      <c r="C136" s="98" t="s">
        <v>5</v>
      </c>
      <c r="D136" s="99">
        <v>43020.771423611113</v>
      </c>
      <c r="E136" s="99">
        <v>43020.771863425929</v>
      </c>
      <c r="F136" s="99">
        <f t="shared" si="6"/>
        <v>4.398148157633841E-4</v>
      </c>
      <c r="G136" s="99">
        <f t="shared" si="7"/>
        <v>1.1458333392511122E-3</v>
      </c>
      <c r="H136" s="37"/>
      <c r="I136" s="39"/>
    </row>
    <row r="137" spans="1:9" x14ac:dyDescent="0.25">
      <c r="A137" s="36" t="s">
        <v>16</v>
      </c>
      <c r="B137" s="98" t="s">
        <v>7</v>
      </c>
      <c r="C137" s="98" t="s">
        <v>5</v>
      </c>
      <c r="D137" s="99">
        <v>43020.771886574075</v>
      </c>
      <c r="E137" s="99">
        <v>43020.772175925929</v>
      </c>
      <c r="F137" s="99">
        <f t="shared" si="6"/>
        <v>2.8935185400769114E-4</v>
      </c>
      <c r="G137" s="99">
        <f t="shared" si="7"/>
        <v>1.4583333395421505E-3</v>
      </c>
      <c r="H137" s="37"/>
      <c r="I137" s="39"/>
    </row>
    <row r="138" spans="1:9" x14ac:dyDescent="0.25">
      <c r="A138" s="36" t="s">
        <v>16</v>
      </c>
      <c r="B138" s="98" t="s">
        <v>6</v>
      </c>
      <c r="C138" s="98" t="s">
        <v>5</v>
      </c>
      <c r="D138" s="99">
        <v>43020.772233796299</v>
      </c>
      <c r="E138" s="99">
        <v>43020.772662037038</v>
      </c>
      <c r="F138" s="99">
        <f t="shared" si="6"/>
        <v>4.2824073898373172E-4</v>
      </c>
      <c r="G138" s="99">
        <f t="shared" si="7"/>
        <v>1.9444444478722289E-3</v>
      </c>
      <c r="H138" s="37"/>
      <c r="I138" s="39"/>
    </row>
    <row r="139" spans="1:9" x14ac:dyDescent="0.25">
      <c r="A139" s="36" t="s">
        <v>16</v>
      </c>
      <c r="B139" s="98" t="s">
        <v>8</v>
      </c>
      <c r="C139" s="98" t="s">
        <v>5</v>
      </c>
      <c r="D139" s="99">
        <v>43020.772696759261</v>
      </c>
      <c r="E139" s="99">
        <v>43020.772858796299</v>
      </c>
      <c r="F139" s="99">
        <f t="shared" si="6"/>
        <v>1.6203703853534535E-4</v>
      </c>
      <c r="G139" s="99">
        <f t="shared" si="7"/>
        <v>2.1412037094705738E-3</v>
      </c>
      <c r="H139" s="37"/>
      <c r="I139" s="39"/>
    </row>
    <row r="140" spans="1:9" x14ac:dyDescent="0.25">
      <c r="A140" s="36" t="s">
        <v>16</v>
      </c>
      <c r="B140" s="98" t="s">
        <v>6</v>
      </c>
      <c r="C140" s="98" t="s">
        <v>5</v>
      </c>
      <c r="D140" s="99">
        <v>43020.772928240738</v>
      </c>
      <c r="E140" s="99">
        <v>43020.772928240738</v>
      </c>
      <c r="F140" s="99">
        <f t="shared" si="6"/>
        <v>0</v>
      </c>
      <c r="G140" s="99">
        <f t="shared" si="7"/>
        <v>2.2106481483206153E-3</v>
      </c>
      <c r="H140" s="37">
        <f>E140-$D$131</f>
        <v>2.2106481483206153E-3</v>
      </c>
      <c r="I140" s="39"/>
    </row>
    <row r="141" spans="1:9" x14ac:dyDescent="0.25">
      <c r="A141" s="36" t="s">
        <v>16</v>
      </c>
      <c r="B141" s="98" t="s">
        <v>6</v>
      </c>
      <c r="C141" s="98" t="s">
        <v>9</v>
      </c>
      <c r="D141" s="99">
        <v>43020.773043981484</v>
      </c>
      <c r="E141" s="99">
        <v>43020.773449074077</v>
      </c>
      <c r="F141" s="99">
        <f t="shared" si="6"/>
        <v>4.0509259270038456E-4</v>
      </c>
      <c r="G141" s="99">
        <f t="shared" si="7"/>
        <v>2.7314814869896509E-3</v>
      </c>
      <c r="H141" s="37"/>
      <c r="I141" s="39"/>
    </row>
    <row r="142" spans="1:9" x14ac:dyDescent="0.25">
      <c r="A142" s="36" t="s">
        <v>16</v>
      </c>
      <c r="B142" s="98" t="s">
        <v>4</v>
      </c>
      <c r="C142" s="98" t="s">
        <v>9</v>
      </c>
      <c r="D142" s="99">
        <v>43020.773506944446</v>
      </c>
      <c r="E142" s="99">
        <v>43020.773680555554</v>
      </c>
      <c r="F142" s="99">
        <f t="shared" si="6"/>
        <v>1.7361110803904012E-4</v>
      </c>
      <c r="G142" s="99">
        <f t="shared" si="7"/>
        <v>2.9629629643750377E-3</v>
      </c>
      <c r="H142" s="37"/>
      <c r="I142" s="39"/>
    </row>
    <row r="143" spans="1:9" x14ac:dyDescent="0.25">
      <c r="A143" s="36" t="s">
        <v>16</v>
      </c>
      <c r="B143" s="98" t="s">
        <v>6</v>
      </c>
      <c r="C143" s="98" t="s">
        <v>9</v>
      </c>
      <c r="D143" s="99">
        <v>43020.773738425924</v>
      </c>
      <c r="E143" s="99">
        <v>43020.773912037039</v>
      </c>
      <c r="F143" s="99">
        <f t="shared" si="6"/>
        <v>1.7361111531499773E-4</v>
      </c>
      <c r="G143" s="99">
        <f t="shared" si="7"/>
        <v>3.1944444490363821E-3</v>
      </c>
      <c r="H143" s="37"/>
      <c r="I143" s="39"/>
    </row>
    <row r="144" spans="1:9" x14ac:dyDescent="0.25">
      <c r="A144" s="36" t="s">
        <v>16</v>
      </c>
      <c r="B144" s="98" t="s">
        <v>8</v>
      </c>
      <c r="C144" s="98" t="s">
        <v>9</v>
      </c>
      <c r="D144" s="99">
        <v>43020.773969907408</v>
      </c>
      <c r="E144" s="99">
        <v>43020.77416666667</v>
      </c>
      <c r="F144" s="99">
        <f t="shared" si="6"/>
        <v>1.9675926159834489E-4</v>
      </c>
      <c r="G144" s="99">
        <f t="shared" si="7"/>
        <v>3.4490740799810737E-3</v>
      </c>
      <c r="H144" s="37"/>
      <c r="I144" s="39"/>
    </row>
    <row r="145" spans="1:9" x14ac:dyDescent="0.25">
      <c r="A145" s="36" t="s">
        <v>16</v>
      </c>
      <c r="B145" s="98" t="s">
        <v>6</v>
      </c>
      <c r="C145" s="98" t="s">
        <v>9</v>
      </c>
      <c r="D145" s="99">
        <v>43020.774201388886</v>
      </c>
      <c r="E145" s="99">
        <v>43020.774212962962</v>
      </c>
      <c r="F145" s="99">
        <f t="shared" si="6"/>
        <v>1.1574076779652387E-5</v>
      </c>
      <c r="G145" s="99">
        <f t="shared" si="7"/>
        <v>3.4953703725477681E-3</v>
      </c>
      <c r="H145" s="37">
        <f>E145-$D$141</f>
        <v>1.1689814782585017E-3</v>
      </c>
      <c r="I145" s="39"/>
    </row>
    <row r="146" spans="1:9" x14ac:dyDescent="0.25">
      <c r="A146" s="36" t="s">
        <v>16</v>
      </c>
      <c r="B146" s="98" t="s">
        <v>8</v>
      </c>
      <c r="C146" s="98" t="s">
        <v>10</v>
      </c>
      <c r="D146" s="99">
        <v>43020.774328703701</v>
      </c>
      <c r="E146" s="99">
        <v>43020.77449074074</v>
      </c>
      <c r="F146" s="99">
        <f t="shared" si="6"/>
        <v>1.6203703853534535E-4</v>
      </c>
      <c r="G146" s="99">
        <f t="shared" si="7"/>
        <v>3.7731481497758068E-3</v>
      </c>
      <c r="H146" s="37">
        <f>E146-$D$146</f>
        <v>1.6203703853534535E-4</v>
      </c>
      <c r="I146" s="39"/>
    </row>
    <row r="147" spans="1:9" x14ac:dyDescent="0.25">
      <c r="A147" s="36" t="s">
        <v>16</v>
      </c>
      <c r="B147" s="98" t="s">
        <v>6</v>
      </c>
      <c r="C147" s="98" t="s">
        <v>11</v>
      </c>
      <c r="D147" s="99">
        <v>43020.775023148148</v>
      </c>
      <c r="E147" s="99">
        <v>43020.775601851848</v>
      </c>
      <c r="F147" s="99">
        <f t="shared" si="6"/>
        <v>5.7870370073942468E-4</v>
      </c>
      <c r="G147" s="99">
        <f t="shared" si="7"/>
        <v>4.8842592586879618E-3</v>
      </c>
      <c r="H147" s="37"/>
      <c r="I147" s="39"/>
    </row>
    <row r="148" spans="1:9" x14ac:dyDescent="0.25">
      <c r="A148" s="36" t="s">
        <v>16</v>
      </c>
      <c r="B148" s="98" t="s">
        <v>8</v>
      </c>
      <c r="C148" s="98" t="s">
        <v>11</v>
      </c>
      <c r="D148" s="99">
        <v>43020.775717592594</v>
      </c>
      <c r="E148" s="99">
        <v>43020.775937500002</v>
      </c>
      <c r="F148" s="99">
        <f t="shared" si="6"/>
        <v>2.1990740788169205E-4</v>
      </c>
      <c r="G148" s="99">
        <f t="shared" si="7"/>
        <v>5.2199074125383049E-3</v>
      </c>
      <c r="H148" s="37"/>
      <c r="I148" s="39"/>
    </row>
    <row r="149" spans="1:9" x14ac:dyDescent="0.25">
      <c r="A149" s="36" t="s">
        <v>16</v>
      </c>
      <c r="B149" s="98" t="s">
        <v>4</v>
      </c>
      <c r="C149" s="98" t="s">
        <v>11</v>
      </c>
      <c r="D149" s="99">
        <v>43020.776412037034</v>
      </c>
      <c r="E149" s="99">
        <v>43020.776423611111</v>
      </c>
      <c r="F149" s="99">
        <f t="shared" si="6"/>
        <v>1.1574076779652387E-5</v>
      </c>
      <c r="G149" s="99">
        <f t="shared" si="7"/>
        <v>5.7060185208683833E-3</v>
      </c>
      <c r="H149" s="37"/>
      <c r="I149" s="39"/>
    </row>
    <row r="150" spans="1:9" x14ac:dyDescent="0.25">
      <c r="A150" s="36" t="s">
        <v>16</v>
      </c>
      <c r="B150" s="98" t="s">
        <v>6</v>
      </c>
      <c r="C150" s="98" t="s">
        <v>11</v>
      </c>
      <c r="D150" s="99">
        <v>43020.777106481481</v>
      </c>
      <c r="E150" s="99">
        <v>43020.777685185189</v>
      </c>
      <c r="F150" s="99">
        <f t="shared" si="6"/>
        <v>5.7870370801538229E-4</v>
      </c>
      <c r="G150" s="99">
        <f t="shared" si="7"/>
        <v>6.967592598812189E-3</v>
      </c>
      <c r="H150" s="37"/>
      <c r="I150" s="39"/>
    </row>
    <row r="151" spans="1:9" x14ac:dyDescent="0.25">
      <c r="A151" s="36" t="s">
        <v>16</v>
      </c>
      <c r="B151" s="98" t="s">
        <v>4</v>
      </c>
      <c r="C151" s="98" t="s">
        <v>11</v>
      </c>
      <c r="D151" s="99">
        <v>43020.777800925927</v>
      </c>
      <c r="E151" s="99">
        <v>43020.777986111112</v>
      </c>
      <c r="F151" s="99">
        <f t="shared" si="6"/>
        <v>1.8518518481869251E-4</v>
      </c>
      <c r="G151" s="99">
        <f t="shared" si="7"/>
        <v>7.2685185223235749E-3</v>
      </c>
      <c r="H151" s="37"/>
      <c r="I151" s="39"/>
    </row>
    <row r="152" spans="1:9" x14ac:dyDescent="0.25">
      <c r="A152" s="36" t="s">
        <v>16</v>
      </c>
      <c r="B152" s="98" t="s">
        <v>6</v>
      </c>
      <c r="C152" s="98" t="s">
        <v>11</v>
      </c>
      <c r="D152" s="99">
        <v>43020.778032407405</v>
      </c>
      <c r="E152" s="99">
        <v>43020.778043981481</v>
      </c>
      <c r="F152" s="99">
        <f t="shared" si="6"/>
        <v>1.1574076779652387E-5</v>
      </c>
      <c r="G152" s="99">
        <f t="shared" si="7"/>
        <v>7.3263888916699216E-3</v>
      </c>
      <c r="H152" s="37">
        <f>E152-$D$147</f>
        <v>3.0208333337213844E-3</v>
      </c>
      <c r="I152" s="39"/>
    </row>
    <row r="153" spans="1:9" x14ac:dyDescent="0.25">
      <c r="A153" s="36" t="s">
        <v>16</v>
      </c>
      <c r="B153" s="98" t="s">
        <v>6</v>
      </c>
      <c r="C153" s="98" t="s">
        <v>12</v>
      </c>
      <c r="D153" s="99">
        <v>43020.779189814813</v>
      </c>
      <c r="E153" s="99">
        <v>43020.779768518521</v>
      </c>
      <c r="F153" s="99">
        <f t="shared" si="6"/>
        <v>5.7870370801538229E-4</v>
      </c>
      <c r="G153" s="99">
        <f t="shared" si="7"/>
        <v>9.0509259316604584E-3</v>
      </c>
      <c r="H153" s="37"/>
      <c r="I153" s="39"/>
    </row>
    <row r="154" spans="1:9" x14ac:dyDescent="0.25">
      <c r="A154" s="36" t="s">
        <v>16</v>
      </c>
      <c r="B154" s="98" t="s">
        <v>8</v>
      </c>
      <c r="C154" s="98" t="s">
        <v>12</v>
      </c>
      <c r="D154" s="99">
        <v>43020.77988425926</v>
      </c>
      <c r="E154" s="99">
        <v>43020.780057870368</v>
      </c>
      <c r="F154" s="99">
        <f t="shared" si="6"/>
        <v>1.7361110803904012E-4</v>
      </c>
      <c r="G154" s="99">
        <f t="shared" si="7"/>
        <v>9.340277778392192E-3</v>
      </c>
      <c r="H154" s="37"/>
      <c r="I154" s="39"/>
    </row>
    <row r="155" spans="1:9" x14ac:dyDescent="0.25">
      <c r="A155" s="36" t="s">
        <v>16</v>
      </c>
      <c r="B155" s="98" t="s">
        <v>6</v>
      </c>
      <c r="C155" s="98" t="s">
        <v>12</v>
      </c>
      <c r="D155" s="99">
        <v>43020.780127314814</v>
      </c>
      <c r="E155" s="99">
        <v>43020.780740740738</v>
      </c>
      <c r="F155" s="99">
        <f t="shared" si="6"/>
        <v>6.1342592380242422E-4</v>
      </c>
      <c r="G155" s="99">
        <f t="shared" si="7"/>
        <v>1.0023148148320615E-2</v>
      </c>
      <c r="H155" s="37"/>
      <c r="I155" s="39"/>
    </row>
    <row r="156" spans="1:9" x14ac:dyDescent="0.25">
      <c r="A156" s="36" t="s">
        <v>16</v>
      </c>
      <c r="B156" s="98" t="s">
        <v>7</v>
      </c>
      <c r="C156" s="98" t="s">
        <v>12</v>
      </c>
      <c r="D156" s="99">
        <v>43020.780821759261</v>
      </c>
      <c r="E156" s="99">
        <v>43020.780914351853</v>
      </c>
      <c r="F156" s="99">
        <f t="shared" si="6"/>
        <v>9.2592592409346253E-5</v>
      </c>
      <c r="G156" s="99">
        <f t="shared" si="7"/>
        <v>1.0196759263635613E-2</v>
      </c>
      <c r="H156" s="37"/>
      <c r="I156" s="39"/>
    </row>
    <row r="157" spans="1:9" x14ac:dyDescent="0.25">
      <c r="A157" s="36" t="s">
        <v>16</v>
      </c>
      <c r="B157" s="98" t="s">
        <v>6</v>
      </c>
      <c r="C157" s="98" t="s">
        <v>12</v>
      </c>
      <c r="D157" s="99">
        <v>43020.7809375</v>
      </c>
      <c r="E157" s="99">
        <v>43020.7809375</v>
      </c>
      <c r="F157" s="99">
        <f t="shared" si="6"/>
        <v>0</v>
      </c>
      <c r="G157" s="99">
        <f t="shared" si="7"/>
        <v>1.021990740991896E-2</v>
      </c>
      <c r="H157" s="37"/>
      <c r="I157" s="39"/>
    </row>
    <row r="158" spans="1:9" x14ac:dyDescent="0.25">
      <c r="A158" s="36" t="s">
        <v>16</v>
      </c>
      <c r="B158" s="98" t="s">
        <v>4</v>
      </c>
      <c r="C158" s="98" t="s">
        <v>12</v>
      </c>
      <c r="D158" s="99">
        <v>43020.781053240738</v>
      </c>
      <c r="E158" s="99">
        <v>43020.781053240738</v>
      </c>
      <c r="F158" s="99">
        <f t="shared" si="6"/>
        <v>0</v>
      </c>
      <c r="G158" s="99">
        <f t="shared" si="7"/>
        <v>1.0335648148611654E-2</v>
      </c>
      <c r="H158" s="37"/>
      <c r="I158" s="39"/>
    </row>
    <row r="159" spans="1:9" x14ac:dyDescent="0.25">
      <c r="A159" s="36" t="s">
        <v>16</v>
      </c>
      <c r="B159" s="98" t="s">
        <v>4</v>
      </c>
      <c r="C159" s="98" t="s">
        <v>12</v>
      </c>
      <c r="D159" s="99">
        <v>43020.781168981484</v>
      </c>
      <c r="E159" s="99">
        <v>43020.781168981484</v>
      </c>
      <c r="F159" s="99">
        <f t="shared" si="6"/>
        <v>0</v>
      </c>
      <c r="G159" s="99">
        <f t="shared" si="7"/>
        <v>1.0451388894580305E-2</v>
      </c>
      <c r="H159" s="37"/>
      <c r="I159" s="39"/>
    </row>
    <row r="160" spans="1:9" x14ac:dyDescent="0.25">
      <c r="A160" s="36" t="s">
        <v>16</v>
      </c>
      <c r="B160" s="98" t="s">
        <v>4</v>
      </c>
      <c r="C160" s="98" t="s">
        <v>12</v>
      </c>
      <c r="D160" s="99">
        <v>43020.781284722223</v>
      </c>
      <c r="E160" s="99">
        <v>43020.781284722223</v>
      </c>
      <c r="F160" s="99">
        <f t="shared" si="6"/>
        <v>0</v>
      </c>
      <c r="G160" s="99">
        <f t="shared" si="7"/>
        <v>1.0567129633272998E-2</v>
      </c>
      <c r="H160" s="37"/>
      <c r="I160" s="39"/>
    </row>
    <row r="161" spans="1:9" x14ac:dyDescent="0.25">
      <c r="A161" s="36" t="s">
        <v>16</v>
      </c>
      <c r="B161" s="98" t="s">
        <v>4</v>
      </c>
      <c r="C161" s="98" t="s">
        <v>12</v>
      </c>
      <c r="D161" s="99">
        <v>43020.781400462962</v>
      </c>
      <c r="E161" s="99">
        <v>43020.781400462962</v>
      </c>
      <c r="F161" s="99">
        <f t="shared" si="6"/>
        <v>0</v>
      </c>
      <c r="G161" s="99">
        <f t="shared" si="7"/>
        <v>1.0682870371965691E-2</v>
      </c>
      <c r="H161" s="37"/>
      <c r="I161" s="39"/>
    </row>
    <row r="162" spans="1:9" x14ac:dyDescent="0.25">
      <c r="A162" s="36" t="s">
        <v>16</v>
      </c>
      <c r="B162" s="98" t="s">
        <v>4</v>
      </c>
      <c r="C162" s="98" t="s">
        <v>12</v>
      </c>
      <c r="D162" s="99">
        <v>43020.7815162037</v>
      </c>
      <c r="E162" s="99">
        <v>43020.7815162037</v>
      </c>
      <c r="F162" s="99">
        <f t="shared" si="6"/>
        <v>0</v>
      </c>
      <c r="G162" s="99">
        <f t="shared" si="7"/>
        <v>1.0798611110658385E-2</v>
      </c>
      <c r="H162" s="37">
        <f>E162-$D$153</f>
        <v>2.3263888870133087E-3</v>
      </c>
      <c r="I162" s="39">
        <f>E162-$D$131</f>
        <v>1.0798611110658385E-2</v>
      </c>
    </row>
    <row r="163" spans="1:9" x14ac:dyDescent="0.25">
      <c r="A163" s="36" t="s">
        <v>17</v>
      </c>
      <c r="B163" s="98" t="s">
        <v>4</v>
      </c>
      <c r="C163" s="98" t="s">
        <v>5</v>
      </c>
      <c r="D163" s="99">
        <v>43070.783472222225</v>
      </c>
      <c r="E163" s="99">
        <v>43070.783472222225</v>
      </c>
      <c r="F163" s="99">
        <f t="shared" si="6"/>
        <v>0</v>
      </c>
      <c r="G163" s="99">
        <f>E163-$D$163</f>
        <v>0</v>
      </c>
      <c r="H163" s="37"/>
      <c r="I163" s="39"/>
    </row>
    <row r="164" spans="1:9" x14ac:dyDescent="0.25">
      <c r="A164" s="36" t="s">
        <v>17</v>
      </c>
      <c r="B164" s="98" t="s">
        <v>4</v>
      </c>
      <c r="C164" s="98" t="s">
        <v>5</v>
      </c>
      <c r="D164" s="99">
        <v>43070.783587962964</v>
      </c>
      <c r="E164" s="99">
        <v>43070.783587962964</v>
      </c>
      <c r="F164" s="99">
        <f t="shared" si="6"/>
        <v>0</v>
      </c>
      <c r="G164" s="99">
        <f t="shared" ref="G164:G194" si="8">E164-$D$163</f>
        <v>1.1574073869269341E-4</v>
      </c>
      <c r="H164" s="37"/>
      <c r="I164" s="39"/>
    </row>
    <row r="165" spans="1:9" x14ac:dyDescent="0.25">
      <c r="A165" s="36" t="s">
        <v>17</v>
      </c>
      <c r="B165" s="98" t="s">
        <v>4</v>
      </c>
      <c r="C165" s="98" t="s">
        <v>5</v>
      </c>
      <c r="D165" s="99">
        <v>43070.783703703702</v>
      </c>
      <c r="E165" s="99">
        <v>43070.783703703702</v>
      </c>
      <c r="F165" s="99">
        <f t="shared" si="6"/>
        <v>0</v>
      </c>
      <c r="G165" s="99">
        <f t="shared" si="8"/>
        <v>2.3148147738538682E-4</v>
      </c>
      <c r="H165" s="37"/>
      <c r="I165" s="39"/>
    </row>
    <row r="166" spans="1:9" x14ac:dyDescent="0.25">
      <c r="A166" s="36" t="s">
        <v>17</v>
      </c>
      <c r="B166" s="98" t="s">
        <v>4</v>
      </c>
      <c r="C166" s="98" t="s">
        <v>5</v>
      </c>
      <c r="D166" s="99">
        <v>43070.783819444441</v>
      </c>
      <c r="E166" s="99">
        <v>43070.783819444441</v>
      </c>
      <c r="F166" s="99">
        <f t="shared" si="6"/>
        <v>0</v>
      </c>
      <c r="G166" s="99">
        <f t="shared" si="8"/>
        <v>3.4722221607808024E-4</v>
      </c>
      <c r="H166" s="37"/>
      <c r="I166" s="39"/>
    </row>
    <row r="167" spans="1:9" x14ac:dyDescent="0.25">
      <c r="A167" s="36" t="s">
        <v>17</v>
      </c>
      <c r="B167" s="98" t="s">
        <v>4</v>
      </c>
      <c r="C167" s="98" t="s">
        <v>5</v>
      </c>
      <c r="D167" s="99">
        <v>43070.783935185187</v>
      </c>
      <c r="E167" s="99">
        <v>43070.783935185187</v>
      </c>
      <c r="F167" s="99">
        <f t="shared" si="6"/>
        <v>0</v>
      </c>
      <c r="G167" s="99">
        <f t="shared" si="8"/>
        <v>4.6296296204673126E-4</v>
      </c>
      <c r="H167" s="37"/>
      <c r="I167" s="39"/>
    </row>
    <row r="168" spans="1:9" x14ac:dyDescent="0.25">
      <c r="A168" s="36" t="s">
        <v>17</v>
      </c>
      <c r="B168" s="98" t="s">
        <v>6</v>
      </c>
      <c r="C168" s="98" t="s">
        <v>5</v>
      </c>
      <c r="D168" s="99">
        <v>43070.784166666665</v>
      </c>
      <c r="E168" s="99">
        <v>43070.784629629627</v>
      </c>
      <c r="F168" s="99">
        <f t="shared" si="6"/>
        <v>4.6296296204673126E-4</v>
      </c>
      <c r="G168" s="99">
        <f t="shared" si="8"/>
        <v>1.1574074014788494E-3</v>
      </c>
      <c r="H168" s="37"/>
      <c r="I168" s="39"/>
    </row>
    <row r="169" spans="1:9" x14ac:dyDescent="0.25">
      <c r="A169" s="36" t="s">
        <v>17</v>
      </c>
      <c r="B169" s="98" t="s">
        <v>7</v>
      </c>
      <c r="C169" s="98" t="s">
        <v>5</v>
      </c>
      <c r="D169" s="99">
        <v>43070.784641203703</v>
      </c>
      <c r="E169" s="99">
        <v>43070.784780092596</v>
      </c>
      <c r="F169" s="99">
        <f t="shared" si="6"/>
        <v>1.3888889225199819E-4</v>
      </c>
      <c r="G169" s="99">
        <f t="shared" si="8"/>
        <v>1.3078703705104999E-3</v>
      </c>
      <c r="H169" s="37"/>
      <c r="I169" s="39"/>
    </row>
    <row r="170" spans="1:9" x14ac:dyDescent="0.25">
      <c r="A170" s="36" t="s">
        <v>17</v>
      </c>
      <c r="B170" s="98" t="s">
        <v>6</v>
      </c>
      <c r="C170" s="98" t="s">
        <v>5</v>
      </c>
      <c r="D170" s="99">
        <v>43070.784872685188</v>
      </c>
      <c r="E170" s="99">
        <v>43070.785300925927</v>
      </c>
      <c r="F170" s="99">
        <f t="shared" si="6"/>
        <v>4.2824073898373172E-4</v>
      </c>
      <c r="G170" s="99">
        <f t="shared" si="8"/>
        <v>1.8287037019035779E-3</v>
      </c>
      <c r="H170" s="37"/>
      <c r="I170" s="39"/>
    </row>
    <row r="171" spans="1:9" x14ac:dyDescent="0.25">
      <c r="A171" s="36" t="s">
        <v>17</v>
      </c>
      <c r="B171" s="98" t="s">
        <v>8</v>
      </c>
      <c r="C171" s="98" t="s">
        <v>5</v>
      </c>
      <c r="D171" s="99">
        <v>43070.78533564815</v>
      </c>
      <c r="E171" s="99">
        <v>43070.785497685189</v>
      </c>
      <c r="F171" s="99">
        <f t="shared" si="6"/>
        <v>1.6203703853534535E-4</v>
      </c>
      <c r="G171" s="99">
        <f t="shared" si="8"/>
        <v>2.0254629635019228E-3</v>
      </c>
      <c r="H171" s="37"/>
      <c r="I171" s="39"/>
    </row>
    <row r="172" spans="1:9" x14ac:dyDescent="0.25">
      <c r="A172" s="36" t="s">
        <v>17</v>
      </c>
      <c r="B172" s="98" t="s">
        <v>6</v>
      </c>
      <c r="C172" s="98" t="s">
        <v>5</v>
      </c>
      <c r="D172" s="99">
        <v>43070.785567129627</v>
      </c>
      <c r="E172" s="99">
        <v>43070.785567129627</v>
      </c>
      <c r="F172" s="99">
        <f t="shared" si="6"/>
        <v>0</v>
      </c>
      <c r="G172" s="99">
        <f t="shared" si="8"/>
        <v>2.0949074023519643E-3</v>
      </c>
      <c r="H172" s="37">
        <f>E172-$D$163</f>
        <v>2.0949074023519643E-3</v>
      </c>
      <c r="I172" s="39"/>
    </row>
    <row r="173" spans="1:9" x14ac:dyDescent="0.25">
      <c r="A173" s="36" t="s">
        <v>17</v>
      </c>
      <c r="B173" s="98" t="s">
        <v>6</v>
      </c>
      <c r="C173" s="98" t="s">
        <v>9</v>
      </c>
      <c r="D173" s="99">
        <v>43070.785682870373</v>
      </c>
      <c r="E173" s="99">
        <v>43070.786087962966</v>
      </c>
      <c r="F173" s="99">
        <f t="shared" si="6"/>
        <v>4.0509259270038456E-4</v>
      </c>
      <c r="G173" s="99">
        <f t="shared" si="8"/>
        <v>2.6157407410209998E-3</v>
      </c>
      <c r="H173" s="37"/>
      <c r="I173" s="39"/>
    </row>
    <row r="174" spans="1:9" x14ac:dyDescent="0.25">
      <c r="A174" s="36" t="s">
        <v>17</v>
      </c>
      <c r="B174" s="98" t="s">
        <v>4</v>
      </c>
      <c r="C174" s="98" t="s">
        <v>9</v>
      </c>
      <c r="D174" s="99">
        <v>43070.786145833335</v>
      </c>
      <c r="E174" s="99">
        <v>43070.786319444444</v>
      </c>
      <c r="F174" s="99">
        <f t="shared" si="6"/>
        <v>1.7361110803904012E-4</v>
      </c>
      <c r="G174" s="99">
        <f t="shared" si="8"/>
        <v>2.8472222184063867E-3</v>
      </c>
      <c r="H174" s="37"/>
      <c r="I174" s="39"/>
    </row>
    <row r="175" spans="1:9" x14ac:dyDescent="0.25">
      <c r="A175" s="36" t="s">
        <v>17</v>
      </c>
      <c r="B175" s="98" t="s">
        <v>6</v>
      </c>
      <c r="C175" s="98" t="s">
        <v>9</v>
      </c>
      <c r="D175" s="99">
        <v>43070.786377314813</v>
      </c>
      <c r="E175" s="99">
        <v>43070.786550925928</v>
      </c>
      <c r="F175" s="99">
        <f t="shared" si="6"/>
        <v>1.7361111531499773E-4</v>
      </c>
      <c r="G175" s="99">
        <f t="shared" si="8"/>
        <v>3.0787037030677311E-3</v>
      </c>
      <c r="H175" s="37"/>
      <c r="I175" s="39"/>
    </row>
    <row r="176" spans="1:9" x14ac:dyDescent="0.25">
      <c r="A176" s="36" t="s">
        <v>17</v>
      </c>
      <c r="B176" s="98" t="s">
        <v>8</v>
      </c>
      <c r="C176" s="98" t="s">
        <v>9</v>
      </c>
      <c r="D176" s="99">
        <v>43070.786608796298</v>
      </c>
      <c r="E176" s="99">
        <v>43070.786805555559</v>
      </c>
      <c r="F176" s="99">
        <f t="shared" si="6"/>
        <v>1.9675926159834489E-4</v>
      </c>
      <c r="G176" s="99">
        <f t="shared" si="8"/>
        <v>3.3333333340124227E-3</v>
      </c>
      <c r="H176" s="37"/>
      <c r="I176" s="39"/>
    </row>
    <row r="177" spans="1:9" x14ac:dyDescent="0.25">
      <c r="A177" s="36" t="s">
        <v>17</v>
      </c>
      <c r="B177" s="98" t="s">
        <v>6</v>
      </c>
      <c r="C177" s="98" t="s">
        <v>9</v>
      </c>
      <c r="D177" s="99">
        <v>43070.786840277775</v>
      </c>
      <c r="E177" s="99">
        <v>43070.786840277775</v>
      </c>
      <c r="F177" s="99">
        <f t="shared" si="6"/>
        <v>0</v>
      </c>
      <c r="G177" s="99">
        <f t="shared" si="8"/>
        <v>3.3680555497994646E-3</v>
      </c>
      <c r="H177" s="37">
        <f>E177-$D$173</f>
        <v>1.1574074014788494E-3</v>
      </c>
      <c r="I177" s="39"/>
    </row>
    <row r="178" spans="1:9" x14ac:dyDescent="0.25">
      <c r="A178" s="36" t="s">
        <v>17</v>
      </c>
      <c r="B178" s="98" t="s">
        <v>8</v>
      </c>
      <c r="C178" s="98" t="s">
        <v>10</v>
      </c>
      <c r="D178" s="99">
        <v>43070.786956018521</v>
      </c>
      <c r="E178" s="99">
        <v>43070.787118055552</v>
      </c>
      <c r="F178" s="99">
        <f t="shared" si="6"/>
        <v>1.6203703125938773E-4</v>
      </c>
      <c r="G178" s="99">
        <f t="shared" si="8"/>
        <v>3.6458333270275034E-3</v>
      </c>
      <c r="H178" s="37">
        <f>E178-$D$178</f>
        <v>1.6203703125938773E-4</v>
      </c>
      <c r="I178" s="39"/>
    </row>
    <row r="179" spans="1:9" x14ac:dyDescent="0.25">
      <c r="A179" s="36" t="s">
        <v>17</v>
      </c>
      <c r="B179" s="98" t="s">
        <v>6</v>
      </c>
      <c r="C179" s="98" t="s">
        <v>11</v>
      </c>
      <c r="D179" s="99">
        <v>43070.78765046296</v>
      </c>
      <c r="E179" s="99">
        <v>43070.788229166668</v>
      </c>
      <c r="F179" s="99">
        <f t="shared" si="6"/>
        <v>5.7870370801538229E-4</v>
      </c>
      <c r="G179" s="99">
        <f t="shared" si="8"/>
        <v>4.756944443215616E-3</v>
      </c>
      <c r="H179" s="37"/>
      <c r="I179" s="39"/>
    </row>
    <row r="180" spans="1:9" x14ac:dyDescent="0.25">
      <c r="A180" s="36" t="s">
        <v>17</v>
      </c>
      <c r="B180" s="98" t="s">
        <v>8</v>
      </c>
      <c r="C180" s="98" t="s">
        <v>11</v>
      </c>
      <c r="D180" s="99">
        <v>43070.788344907407</v>
      </c>
      <c r="E180" s="99">
        <v>43070.788553240738</v>
      </c>
      <c r="F180" s="99">
        <f t="shared" si="6"/>
        <v>2.0833333110203966E-4</v>
      </c>
      <c r="G180" s="99">
        <f t="shared" si="8"/>
        <v>5.0810185130103491E-3</v>
      </c>
      <c r="H180" s="37"/>
      <c r="I180" s="39"/>
    </row>
    <row r="181" spans="1:9" x14ac:dyDescent="0.25">
      <c r="A181" s="36" t="s">
        <v>17</v>
      </c>
      <c r="B181" s="98" t="s">
        <v>4</v>
      </c>
      <c r="C181" s="98" t="s">
        <v>11</v>
      </c>
      <c r="D181" s="99">
        <v>43070.789039351854</v>
      </c>
      <c r="E181" s="99">
        <v>43070.789039351854</v>
      </c>
      <c r="F181" s="99">
        <f t="shared" si="6"/>
        <v>0</v>
      </c>
      <c r="G181" s="99">
        <f t="shared" si="8"/>
        <v>5.5671296286163852E-3</v>
      </c>
      <c r="H181" s="37"/>
      <c r="I181" s="39"/>
    </row>
    <row r="182" spans="1:9" x14ac:dyDescent="0.25">
      <c r="A182" s="36" t="s">
        <v>17</v>
      </c>
      <c r="B182" s="98" t="s">
        <v>6</v>
      </c>
      <c r="C182" s="98" t="s">
        <v>11</v>
      </c>
      <c r="D182" s="99">
        <v>43070.789733796293</v>
      </c>
      <c r="E182" s="99">
        <v>43070.790300925924</v>
      </c>
      <c r="F182" s="99">
        <f t="shared" si="6"/>
        <v>5.671296312357299E-4</v>
      </c>
      <c r="G182" s="99">
        <f t="shared" si="8"/>
        <v>6.8287036992842332E-3</v>
      </c>
      <c r="H182" s="37"/>
      <c r="I182" s="39"/>
    </row>
    <row r="183" spans="1:9" x14ac:dyDescent="0.25">
      <c r="A183" s="36" t="s">
        <v>17</v>
      </c>
      <c r="B183" s="98" t="s">
        <v>4</v>
      </c>
      <c r="C183" s="98" t="s">
        <v>11</v>
      </c>
      <c r="D183" s="99">
        <v>43070.79042824074</v>
      </c>
      <c r="E183" s="99">
        <v>43070.790613425925</v>
      </c>
      <c r="F183" s="99">
        <f t="shared" si="6"/>
        <v>1.8518518481869251E-4</v>
      </c>
      <c r="G183" s="99">
        <f t="shared" si="8"/>
        <v>7.1412036995752715E-3</v>
      </c>
      <c r="H183" s="37"/>
      <c r="I183" s="39"/>
    </row>
    <row r="184" spans="1:9" x14ac:dyDescent="0.25">
      <c r="A184" s="36" t="s">
        <v>17</v>
      </c>
      <c r="B184" s="98" t="s">
        <v>6</v>
      </c>
      <c r="C184" s="98" t="s">
        <v>11</v>
      </c>
      <c r="D184" s="99">
        <v>43070.790659722225</v>
      </c>
      <c r="E184" s="99">
        <v>43070.790671296294</v>
      </c>
      <c r="F184" s="99">
        <f t="shared" si="6"/>
        <v>1.1574069503694773E-5</v>
      </c>
      <c r="G184" s="99">
        <f t="shared" si="8"/>
        <v>7.1990740689216182E-3</v>
      </c>
      <c r="H184" s="37">
        <f>E184-$D$179</f>
        <v>3.0208333337213844E-3</v>
      </c>
      <c r="I184" s="39"/>
    </row>
    <row r="185" spans="1:9" x14ac:dyDescent="0.25">
      <c r="A185" s="36" t="s">
        <v>17</v>
      </c>
      <c r="B185" s="98" t="s">
        <v>6</v>
      </c>
      <c r="C185" s="98" t="s">
        <v>12</v>
      </c>
      <c r="D185" s="99">
        <v>43070.791817129626</v>
      </c>
      <c r="E185" s="99">
        <v>43070.792395833334</v>
      </c>
      <c r="F185" s="99">
        <f t="shared" si="6"/>
        <v>5.7870370801538229E-4</v>
      </c>
      <c r="G185" s="99">
        <f t="shared" si="8"/>
        <v>8.923611108912155E-3</v>
      </c>
      <c r="H185" s="37"/>
      <c r="I185" s="39"/>
    </row>
    <row r="186" spans="1:9" x14ac:dyDescent="0.25">
      <c r="A186" s="36" t="s">
        <v>17</v>
      </c>
      <c r="B186" s="98" t="s">
        <v>8</v>
      </c>
      <c r="C186" s="98" t="s">
        <v>12</v>
      </c>
      <c r="D186" s="99">
        <v>43070.792511574073</v>
      </c>
      <c r="E186" s="99">
        <v>43070.792685185188</v>
      </c>
      <c r="F186" s="99">
        <f t="shared" si="6"/>
        <v>1.7361111531499773E-4</v>
      </c>
      <c r="G186" s="99">
        <f t="shared" si="8"/>
        <v>9.2129629629198462E-3</v>
      </c>
      <c r="H186" s="37"/>
      <c r="I186" s="39"/>
    </row>
    <row r="187" spans="1:9" x14ac:dyDescent="0.25">
      <c r="A187" s="36" t="s">
        <v>17</v>
      </c>
      <c r="B187" s="98" t="s">
        <v>6</v>
      </c>
      <c r="C187" s="98" t="s">
        <v>12</v>
      </c>
      <c r="D187" s="99">
        <v>43070.792743055557</v>
      </c>
      <c r="E187" s="99">
        <v>43070.793368055558</v>
      </c>
      <c r="F187" s="99">
        <f t="shared" si="6"/>
        <v>6.2500000058207661E-4</v>
      </c>
      <c r="G187" s="99">
        <f t="shared" si="8"/>
        <v>9.8958333328482695E-3</v>
      </c>
      <c r="H187" s="37"/>
      <c r="I187" s="39"/>
    </row>
    <row r="188" spans="1:9" x14ac:dyDescent="0.25">
      <c r="A188" s="36" t="s">
        <v>17</v>
      </c>
      <c r="B188" s="98" t="s">
        <v>7</v>
      </c>
      <c r="C188" s="98" t="s">
        <v>12</v>
      </c>
      <c r="D188" s="99">
        <v>43070.793449074074</v>
      </c>
      <c r="E188" s="99">
        <v>43070.793576388889</v>
      </c>
      <c r="F188" s="99">
        <f t="shared" si="6"/>
        <v>1.273148154723458E-4</v>
      </c>
      <c r="G188" s="99">
        <f t="shared" si="8"/>
        <v>1.0104166663950309E-2</v>
      </c>
      <c r="H188" s="37"/>
      <c r="I188" s="39"/>
    </row>
    <row r="189" spans="1:9" x14ac:dyDescent="0.25">
      <c r="A189" s="36" t="s">
        <v>17</v>
      </c>
      <c r="B189" s="98" t="s">
        <v>6</v>
      </c>
      <c r="C189" s="98" t="s">
        <v>12</v>
      </c>
      <c r="D189" s="99">
        <v>43070.793680555558</v>
      </c>
      <c r="E189" s="99">
        <v>43070.793680555558</v>
      </c>
      <c r="F189" s="99">
        <f t="shared" si="6"/>
        <v>0</v>
      </c>
      <c r="G189" s="99">
        <f t="shared" si="8"/>
        <v>1.0208333333139308E-2</v>
      </c>
      <c r="H189" s="37"/>
      <c r="I189" s="39"/>
    </row>
    <row r="190" spans="1:9" x14ac:dyDescent="0.25">
      <c r="A190" s="36" t="s">
        <v>17</v>
      </c>
      <c r="B190" s="98" t="s">
        <v>4</v>
      </c>
      <c r="C190" s="98" t="s">
        <v>12</v>
      </c>
      <c r="D190" s="99">
        <v>43070.793796296297</v>
      </c>
      <c r="E190" s="99">
        <v>43070.793796296297</v>
      </c>
      <c r="F190" s="99">
        <f t="shared" si="6"/>
        <v>0</v>
      </c>
      <c r="G190" s="99">
        <f t="shared" si="8"/>
        <v>1.0324074071832001E-2</v>
      </c>
      <c r="H190" s="37"/>
      <c r="I190" s="39"/>
    </row>
    <row r="191" spans="1:9" x14ac:dyDescent="0.25">
      <c r="A191" s="36" t="s">
        <v>17</v>
      </c>
      <c r="B191" s="98" t="s">
        <v>4</v>
      </c>
      <c r="C191" s="98" t="s">
        <v>12</v>
      </c>
      <c r="D191" s="99">
        <v>43070.793912037036</v>
      </c>
      <c r="E191" s="99">
        <v>43070.793912037036</v>
      </c>
      <c r="F191" s="99">
        <f t="shared" si="6"/>
        <v>0</v>
      </c>
      <c r="G191" s="99">
        <f t="shared" si="8"/>
        <v>1.0439814810524695E-2</v>
      </c>
      <c r="H191" s="37"/>
      <c r="I191" s="39"/>
    </row>
    <row r="192" spans="1:9" x14ac:dyDescent="0.25">
      <c r="A192" s="36" t="s">
        <v>17</v>
      </c>
      <c r="B192" s="98" t="s">
        <v>4</v>
      </c>
      <c r="C192" s="98" t="s">
        <v>12</v>
      </c>
      <c r="D192" s="99">
        <v>43070.794027777774</v>
      </c>
      <c r="E192" s="99">
        <v>43070.794027777774</v>
      </c>
      <c r="F192" s="99">
        <f t="shared" si="6"/>
        <v>0</v>
      </c>
      <c r="G192" s="99">
        <f t="shared" si="8"/>
        <v>1.0555555549217388E-2</v>
      </c>
      <c r="H192" s="37"/>
      <c r="I192" s="39"/>
    </row>
    <row r="193" spans="1:9" x14ac:dyDescent="0.25">
      <c r="A193" s="36" t="s">
        <v>17</v>
      </c>
      <c r="B193" s="98" t="s">
        <v>4</v>
      </c>
      <c r="C193" s="98" t="s">
        <v>12</v>
      </c>
      <c r="D193" s="99">
        <v>43070.79414351852</v>
      </c>
      <c r="E193" s="99">
        <v>43070.79414351852</v>
      </c>
      <c r="F193" s="99">
        <f t="shared" si="6"/>
        <v>0</v>
      </c>
      <c r="G193" s="99">
        <f t="shared" si="8"/>
        <v>1.0671296295186039E-2</v>
      </c>
      <c r="H193" s="37"/>
      <c r="I193" s="39"/>
    </row>
    <row r="194" spans="1:9" ht="15.75" thickBot="1" x14ac:dyDescent="0.3">
      <c r="A194" s="100" t="s">
        <v>17</v>
      </c>
      <c r="B194" s="101" t="s">
        <v>4</v>
      </c>
      <c r="C194" s="101" t="s">
        <v>12</v>
      </c>
      <c r="D194" s="102">
        <v>43070.794259259259</v>
      </c>
      <c r="E194" s="102">
        <v>43070.794259259259</v>
      </c>
      <c r="F194" s="102">
        <f t="shared" si="6"/>
        <v>0</v>
      </c>
      <c r="G194" s="102">
        <f t="shared" si="8"/>
        <v>1.0787037033878732E-2</v>
      </c>
      <c r="H194" s="103">
        <f>E194-$D$185</f>
        <v>2.4421296329819597E-3</v>
      </c>
      <c r="I194" s="104">
        <f>E194-$D$163</f>
        <v>1.0787037033878732E-2</v>
      </c>
    </row>
  </sheetData>
  <mergeCells count="1">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workbookViewId="0">
      <selection sqref="A1:O1"/>
    </sheetView>
  </sheetViews>
  <sheetFormatPr defaultRowHeight="15" x14ac:dyDescent="0.25"/>
  <cols>
    <col min="1" max="1" width="72.140625" bestFit="1" customWidth="1"/>
    <col min="2" max="2" width="17.42578125" bestFit="1" customWidth="1"/>
    <col min="3" max="3" width="23.140625" bestFit="1" customWidth="1"/>
    <col min="4" max="4" width="17.42578125" bestFit="1" customWidth="1"/>
    <col min="5" max="5" width="23.140625" bestFit="1" customWidth="1"/>
    <col min="6" max="6" width="17.42578125" bestFit="1" customWidth="1"/>
    <col min="7" max="7" width="23.140625" bestFit="1" customWidth="1"/>
    <col min="8" max="8" width="17.42578125" bestFit="1" customWidth="1"/>
    <col min="9" max="9" width="23.140625" bestFit="1" customWidth="1"/>
    <col min="10" max="10" width="17.42578125" bestFit="1" customWidth="1"/>
    <col min="11" max="11" width="23.140625" bestFit="1" customWidth="1"/>
    <col min="12" max="12" width="17.42578125" bestFit="1" customWidth="1"/>
    <col min="13" max="13" width="23.140625" bestFit="1" customWidth="1"/>
    <col min="14" max="14" width="22.42578125" bestFit="1" customWidth="1"/>
    <col min="15" max="15" width="28.140625" bestFit="1" customWidth="1"/>
  </cols>
  <sheetData>
    <row r="1" spans="1:15" ht="34.5" customHeight="1" thickBot="1" x14ac:dyDescent="0.3">
      <c r="A1" s="93" t="s">
        <v>62</v>
      </c>
      <c r="B1" s="88"/>
      <c r="C1" s="88"/>
      <c r="D1" s="88"/>
      <c r="E1" s="88"/>
      <c r="F1" s="88"/>
      <c r="G1" s="88"/>
      <c r="H1" s="88"/>
      <c r="I1" s="88"/>
      <c r="J1" s="88"/>
      <c r="K1" s="88"/>
      <c r="L1" s="88"/>
      <c r="M1" s="88"/>
      <c r="N1" s="88"/>
      <c r="O1" s="89"/>
    </row>
    <row r="2" spans="1:15" x14ac:dyDescent="0.25">
      <c r="A2" s="47"/>
      <c r="B2" s="48" t="s">
        <v>24</v>
      </c>
      <c r="C2" s="49"/>
      <c r="D2" s="49"/>
      <c r="E2" s="49"/>
      <c r="F2" s="49"/>
      <c r="G2" s="49"/>
      <c r="H2" s="49"/>
      <c r="I2" s="49"/>
      <c r="J2" s="49"/>
      <c r="K2" s="49"/>
      <c r="L2" s="49"/>
      <c r="M2" s="49"/>
      <c r="N2" s="49"/>
      <c r="O2" s="6"/>
    </row>
    <row r="3" spans="1:15" x14ac:dyDescent="0.25">
      <c r="A3" s="50"/>
      <c r="B3" s="1" t="s">
        <v>3</v>
      </c>
      <c r="C3" s="1"/>
      <c r="D3" s="1" t="s">
        <v>13</v>
      </c>
      <c r="E3" s="1"/>
      <c r="F3" s="1" t="s">
        <v>14</v>
      </c>
      <c r="G3" s="1"/>
      <c r="H3" s="1" t="s">
        <v>15</v>
      </c>
      <c r="I3" s="1"/>
      <c r="J3" s="1" t="s">
        <v>16</v>
      </c>
      <c r="K3" s="1"/>
      <c r="L3" s="1" t="s">
        <v>17</v>
      </c>
      <c r="M3" s="1"/>
      <c r="N3" s="1" t="s">
        <v>26</v>
      </c>
      <c r="O3" s="14" t="s">
        <v>27</v>
      </c>
    </row>
    <row r="4" spans="1:15" x14ac:dyDescent="0.25">
      <c r="A4" s="51" t="s">
        <v>22</v>
      </c>
      <c r="B4" s="3" t="s">
        <v>25</v>
      </c>
      <c r="C4" s="3" t="s">
        <v>28</v>
      </c>
      <c r="D4" s="3" t="s">
        <v>25</v>
      </c>
      <c r="E4" s="3" t="s">
        <v>28</v>
      </c>
      <c r="F4" s="3" t="s">
        <v>25</v>
      </c>
      <c r="G4" s="3" t="s">
        <v>28</v>
      </c>
      <c r="H4" s="3" t="s">
        <v>25</v>
      </c>
      <c r="I4" s="3" t="s">
        <v>28</v>
      </c>
      <c r="J4" s="3" t="s">
        <v>25</v>
      </c>
      <c r="K4" s="3" t="s">
        <v>28</v>
      </c>
      <c r="L4" s="3" t="s">
        <v>25</v>
      </c>
      <c r="M4" s="3" t="s">
        <v>28</v>
      </c>
      <c r="N4" s="1"/>
      <c r="O4" s="14"/>
    </row>
    <row r="5" spans="1:15" x14ac:dyDescent="0.25">
      <c r="A5" s="27" t="s">
        <v>10</v>
      </c>
      <c r="B5" s="3">
        <v>3.0092592592592595E-4</v>
      </c>
      <c r="C5" s="3">
        <v>3.0092592592592595E-4</v>
      </c>
      <c r="D5" s="3">
        <v>1.6203703703703703E-4</v>
      </c>
      <c r="E5" s="3">
        <v>1.6203703703703703E-4</v>
      </c>
      <c r="F5" s="3">
        <v>1.6203703703703703E-4</v>
      </c>
      <c r="G5" s="3">
        <v>1.6203703703703703E-4</v>
      </c>
      <c r="H5" s="3">
        <v>1.6203703703703703E-4</v>
      </c>
      <c r="I5" s="3">
        <v>1.6203703703703703E-4</v>
      </c>
      <c r="J5" s="3">
        <v>1.6203703703703703E-4</v>
      </c>
      <c r="K5" s="3">
        <v>1.6203703703703703E-4</v>
      </c>
      <c r="L5" s="3">
        <v>1.6203703703703703E-4</v>
      </c>
      <c r="M5" s="3">
        <v>1.6203703703703703E-4</v>
      </c>
      <c r="N5" s="3">
        <v>1.1111111111111111E-3</v>
      </c>
      <c r="O5" s="28">
        <v>3.0092592592592595E-4</v>
      </c>
    </row>
    <row r="6" spans="1:15" x14ac:dyDescent="0.25">
      <c r="A6" s="27" t="s">
        <v>11</v>
      </c>
      <c r="B6" s="3">
        <v>1.7592592592592592E-3</v>
      </c>
      <c r="C6" s="3">
        <v>3.0208333333333333E-3</v>
      </c>
      <c r="D6" s="3">
        <v>1.5509259259259261E-3</v>
      </c>
      <c r="E6" s="3">
        <v>3.0092592592592588E-3</v>
      </c>
      <c r="F6" s="3">
        <v>1.5393518518518521E-3</v>
      </c>
      <c r="G6" s="3">
        <v>3.0092592592592588E-3</v>
      </c>
      <c r="H6" s="3">
        <v>1.5740740740740741E-3</v>
      </c>
      <c r="I6" s="3">
        <v>3.0208333333333333E-3</v>
      </c>
      <c r="J6" s="3">
        <v>1.5856481481481483E-3</v>
      </c>
      <c r="K6" s="3">
        <v>3.0208333333333333E-3</v>
      </c>
      <c r="L6" s="3">
        <v>1.5509259259259259E-3</v>
      </c>
      <c r="M6" s="3">
        <v>3.0208333333333333E-3</v>
      </c>
      <c r="N6" s="3">
        <v>9.5601851851851855E-3</v>
      </c>
      <c r="O6" s="28">
        <v>3.0208333333333333E-3</v>
      </c>
    </row>
    <row r="7" spans="1:15" x14ac:dyDescent="0.25">
      <c r="A7" s="27" t="s">
        <v>9</v>
      </c>
      <c r="B7" s="3">
        <v>1.0532407407407407E-3</v>
      </c>
      <c r="C7" s="3">
        <v>1.2847222222222223E-3</v>
      </c>
      <c r="D7" s="3">
        <v>9.2592592592592596E-4</v>
      </c>
      <c r="E7" s="3">
        <v>1.1689814814814816E-3</v>
      </c>
      <c r="F7" s="3">
        <v>9.1435185185185185E-4</v>
      </c>
      <c r="G7" s="3">
        <v>1.1574074074074073E-3</v>
      </c>
      <c r="H7" s="3">
        <v>9.722222222222223E-4</v>
      </c>
      <c r="I7" s="3">
        <v>1.1689814814814816E-3</v>
      </c>
      <c r="J7" s="3">
        <v>9.6064814814814819E-4</v>
      </c>
      <c r="K7" s="3">
        <v>1.1689814814814816E-3</v>
      </c>
      <c r="L7" s="3">
        <v>9.4907407407407408E-4</v>
      </c>
      <c r="M7" s="3">
        <v>1.1574074074074073E-3</v>
      </c>
      <c r="N7" s="3">
        <v>5.775462962962964E-3</v>
      </c>
      <c r="O7" s="28">
        <v>1.2847222222222223E-3</v>
      </c>
    </row>
    <row r="8" spans="1:15" x14ac:dyDescent="0.25">
      <c r="A8" s="27" t="s">
        <v>12</v>
      </c>
      <c r="B8" s="3">
        <v>2.2685185185185187E-3</v>
      </c>
      <c r="C8" s="3">
        <v>2.8472222222222219E-3</v>
      </c>
      <c r="D8" s="3">
        <v>1.4583333333333334E-3</v>
      </c>
      <c r="E8" s="3">
        <v>2.3263888888888887E-3</v>
      </c>
      <c r="F8" s="3">
        <v>1.4351851851851852E-3</v>
      </c>
      <c r="G8" s="3">
        <v>2.3263888888888887E-3</v>
      </c>
      <c r="H8" s="3">
        <v>1.7592592592592595E-3</v>
      </c>
      <c r="I8" s="3">
        <v>2.673611111111111E-3</v>
      </c>
      <c r="J8" s="3">
        <v>1.4583333333333334E-3</v>
      </c>
      <c r="K8" s="3">
        <v>2.3263888888888887E-3</v>
      </c>
      <c r="L8" s="3">
        <v>1.5046296296296296E-3</v>
      </c>
      <c r="M8" s="3">
        <v>2.4421296296296296E-3</v>
      </c>
      <c r="N8" s="3">
        <v>9.8842592592592593E-3</v>
      </c>
      <c r="O8" s="28">
        <v>2.8472222222222219E-3</v>
      </c>
    </row>
    <row r="9" spans="1:15" x14ac:dyDescent="0.25">
      <c r="A9" s="27" t="s">
        <v>5</v>
      </c>
      <c r="B9" s="3">
        <v>1.3657407407407409E-3</v>
      </c>
      <c r="C9" s="3">
        <v>2.1759259259259258E-3</v>
      </c>
      <c r="D9" s="3">
        <v>1.261574074074074E-3</v>
      </c>
      <c r="E9" s="3">
        <v>2.0601851851851853E-3</v>
      </c>
      <c r="F9" s="3">
        <v>1.3657407407407407E-3</v>
      </c>
      <c r="G9" s="3">
        <v>2.1990740740740742E-3</v>
      </c>
      <c r="H9" s="3">
        <v>1.2847222222222223E-3</v>
      </c>
      <c r="I9" s="3">
        <v>2.2106481481481478E-3</v>
      </c>
      <c r="J9" s="3">
        <v>1.3194444444444443E-3</v>
      </c>
      <c r="K9" s="3">
        <v>2.2106481481481478E-3</v>
      </c>
      <c r="L9" s="3">
        <v>1.1921296296296294E-3</v>
      </c>
      <c r="M9" s="3">
        <v>2.0949074074074073E-3</v>
      </c>
      <c r="N9" s="3">
        <v>7.7893518518518529E-3</v>
      </c>
      <c r="O9" s="28">
        <v>2.2106481481481478E-3</v>
      </c>
    </row>
    <row r="10" spans="1:15" ht="15.75" thickBot="1" x14ac:dyDescent="0.3">
      <c r="A10" s="52" t="s">
        <v>23</v>
      </c>
      <c r="B10" s="53">
        <v>6.7476851851851847E-3</v>
      </c>
      <c r="C10" s="53">
        <v>3.0208333333333333E-3</v>
      </c>
      <c r="D10" s="53">
        <v>5.3587962962962964E-3</v>
      </c>
      <c r="E10" s="53">
        <v>3.0092592592592588E-3</v>
      </c>
      <c r="F10" s="53">
        <v>5.4166666666666686E-3</v>
      </c>
      <c r="G10" s="53">
        <v>3.0092592592592588E-3</v>
      </c>
      <c r="H10" s="53">
        <v>5.7523148148148143E-3</v>
      </c>
      <c r="I10" s="53">
        <v>3.0208333333333333E-3</v>
      </c>
      <c r="J10" s="53">
        <v>5.4861111111111117E-3</v>
      </c>
      <c r="K10" s="53">
        <v>3.0208333333333333E-3</v>
      </c>
      <c r="L10" s="53">
        <v>5.3587962962962955E-3</v>
      </c>
      <c r="M10" s="53">
        <v>3.0208333333333333E-3</v>
      </c>
      <c r="N10" s="53">
        <v>3.412037037037037E-2</v>
      </c>
      <c r="O10" s="54">
        <v>3.0208333333333333E-3</v>
      </c>
    </row>
  </sheetData>
  <mergeCells count="1">
    <mergeCell ref="A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0"/>
  <sheetViews>
    <sheetView workbookViewId="0">
      <pane xSplit="1" topLeftCell="B1" activePane="topRight" state="frozen"/>
      <selection pane="topRight" activeCell="A5" sqref="A5"/>
    </sheetView>
  </sheetViews>
  <sheetFormatPr defaultRowHeight="15" x14ac:dyDescent="0.25"/>
  <cols>
    <col min="1" max="1" width="45.28515625" customWidth="1"/>
    <col min="2" max="2" width="17.42578125" bestFit="1" customWidth="1"/>
    <col min="3" max="3" width="23.140625" bestFit="1" customWidth="1"/>
    <col min="4" max="10" width="23.140625" customWidth="1"/>
    <col min="11" max="11" width="17.42578125" bestFit="1" customWidth="1"/>
    <col min="12" max="12" width="23.140625" bestFit="1" customWidth="1"/>
    <col min="13" max="19" width="23.140625" customWidth="1"/>
    <col min="20" max="20" width="17.42578125" bestFit="1" customWidth="1"/>
    <col min="21" max="21" width="23.140625" bestFit="1" customWidth="1"/>
    <col min="22" max="28" width="23.140625" customWidth="1"/>
    <col min="29" max="29" width="17.42578125" bestFit="1" customWidth="1"/>
    <col min="30" max="30" width="23.140625" bestFit="1" customWidth="1"/>
    <col min="31" max="31" width="23.140625" customWidth="1"/>
    <col min="32" max="32" width="15.28515625" bestFit="1" customWidth="1"/>
    <col min="33" max="33" width="19.85546875" bestFit="1" customWidth="1"/>
    <col min="34" max="37" width="19.85546875" customWidth="1"/>
    <col min="38" max="38" width="17.42578125" bestFit="1" customWidth="1"/>
    <col min="39" max="39" width="23.140625" bestFit="1" customWidth="1"/>
    <col min="40" max="45" width="23.140625" customWidth="1"/>
    <col min="46" max="46" width="23.140625" style="1" customWidth="1"/>
    <col min="47" max="55" width="23.140625" customWidth="1"/>
    <col min="56" max="56" width="22.42578125" bestFit="1" customWidth="1"/>
    <col min="57" max="57" width="28.140625" bestFit="1" customWidth="1"/>
  </cols>
  <sheetData>
    <row r="1" spans="1:57" ht="38.25" customHeight="1" thickBot="1" x14ac:dyDescent="0.3">
      <c r="A1" s="90" t="s">
        <v>61</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2"/>
    </row>
    <row r="2" spans="1:57" x14ac:dyDescent="0.25">
      <c r="A2" s="29" t="s">
        <v>51</v>
      </c>
      <c r="B2" s="30" t="s">
        <v>3</v>
      </c>
      <c r="C2" s="30"/>
      <c r="D2" s="30"/>
      <c r="E2" s="30" t="s">
        <v>30</v>
      </c>
      <c r="F2" s="30"/>
      <c r="G2" s="30"/>
      <c r="H2" s="30"/>
      <c r="I2" s="30"/>
      <c r="J2" s="30"/>
      <c r="K2" s="30" t="s">
        <v>13</v>
      </c>
      <c r="L2" s="30"/>
      <c r="M2" s="30"/>
      <c r="N2" s="30" t="s">
        <v>30</v>
      </c>
      <c r="O2" s="30"/>
      <c r="P2" s="30"/>
      <c r="Q2" s="30"/>
      <c r="R2" s="30"/>
      <c r="S2" s="30"/>
      <c r="T2" s="30" t="s">
        <v>14</v>
      </c>
      <c r="U2" s="30"/>
      <c r="V2" s="30"/>
      <c r="W2" s="30" t="s">
        <v>30</v>
      </c>
      <c r="X2" s="30"/>
      <c r="Y2" s="30"/>
      <c r="Z2" s="30"/>
      <c r="AA2" s="30"/>
      <c r="AB2" s="30"/>
      <c r="AC2" s="30" t="s">
        <v>15</v>
      </c>
      <c r="AD2" s="30"/>
      <c r="AE2" s="30"/>
      <c r="AF2" s="30" t="s">
        <v>30</v>
      </c>
      <c r="AG2" s="30"/>
      <c r="AH2" s="30"/>
      <c r="AI2" s="30"/>
      <c r="AJ2" s="30"/>
      <c r="AK2" s="30"/>
      <c r="AL2" s="30" t="s">
        <v>16</v>
      </c>
      <c r="AM2" s="30"/>
      <c r="AN2" s="30"/>
      <c r="AO2" s="30" t="s">
        <v>30</v>
      </c>
      <c r="AP2" s="30"/>
      <c r="AQ2" s="30"/>
      <c r="AR2" s="30"/>
      <c r="AS2" s="30"/>
      <c r="AT2" s="30"/>
      <c r="AU2" s="30" t="s">
        <v>17</v>
      </c>
      <c r="AV2" s="30"/>
      <c r="AW2" s="30"/>
      <c r="AX2" s="30" t="s">
        <v>30</v>
      </c>
      <c r="AY2" s="30"/>
      <c r="AZ2" s="30"/>
      <c r="BA2" s="30"/>
      <c r="BB2" s="30"/>
      <c r="BC2" s="30"/>
      <c r="BD2" s="30" t="s">
        <v>26</v>
      </c>
      <c r="BE2" s="31" t="s">
        <v>27</v>
      </c>
    </row>
    <row r="3" spans="1:57" x14ac:dyDescent="0.25">
      <c r="A3" s="32" t="s">
        <v>22</v>
      </c>
      <c r="B3" s="33" t="s">
        <v>25</v>
      </c>
      <c r="C3" s="33" t="s">
        <v>28</v>
      </c>
      <c r="D3" s="33" t="s">
        <v>29</v>
      </c>
      <c r="E3" s="33" t="s">
        <v>31</v>
      </c>
      <c r="F3" s="33" t="s">
        <v>32</v>
      </c>
      <c r="G3" s="33" t="s">
        <v>35</v>
      </c>
      <c r="H3" s="33" t="s">
        <v>33</v>
      </c>
      <c r="I3" s="33" t="s">
        <v>34</v>
      </c>
      <c r="J3" s="33" t="s">
        <v>36</v>
      </c>
      <c r="K3" s="33" t="s">
        <v>25</v>
      </c>
      <c r="L3" s="33" t="s">
        <v>28</v>
      </c>
      <c r="M3" s="33" t="s">
        <v>29</v>
      </c>
      <c r="N3" s="33" t="s">
        <v>31</v>
      </c>
      <c r="O3" s="33" t="s">
        <v>32</v>
      </c>
      <c r="P3" s="33" t="s">
        <v>35</v>
      </c>
      <c r="Q3" s="33" t="s">
        <v>33</v>
      </c>
      <c r="R3" s="33" t="s">
        <v>34</v>
      </c>
      <c r="S3" s="33" t="s">
        <v>36</v>
      </c>
      <c r="T3" s="33" t="s">
        <v>25</v>
      </c>
      <c r="U3" s="33" t="s">
        <v>28</v>
      </c>
      <c r="V3" s="33" t="s">
        <v>37</v>
      </c>
      <c r="W3" s="33" t="s">
        <v>31</v>
      </c>
      <c r="X3" s="33" t="s">
        <v>32</v>
      </c>
      <c r="Y3" s="33" t="s">
        <v>35</v>
      </c>
      <c r="Z3" s="33" t="s">
        <v>33</v>
      </c>
      <c r="AA3" s="33" t="s">
        <v>34</v>
      </c>
      <c r="AB3" s="33" t="s">
        <v>36</v>
      </c>
      <c r="AC3" s="33" t="s">
        <v>25</v>
      </c>
      <c r="AD3" s="33" t="s">
        <v>28</v>
      </c>
      <c r="AE3" s="33" t="s">
        <v>38</v>
      </c>
      <c r="AF3" s="33" t="s">
        <v>31</v>
      </c>
      <c r="AG3" s="33" t="s">
        <v>32</v>
      </c>
      <c r="AH3" s="33" t="s">
        <v>35</v>
      </c>
      <c r="AI3" s="33" t="s">
        <v>33</v>
      </c>
      <c r="AJ3" s="33" t="s">
        <v>34</v>
      </c>
      <c r="AK3" s="33" t="s">
        <v>36</v>
      </c>
      <c r="AL3" s="33" t="s">
        <v>25</v>
      </c>
      <c r="AM3" s="33" t="s">
        <v>28</v>
      </c>
      <c r="AN3" s="33" t="s">
        <v>53</v>
      </c>
      <c r="AO3" s="33" t="s">
        <v>31</v>
      </c>
      <c r="AP3" s="33" t="s">
        <v>32</v>
      </c>
      <c r="AQ3" s="33" t="s">
        <v>35</v>
      </c>
      <c r="AR3" s="33" t="s">
        <v>33</v>
      </c>
      <c r="AS3" s="33" t="s">
        <v>34</v>
      </c>
      <c r="AT3" s="33" t="s">
        <v>36</v>
      </c>
      <c r="AU3" s="33" t="s">
        <v>25</v>
      </c>
      <c r="AV3" s="33" t="s">
        <v>28</v>
      </c>
      <c r="AW3" s="33" t="s">
        <v>39</v>
      </c>
      <c r="AX3" s="33" t="s">
        <v>31</v>
      </c>
      <c r="AY3" s="33" t="s">
        <v>32</v>
      </c>
      <c r="AZ3" s="33" t="s">
        <v>35</v>
      </c>
      <c r="BA3" s="33" t="s">
        <v>33</v>
      </c>
      <c r="BB3" s="33" t="s">
        <v>34</v>
      </c>
      <c r="BC3" s="33" t="s">
        <v>36</v>
      </c>
      <c r="BD3" s="34"/>
      <c r="BE3" s="35"/>
    </row>
    <row r="4" spans="1:57" x14ac:dyDescent="0.25">
      <c r="A4" s="36" t="s">
        <v>10</v>
      </c>
      <c r="B4" s="37">
        <v>3.0092592592592595E-4</v>
      </c>
      <c r="C4" s="37">
        <v>3.0092592592592595E-4</v>
      </c>
      <c r="D4" s="37">
        <f>C4-B4</f>
        <v>0</v>
      </c>
      <c r="E4" s="38">
        <v>120</v>
      </c>
      <c r="F4" s="37">
        <v>0</v>
      </c>
      <c r="G4" s="38">
        <v>0.2</v>
      </c>
      <c r="H4" s="38">
        <f>G4*(F4+E4)</f>
        <v>24</v>
      </c>
      <c r="I4" s="38">
        <f>(B4+D4)*24*60*60*G4</f>
        <v>5.2</v>
      </c>
      <c r="J4" s="38">
        <f>(H4-I4)/H4*100</f>
        <v>78.333333333333329</v>
      </c>
      <c r="K4" s="37">
        <v>1.6203703703703703E-4</v>
      </c>
      <c r="L4" s="37">
        <v>1.6203703703703703E-4</v>
      </c>
      <c r="M4" s="37">
        <f>L4-K4</f>
        <v>0</v>
      </c>
      <c r="N4" s="38">
        <v>120</v>
      </c>
      <c r="O4" s="37">
        <v>0</v>
      </c>
      <c r="P4" s="38">
        <v>0.2</v>
      </c>
      <c r="Q4" s="38">
        <f>(N4+O4)*P4</f>
        <v>24</v>
      </c>
      <c r="R4" s="38">
        <f>(K4+M4)*24*60*60*P4</f>
        <v>2.8000000000000003</v>
      </c>
      <c r="S4" s="38">
        <f>(Q4-R4)/Q4*100</f>
        <v>88.333333333333329</v>
      </c>
      <c r="T4" s="37">
        <v>1.6203703703703703E-4</v>
      </c>
      <c r="U4" s="37">
        <v>1.6203703703703703E-4</v>
      </c>
      <c r="V4" s="37">
        <f>U4-T4</f>
        <v>0</v>
      </c>
      <c r="W4" s="38">
        <v>120</v>
      </c>
      <c r="X4" s="37">
        <v>0</v>
      </c>
      <c r="Y4" s="38">
        <v>0.2</v>
      </c>
      <c r="Z4" s="38">
        <f>(W4+X4)*Y4</f>
        <v>24</v>
      </c>
      <c r="AA4" s="38">
        <f>(T4+V4)*24*60*60*Y4</f>
        <v>2.8000000000000003</v>
      </c>
      <c r="AB4" s="38">
        <f>(Z4-AA4)/Z4*100</f>
        <v>88.333333333333329</v>
      </c>
      <c r="AC4" s="37">
        <v>1.6203703703703703E-4</v>
      </c>
      <c r="AD4" s="37">
        <v>1.6203703703703703E-4</v>
      </c>
      <c r="AE4" s="37">
        <f>AD4-AC4</f>
        <v>0</v>
      </c>
      <c r="AF4" s="38">
        <v>120</v>
      </c>
      <c r="AG4" s="37">
        <v>0</v>
      </c>
      <c r="AH4" s="38">
        <v>0.2</v>
      </c>
      <c r="AI4" s="38">
        <f>(AF4+AG4)*AH4</f>
        <v>24</v>
      </c>
      <c r="AJ4" s="38">
        <f>(AC4+AE4)*24*60*60*AH4</f>
        <v>2.8000000000000003</v>
      </c>
      <c r="AK4" s="38">
        <f>(AI4-AJ4)/AI4*100</f>
        <v>88.333333333333329</v>
      </c>
      <c r="AL4" s="37">
        <v>1.6203703703703703E-4</v>
      </c>
      <c r="AM4" s="37">
        <v>1.6203703703703703E-4</v>
      </c>
      <c r="AN4" s="37">
        <f>AM4-AL4</f>
        <v>0</v>
      </c>
      <c r="AO4" s="38">
        <v>120</v>
      </c>
      <c r="AP4" s="37">
        <v>0</v>
      </c>
      <c r="AQ4" s="38">
        <v>0.2</v>
      </c>
      <c r="AR4" s="38">
        <f>(AO4+AP4)*AQ4</f>
        <v>24</v>
      </c>
      <c r="AS4" s="38">
        <f>(AL4+AN4)*24*60*60*AQ4</f>
        <v>2.8000000000000003</v>
      </c>
      <c r="AT4" s="38">
        <f>(AR4-AS4)/AR4*100</f>
        <v>88.333333333333329</v>
      </c>
      <c r="AU4" s="37">
        <v>1.6203703703703703E-4</v>
      </c>
      <c r="AV4" s="37">
        <v>1.6203703703703703E-4</v>
      </c>
      <c r="AW4" s="37">
        <f>AV4-AU4</f>
        <v>0</v>
      </c>
      <c r="AX4" s="38">
        <v>120</v>
      </c>
      <c r="AY4" s="37">
        <v>0</v>
      </c>
      <c r="AZ4" s="38">
        <v>0.2</v>
      </c>
      <c r="BA4" s="38">
        <f>(AX4+AY4)*AZ4</f>
        <v>24</v>
      </c>
      <c r="BB4" s="38">
        <f>(AU4+AW4)*24*60*60*AZ4</f>
        <v>2.8000000000000003</v>
      </c>
      <c r="BC4" s="38">
        <f>(BA4-BB4)/BA4*100</f>
        <v>88.333333333333329</v>
      </c>
      <c r="BD4" s="37">
        <v>1.1111111111111111E-3</v>
      </c>
      <c r="BE4" s="39">
        <v>3.0092592592592595E-4</v>
      </c>
    </row>
    <row r="5" spans="1:57" x14ac:dyDescent="0.25">
      <c r="A5" s="36" t="s">
        <v>11</v>
      </c>
      <c r="B5" s="37">
        <v>1.7592592592592592E-3</v>
      </c>
      <c r="C5" s="37">
        <v>3.0208333333333333E-3</v>
      </c>
      <c r="D5" s="37">
        <f t="shared" ref="D5:D8" si="0">C5-B5</f>
        <v>1.261574074074074E-3</v>
      </c>
      <c r="E5" s="38">
        <v>145</v>
      </c>
      <c r="F5" s="37">
        <v>0</v>
      </c>
      <c r="G5" s="38">
        <v>0.1</v>
      </c>
      <c r="H5" s="38">
        <f t="shared" ref="H5:H8" si="1">G5*(F5+E5)</f>
        <v>14.5</v>
      </c>
      <c r="I5" s="38">
        <f t="shared" ref="I5:I8" si="2">(B5+D5)*24*60*60*G5</f>
        <v>26.1</v>
      </c>
      <c r="J5" s="38">
        <f t="shared" ref="J5:J9" si="3">(H5-I5)/H5*100</f>
        <v>-80</v>
      </c>
      <c r="K5" s="37">
        <v>1.5509259259259261E-3</v>
      </c>
      <c r="L5" s="37">
        <v>3.0092592592592588E-3</v>
      </c>
      <c r="M5" s="37">
        <f t="shared" ref="M5:M8" si="4">L5-K5</f>
        <v>1.4583333333333327E-3</v>
      </c>
      <c r="N5" s="38">
        <v>145</v>
      </c>
      <c r="O5" s="37">
        <v>0</v>
      </c>
      <c r="P5" s="38">
        <v>0.1</v>
      </c>
      <c r="Q5" s="38">
        <f t="shared" ref="Q5:Q8" si="5">(N5+O5)*P5</f>
        <v>14.5</v>
      </c>
      <c r="R5" s="38">
        <f t="shared" ref="R5:R8" si="6">(K5+M5)*24*60*60*P5</f>
        <v>26</v>
      </c>
      <c r="S5" s="38">
        <f t="shared" ref="S5:S9" si="7">(Q5-R5)/Q5*100</f>
        <v>-79.310344827586206</v>
      </c>
      <c r="T5" s="37">
        <v>1.5393518518518521E-3</v>
      </c>
      <c r="U5" s="37">
        <v>3.0092592592592588E-3</v>
      </c>
      <c r="V5" s="37">
        <f t="shared" ref="V5:V8" si="8">U5-T5</f>
        <v>1.4699074074074068E-3</v>
      </c>
      <c r="W5" s="38">
        <v>145</v>
      </c>
      <c r="X5" s="37">
        <v>0</v>
      </c>
      <c r="Y5" s="38">
        <v>0.1</v>
      </c>
      <c r="Z5" s="38">
        <f t="shared" ref="Z5:Z8" si="9">(W5+X5)*Y5</f>
        <v>14.5</v>
      </c>
      <c r="AA5" s="38">
        <f t="shared" ref="AA5:AA8" si="10">(T5+V5)*24*60*60*Y5</f>
        <v>26</v>
      </c>
      <c r="AB5" s="38">
        <f t="shared" ref="AB5:AB9" si="11">(Z5-AA5)/Z5*100</f>
        <v>-79.310344827586206</v>
      </c>
      <c r="AC5" s="37">
        <v>1.5740740740740741E-3</v>
      </c>
      <c r="AD5" s="37">
        <v>3.0208333333333333E-3</v>
      </c>
      <c r="AE5" s="37">
        <f t="shared" ref="AE5:AE8" si="12">AD5-AC5</f>
        <v>1.4467592592592592E-3</v>
      </c>
      <c r="AF5" s="38">
        <v>145</v>
      </c>
      <c r="AG5" s="37">
        <v>0</v>
      </c>
      <c r="AH5" s="38">
        <v>0.1</v>
      </c>
      <c r="AI5" s="38">
        <f t="shared" ref="AI5:AI8" si="13">(AF5+AG5)*AH5</f>
        <v>14.5</v>
      </c>
      <c r="AJ5" s="38">
        <f t="shared" ref="AJ5:AJ8" si="14">(AC5+AE5)*24*60*60*AH5</f>
        <v>26.1</v>
      </c>
      <c r="AK5" s="38">
        <f t="shared" ref="AK5:AK8" si="15">(AI5-AJ5)/AI5*100</f>
        <v>-80</v>
      </c>
      <c r="AL5" s="37">
        <v>1.5856481481481483E-3</v>
      </c>
      <c r="AM5" s="37">
        <v>3.0208333333333333E-3</v>
      </c>
      <c r="AN5" s="37">
        <f t="shared" ref="AN5:AN7" si="16">AM5-AL5</f>
        <v>1.435185185185185E-3</v>
      </c>
      <c r="AO5" s="38">
        <v>145</v>
      </c>
      <c r="AP5" s="37">
        <v>0</v>
      </c>
      <c r="AQ5" s="38">
        <v>0.1</v>
      </c>
      <c r="AR5" s="38">
        <f t="shared" ref="AR5:AR8" si="17">(AO5+AP5)*AQ5</f>
        <v>14.5</v>
      </c>
      <c r="AS5" s="38">
        <f t="shared" ref="AS5:AS8" si="18">(AL5+AN5)*24*60*60*AQ5</f>
        <v>26.1</v>
      </c>
      <c r="AT5" s="38">
        <f t="shared" ref="AT5:AT9" si="19">(AR5-AS5)/AR5*100</f>
        <v>-80</v>
      </c>
      <c r="AU5" s="37">
        <v>1.5509259259259259E-3</v>
      </c>
      <c r="AV5" s="37">
        <v>3.0208333333333333E-3</v>
      </c>
      <c r="AW5" s="37">
        <f t="shared" ref="AW5:AW8" si="20">AV5-AU5</f>
        <v>1.4699074074074074E-3</v>
      </c>
      <c r="AX5" s="38">
        <v>145</v>
      </c>
      <c r="AY5" s="37">
        <v>0</v>
      </c>
      <c r="AZ5" s="38">
        <v>0.1</v>
      </c>
      <c r="BA5" s="38">
        <f t="shared" ref="BA5:BA8" si="21">(AX5+AY5)*AZ5</f>
        <v>14.5</v>
      </c>
      <c r="BB5" s="38">
        <f t="shared" ref="BB5:BB8" si="22">(AU5+AW5)*24*60*60*AZ5</f>
        <v>26.1</v>
      </c>
      <c r="BC5" s="38">
        <f t="shared" ref="BC5:BC8" si="23">(BA5-BB5)/BA5*100</f>
        <v>-80</v>
      </c>
      <c r="BD5" s="37">
        <v>9.5601851851851855E-3</v>
      </c>
      <c r="BE5" s="39">
        <v>3.0208333333333333E-3</v>
      </c>
    </row>
    <row r="6" spans="1:57" x14ac:dyDescent="0.25">
      <c r="A6" s="36" t="s">
        <v>9</v>
      </c>
      <c r="B6" s="37">
        <v>1.0532407407407407E-3</v>
      </c>
      <c r="C6" s="37">
        <v>1.2847222222222223E-3</v>
      </c>
      <c r="D6" s="37">
        <f t="shared" si="0"/>
        <v>2.314814814814816E-4</v>
      </c>
      <c r="E6" s="38">
        <v>145</v>
      </c>
      <c r="F6" s="37">
        <v>0</v>
      </c>
      <c r="G6" s="38">
        <v>0.1</v>
      </c>
      <c r="H6" s="38">
        <f t="shared" si="1"/>
        <v>14.5</v>
      </c>
      <c r="I6" s="38">
        <f t="shared" si="2"/>
        <v>11.100000000000001</v>
      </c>
      <c r="J6" s="38">
        <f t="shared" si="3"/>
        <v>23.448275862068957</v>
      </c>
      <c r="K6" s="37">
        <v>9.2592592592592596E-4</v>
      </c>
      <c r="L6" s="37">
        <v>1.1689814814814816E-3</v>
      </c>
      <c r="M6" s="37">
        <f t="shared" si="4"/>
        <v>2.430555555555556E-4</v>
      </c>
      <c r="N6" s="38">
        <v>145</v>
      </c>
      <c r="O6" s="37">
        <v>0</v>
      </c>
      <c r="P6" s="38">
        <v>0.1</v>
      </c>
      <c r="Q6" s="38">
        <f t="shared" si="5"/>
        <v>14.5</v>
      </c>
      <c r="R6" s="38">
        <f t="shared" si="6"/>
        <v>10.100000000000001</v>
      </c>
      <c r="S6" s="38">
        <f t="shared" si="7"/>
        <v>30.344827586206886</v>
      </c>
      <c r="T6" s="37">
        <v>9.1435185185185185E-4</v>
      </c>
      <c r="U6" s="37">
        <v>1.1574074074074073E-3</v>
      </c>
      <c r="V6" s="37">
        <f t="shared" si="8"/>
        <v>2.4305555555555549E-4</v>
      </c>
      <c r="W6" s="38">
        <v>145</v>
      </c>
      <c r="X6" s="37">
        <v>0</v>
      </c>
      <c r="Y6" s="38">
        <v>0.1</v>
      </c>
      <c r="Z6" s="38">
        <f t="shared" si="9"/>
        <v>14.5</v>
      </c>
      <c r="AA6" s="38">
        <f t="shared" si="10"/>
        <v>10</v>
      </c>
      <c r="AB6" s="38">
        <f t="shared" si="11"/>
        <v>31.03448275862069</v>
      </c>
      <c r="AC6" s="37">
        <v>9.722222222222223E-4</v>
      </c>
      <c r="AD6" s="37">
        <v>1.1689814814814816E-3</v>
      </c>
      <c r="AE6" s="37">
        <f t="shared" si="12"/>
        <v>1.9675925925925926E-4</v>
      </c>
      <c r="AF6" s="38">
        <v>145</v>
      </c>
      <c r="AG6" s="37">
        <v>0</v>
      </c>
      <c r="AH6" s="38">
        <v>0.1</v>
      </c>
      <c r="AI6" s="38">
        <f t="shared" si="13"/>
        <v>14.5</v>
      </c>
      <c r="AJ6" s="38">
        <f t="shared" si="14"/>
        <v>10.100000000000001</v>
      </c>
      <c r="AK6" s="38">
        <f t="shared" si="15"/>
        <v>30.344827586206886</v>
      </c>
      <c r="AL6" s="37">
        <v>9.6064814814814819E-4</v>
      </c>
      <c r="AM6" s="37">
        <v>1.1689814814814816E-3</v>
      </c>
      <c r="AN6" s="37">
        <f t="shared" si="16"/>
        <v>2.0833333333333337E-4</v>
      </c>
      <c r="AO6" s="38">
        <v>145</v>
      </c>
      <c r="AP6" s="37">
        <v>0</v>
      </c>
      <c r="AQ6" s="38">
        <v>0.1</v>
      </c>
      <c r="AR6" s="38">
        <f t="shared" si="17"/>
        <v>14.5</v>
      </c>
      <c r="AS6" s="38">
        <f t="shared" si="18"/>
        <v>10.100000000000001</v>
      </c>
      <c r="AT6" s="38">
        <f t="shared" si="19"/>
        <v>30.344827586206886</v>
      </c>
      <c r="AU6" s="37">
        <v>9.4907407407407408E-4</v>
      </c>
      <c r="AV6" s="37">
        <v>1.1574074074074073E-3</v>
      </c>
      <c r="AW6" s="37">
        <f t="shared" si="20"/>
        <v>2.0833333333333327E-4</v>
      </c>
      <c r="AX6" s="38">
        <v>145</v>
      </c>
      <c r="AY6" s="37">
        <v>0</v>
      </c>
      <c r="AZ6" s="38">
        <v>0.1</v>
      </c>
      <c r="BA6" s="38">
        <f t="shared" si="21"/>
        <v>14.5</v>
      </c>
      <c r="BB6" s="38">
        <f t="shared" si="22"/>
        <v>10</v>
      </c>
      <c r="BC6" s="38">
        <f t="shared" si="23"/>
        <v>31.03448275862069</v>
      </c>
      <c r="BD6" s="37">
        <v>5.775462962962964E-3</v>
      </c>
      <c r="BE6" s="39">
        <v>1.2847222222222223E-3</v>
      </c>
    </row>
    <row r="7" spans="1:57" x14ac:dyDescent="0.25">
      <c r="A7" s="36" t="s">
        <v>12</v>
      </c>
      <c r="B7" s="37">
        <v>2.2685185185185187E-3</v>
      </c>
      <c r="C7" s="37">
        <v>2.8472222222222219E-3</v>
      </c>
      <c r="D7" s="37">
        <f t="shared" si="0"/>
        <v>5.7870370370370324E-4</v>
      </c>
      <c r="E7" s="38">
        <v>140</v>
      </c>
      <c r="F7" s="37">
        <v>0</v>
      </c>
      <c r="G7" s="38">
        <v>0.1</v>
      </c>
      <c r="H7" s="38">
        <f t="shared" si="1"/>
        <v>14</v>
      </c>
      <c r="I7" s="38">
        <f t="shared" si="2"/>
        <v>24.599999999999998</v>
      </c>
      <c r="J7" s="38">
        <f t="shared" si="3"/>
        <v>-75.714285714285694</v>
      </c>
      <c r="K7" s="37">
        <v>1.4583333333333334E-3</v>
      </c>
      <c r="L7" s="37">
        <v>2.3263888888888887E-3</v>
      </c>
      <c r="M7" s="37">
        <f t="shared" si="4"/>
        <v>8.6805555555555529E-4</v>
      </c>
      <c r="N7" s="38">
        <v>140</v>
      </c>
      <c r="O7" s="37">
        <v>0</v>
      </c>
      <c r="P7" s="38">
        <v>0.1</v>
      </c>
      <c r="Q7" s="38">
        <f t="shared" si="5"/>
        <v>14</v>
      </c>
      <c r="R7" s="38">
        <f t="shared" si="6"/>
        <v>20.100000000000001</v>
      </c>
      <c r="S7" s="38">
        <f t="shared" si="7"/>
        <v>-43.571428571428584</v>
      </c>
      <c r="T7" s="37">
        <v>1.4351851851851852E-3</v>
      </c>
      <c r="U7" s="37">
        <v>2.3263888888888887E-3</v>
      </c>
      <c r="V7" s="37">
        <f t="shared" si="8"/>
        <v>8.9120370370370352E-4</v>
      </c>
      <c r="W7" s="38">
        <v>140</v>
      </c>
      <c r="X7" s="37">
        <v>0</v>
      </c>
      <c r="Y7" s="38">
        <v>0.1</v>
      </c>
      <c r="Z7" s="38">
        <f t="shared" si="9"/>
        <v>14</v>
      </c>
      <c r="AA7" s="38">
        <f t="shared" si="10"/>
        <v>20.100000000000001</v>
      </c>
      <c r="AB7" s="38">
        <f t="shared" si="11"/>
        <v>-43.571428571428584</v>
      </c>
      <c r="AC7" s="37">
        <v>1.7592592592592595E-3</v>
      </c>
      <c r="AD7" s="37">
        <v>2.673611111111111E-3</v>
      </c>
      <c r="AE7" s="37">
        <f t="shared" si="12"/>
        <v>9.1435185185185152E-4</v>
      </c>
      <c r="AF7" s="38">
        <v>140</v>
      </c>
      <c r="AG7" s="37">
        <v>0</v>
      </c>
      <c r="AH7" s="38">
        <v>0.1</v>
      </c>
      <c r="AI7" s="38">
        <f t="shared" si="13"/>
        <v>14</v>
      </c>
      <c r="AJ7" s="38">
        <f t="shared" si="14"/>
        <v>23.099999999999998</v>
      </c>
      <c r="AK7" s="38">
        <f t="shared" si="15"/>
        <v>-64.999999999999986</v>
      </c>
      <c r="AL7" s="37">
        <v>1.4583333333333334E-3</v>
      </c>
      <c r="AM7" s="37">
        <v>2.3263888888888887E-3</v>
      </c>
      <c r="AN7" s="37">
        <f t="shared" si="16"/>
        <v>8.6805555555555529E-4</v>
      </c>
      <c r="AO7" s="38">
        <v>140</v>
      </c>
      <c r="AP7" s="37">
        <v>0</v>
      </c>
      <c r="AQ7" s="38">
        <v>0.1</v>
      </c>
      <c r="AR7" s="38">
        <f t="shared" si="17"/>
        <v>14</v>
      </c>
      <c r="AS7" s="38">
        <f t="shared" si="18"/>
        <v>20.100000000000001</v>
      </c>
      <c r="AT7" s="38">
        <f t="shared" si="19"/>
        <v>-43.571428571428584</v>
      </c>
      <c r="AU7" s="37">
        <v>1.5046296296296296E-3</v>
      </c>
      <c r="AV7" s="37">
        <v>2.4421296296296296E-3</v>
      </c>
      <c r="AW7" s="37">
        <f t="shared" si="20"/>
        <v>9.3749999999999997E-4</v>
      </c>
      <c r="AX7" s="38">
        <v>140</v>
      </c>
      <c r="AY7" s="37">
        <v>0</v>
      </c>
      <c r="AZ7" s="38">
        <v>0.1</v>
      </c>
      <c r="BA7" s="38">
        <f t="shared" si="21"/>
        <v>14</v>
      </c>
      <c r="BB7" s="38">
        <f t="shared" si="22"/>
        <v>21.1</v>
      </c>
      <c r="BC7" s="38">
        <f t="shared" si="23"/>
        <v>-50.714285714285722</v>
      </c>
      <c r="BD7" s="37">
        <v>9.8842592592592593E-3</v>
      </c>
      <c r="BE7" s="39">
        <v>2.8472222222222219E-3</v>
      </c>
    </row>
    <row r="8" spans="1:57" ht="15.75" thickBot="1" x14ac:dyDescent="0.3">
      <c r="A8" s="36" t="s">
        <v>5</v>
      </c>
      <c r="B8" s="37">
        <v>1.3657407407407409E-3</v>
      </c>
      <c r="C8" s="37">
        <v>2.1759259259259258E-3</v>
      </c>
      <c r="D8" s="37">
        <f t="shared" si="0"/>
        <v>8.1018518518518484E-4</v>
      </c>
      <c r="E8" s="38">
        <v>7</v>
      </c>
      <c r="F8" s="37">
        <v>0</v>
      </c>
      <c r="G8" s="38">
        <v>0.1</v>
      </c>
      <c r="H8" s="38">
        <f t="shared" si="1"/>
        <v>0.70000000000000007</v>
      </c>
      <c r="I8" s="38">
        <f t="shared" si="2"/>
        <v>18.8</v>
      </c>
      <c r="J8" s="38">
        <f t="shared" si="3"/>
        <v>-2585.7142857142858</v>
      </c>
      <c r="K8" s="37">
        <v>1.261574074074074E-3</v>
      </c>
      <c r="L8" s="37">
        <v>2.0601851851851853E-3</v>
      </c>
      <c r="M8" s="37">
        <f t="shared" si="4"/>
        <v>7.9861111111111127E-4</v>
      </c>
      <c r="N8" s="38">
        <v>7</v>
      </c>
      <c r="O8" s="37">
        <v>0</v>
      </c>
      <c r="P8" s="38">
        <v>0.1</v>
      </c>
      <c r="Q8" s="38">
        <f t="shared" si="5"/>
        <v>0.70000000000000007</v>
      </c>
      <c r="R8" s="38">
        <f t="shared" si="6"/>
        <v>17.8</v>
      </c>
      <c r="S8" s="38">
        <f t="shared" si="7"/>
        <v>-2442.8571428571427</v>
      </c>
      <c r="T8" s="37">
        <v>1.3657407407407407E-3</v>
      </c>
      <c r="U8" s="37">
        <v>2.1990740740740742E-3</v>
      </c>
      <c r="V8" s="37">
        <f t="shared" si="8"/>
        <v>8.333333333333335E-4</v>
      </c>
      <c r="W8" s="38">
        <v>7</v>
      </c>
      <c r="X8" s="37">
        <v>0</v>
      </c>
      <c r="Y8" s="38">
        <v>0.1</v>
      </c>
      <c r="Z8" s="38">
        <f t="shared" si="9"/>
        <v>0.70000000000000007</v>
      </c>
      <c r="AA8" s="38">
        <f t="shared" si="10"/>
        <v>19.000000000000004</v>
      </c>
      <c r="AB8" s="46">
        <f t="shared" si="11"/>
        <v>-2614.2857142857147</v>
      </c>
      <c r="AC8" s="37">
        <v>1.2847222222222223E-3</v>
      </c>
      <c r="AD8" s="37">
        <v>2.2106481481481478E-3</v>
      </c>
      <c r="AE8" s="37">
        <f t="shared" si="12"/>
        <v>9.2592592592592553E-4</v>
      </c>
      <c r="AF8" s="38">
        <v>7</v>
      </c>
      <c r="AG8" s="37">
        <v>0</v>
      </c>
      <c r="AH8" s="38">
        <v>0.1</v>
      </c>
      <c r="AI8" s="38">
        <f t="shared" si="13"/>
        <v>0.70000000000000007</v>
      </c>
      <c r="AJ8" s="38">
        <f t="shared" si="14"/>
        <v>19.100000000000001</v>
      </c>
      <c r="AK8" s="46">
        <f t="shared" si="15"/>
        <v>-2628.5714285714284</v>
      </c>
      <c r="AL8" s="37">
        <v>1.3194444444444443E-3</v>
      </c>
      <c r="AM8" s="37">
        <v>2.2106481481481478E-3</v>
      </c>
      <c r="AN8" s="37">
        <f>AM8-AL8</f>
        <v>8.9120370370370352E-4</v>
      </c>
      <c r="AO8" s="38">
        <v>7</v>
      </c>
      <c r="AP8" s="37">
        <v>0</v>
      </c>
      <c r="AQ8" s="38">
        <v>0.1</v>
      </c>
      <c r="AR8" s="38">
        <f t="shared" si="17"/>
        <v>0.70000000000000007</v>
      </c>
      <c r="AS8" s="38">
        <f t="shared" si="18"/>
        <v>19.100000000000001</v>
      </c>
      <c r="AT8" s="46">
        <f t="shared" si="19"/>
        <v>-2628.5714285714284</v>
      </c>
      <c r="AU8" s="37">
        <v>1.1921296296296294E-3</v>
      </c>
      <c r="AV8" s="37">
        <v>2.0949074074074073E-3</v>
      </c>
      <c r="AW8" s="37">
        <f t="shared" si="20"/>
        <v>9.0277777777777795E-4</v>
      </c>
      <c r="AX8" s="38">
        <v>7</v>
      </c>
      <c r="AY8" s="37">
        <v>0</v>
      </c>
      <c r="AZ8" s="38">
        <v>0.1</v>
      </c>
      <c r="BA8" s="38">
        <f t="shared" si="21"/>
        <v>0.70000000000000007</v>
      </c>
      <c r="BB8" s="38">
        <f t="shared" si="22"/>
        <v>18.100000000000001</v>
      </c>
      <c r="BC8" s="46">
        <f t="shared" si="23"/>
        <v>-2485.7142857142858</v>
      </c>
      <c r="BD8" s="37">
        <v>7.7893518518518529E-3</v>
      </c>
      <c r="BE8" s="39">
        <v>2.2106481481481478E-3</v>
      </c>
    </row>
    <row r="9" spans="1:57" ht="15.75" thickBot="1" x14ac:dyDescent="0.3">
      <c r="A9" s="40" t="s">
        <v>23</v>
      </c>
      <c r="B9" s="41">
        <f>SUM(B4:B8)</f>
        <v>6.7476851851851856E-3</v>
      </c>
      <c r="C9" s="41">
        <f>SUM(C4:C8)</f>
        <v>9.6296296296296303E-3</v>
      </c>
      <c r="D9" s="62">
        <f>SUM(D4:D8)</f>
        <v>2.8819444444444439E-3</v>
      </c>
      <c r="E9" s="63">
        <f>SUM(E4,E5,E6,E7,E8)</f>
        <v>557</v>
      </c>
      <c r="F9" s="62"/>
      <c r="G9" s="62"/>
      <c r="H9" s="64">
        <f>SUM(H4:H8)</f>
        <v>67.7</v>
      </c>
      <c r="I9" s="63">
        <f>SUM(I4:I8)</f>
        <v>85.8</v>
      </c>
      <c r="J9" s="63">
        <f t="shared" si="3"/>
        <v>-26.735598227474139</v>
      </c>
      <c r="K9" s="41">
        <f>SUM(K4:K8)</f>
        <v>5.3587962962962964E-3</v>
      </c>
      <c r="L9" s="41">
        <f>SUM(L4:L8)</f>
        <v>8.726851851851852E-3</v>
      </c>
      <c r="M9" s="41">
        <f>SUM(M4:M8)</f>
        <v>3.3680555555555547E-3</v>
      </c>
      <c r="N9" s="42">
        <f>SUM(N4:N8)</f>
        <v>557</v>
      </c>
      <c r="O9" s="41"/>
      <c r="P9" s="41"/>
      <c r="Q9" s="42">
        <f>SUM(Q4:Q8)</f>
        <v>67.7</v>
      </c>
      <c r="R9" s="42">
        <f>SUM(R4:R8)</f>
        <v>76.800000000000011</v>
      </c>
      <c r="S9" s="63">
        <f t="shared" si="7"/>
        <v>-13.441654357459393</v>
      </c>
      <c r="T9" s="41">
        <v>5.4166666666666686E-3</v>
      </c>
      <c r="U9" s="41">
        <f>SUM(U4:U8)</f>
        <v>8.8541666666666647E-3</v>
      </c>
      <c r="V9" s="41">
        <f>SUM(V4:V8)</f>
        <v>3.4374999999999991E-3</v>
      </c>
      <c r="W9" s="42">
        <f>SUM(W4:W8)</f>
        <v>557</v>
      </c>
      <c r="X9" s="41">
        <f>SUM(X4:X8)</f>
        <v>0</v>
      </c>
      <c r="Y9" s="41"/>
      <c r="Z9" s="42">
        <f>SUM(Z4:Z8)</f>
        <v>67.7</v>
      </c>
      <c r="AA9" s="44">
        <f>SUM(AA4:AA8)</f>
        <v>77.900000000000006</v>
      </c>
      <c r="AB9" s="65">
        <f t="shared" si="11"/>
        <v>-15.066469719350078</v>
      </c>
      <c r="AC9" s="45">
        <v>5.7523148148148143E-3</v>
      </c>
      <c r="AD9" s="41">
        <f>SUM(AD4:AD8)</f>
        <v>9.2361111111111099E-3</v>
      </c>
      <c r="AE9" s="41">
        <f>SUM(AE4:AE8)</f>
        <v>3.4837962962962956E-3</v>
      </c>
      <c r="AF9" s="42">
        <f>SUM(AF4:AF8)</f>
        <v>557</v>
      </c>
      <c r="AG9" s="41"/>
      <c r="AH9" s="41"/>
      <c r="AI9" s="42">
        <f>SUM(AI4:AI8)</f>
        <v>67.7</v>
      </c>
      <c r="AJ9" s="44">
        <f>SUM(AJ4:AJ8)</f>
        <v>81.199999999999989</v>
      </c>
      <c r="AK9" s="65">
        <f>(AI9-AJ9)/AI9*100</f>
        <v>-19.940915805022136</v>
      </c>
      <c r="AL9" s="45">
        <v>5.4861111111111117E-3</v>
      </c>
      <c r="AM9" s="41">
        <f>SUM(AM4:AM8)</f>
        <v>8.8888888888888871E-3</v>
      </c>
      <c r="AN9" s="62">
        <f>SUM(AN4:AN8)</f>
        <v>3.4027777777777771E-3</v>
      </c>
      <c r="AO9" s="41"/>
      <c r="AP9" s="41"/>
      <c r="AQ9" s="41"/>
      <c r="AR9" s="42">
        <f>SUM(AR4:AR8)</f>
        <v>67.7</v>
      </c>
      <c r="AS9" s="66">
        <f>SUM(AS4:AS8)</f>
        <v>78.2</v>
      </c>
      <c r="AT9" s="65">
        <f t="shared" si="19"/>
        <v>-15.5096011816839</v>
      </c>
      <c r="AU9" s="45">
        <v>5.3587962962962955E-3</v>
      </c>
      <c r="AV9" s="41">
        <f>SUM(AV4:AV8)</f>
        <v>8.8773148148148136E-3</v>
      </c>
      <c r="AW9" s="41">
        <f>SUM(AW4:AW8)</f>
        <v>3.5185185185185185E-3</v>
      </c>
      <c r="AX9" s="41"/>
      <c r="AY9" s="41"/>
      <c r="AZ9" s="41"/>
      <c r="BA9" s="42">
        <f>SUM(BA4:BA8)</f>
        <v>67.7</v>
      </c>
      <c r="BB9" s="44">
        <f>SUM(BB4:BB8)</f>
        <v>78.100000000000009</v>
      </c>
      <c r="BC9" s="65">
        <f>(BA9-BB9)/BA9*100</f>
        <v>-15.3618906942393</v>
      </c>
      <c r="BD9" s="45">
        <v>3.412037037037037E-2</v>
      </c>
      <c r="BE9" s="43">
        <f>SUM(BE4:BE8)</f>
        <v>9.6643518518518511E-3</v>
      </c>
    </row>
    <row r="10" spans="1:57" ht="15.75" thickBot="1" x14ac:dyDescent="0.3">
      <c r="A10" s="67"/>
      <c r="B10" s="67"/>
      <c r="C10" s="67"/>
      <c r="D10" s="67"/>
      <c r="E10" s="67"/>
      <c r="F10" s="67"/>
      <c r="G10" s="67"/>
      <c r="H10" s="67"/>
      <c r="I10" s="67"/>
      <c r="J10" s="68" t="s">
        <v>52</v>
      </c>
      <c r="K10" s="67"/>
      <c r="L10" s="67"/>
      <c r="M10" s="67"/>
      <c r="N10" s="67"/>
      <c r="O10" s="67"/>
      <c r="P10" s="67"/>
      <c r="Q10" s="67"/>
      <c r="R10" s="67"/>
      <c r="S10" s="67" t="s">
        <v>52</v>
      </c>
      <c r="T10" s="67"/>
      <c r="U10" s="67"/>
      <c r="V10" s="67"/>
      <c r="W10" s="67"/>
      <c r="X10" s="67"/>
      <c r="Y10" s="67"/>
      <c r="Z10" s="67"/>
      <c r="AA10" s="67"/>
      <c r="AB10" s="68" t="s">
        <v>52</v>
      </c>
      <c r="AC10" s="67"/>
      <c r="AD10" s="67"/>
      <c r="AE10" s="67"/>
      <c r="AF10" s="67"/>
      <c r="AG10" s="67"/>
      <c r="AH10" s="67"/>
      <c r="AI10" s="67"/>
      <c r="AJ10" s="67"/>
      <c r="AK10" s="68" t="s">
        <v>52</v>
      </c>
      <c r="AL10" s="67"/>
      <c r="AM10" s="67"/>
      <c r="AN10" s="69"/>
      <c r="AO10" s="67"/>
      <c r="AP10" s="67"/>
      <c r="AQ10" s="67"/>
      <c r="AR10" s="67"/>
      <c r="AS10" s="67"/>
      <c r="AT10" s="68" t="s">
        <v>52</v>
      </c>
      <c r="AU10" s="67"/>
      <c r="AV10" s="67"/>
      <c r="AW10" s="67"/>
      <c r="AX10" s="67"/>
      <c r="AY10" s="67"/>
      <c r="AZ10" s="67"/>
      <c r="BA10" s="67"/>
      <c r="BB10" s="67"/>
      <c r="BC10" s="68" t="s">
        <v>52</v>
      </c>
      <c r="BD10" s="67"/>
      <c r="BE10" s="67"/>
    </row>
  </sheetData>
  <mergeCells count="1">
    <mergeCell ref="A1:B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
  <sheetViews>
    <sheetView workbookViewId="0">
      <pane xSplit="1" topLeftCell="B1" activePane="topRight" state="frozen"/>
      <selection pane="topRight" activeCell="A2" sqref="A2:AC2"/>
    </sheetView>
  </sheetViews>
  <sheetFormatPr defaultRowHeight="15" x14ac:dyDescent="0.25"/>
  <cols>
    <col min="1" max="1" width="37.28515625" customWidth="1"/>
    <col min="2" max="2" width="28.7109375" bestFit="1" customWidth="1"/>
    <col min="3" max="3" width="17.42578125" bestFit="1" customWidth="1"/>
    <col min="4" max="4" width="20.85546875" bestFit="1" customWidth="1"/>
    <col min="5" max="5" width="20.85546875" customWidth="1"/>
    <col min="6" max="6" width="28.7109375" bestFit="1" customWidth="1"/>
    <col min="7" max="7" width="17.42578125" bestFit="1" customWidth="1"/>
    <col min="8" max="9" width="17.42578125" customWidth="1"/>
    <col min="10" max="10" width="28.7109375" bestFit="1" customWidth="1"/>
    <col min="11" max="11" width="17.42578125" bestFit="1" customWidth="1"/>
    <col min="12" max="13" width="17.42578125" customWidth="1"/>
    <col min="14" max="14" width="28.7109375" bestFit="1" customWidth="1"/>
    <col min="15" max="15" width="17.42578125" bestFit="1" customWidth="1"/>
    <col min="16" max="17" width="17.42578125" customWidth="1"/>
    <col min="18" max="18" width="28.7109375" bestFit="1" customWidth="1"/>
    <col min="19" max="19" width="17.42578125" bestFit="1" customWidth="1"/>
    <col min="20" max="21" width="17.42578125" customWidth="1"/>
    <col min="22" max="22" width="28.7109375" bestFit="1" customWidth="1"/>
    <col min="23" max="23" width="17.42578125" bestFit="1" customWidth="1"/>
    <col min="24" max="24" width="20.85546875" bestFit="1" customWidth="1"/>
    <col min="25" max="25" width="23.28515625" bestFit="1" customWidth="1"/>
    <col min="26" max="26" width="33.85546875" bestFit="1" customWidth="1"/>
    <col min="27" max="27" width="22.42578125" bestFit="1" customWidth="1"/>
    <col min="28" max="28" width="31.7109375" bestFit="1" customWidth="1"/>
    <col min="29" max="29" width="36.5703125" bestFit="1" customWidth="1"/>
  </cols>
  <sheetData>
    <row r="1" spans="1:29" ht="31.5" customHeight="1" thickBot="1" x14ac:dyDescent="0.3">
      <c r="A1" s="90" t="s">
        <v>60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2"/>
    </row>
    <row r="2" spans="1:29" ht="36.75" customHeight="1" thickBot="1" x14ac:dyDescent="0.3">
      <c r="A2" s="90" t="s">
        <v>59</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2"/>
    </row>
    <row r="3" spans="1:29" x14ac:dyDescent="0.25">
      <c r="A3" s="7" t="s">
        <v>50</v>
      </c>
      <c r="B3" s="8" t="s">
        <v>3</v>
      </c>
      <c r="C3" s="8"/>
      <c r="D3" s="8"/>
      <c r="E3" s="8"/>
      <c r="F3" s="8" t="s">
        <v>13</v>
      </c>
      <c r="G3" s="8"/>
      <c r="H3" s="8"/>
      <c r="I3" s="8"/>
      <c r="J3" s="8" t="s">
        <v>14</v>
      </c>
      <c r="K3" s="8"/>
      <c r="L3" s="8"/>
      <c r="M3" s="8"/>
      <c r="N3" s="8" t="s">
        <v>15</v>
      </c>
      <c r="O3" s="8"/>
      <c r="P3" s="8"/>
      <c r="Q3" s="8"/>
      <c r="R3" s="8" t="s">
        <v>16</v>
      </c>
      <c r="S3" s="8"/>
      <c r="T3" s="8"/>
      <c r="U3" s="8"/>
      <c r="V3" s="8" t="s">
        <v>17</v>
      </c>
      <c r="W3" s="8"/>
      <c r="X3" s="8"/>
      <c r="Y3" s="8"/>
      <c r="Z3" s="8" t="s">
        <v>41</v>
      </c>
      <c r="AA3" s="8" t="s">
        <v>26</v>
      </c>
      <c r="AB3" s="9"/>
      <c r="AC3" s="10"/>
    </row>
    <row r="4" spans="1:29" ht="15.75" thickBot="1" x14ac:dyDescent="0.3">
      <c r="A4" s="11" t="s">
        <v>22</v>
      </c>
      <c r="B4" s="12" t="s">
        <v>42</v>
      </c>
      <c r="C4" s="12" t="s">
        <v>25</v>
      </c>
      <c r="D4" s="12" t="s">
        <v>43</v>
      </c>
      <c r="E4" s="12" t="s">
        <v>44</v>
      </c>
      <c r="F4" s="12" t="s">
        <v>42</v>
      </c>
      <c r="G4" s="12" t="s">
        <v>25</v>
      </c>
      <c r="H4" s="12" t="s">
        <v>43</v>
      </c>
      <c r="I4" s="12" t="s">
        <v>44</v>
      </c>
      <c r="J4" s="12" t="s">
        <v>42</v>
      </c>
      <c r="K4" s="12" t="s">
        <v>25</v>
      </c>
      <c r="L4" s="12" t="s">
        <v>43</v>
      </c>
      <c r="M4" s="12" t="s">
        <v>44</v>
      </c>
      <c r="N4" s="12" t="s">
        <v>42</v>
      </c>
      <c r="O4" s="12" t="s">
        <v>25</v>
      </c>
      <c r="P4" s="12" t="s">
        <v>43</v>
      </c>
      <c r="Q4" s="12" t="s">
        <v>44</v>
      </c>
      <c r="R4" s="12" t="s">
        <v>42</v>
      </c>
      <c r="S4" s="12" t="s">
        <v>25</v>
      </c>
      <c r="T4" s="12" t="s">
        <v>43</v>
      </c>
      <c r="U4" s="12" t="s">
        <v>44</v>
      </c>
      <c r="V4" s="12" t="s">
        <v>42</v>
      </c>
      <c r="W4" s="12" t="s">
        <v>25</v>
      </c>
      <c r="X4" s="12" t="s">
        <v>43</v>
      </c>
      <c r="Y4" s="12" t="s">
        <v>44</v>
      </c>
      <c r="Z4" s="12"/>
      <c r="AA4" s="12"/>
      <c r="AB4" s="12" t="s">
        <v>46</v>
      </c>
      <c r="AC4" s="13" t="s">
        <v>45</v>
      </c>
    </row>
    <row r="5" spans="1:29" x14ac:dyDescent="0.25">
      <c r="A5" s="55" t="s">
        <v>10</v>
      </c>
      <c r="B5" s="56"/>
      <c r="C5" s="57">
        <v>3.0092592592592595E-4</v>
      </c>
      <c r="D5" s="58">
        <f>(C10/B10)*100</f>
        <v>59.247967479674799</v>
      </c>
      <c r="E5" s="59">
        <f>(C5/B10)*100</f>
        <v>2.6422764227642279</v>
      </c>
      <c r="F5" s="57"/>
      <c r="G5" s="57">
        <v>1.6203703703703703E-4</v>
      </c>
      <c r="H5" s="58">
        <f>(G10/F10)*100</f>
        <v>47.052845528455286</v>
      </c>
      <c r="I5" s="59">
        <f>(G5/F10)*100</f>
        <v>1.4227642276422765</v>
      </c>
      <c r="J5" s="57"/>
      <c r="K5" s="57">
        <v>1.6203703703703703E-4</v>
      </c>
      <c r="L5" s="58">
        <f>(K10/J10)*100</f>
        <v>50.268528464017201</v>
      </c>
      <c r="M5" s="59">
        <f>(K5/J10)*100</f>
        <v>1.5037593984962403</v>
      </c>
      <c r="N5" s="57"/>
      <c r="O5" s="57">
        <v>1.6203703703703703E-4</v>
      </c>
      <c r="P5" s="58">
        <f>(O10/N10)*100</f>
        <v>51.609553478712343</v>
      </c>
      <c r="Q5" s="59">
        <f>(O5/N10)*100</f>
        <v>1.4537902388369677</v>
      </c>
      <c r="R5" s="57"/>
      <c r="S5" s="57">
        <v>1.6203703703703703E-4</v>
      </c>
      <c r="T5" s="58">
        <f>(S10/R10)*100</f>
        <v>50.803858520900327</v>
      </c>
      <c r="U5" s="59">
        <f>(S5/R10)*100</f>
        <v>1.5005359056806002</v>
      </c>
      <c r="V5" s="57"/>
      <c r="W5" s="57">
        <v>1.6203703703703703E-4</v>
      </c>
      <c r="X5" s="58">
        <f>(W10/V10)*100</f>
        <v>49.678111587982819</v>
      </c>
      <c r="Y5" s="59">
        <f>(W5/V10)*100</f>
        <v>1.5021459227467808</v>
      </c>
      <c r="Z5" s="57"/>
      <c r="AA5" s="57">
        <v>1.1111111111111111E-3</v>
      </c>
      <c r="AB5" s="60">
        <f>(X5+T5+P5+L5+H5+D5)/6</f>
        <v>51.443477509957127</v>
      </c>
      <c r="AC5" s="61">
        <f>((AA5/Z10)*100)/6</f>
        <v>1.6260162601626018</v>
      </c>
    </row>
    <row r="6" spans="1:29" x14ac:dyDescent="0.25">
      <c r="A6" s="15" t="s">
        <v>11</v>
      </c>
      <c r="B6" s="23"/>
      <c r="C6" s="16">
        <v>1.7592592592592592E-3</v>
      </c>
      <c r="D6" s="25"/>
      <c r="E6" s="17">
        <f>(C6/B10)*100</f>
        <v>15.447154471544716</v>
      </c>
      <c r="F6" s="16"/>
      <c r="G6" s="16">
        <v>1.5509259259259261E-3</v>
      </c>
      <c r="H6" s="25"/>
      <c r="I6" s="17">
        <f>(G6/F10)*100</f>
        <v>13.61788617886179</v>
      </c>
      <c r="J6" s="16"/>
      <c r="K6" s="16">
        <v>1.5393518518518521E-3</v>
      </c>
      <c r="L6" s="25"/>
      <c r="M6" s="17">
        <f>(K6/J10)*100</f>
        <v>14.285714285714285</v>
      </c>
      <c r="N6" s="16"/>
      <c r="O6" s="16">
        <v>1.5740740740740741E-3</v>
      </c>
      <c r="P6" s="25"/>
      <c r="Q6" s="17">
        <f>(O6/N10)*100</f>
        <v>14.122533748701974</v>
      </c>
      <c r="R6" s="16"/>
      <c r="S6" s="16">
        <v>1.5856481481481483E-3</v>
      </c>
      <c r="T6" s="25"/>
      <c r="U6" s="17">
        <f>(S6/R10)*100</f>
        <v>14.683815648445876</v>
      </c>
      <c r="V6" s="16"/>
      <c r="W6" s="16">
        <v>1.5509259259259259E-3</v>
      </c>
      <c r="X6" s="25"/>
      <c r="Y6" s="17">
        <f>(W6/V10)*100</f>
        <v>14.377682403433475</v>
      </c>
      <c r="Z6" s="16"/>
      <c r="AA6" s="16">
        <v>9.5601851851851855E-3</v>
      </c>
      <c r="AB6" s="18"/>
      <c r="AC6" s="19">
        <f>((AA6/Z10)*100)/6</f>
        <v>13.990514905149054</v>
      </c>
    </row>
    <row r="7" spans="1:29" x14ac:dyDescent="0.25">
      <c r="A7" s="15" t="s">
        <v>9</v>
      </c>
      <c r="B7" s="23"/>
      <c r="C7" s="16">
        <v>1.0532407407407407E-3</v>
      </c>
      <c r="D7" s="25"/>
      <c r="E7" s="17">
        <f>(C7/B10)*100</f>
        <v>9.2479674796747968</v>
      </c>
      <c r="F7" s="16"/>
      <c r="G7" s="16">
        <v>9.2592592592592596E-4</v>
      </c>
      <c r="H7" s="25"/>
      <c r="I7" s="17">
        <f>(G7/F10)*100</f>
        <v>8.1300813008130088</v>
      </c>
      <c r="J7" s="16"/>
      <c r="K7" s="16">
        <v>9.1435185185185185E-4</v>
      </c>
      <c r="L7" s="25"/>
      <c r="M7" s="17">
        <f>(K7/J10)*100</f>
        <v>8.4854994629430713</v>
      </c>
      <c r="N7" s="16"/>
      <c r="O7" s="16">
        <v>9.722222222222223E-4</v>
      </c>
      <c r="P7" s="25"/>
      <c r="Q7" s="17">
        <f>(O7/N10)*100</f>
        <v>8.722741433021806</v>
      </c>
      <c r="R7" s="16"/>
      <c r="S7" s="16">
        <v>9.6064814814814819E-4</v>
      </c>
      <c r="T7" s="25"/>
      <c r="U7" s="17">
        <f>(S7/R10)*100</f>
        <v>8.8960342979635598</v>
      </c>
      <c r="V7" s="16"/>
      <c r="W7" s="16">
        <v>9.4907407407407408E-4</v>
      </c>
      <c r="X7" s="25"/>
      <c r="Y7" s="17">
        <f>(W7/V10)*100</f>
        <v>8.7982832618025757</v>
      </c>
      <c r="Z7" s="16"/>
      <c r="AA7" s="16">
        <v>5.775462962962964E-3</v>
      </c>
      <c r="AB7" s="18"/>
      <c r="AC7" s="19">
        <f>((AA7/Z10)*100)/6</f>
        <v>8.4518970189701932</v>
      </c>
    </row>
    <row r="8" spans="1:29" x14ac:dyDescent="0.25">
      <c r="A8" s="15" t="s">
        <v>12</v>
      </c>
      <c r="B8" s="23">
        <v>1.1388888888888888E-2</v>
      </c>
      <c r="C8" s="16">
        <v>2.2685185185185187E-3</v>
      </c>
      <c r="D8" s="25"/>
      <c r="E8" s="17">
        <f>(C8/B10)*100</f>
        <v>19.918699186991873</v>
      </c>
      <c r="F8" s="16">
        <v>1.1388888888888888E-2</v>
      </c>
      <c r="G8" s="16">
        <v>1.4583333333333334E-3</v>
      </c>
      <c r="H8" s="25"/>
      <c r="I8" s="17">
        <f>(G8/F10)*100</f>
        <v>12.804878048780491</v>
      </c>
      <c r="J8" s="16">
        <v>1.0775462962962964E-2</v>
      </c>
      <c r="K8" s="16">
        <v>1.4351851851851852E-3</v>
      </c>
      <c r="L8" s="25"/>
      <c r="M8" s="17">
        <f>(K8/J10)*100</f>
        <v>13.319011815252416</v>
      </c>
      <c r="N8" s="16">
        <v>1.1145833333333334E-2</v>
      </c>
      <c r="O8" s="16">
        <v>1.7592592592592595E-3</v>
      </c>
      <c r="P8" s="25"/>
      <c r="Q8" s="17">
        <f>(O8/N10)*100</f>
        <v>15.784008307372794</v>
      </c>
      <c r="R8" s="16">
        <v>1.0798611111111111E-2</v>
      </c>
      <c r="S8" s="16">
        <v>1.4583333333333334E-3</v>
      </c>
      <c r="T8" s="25"/>
      <c r="U8" s="17">
        <f>(S8/R10)*100</f>
        <v>13.504823151125404</v>
      </c>
      <c r="V8" s="16">
        <v>1.0787037037037038E-2</v>
      </c>
      <c r="W8" s="16">
        <v>1.5046296296296296E-3</v>
      </c>
      <c r="X8" s="25"/>
      <c r="Y8" s="17">
        <f>(W8/V10)*100</f>
        <v>13.948497854077251</v>
      </c>
      <c r="Z8" s="16">
        <v>1.1388888888888888E-2</v>
      </c>
      <c r="AA8" s="16">
        <v>9.8842592592592593E-3</v>
      </c>
      <c r="AB8" s="18"/>
      <c r="AC8" s="19">
        <f>((AA8/Z10)*100)/6</f>
        <v>14.464769647696478</v>
      </c>
    </row>
    <row r="9" spans="1:29" x14ac:dyDescent="0.25">
      <c r="A9" s="15" t="s">
        <v>5</v>
      </c>
      <c r="B9" s="23"/>
      <c r="C9" s="16">
        <v>1.3657407407407409E-3</v>
      </c>
      <c r="D9" s="25"/>
      <c r="E9" s="17">
        <f>(C9/B10)*100</f>
        <v>11.991869918699189</v>
      </c>
      <c r="F9" s="16"/>
      <c r="G9" s="16">
        <v>1.261574074074074E-3</v>
      </c>
      <c r="H9" s="25"/>
      <c r="I9" s="17">
        <f>(G9/F10)*100</f>
        <v>11.077235772357724</v>
      </c>
      <c r="J9" s="16"/>
      <c r="K9" s="16">
        <v>1.3657407407407407E-3</v>
      </c>
      <c r="L9" s="25"/>
      <c r="M9" s="17">
        <f>(K9/J10)*100</f>
        <v>12.674543501611168</v>
      </c>
      <c r="N9" s="16"/>
      <c r="O9" s="16">
        <v>1.2847222222222223E-3</v>
      </c>
      <c r="P9" s="25"/>
      <c r="Q9" s="17">
        <f>(O9/N10)*100</f>
        <v>11.526479750778815</v>
      </c>
      <c r="R9" s="16"/>
      <c r="S9" s="16">
        <v>1.3194444444444443E-3</v>
      </c>
      <c r="T9" s="25"/>
      <c r="U9" s="17">
        <f>(S9/R10)*100</f>
        <v>12.218649517684886</v>
      </c>
      <c r="V9" s="16"/>
      <c r="W9" s="16">
        <v>1.1921296296296294E-3</v>
      </c>
      <c r="X9" s="25"/>
      <c r="Y9" s="17">
        <f>(W9/V10)*100</f>
        <v>11.051502145922743</v>
      </c>
      <c r="Z9" s="16"/>
      <c r="AA9" s="16">
        <v>7.7893518518518529E-3</v>
      </c>
      <c r="AB9" s="18"/>
      <c r="AC9" s="19">
        <f>((AA9/Z10)*100)/6</f>
        <v>11.399051490514907</v>
      </c>
    </row>
    <row r="10" spans="1:29" ht="15.75" thickBot="1" x14ac:dyDescent="0.3">
      <c r="A10" s="24" t="s">
        <v>23</v>
      </c>
      <c r="B10" s="20">
        <v>1.1388888888888888E-2</v>
      </c>
      <c r="C10" s="20">
        <v>6.7476851851851847E-3</v>
      </c>
      <c r="D10" s="20"/>
      <c r="E10" s="26">
        <f>SUM(E5:E9)</f>
        <v>59.247967479674799</v>
      </c>
      <c r="F10" s="20">
        <v>1.1388888888888888E-2</v>
      </c>
      <c r="G10" s="20">
        <v>5.3587962962962964E-3</v>
      </c>
      <c r="H10" s="20"/>
      <c r="I10" s="26">
        <f>SUM(I5:I9)</f>
        <v>47.052845528455293</v>
      </c>
      <c r="J10" s="20">
        <v>1.0775462962962964E-2</v>
      </c>
      <c r="K10" s="20">
        <v>5.4166666666666686E-3</v>
      </c>
      <c r="L10" s="20"/>
      <c r="M10" s="26">
        <f>SUM(M5:M9)</f>
        <v>50.26852846401718</v>
      </c>
      <c r="N10" s="20">
        <v>1.1145833333333334E-2</v>
      </c>
      <c r="O10" s="20">
        <v>5.7523148148148143E-3</v>
      </c>
      <c r="P10" s="20"/>
      <c r="Q10" s="26">
        <f>SUM(Q5:Q9)</f>
        <v>51.609553478712357</v>
      </c>
      <c r="R10" s="20">
        <v>1.0798611111111111E-2</v>
      </c>
      <c r="S10" s="20">
        <v>5.4861111111111117E-3</v>
      </c>
      <c r="T10" s="20"/>
      <c r="U10" s="26">
        <f>SUM(U5:U9)</f>
        <v>50.803858520900327</v>
      </c>
      <c r="V10" s="20">
        <v>1.0787037037037038E-2</v>
      </c>
      <c r="W10" s="20">
        <v>5.3587962962962955E-3</v>
      </c>
      <c r="X10" s="20"/>
      <c r="Y10" s="26">
        <f>SUM(Y5:Y9)</f>
        <v>49.678111587982826</v>
      </c>
      <c r="Z10" s="20">
        <v>1.1388888888888888E-2</v>
      </c>
      <c r="AA10" s="20">
        <v>3.412037037037037E-2</v>
      </c>
      <c r="AB10" s="21"/>
      <c r="AC10" s="22">
        <f>SUM(AC5:AC9)</f>
        <v>49.932249322493234</v>
      </c>
    </row>
    <row r="11" spans="1:29" x14ac:dyDescent="0.25">
      <c r="AB11" s="5" t="s">
        <v>49</v>
      </c>
      <c r="AC11" s="5"/>
    </row>
  </sheetData>
  <mergeCells count="10">
    <mergeCell ref="AB11:AC11"/>
    <mergeCell ref="A2:AC2"/>
    <mergeCell ref="A1:AC1"/>
    <mergeCell ref="D5:D9"/>
    <mergeCell ref="AB5:AB9"/>
    <mergeCell ref="H5:H9"/>
    <mergeCell ref="L5:L9"/>
    <mergeCell ref="P5:P9"/>
    <mergeCell ref="T5:T9"/>
    <mergeCell ref="X5:X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1"/>
  <sheetViews>
    <sheetView tabSelected="1" topLeftCell="A3" zoomScale="68" zoomScaleNormal="68" workbookViewId="0">
      <selection activeCell="H23" sqref="H23"/>
    </sheetView>
  </sheetViews>
  <sheetFormatPr defaultRowHeight="15" x14ac:dyDescent="0.25"/>
  <cols>
    <col min="1" max="1" width="13.42578125" bestFit="1" customWidth="1"/>
    <col min="2" max="2" width="51" style="4" bestFit="1" customWidth="1"/>
    <col min="3" max="3" width="50.42578125" bestFit="1" customWidth="1"/>
    <col min="4" max="4" width="53.85546875" bestFit="1" customWidth="1"/>
    <col min="5" max="5" width="52.28515625" bestFit="1" customWidth="1"/>
  </cols>
  <sheetData>
    <row r="1" spans="1:5" ht="33.75" customHeight="1" thickBot="1" x14ac:dyDescent="0.3">
      <c r="A1" s="87" t="s">
        <v>58</v>
      </c>
      <c r="B1" s="88"/>
      <c r="C1" s="88"/>
      <c r="D1" s="88"/>
      <c r="E1" s="89"/>
    </row>
    <row r="2" spans="1:5" ht="28.5" customHeight="1" thickBot="1" x14ac:dyDescent="0.3">
      <c r="A2" s="73" t="s">
        <v>47</v>
      </c>
      <c r="B2" s="74" t="s">
        <v>48</v>
      </c>
      <c r="C2" s="75" t="s">
        <v>55</v>
      </c>
      <c r="D2" s="70" t="s">
        <v>57</v>
      </c>
      <c r="E2" s="70" t="s">
        <v>56</v>
      </c>
    </row>
    <row r="3" spans="1:5" x14ac:dyDescent="0.25">
      <c r="A3" s="76" t="s">
        <v>3</v>
      </c>
      <c r="B3" s="77">
        <f>0.5924</f>
        <v>0.59240000000000004</v>
      </c>
      <c r="C3" s="78">
        <v>6.7476851851851847E-3</v>
      </c>
      <c r="D3" s="71">
        <v>9.6296296296296303E-3</v>
      </c>
      <c r="E3" s="79">
        <v>1.1388888888888888E-2</v>
      </c>
    </row>
    <row r="4" spans="1:5" x14ac:dyDescent="0.25">
      <c r="A4" s="80" t="s">
        <v>13</v>
      </c>
      <c r="B4" s="81">
        <f>0.4705</f>
        <v>0.47049999999999997</v>
      </c>
      <c r="C4" s="82">
        <v>5.3587962962962964E-3</v>
      </c>
      <c r="D4" s="33">
        <v>8.726851851851852E-3</v>
      </c>
      <c r="E4" s="82">
        <v>1.1388888888888888E-2</v>
      </c>
    </row>
    <row r="5" spans="1:5" x14ac:dyDescent="0.25">
      <c r="A5" s="80" t="s">
        <v>14</v>
      </c>
      <c r="B5" s="81">
        <f>0.5026</f>
        <v>0.50260000000000005</v>
      </c>
      <c r="C5" s="82">
        <v>5.4166666666666686E-3</v>
      </c>
      <c r="D5" s="33">
        <v>8.8541666666666647E-3</v>
      </c>
      <c r="E5" s="82">
        <v>1.0775462962962964E-2</v>
      </c>
    </row>
    <row r="6" spans="1:5" x14ac:dyDescent="0.25">
      <c r="A6" s="80" t="s">
        <v>15</v>
      </c>
      <c r="B6" s="81">
        <f>0.5191</f>
        <v>0.51910000000000001</v>
      </c>
      <c r="C6" s="82">
        <v>5.7523148148148143E-3</v>
      </c>
      <c r="D6" s="33">
        <v>9.2361111111111099E-3</v>
      </c>
      <c r="E6" s="82">
        <v>1.1145833333333334E-2</v>
      </c>
    </row>
    <row r="7" spans="1:5" x14ac:dyDescent="0.25">
      <c r="A7" s="80" t="s">
        <v>16</v>
      </c>
      <c r="B7" s="81">
        <f>0.508</f>
        <v>0.50800000000000001</v>
      </c>
      <c r="C7" s="82">
        <v>5.4861111111111117E-3</v>
      </c>
      <c r="D7" s="33">
        <v>8.8888888888888871E-3</v>
      </c>
      <c r="E7" s="82">
        <v>1.0798611111111111E-2</v>
      </c>
    </row>
    <row r="8" spans="1:5" ht="15.75" thickBot="1" x14ac:dyDescent="0.3">
      <c r="A8" s="83" t="s">
        <v>17</v>
      </c>
      <c r="B8" s="84">
        <f>0.5068</f>
        <v>0.50680000000000003</v>
      </c>
      <c r="C8" s="85">
        <v>5.3587962962962955E-3</v>
      </c>
      <c r="D8" s="72">
        <v>8.8888888888888871E-3</v>
      </c>
      <c r="E8" s="86">
        <v>1.0787037037037038E-2</v>
      </c>
    </row>
    <row r="10" spans="1:5" ht="15" customHeight="1" x14ac:dyDescent="0.25">
      <c r="D10" s="105" t="s">
        <v>64</v>
      </c>
      <c r="E10" s="105"/>
    </row>
    <row r="11" spans="1:5" ht="15" customHeight="1" x14ac:dyDescent="0.25">
      <c r="D11" s="105"/>
      <c r="E11" s="105"/>
    </row>
    <row r="12" spans="1:5" x14ac:dyDescent="0.25">
      <c r="D12" s="105"/>
      <c r="E12" s="105"/>
    </row>
    <row r="13" spans="1:5" x14ac:dyDescent="0.25">
      <c r="D13" s="105"/>
      <c r="E13" s="105"/>
    </row>
    <row r="14" spans="1:5" x14ac:dyDescent="0.25">
      <c r="D14" s="105"/>
      <c r="E14" s="105"/>
    </row>
    <row r="15" spans="1:5" x14ac:dyDescent="0.25">
      <c r="D15" s="105"/>
      <c r="E15" s="105"/>
    </row>
    <row r="16" spans="1:5" x14ac:dyDescent="0.25">
      <c r="D16" s="105"/>
      <c r="E16" s="105"/>
    </row>
    <row r="17" spans="4:5" x14ac:dyDescent="0.25">
      <c r="D17" s="105"/>
      <c r="E17" s="105"/>
    </row>
    <row r="18" spans="4:5" x14ac:dyDescent="0.25">
      <c r="D18" s="105"/>
      <c r="E18" s="105"/>
    </row>
    <row r="19" spans="4:5" x14ac:dyDescent="0.25">
      <c r="D19" s="105"/>
      <c r="E19" s="105"/>
    </row>
    <row r="20" spans="4:5" x14ac:dyDescent="0.25">
      <c r="D20" s="105"/>
      <c r="E20" s="105"/>
    </row>
    <row r="21" spans="4:5" x14ac:dyDescent="0.25">
      <c r="D21" s="105"/>
      <c r="E21" s="105"/>
    </row>
    <row r="22" spans="4:5" x14ac:dyDescent="0.25">
      <c r="D22" s="105"/>
      <c r="E22" s="105"/>
    </row>
    <row r="23" spans="4:5" x14ac:dyDescent="0.25">
      <c r="D23" s="105"/>
      <c r="E23" s="105"/>
    </row>
    <row r="24" spans="4:5" x14ac:dyDescent="0.25">
      <c r="D24" s="105"/>
      <c r="E24" s="105"/>
    </row>
    <row r="25" spans="4:5" x14ac:dyDescent="0.25">
      <c r="D25" s="105"/>
      <c r="E25" s="105"/>
    </row>
    <row r="26" spans="4:5" x14ac:dyDescent="0.25">
      <c r="D26" s="105"/>
      <c r="E26" s="105"/>
    </row>
    <row r="27" spans="4:5" x14ac:dyDescent="0.25">
      <c r="D27" s="105"/>
      <c r="E27" s="105"/>
    </row>
    <row r="28" spans="4:5" x14ac:dyDescent="0.25">
      <c r="D28" s="105"/>
      <c r="E28" s="105"/>
    </row>
    <row r="29" spans="4:5" x14ac:dyDescent="0.25">
      <c r="D29" s="105"/>
      <c r="E29" s="105"/>
    </row>
    <row r="30" spans="4:5" x14ac:dyDescent="0.25">
      <c r="D30" s="105"/>
      <c r="E30" s="105"/>
    </row>
    <row r="31" spans="4:5" x14ac:dyDescent="0.25">
      <c r="D31" s="105"/>
      <c r="E31" s="105"/>
    </row>
  </sheetData>
  <mergeCells count="2">
    <mergeCell ref="A1:E1"/>
    <mergeCell ref="D10:E3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6E85B-053C-4C0F-9250-01380D86B85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1.2</vt:lpstr>
      <vt:lpstr>Task 1.3</vt:lpstr>
      <vt:lpstr>Task 1.4</vt:lpstr>
      <vt:lpstr>Task 1.5 &amp; 1.6</vt:lpstr>
      <vt:lpstr>Task 1.7</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Rajaraja boothy</dc:creator>
  <cp:lastModifiedBy>Rajaraja boothy</cp:lastModifiedBy>
  <dcterms:created xsi:type="dcterms:W3CDTF">2020-05-14T12:24:00Z</dcterms:created>
  <dcterms:modified xsi:type="dcterms:W3CDTF">2020-05-17T09:47:42Z</dcterms:modified>
</cp:coreProperties>
</file>