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Class Notes and docs\Industry 4.0\"/>
    </mc:Choice>
  </mc:AlternateContent>
  <xr:revisionPtr revIDLastSave="0" documentId="13_ncr:1_{EFB25E2C-27BF-464B-88E7-0F9EA9D5C4AB}" xr6:coauthVersionLast="45" xr6:coauthVersionMax="45" xr10:uidLastSave="{00000000-0000-0000-0000-000000000000}"/>
  <bookViews>
    <workbookView xWindow="-120" yWindow="-120" windowWidth="20730" windowHeight="11160" activeTab="3" xr2:uid="{00000000-000D-0000-FFFF-FFFF00000000}"/>
  </bookViews>
  <sheets>
    <sheet name="Task 2.1" sheetId="1" r:id="rId1"/>
    <sheet name="Task 2.2" sheetId="3" r:id="rId2"/>
    <sheet name="Task 2.3" sheetId="2" r:id="rId3"/>
    <sheet name="Task 2.4" sheetId="4" r:id="rId4"/>
    <sheet name="Task 2.5" sheetId="5" r:id="rId5"/>
    <sheet name="Task 2.6" sheetId="6"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4" l="1"/>
  <c r="L4" i="5" l="1"/>
  <c r="J15" i="5" l="1"/>
  <c r="I15" i="5"/>
  <c r="H15" i="5"/>
  <c r="F21" i="5" s="1"/>
  <c r="F23" i="5" s="1"/>
  <c r="G15" i="5"/>
  <c r="F15" i="5"/>
  <c r="E15" i="5"/>
  <c r="D15" i="5"/>
  <c r="J14" i="5"/>
  <c r="J13" i="5"/>
  <c r="K12" i="5"/>
  <c r="K4" i="5"/>
  <c r="B21" i="5"/>
  <c r="B22" i="5" s="1"/>
  <c r="J5" i="5"/>
  <c r="K5" i="5" s="1"/>
  <c r="K6" i="5" s="1"/>
  <c r="J6" i="5"/>
  <c r="J7" i="5"/>
  <c r="J8" i="5"/>
  <c r="J9" i="5"/>
  <c r="J10" i="5"/>
  <c r="J11" i="5"/>
  <c r="J12" i="5"/>
  <c r="J4" i="5"/>
  <c r="I26" i="5"/>
  <c r="E23" i="5"/>
  <c r="D22" i="5"/>
  <c r="C22" i="5"/>
  <c r="K4" i="2"/>
  <c r="K7" i="5" l="1"/>
  <c r="K8" i="5" s="1"/>
  <c r="K9" i="5" s="1"/>
  <c r="K10" i="5" s="1"/>
  <c r="K11" i="5" s="1"/>
  <c r="L5" i="5"/>
  <c r="L6" i="5" s="1"/>
  <c r="L7" i="5" s="1"/>
  <c r="L8" i="5" s="1"/>
  <c r="L9" i="5" s="1"/>
  <c r="L10" i="5" s="1"/>
  <c r="L11" i="5" s="1"/>
  <c r="L12" i="5" s="1"/>
  <c r="K13" i="5" s="1"/>
  <c r="J12" i="4"/>
  <c r="J11" i="4"/>
  <c r="J9" i="4"/>
  <c r="J7" i="4"/>
  <c r="J6" i="4"/>
  <c r="H20" i="4"/>
  <c r="G20" i="4"/>
  <c r="E19" i="4"/>
  <c r="D19" i="4"/>
  <c r="K5" i="4"/>
  <c r="K4" i="4"/>
  <c r="J10" i="4"/>
  <c r="J8" i="4"/>
  <c r="J5" i="4"/>
  <c r="J4" i="4"/>
  <c r="J3" i="4"/>
  <c r="B23" i="4"/>
  <c r="I13" i="4"/>
  <c r="H13" i="4"/>
  <c r="G13" i="4"/>
  <c r="F13" i="4"/>
  <c r="E13" i="4"/>
  <c r="D13" i="4"/>
  <c r="J14" i="2"/>
  <c r="I14" i="2"/>
  <c r="H14" i="2"/>
  <c r="G14" i="2"/>
  <c r="F14" i="2"/>
  <c r="E14" i="2"/>
  <c r="D14" i="2"/>
  <c r="J12" i="2"/>
  <c r="J13" i="2"/>
  <c r="J9" i="2"/>
  <c r="J6" i="2"/>
  <c r="J10" i="2"/>
  <c r="J5" i="2"/>
  <c r="J8" i="2"/>
  <c r="J7" i="2"/>
  <c r="J11" i="2"/>
  <c r="J4" i="2"/>
  <c r="B24" i="2"/>
  <c r="I14" i="3"/>
  <c r="H14" i="3"/>
  <c r="G13" i="3"/>
  <c r="F13" i="3"/>
  <c r="E13" i="3"/>
  <c r="H21" i="2"/>
  <c r="G21" i="2"/>
  <c r="F20" i="2"/>
  <c r="E20" i="2"/>
  <c r="D20" i="2"/>
  <c r="J15" i="1"/>
  <c r="I15" i="1"/>
  <c r="H15" i="1"/>
  <c r="G15" i="1"/>
  <c r="F15" i="1"/>
  <c r="J23" i="1"/>
  <c r="I23" i="1"/>
  <c r="H22" i="1"/>
  <c r="G22" i="1"/>
  <c r="F22" i="1"/>
  <c r="K6" i="4" l="1"/>
  <c r="K16" i="5"/>
  <c r="K14" i="5"/>
  <c r="K15" i="5" s="1"/>
  <c r="K7" i="4"/>
  <c r="K8" i="4" s="1"/>
  <c r="K9" i="4" s="1"/>
  <c r="K10" i="4" s="1"/>
  <c r="K11" i="4" s="1"/>
  <c r="K12" i="4" s="1"/>
  <c r="K13" i="4" s="1"/>
  <c r="J13" i="4"/>
  <c r="K14" i="4" l="1"/>
  <c r="K15" i="4" s="1"/>
  <c r="K5" i="2" l="1"/>
  <c r="K6" i="2" l="1"/>
  <c r="K7" i="2" s="1"/>
  <c r="K8" i="2" s="1"/>
  <c r="K9" i="2"/>
  <c r="K10" i="2" l="1"/>
  <c r="K11" i="2" l="1"/>
  <c r="K12" i="2" s="1"/>
  <c r="K13" i="2" s="1"/>
  <c r="K14" i="2" l="1"/>
  <c r="K15" i="2"/>
  <c r="K16" i="2" s="1"/>
  <c r="K17" i="5" l="1"/>
</calcChain>
</file>

<file path=xl/sharedStrings.xml><?xml version="1.0" encoding="utf-8"?>
<sst xmlns="http://schemas.openxmlformats.org/spreadsheetml/2006/main" count="309" uniqueCount="114">
  <si>
    <t>Material Plan</t>
  </si>
  <si>
    <t>Sr.</t>
  </si>
  <si>
    <t>Order Nr.</t>
  </si>
  <si>
    <t>Customer</t>
  </si>
  <si>
    <t>Order pattern</t>
  </si>
  <si>
    <t>V-201400</t>
  </si>
  <si>
    <t>Frey KG</t>
  </si>
  <si>
    <t>rrr---rrr------------------------------------------------------</t>
  </si>
  <si>
    <t>V-201410</t>
  </si>
  <si>
    <t>SandyGraham LTD</t>
  </si>
  <si>
    <t>V-201420</t>
  </si>
  <si>
    <t>Natural Foods GmbH</t>
  </si>
  <si>
    <t>gggggggrrrrrrrgggggggrrrrrrrgggggggrrrrrrrgggggggrrrrrrrggggggg</t>
  </si>
  <si>
    <t>V-201430</t>
  </si>
  <si>
    <t>Elvira Kleinschmitt</t>
  </si>
  <si>
    <t>y-y-y-y-y-y-y-y-y-y-y-y-y-y-y-y-y-y-y-y-y-y-y-y-y-y-y-y-y-y-y-y</t>
  </si>
  <si>
    <t>V-201440</t>
  </si>
  <si>
    <t>Maria Rudloff</t>
  </si>
  <si>
    <t>----g-y---g--y--g---y-g----yg-----y-g----y--g---y---g--y----g-y</t>
  </si>
  <si>
    <t>V-201450</t>
  </si>
  <si>
    <t xml:space="preserve">Trading Corp. </t>
  </si>
  <si>
    <t>V-201460</t>
  </si>
  <si>
    <t>Trade International AG</t>
  </si>
  <si>
    <t>-r------r-r----rrrrr--yyyyy--y---y--yyyyy--bbbbb----b----bbbbb-</t>
  </si>
  <si>
    <t>V-201470</t>
  </si>
  <si>
    <t>Vedeners GmbH</t>
  </si>
  <si>
    <t>--------bbbbb----b------b------b------b------b----bbbbb--------</t>
  </si>
  <si>
    <t>V-201480</t>
  </si>
  <si>
    <t>Con CeptInc.</t>
  </si>
  <si>
    <t>r-----w-r---w---r-w-----r-----w-r---w---r-w-----r-w---r---w-r--</t>
  </si>
  <si>
    <t>V-201490</t>
  </si>
  <si>
    <t>Max Mustermann</t>
  </si>
  <si>
    <t>--b-y-----y-----y-b---y---b-y-----b-y---b---y-b-----b-----b-y--</t>
  </si>
  <si>
    <t>Red</t>
  </si>
  <si>
    <t>green</t>
  </si>
  <si>
    <t>Blue</t>
  </si>
  <si>
    <t xml:space="preserve">yellow </t>
  </si>
  <si>
    <t>brown</t>
  </si>
  <si>
    <t xml:space="preserve"> ---gg-r---bwy----yyy------b-b-b-b-b--www------rrrrrrr-----ggggg </t>
  </si>
  <si>
    <t xml:space="preserve"> ---------------rr-rr-r--r--r-r---r---r-r-----r-----------------</t>
  </si>
  <si>
    <t xml:space="preserve">Red(r) </t>
  </si>
  <si>
    <t xml:space="preserve">Green(g) </t>
  </si>
  <si>
    <t xml:space="preserve">Blue(b) </t>
  </si>
  <si>
    <t xml:space="preserve">Yellow(y) </t>
  </si>
  <si>
    <t xml:space="preserve">Brown(w) </t>
  </si>
  <si>
    <t>Total requirement of colored smartie</t>
  </si>
  <si>
    <t>Material in Stock</t>
  </si>
  <si>
    <t>require smarties</t>
  </si>
  <si>
    <t>remaing smarties</t>
  </si>
  <si>
    <t>required smarties for production</t>
  </si>
  <si>
    <t>description</t>
  </si>
  <si>
    <t xml:space="preserve">           </t>
  </si>
  <si>
    <t>Standard</t>
  </si>
  <si>
    <t>Row Labels</t>
  </si>
  <si>
    <t>Productive Time</t>
  </si>
  <si>
    <t xml:space="preserve">Bestücken                                                                                                 </t>
  </si>
  <si>
    <t xml:space="preserve">Lagerpalette auschleusen                                                                                            </t>
  </si>
  <si>
    <t xml:space="preserve">Lagerpalette einschleusen                                                                                            </t>
  </si>
  <si>
    <t xml:space="preserve">Produktpalette ausschleusen                                                                                                     </t>
  </si>
  <si>
    <t xml:space="preserve">Produktpalette einschleusen                                                                                                     </t>
  </si>
  <si>
    <t>FDZ-Smartiepaletten Gmbh</t>
  </si>
  <si>
    <t>Smartie Gmbh</t>
  </si>
  <si>
    <t>price/piece</t>
  </si>
  <si>
    <t>Delivery time/hour</t>
  </si>
  <si>
    <t>FDZ Poduct palatte</t>
  </si>
  <si>
    <t xml:space="preserve">FDZ-002 FDZ-Smartie blau </t>
  </si>
  <si>
    <t>FDZ-003 FDZ-Smartie braun</t>
  </si>
  <si>
    <t xml:space="preserve">FDZ-004 FDZ-Smartie gelb </t>
  </si>
  <si>
    <t xml:space="preserve">FDZ-005 FDZ-Smartie grün </t>
  </si>
  <si>
    <t>FDZ-006 FDZ-Smartie rot</t>
  </si>
  <si>
    <t>Supplier</t>
  </si>
  <si>
    <r>
      <t xml:space="preserve">Choosing Supplier 
</t>
    </r>
    <r>
      <rPr>
        <sz val="11"/>
        <color theme="1"/>
        <rFont val="Calibri"/>
        <family val="2"/>
        <scheme val="minor"/>
      </rPr>
      <t xml:space="preserve">1)By Going through the price and waiting it seems the Supplier </t>
    </r>
    <r>
      <rPr>
        <b/>
        <sz val="11"/>
        <color theme="1"/>
        <rFont val="Calibri"/>
        <family val="2"/>
        <scheme val="minor"/>
      </rPr>
      <t xml:space="preserve">Smartie Gmbh </t>
    </r>
    <r>
      <rPr>
        <sz val="11"/>
        <color theme="1"/>
        <rFont val="Calibri"/>
        <family val="2"/>
        <scheme val="minor"/>
      </rPr>
      <t xml:space="preserve">offers the smarties and pallets at less price but takes long time to deliver the supplies.
2)Also by taking into account  the requirement of color smartie and based on the old delivery method we can choose </t>
    </r>
    <r>
      <rPr>
        <b/>
        <sz val="11"/>
        <color theme="1"/>
        <rFont val="Calibri"/>
        <family val="2"/>
        <scheme val="minor"/>
      </rPr>
      <t xml:space="preserve">Smartie Gmbh </t>
    </r>
    <r>
      <rPr>
        <sz val="11"/>
        <color theme="1"/>
        <rFont val="Calibri"/>
        <family val="2"/>
        <scheme val="minor"/>
      </rPr>
      <t xml:space="preserve">as a supplier.
3)But if  we want reduce the waiting time of the customer and also to deliver  at same day to the customer .We have two options 
i)Order the high number of Smarties from the </t>
    </r>
    <r>
      <rPr>
        <b/>
        <sz val="11"/>
        <color theme="1"/>
        <rFont val="Calibri"/>
        <family val="2"/>
        <scheme val="minor"/>
      </rPr>
      <t xml:space="preserve">Smartie Gmbh </t>
    </r>
    <r>
      <rPr>
        <sz val="11"/>
        <color theme="1"/>
        <rFont val="Calibri"/>
        <family val="2"/>
        <scheme val="minor"/>
      </rPr>
      <t xml:space="preserve">at the end of every day at low price.
ii))Order from </t>
    </r>
    <r>
      <rPr>
        <b/>
        <sz val="11"/>
        <color theme="1"/>
        <rFont val="Calibri"/>
        <family val="2"/>
        <scheme val="minor"/>
      </rPr>
      <t xml:space="preserve">FDZ-Smartiepaletten Gmbh </t>
    </r>
    <r>
      <rPr>
        <sz val="11"/>
        <color theme="1"/>
        <rFont val="Calibri"/>
        <family val="2"/>
        <scheme val="minor"/>
      </rPr>
      <t>every day when fall short in supplies  
4)</t>
    </r>
    <r>
      <rPr>
        <b/>
        <sz val="11"/>
        <color theme="1"/>
        <rFont val="Calibri"/>
        <family val="2"/>
        <scheme val="minor"/>
      </rPr>
      <t>Now based on previous day orders we can place order with Smartie Gmbh by the end of previous day to get the order by next day morning after 12 hrs.</t>
    </r>
  </si>
  <si>
    <t>no.of.colors required</t>
  </si>
  <si>
    <t>Time taken for one order</t>
  </si>
  <si>
    <t>Total</t>
  </si>
  <si>
    <r>
      <t>Justifications for planning production
&gt;</t>
    </r>
    <r>
      <rPr>
        <sz val="11"/>
        <color theme="1"/>
        <rFont val="Calibri"/>
        <family val="2"/>
        <scheme val="minor"/>
      </rPr>
      <t xml:space="preserve">Though the order from </t>
    </r>
    <r>
      <rPr>
        <b/>
        <sz val="11"/>
        <color theme="1"/>
        <rFont val="Calibri"/>
        <family val="2"/>
        <scheme val="minor"/>
      </rPr>
      <t xml:space="preserve">Elvira Kleinschmitt and Con CeptInc </t>
    </r>
    <r>
      <rPr>
        <sz val="11"/>
        <color theme="1"/>
        <rFont val="Calibri"/>
        <family val="2"/>
        <scheme val="minor"/>
      </rPr>
      <t xml:space="preserve"> require more number of smarties of yellow and brown when compared with our  raw stock the smarties is less .We can move that order to last for precaution reasons incase the raw material is delivered late,Additionally we can complete other  3 to 4 orders instead of concentrating on one customer order.Also we can give discount for </t>
    </r>
    <r>
      <rPr>
        <b/>
        <sz val="11"/>
        <color theme="1"/>
        <rFont val="Calibri"/>
        <family val="2"/>
        <scheme val="minor"/>
      </rPr>
      <t xml:space="preserve">Elvira Kleinschmitt and Con CeptInc </t>
    </r>
    <r>
      <rPr>
        <sz val="11"/>
        <color theme="1"/>
        <rFont val="Calibri"/>
        <family val="2"/>
        <scheme val="minor"/>
      </rPr>
      <t xml:space="preserve"> due to more time consumed to deliver order 
 </t>
    </r>
  </si>
  <si>
    <t>Waiting Time</t>
  </si>
  <si>
    <t>Mean</t>
  </si>
  <si>
    <t>Mean waiting time in hours</t>
  </si>
  <si>
    <t>mean</t>
  </si>
  <si>
    <t>mean in hours</t>
  </si>
  <si>
    <t xml:space="preserve">  </t>
  </si>
  <si>
    <r>
      <rPr>
        <b/>
        <sz val="11"/>
        <color theme="1"/>
        <rFont val="Calibri"/>
        <family val="2"/>
        <scheme val="minor"/>
      </rPr>
      <t xml:space="preserve">Note: </t>
    </r>
    <r>
      <rPr>
        <sz val="11"/>
        <color theme="1"/>
        <rFont val="Calibri"/>
        <family val="2"/>
        <scheme val="minor"/>
      </rPr>
      <t>As we don’t know the exact ordering time for calculating the waiting time.I am taking the 5pm from before day as ordered placed time.</t>
    </r>
  </si>
  <si>
    <t>Supplier:Smartie Gmbh</t>
  </si>
  <si>
    <t>2.1 Material Plan</t>
  </si>
  <si>
    <t>2.2 Choose Supplier</t>
  </si>
  <si>
    <t>2.3 Create production plan</t>
  </si>
  <si>
    <t>2.4 Comparing two methods</t>
  </si>
  <si>
    <r>
      <t xml:space="preserve">Note: </t>
    </r>
    <r>
      <rPr>
        <sz val="11"/>
        <color theme="1"/>
        <rFont val="Calibri"/>
        <family val="2"/>
        <scheme val="minor"/>
      </rPr>
      <t xml:space="preserve">As for one piece flow it has to assumed that order is placed one after the other so we can choose supplier </t>
    </r>
    <r>
      <rPr>
        <b/>
        <sz val="11"/>
        <color theme="1"/>
        <rFont val="Calibri"/>
        <family val="2"/>
        <scheme val="minor"/>
      </rPr>
      <t xml:space="preserve"> 'FDZ-Smartiepaletten Gmbh'</t>
    </r>
  </si>
  <si>
    <t>Production Plan</t>
  </si>
  <si>
    <t>One-piece flow</t>
  </si>
  <si>
    <r>
      <t xml:space="preserve">• Production plan is best planning method when we have to plan according to availablity of raw materials.
•As Production time will also </t>
    </r>
    <r>
      <rPr>
        <b/>
        <sz val="11"/>
        <color theme="1"/>
        <rFont val="Calibri"/>
        <family val="2"/>
        <scheme val="minor"/>
      </rPr>
      <t>take some</t>
    </r>
    <r>
      <rPr>
        <sz val="11"/>
        <color theme="1"/>
        <rFont val="Calibri"/>
        <family val="2"/>
        <scheme val="minor"/>
      </rPr>
      <t xml:space="preserve"> time </t>
    </r>
    <r>
      <rPr>
        <b/>
        <sz val="11"/>
        <color theme="1"/>
        <rFont val="Calibri"/>
        <family val="2"/>
        <scheme val="minor"/>
      </rPr>
      <t>setup timing</t>
    </r>
    <r>
      <rPr>
        <sz val="11"/>
        <color theme="1"/>
        <rFont val="Calibri"/>
        <family val="2"/>
        <scheme val="minor"/>
      </rPr>
      <t xml:space="preserve"> will also take some additional time.
•Required Raw materials can be ordered from the supplier based on the ordered requirement as a result we can avoid over stock piling of degradable good. 
•Best method to be followed when the requirement is less.
</t>
    </r>
  </si>
  <si>
    <t xml:space="preserve">•One-piece flow method is best method to be followed when we have to good raw material storage and delivery also when want to deliver to the customer with less waiting timing.
•If we have good  required raw material storage we can reduce the waiting time a well as setup time.
•Good method to be followed when the cutomer demand is high in the market.
•As the checking time and planning time is less the probality of defect in the order can be high.
 </t>
  </si>
  <si>
    <r>
      <rPr>
        <b/>
        <sz val="11"/>
        <color theme="1"/>
        <rFont val="Calibri"/>
        <family val="2"/>
        <scheme val="minor"/>
      </rPr>
      <t>What do you do if there is a new order you must produce but your planning period is already over?
A)</t>
    </r>
    <r>
      <rPr>
        <sz val="11"/>
        <color theme="1"/>
        <rFont val="Calibri"/>
        <family val="2"/>
        <scheme val="minor"/>
      </rPr>
      <t xml:space="preserve">For new order if its placed after planning timing its better to follow the </t>
    </r>
    <r>
      <rPr>
        <b/>
        <sz val="11"/>
        <color theme="1"/>
        <rFont val="Calibri"/>
        <family val="2"/>
        <scheme val="minor"/>
      </rPr>
      <t xml:space="preserve">One-Piece flow method </t>
    </r>
    <r>
      <rPr>
        <sz val="11"/>
        <color theme="1"/>
        <rFont val="Calibri"/>
        <family val="2"/>
        <scheme val="minor"/>
      </rPr>
      <t>Because after completing production plan it is not advisable to make a new production plan by wasting time.</t>
    </r>
  </si>
  <si>
    <t>V-20150</t>
  </si>
  <si>
    <t>John Doe</t>
  </si>
  <si>
    <t>-rrrrr--r------rrrrr--r------rrrrr---------wwwww----w----wwwww-</t>
  </si>
  <si>
    <t>The waiting time Is prolonged for the order as we have place the order</t>
  </si>
  <si>
    <t>Waiting time calculation after placing order(starting from 3 hrs)</t>
  </si>
  <si>
    <t>As per the previous plan we have ordered 7 Brown color now we have 12 brown smarties in stock so we can manage with this stock for John Doe.And also we have to order from "FDZ-Smartiepaletten Gmbh" 11 smarties in morning  manage the other orders.</t>
  </si>
  <si>
    <t>Task 2.5 New Order with Priority</t>
  </si>
  <si>
    <r>
      <rPr>
        <b/>
        <sz val="11"/>
        <color theme="1"/>
        <rFont val="Calibri"/>
        <family val="2"/>
        <scheme val="minor"/>
      </rPr>
      <t>Inference and learning:
•</t>
    </r>
    <r>
      <rPr>
        <sz val="11"/>
        <color theme="1"/>
        <rFont val="Calibri"/>
        <family val="2"/>
        <scheme val="minor"/>
      </rPr>
      <t xml:space="preserve">If the planning is done with considering our stock and also as per priority it is possible to complete the order and also the mean waiting time can be reduced.
•But if don’t have smarties stock left it will be very difficult ,so it is advisable to </t>
    </r>
    <r>
      <rPr>
        <b/>
        <sz val="11"/>
        <color theme="1"/>
        <rFont val="Calibri"/>
        <family val="2"/>
        <scheme val="minor"/>
      </rPr>
      <t>maintain some  extra amount of raw material stock to take new order with priority</t>
    </r>
    <r>
      <rPr>
        <sz val="11"/>
        <color theme="1"/>
        <rFont val="Calibri"/>
        <family val="2"/>
        <scheme val="minor"/>
      </rPr>
      <t xml:space="preserve">.
 </t>
    </r>
  </si>
  <si>
    <t>Task 2.6 Discussion</t>
  </si>
  <si>
    <t>Methods</t>
  </si>
  <si>
    <t xml:space="preserve">Mean Waiting Times </t>
  </si>
  <si>
    <t>Production plan</t>
  </si>
  <si>
    <t>One-Piece flow</t>
  </si>
  <si>
    <t>Priority</t>
  </si>
  <si>
    <r>
      <t xml:space="preserve">•As going through the various types of plan we can infer that each plan has its merits and demirits but main dependencies and interfaces to be considered are:
 &gt;Time.
&gt;Raw material stock.
&gt;Planning order.
&gt;Customer order.
&gt;Raw material Supplier.
</t>
    </r>
    <r>
      <rPr>
        <b/>
        <sz val="11"/>
        <color theme="1"/>
        <rFont val="Calibri"/>
        <family val="2"/>
        <scheme val="minor"/>
      </rPr>
      <t>Time</t>
    </r>
    <r>
      <rPr>
        <sz val="11"/>
        <color theme="1"/>
        <rFont val="Calibri"/>
        <family val="2"/>
        <scheme val="minor"/>
      </rPr>
      <t xml:space="preserve">:
As when seeing through various plans the time is important factor.You can see clearly that the setting up timing plays major factor.If setting up time is reduced the waiting time can be reduced.As the company wanted to proceed to One-piece flow plan to deliver the product when the customer place a order the company wanted to deliver order to with less waiting time.So it is advisable to manage the setup time properly.
</t>
    </r>
    <r>
      <rPr>
        <b/>
        <sz val="11"/>
        <color theme="1"/>
        <rFont val="Calibri"/>
        <family val="2"/>
        <scheme val="minor"/>
      </rPr>
      <t xml:space="preserve">Raw material stock:
</t>
    </r>
    <r>
      <rPr>
        <sz val="11"/>
        <color theme="1"/>
        <rFont val="Calibri"/>
        <family val="2"/>
        <scheme val="minor"/>
      </rPr>
      <t xml:space="preserve">It is good to have proper and required raw material stock to satisfy the company future dream.Because when company wanted to deliver at same day with less time customer waiting means it has to have good raw material stock.
</t>
    </r>
    <r>
      <rPr>
        <b/>
        <sz val="11"/>
        <color theme="1"/>
        <rFont val="Calibri"/>
        <family val="2"/>
        <scheme val="minor"/>
      </rPr>
      <t xml:space="preserve">Planning: </t>
    </r>
    <r>
      <rPr>
        <sz val="11"/>
        <color theme="1"/>
        <rFont val="Calibri"/>
        <family val="2"/>
        <scheme val="minor"/>
      </rPr>
      <t xml:space="preserve">Planning is important factor for time management because with proper planning the set time can be reduced.As the manufacturing can be done based on the requirement and planning everything can be managed.  
</t>
    </r>
  </si>
  <si>
    <r>
      <t xml:space="preserve">Customer order: 
</t>
    </r>
    <r>
      <rPr>
        <sz val="11"/>
        <color theme="1"/>
        <rFont val="Calibri"/>
        <family val="2"/>
        <scheme val="minor"/>
      </rPr>
      <t xml:space="preserve">Based on the customer requirement the waiting to the customer must be mentioned.
</t>
    </r>
    <r>
      <rPr>
        <b/>
        <sz val="11"/>
        <color theme="1"/>
        <rFont val="Calibri"/>
        <family val="2"/>
        <scheme val="minor"/>
      </rPr>
      <t>Raw material Supplier:
&gt;</t>
    </r>
    <r>
      <rPr>
        <sz val="11"/>
        <color theme="1"/>
        <rFont val="Calibri"/>
        <family val="2"/>
        <scheme val="minor"/>
      </rPr>
      <t xml:space="preserve">Some time its better to stick to low price supplier also with high waiting time but always order for high amount of raw material to avoid needs in high requirement time.
</t>
    </r>
  </si>
  <si>
    <t>Decision</t>
  </si>
  <si>
    <t>Smartie Gmbh is supplier for 2.3 and 2.5</t>
  </si>
  <si>
    <t>FDZ-Smartiepaletten Gmbh supplier for 2.4 and part of 2.5</t>
  </si>
  <si>
    <t>Important note:I have taken starting time for waiting time as previous day 5pm since the order placed time is not given for all production plans.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</si>
</sst>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ss]"/>
  </numFmts>
  <fonts count="6"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b/>
      <sz val="11"/>
      <name val="Calibri"/>
      <family val="2"/>
      <scheme val="minor"/>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theme="0"/>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79998168889431442"/>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42">
    <xf numFmtId="0" fontId="0" fillId="0" borderId="0" xfId="0"/>
    <xf numFmtId="0" fontId="0" fillId="0" borderId="2" xfId="0" applyBorder="1"/>
    <xf numFmtId="0" fontId="3" fillId="0" borderId="2" xfId="0" applyFont="1" applyFill="1" applyBorder="1" applyAlignment="1">
      <alignment horizontal="center"/>
    </xf>
    <xf numFmtId="0" fontId="0" fillId="0" borderId="2" xfId="0" applyBorder="1" applyAlignment="1">
      <alignment horizontal="center"/>
    </xf>
    <xf numFmtId="0" fontId="4" fillId="4" borderId="2" xfId="1" applyFont="1" applyFill="1" applyBorder="1" applyAlignment="1">
      <alignment horizontal="center"/>
    </xf>
    <xf numFmtId="0" fontId="4" fillId="4" borderId="2" xfId="2" applyFont="1" applyFill="1" applyBorder="1" applyAlignment="1">
      <alignment horizontal="center"/>
    </xf>
    <xf numFmtId="0" fontId="4" fillId="0" borderId="2" xfId="1" applyFont="1" applyFill="1" applyBorder="1" applyAlignment="1">
      <alignment horizontal="center"/>
    </xf>
    <xf numFmtId="49" fontId="4" fillId="0" borderId="2" xfId="1" applyNumberFormat="1" applyFont="1" applyFill="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0" fillId="0" borderId="7" xfId="0" applyBorder="1"/>
    <xf numFmtId="0" fontId="0" fillId="0" borderId="9" xfId="0" applyBorder="1"/>
    <xf numFmtId="0" fontId="4" fillId="5" borderId="3" xfId="0" applyFont="1" applyFill="1" applyBorder="1"/>
    <xf numFmtId="0" fontId="4" fillId="5" borderId="10" xfId="0" applyFont="1" applyFill="1" applyBorder="1"/>
    <xf numFmtId="0" fontId="0" fillId="6" borderId="2" xfId="0" applyFill="1" applyBorder="1"/>
    <xf numFmtId="0" fontId="0" fillId="6" borderId="8" xfId="0" applyFill="1" applyBorder="1"/>
    <xf numFmtId="0" fontId="0" fillId="7" borderId="2" xfId="0" applyFill="1" applyBorder="1"/>
    <xf numFmtId="0" fontId="0" fillId="7" borderId="8" xfId="0" applyFill="1" applyBorder="1"/>
    <xf numFmtId="0" fontId="0" fillId="8" borderId="2" xfId="0" applyFill="1" applyBorder="1"/>
    <xf numFmtId="0" fontId="0" fillId="8" borderId="8" xfId="0" applyFill="1" applyBorder="1"/>
    <xf numFmtId="49" fontId="4" fillId="0" borderId="2" xfId="0" applyNumberFormat="1" applyFont="1" applyFill="1" applyBorder="1" applyAlignment="1">
      <alignment horizontal="center"/>
    </xf>
    <xf numFmtId="49" fontId="5" fillId="0" borderId="0" xfId="0" applyNumberFormat="1" applyFont="1" applyFill="1" applyBorder="1" applyAlignment="1">
      <alignment horizontal="center"/>
    </xf>
    <xf numFmtId="164" fontId="0" fillId="0" borderId="12" xfId="0" applyNumberFormat="1" applyBorder="1"/>
    <xf numFmtId="0" fontId="0" fillId="0" borderId="12" xfId="0" applyBorder="1" applyAlignment="1">
      <alignment horizontal="center" vertical="center"/>
    </xf>
    <xf numFmtId="164" fontId="0" fillId="0" borderId="13" xfId="0" applyNumberFormat="1" applyBorder="1"/>
    <xf numFmtId="0" fontId="0" fillId="0" borderId="13" xfId="0" applyBorder="1" applyAlignment="1">
      <alignment horizontal="center" vertical="center"/>
    </xf>
    <xf numFmtId="0" fontId="0" fillId="0" borderId="14" xfId="0" applyBorder="1" applyAlignment="1">
      <alignment horizontal="center" vertical="center"/>
    </xf>
    <xf numFmtId="164" fontId="0" fillId="0" borderId="14" xfId="0" applyNumberFormat="1" applyBorder="1"/>
    <xf numFmtId="0" fontId="0" fillId="9" borderId="2" xfId="0" applyFill="1" applyBorder="1"/>
    <xf numFmtId="0" fontId="0" fillId="10" borderId="2" xfId="0" applyFill="1" applyBorder="1" applyAlignment="1">
      <alignment horizontal="center"/>
    </xf>
    <xf numFmtId="0" fontId="4" fillId="10" borderId="2" xfId="1" applyFont="1" applyFill="1" applyBorder="1" applyAlignment="1">
      <alignment horizontal="center"/>
    </xf>
    <xf numFmtId="0" fontId="0" fillId="0" borderId="0" xfId="0" applyFill="1" applyBorder="1" applyAlignment="1">
      <alignment horizontal="center"/>
    </xf>
    <xf numFmtId="164" fontId="0" fillId="0" borderId="15" xfId="0" applyNumberFormat="1" applyFill="1" applyBorder="1"/>
    <xf numFmtId="0" fontId="0" fillId="0" borderId="1" xfId="0" applyBorder="1" applyAlignment="1">
      <alignment horizontal="center"/>
    </xf>
    <xf numFmtId="0" fontId="0" fillId="11" borderId="4" xfId="0" applyFill="1" applyBorder="1"/>
    <xf numFmtId="0" fontId="0" fillId="11" borderId="5" xfId="0" applyFill="1" applyBorder="1"/>
    <xf numFmtId="0" fontId="0" fillId="11" borderId="6" xfId="0" applyFill="1" applyBorder="1"/>
    <xf numFmtId="164" fontId="0" fillId="11" borderId="11" xfId="0" applyNumberFormat="1" applyFill="1" applyBorder="1"/>
    <xf numFmtId="164" fontId="0" fillId="11" borderId="1" xfId="0" applyNumberFormat="1" applyFill="1" applyBorder="1" applyAlignment="1">
      <alignment horizontal="center"/>
    </xf>
    <xf numFmtId="164" fontId="0" fillId="11" borderId="1" xfId="0" applyNumberFormat="1" applyFill="1" applyBorder="1"/>
    <xf numFmtId="164" fontId="0" fillId="11" borderId="1" xfId="0" applyNumberFormat="1" applyFill="1" applyBorder="1" applyAlignment="1">
      <alignment horizontal="center" vertical="center"/>
    </xf>
    <xf numFmtId="0" fontId="0" fillId="0" borderId="0" xfId="0" applyFill="1" applyBorder="1"/>
    <xf numFmtId="0" fontId="0" fillId="0" borderId="16" xfId="0" applyBorder="1"/>
    <xf numFmtId="0" fontId="0" fillId="0" borderId="2" xfId="0" applyFill="1" applyBorder="1" applyAlignment="1">
      <alignment horizontal="center"/>
    </xf>
    <xf numFmtId="0" fontId="0" fillId="0" borderId="2" xfId="0" applyFill="1" applyBorder="1"/>
    <xf numFmtId="0" fontId="0" fillId="12" borderId="2" xfId="0" applyFill="1" applyBorder="1" applyAlignment="1">
      <alignment horizontal="center"/>
    </xf>
    <xf numFmtId="0" fontId="4" fillId="12" borderId="2" xfId="1" applyFont="1" applyFill="1" applyBorder="1" applyAlignment="1">
      <alignment horizontal="center"/>
    </xf>
    <xf numFmtId="0" fontId="0" fillId="4" borderId="2" xfId="0" applyFill="1" applyBorder="1" applyAlignment="1">
      <alignment horizontal="center"/>
    </xf>
    <xf numFmtId="0" fontId="0" fillId="0" borderId="0" xfId="0" applyAlignment="1">
      <alignment wrapText="1"/>
    </xf>
    <xf numFmtId="0" fontId="0" fillId="0" borderId="0" xfId="0" applyAlignment="1"/>
    <xf numFmtId="0" fontId="3" fillId="0" borderId="0" xfId="0" applyFont="1"/>
    <xf numFmtId="0" fontId="0" fillId="13" borderId="4" xfId="0" applyFill="1" applyBorder="1"/>
    <xf numFmtId="0" fontId="0" fillId="13" borderId="5" xfId="0" applyFill="1" applyBorder="1"/>
    <xf numFmtId="0" fontId="0" fillId="13" borderId="6" xfId="0" applyFill="1" applyBorder="1"/>
    <xf numFmtId="0" fontId="4" fillId="0" borderId="18" xfId="1" applyFont="1" applyFill="1" applyBorder="1" applyAlignment="1">
      <alignment horizontal="center"/>
    </xf>
    <xf numFmtId="0" fontId="4" fillId="0" borderId="18" xfId="0" applyFont="1" applyBorder="1" applyAlignment="1">
      <alignment horizontal="center"/>
    </xf>
    <xf numFmtId="0" fontId="0" fillId="8" borderId="19" xfId="0" applyFill="1" applyBorder="1"/>
    <xf numFmtId="0" fontId="3" fillId="0" borderId="0" xfId="0" applyFont="1" applyAlignment="1">
      <alignment wrapText="1"/>
    </xf>
    <xf numFmtId="0" fontId="0" fillId="0" borderId="0" xfId="0" applyAlignment="1">
      <alignment vertical="top"/>
    </xf>
    <xf numFmtId="0" fontId="0" fillId="0" borderId="2" xfId="0" applyFont="1" applyBorder="1" applyAlignment="1">
      <alignment horizontal="center"/>
    </xf>
    <xf numFmtId="49" fontId="0" fillId="0" borderId="2" xfId="0" applyNumberFormat="1" applyFont="1" applyBorder="1" applyAlignment="1">
      <alignment horizontal="center"/>
    </xf>
    <xf numFmtId="0" fontId="0" fillId="0" borderId="2" xfId="0" applyFont="1" applyFill="1" applyBorder="1" applyAlignment="1">
      <alignment horizontal="center"/>
    </xf>
    <xf numFmtId="164" fontId="0" fillId="0" borderId="1" xfId="0" applyNumberFormat="1" applyFill="1" applyBorder="1"/>
    <xf numFmtId="0" fontId="0" fillId="14" borderId="2" xfId="0" applyFill="1" applyBorder="1" applyAlignment="1">
      <alignment horizontal="center"/>
    </xf>
    <xf numFmtId="0" fontId="0" fillId="0" borderId="0" xfId="0" applyFont="1" applyFill="1" applyBorder="1" applyAlignment="1">
      <alignment horizontal="center"/>
    </xf>
    <xf numFmtId="0" fontId="4" fillId="0" borderId="0" xfId="0" applyFont="1" applyFill="1" applyBorder="1" applyAlignment="1">
      <alignment horizontal="center"/>
    </xf>
    <xf numFmtId="0" fontId="4" fillId="0" borderId="0" xfId="1" applyFont="1" applyFill="1" applyBorder="1" applyAlignment="1">
      <alignment horizontal="center"/>
    </xf>
    <xf numFmtId="0" fontId="4" fillId="0" borderId="0" xfId="2" applyFont="1" applyFill="1" applyBorder="1" applyAlignment="1">
      <alignment horizontal="center"/>
    </xf>
    <xf numFmtId="0" fontId="0" fillId="0" borderId="0" xfId="0" applyFill="1" applyBorder="1" applyAlignment="1">
      <alignment vertical="top"/>
    </xf>
    <xf numFmtId="0" fontId="0" fillId="0" borderId="2" xfId="0" applyFill="1" applyBorder="1" applyAlignment="1">
      <alignment vertical="top"/>
    </xf>
    <xf numFmtId="0" fontId="0" fillId="0" borderId="19" xfId="0" applyFill="1" applyBorder="1" applyAlignment="1">
      <alignment vertical="top"/>
    </xf>
    <xf numFmtId="0" fontId="0" fillId="0" borderId="30" xfId="0" applyFill="1" applyBorder="1" applyAlignment="1">
      <alignment vertical="top"/>
    </xf>
    <xf numFmtId="0" fontId="0" fillId="0" borderId="31" xfId="0" applyFill="1" applyBorder="1" applyAlignment="1">
      <alignment vertical="top"/>
    </xf>
    <xf numFmtId="0" fontId="3" fillId="0" borderId="2" xfId="0" applyFont="1" applyBorder="1" applyAlignment="1">
      <alignment wrapText="1"/>
    </xf>
    <xf numFmtId="0" fontId="3" fillId="7" borderId="2" xfId="0" applyFont="1" applyFill="1" applyBorder="1" applyAlignment="1">
      <alignment horizontal="center"/>
    </xf>
    <xf numFmtId="49" fontId="3" fillId="7" borderId="2" xfId="0" applyNumberFormat="1" applyFont="1" applyFill="1" applyBorder="1" applyAlignment="1">
      <alignment horizontal="center"/>
    </xf>
    <xf numFmtId="0" fontId="3" fillId="7" borderId="2" xfId="0" applyFont="1" applyFill="1" applyBorder="1" applyAlignment="1">
      <alignment horizontal="center" wrapText="1"/>
    </xf>
    <xf numFmtId="0" fontId="3" fillId="7" borderId="18" xfId="0" applyFont="1" applyFill="1" applyBorder="1" applyAlignment="1">
      <alignment horizontal="center"/>
    </xf>
    <xf numFmtId="0" fontId="0" fillId="15" borderId="2" xfId="0" applyFill="1" applyBorder="1" applyAlignment="1">
      <alignment horizontal="center" vertical="center"/>
    </xf>
    <xf numFmtId="0" fontId="3" fillId="15" borderId="2" xfId="0" applyFont="1" applyFill="1" applyBorder="1" applyAlignment="1">
      <alignment horizontal="center"/>
    </xf>
    <xf numFmtId="49" fontId="3" fillId="15" borderId="2" xfId="0" applyNumberFormat="1" applyFont="1" applyFill="1" applyBorder="1" applyAlignment="1">
      <alignment horizontal="center"/>
    </xf>
    <xf numFmtId="0" fontId="0" fillId="0" borderId="32" xfId="0" applyBorder="1"/>
    <xf numFmtId="0" fontId="0" fillId="8" borderId="33" xfId="0" applyFill="1" applyBorder="1"/>
    <xf numFmtId="0" fontId="3" fillId="15" borderId="34" xfId="0" applyFont="1" applyFill="1" applyBorder="1"/>
    <xf numFmtId="0" fontId="3" fillId="15" borderId="31" xfId="0" applyFont="1" applyFill="1" applyBorder="1"/>
    <xf numFmtId="0" fontId="0" fillId="15" borderId="28" xfId="0" applyFill="1" applyBorder="1"/>
    <xf numFmtId="0" fontId="3" fillId="15" borderId="30" xfId="0" applyFont="1" applyFill="1" applyBorder="1"/>
    <xf numFmtId="0" fontId="3" fillId="0" borderId="11" xfId="0" applyFont="1" applyBorder="1" applyAlignment="1"/>
    <xf numFmtId="0" fontId="3" fillId="0" borderId="15" xfId="0" applyFont="1" applyBorder="1" applyAlignment="1">
      <alignment wrapText="1"/>
    </xf>
    <xf numFmtId="0" fontId="3" fillId="0" borderId="35" xfId="0" applyFont="1" applyBorder="1" applyAlignment="1">
      <alignment wrapText="1"/>
    </xf>
    <xf numFmtId="0" fontId="3" fillId="7" borderId="0" xfId="0" applyFont="1" applyFill="1" applyAlignment="1">
      <alignment horizontal="center"/>
    </xf>
    <xf numFmtId="0" fontId="3" fillId="15" borderId="17" xfId="0" applyFont="1" applyFill="1" applyBorder="1" applyAlignment="1">
      <alignment horizontal="center"/>
    </xf>
    <xf numFmtId="0" fontId="3" fillId="7" borderId="17" xfId="0" applyFont="1" applyFill="1" applyBorder="1" applyAlignment="1">
      <alignment horizontal="center"/>
    </xf>
    <xf numFmtId="0" fontId="3" fillId="15" borderId="2" xfId="0" applyFont="1" applyFill="1" applyBorder="1" applyAlignment="1">
      <alignment horizontal="center" vertical="center"/>
    </xf>
    <xf numFmtId="0" fontId="3" fillId="15" borderId="2" xfId="0" applyFont="1" applyFill="1" applyBorder="1" applyAlignment="1">
      <alignment horizontal="center" vertical="center" wrapText="1"/>
    </xf>
    <xf numFmtId="0" fontId="3" fillId="0" borderId="21" xfId="0" applyFont="1" applyBorder="1" applyAlignment="1">
      <alignment horizontal="left" vertical="top" wrapText="1"/>
    </xf>
    <xf numFmtId="0" fontId="3" fillId="0" borderId="20" xfId="0" applyFont="1" applyBorder="1" applyAlignment="1">
      <alignment horizontal="left" vertical="top" wrapText="1"/>
    </xf>
    <xf numFmtId="0" fontId="3" fillId="0" borderId="22" xfId="0" applyFont="1" applyBorder="1" applyAlignment="1">
      <alignment horizontal="left" vertical="top" wrapText="1"/>
    </xf>
    <xf numFmtId="0" fontId="3" fillId="0" borderId="23" xfId="0" applyFont="1" applyBorder="1" applyAlignment="1">
      <alignment horizontal="left" vertical="top" wrapText="1"/>
    </xf>
    <xf numFmtId="0" fontId="3" fillId="0" borderId="0" xfId="0" applyFont="1" applyBorder="1" applyAlignment="1">
      <alignment horizontal="left" vertical="top" wrapText="1"/>
    </xf>
    <xf numFmtId="0" fontId="3" fillId="0" borderId="24" xfId="0" applyFont="1" applyBorder="1" applyAlignment="1">
      <alignment horizontal="left" vertical="top" wrapText="1"/>
    </xf>
    <xf numFmtId="0" fontId="3" fillId="0" borderId="25" xfId="0" applyFont="1" applyBorder="1" applyAlignment="1">
      <alignment horizontal="left" vertical="top" wrapText="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3" fillId="0" borderId="28" xfId="0" applyFont="1" applyBorder="1" applyAlignment="1">
      <alignment horizontal="center" wrapText="1"/>
    </xf>
    <xf numFmtId="0" fontId="3" fillId="0" borderId="29" xfId="0" applyFont="1" applyBorder="1" applyAlignment="1">
      <alignment horizontal="center" wrapText="1"/>
    </xf>
    <xf numFmtId="0" fontId="3" fillId="0" borderId="16" xfId="0" applyFont="1" applyBorder="1" applyAlignment="1">
      <alignment horizontal="center" wrapText="1"/>
    </xf>
    <xf numFmtId="0" fontId="3" fillId="0" borderId="0" xfId="0" applyFont="1" applyAlignment="1">
      <alignment horizontal="left" vertical="top" wrapText="1"/>
    </xf>
    <xf numFmtId="0" fontId="0" fillId="0" borderId="0" xfId="0" applyAlignment="1">
      <alignment horizontal="left" vertical="top"/>
    </xf>
    <xf numFmtId="0" fontId="3" fillId="8" borderId="0" xfId="0" applyFont="1" applyFill="1" applyAlignment="1">
      <alignment horizontal="center"/>
    </xf>
    <xf numFmtId="0" fontId="0" fillId="0" borderId="20" xfId="0" applyBorder="1" applyAlignment="1">
      <alignment horizontal="left" vertical="top" wrapText="1"/>
    </xf>
    <xf numFmtId="0" fontId="0" fillId="0" borderId="0" xfId="0" applyBorder="1" applyAlignment="1">
      <alignment horizontal="left" vertical="top" wrapText="1"/>
    </xf>
    <xf numFmtId="0" fontId="3" fillId="8" borderId="17" xfId="0" applyFont="1" applyFill="1" applyBorder="1" applyAlignment="1">
      <alignment horizontal="center"/>
    </xf>
    <xf numFmtId="0" fontId="0" fillId="8" borderId="4" xfId="0" applyFill="1" applyBorder="1" applyAlignment="1">
      <alignment horizontal="center"/>
    </xf>
    <xf numFmtId="0" fontId="0" fillId="8" borderId="5" xfId="0" applyFill="1" applyBorder="1" applyAlignment="1">
      <alignment horizontal="center"/>
    </xf>
    <xf numFmtId="0" fontId="0" fillId="8" borderId="6" xfId="0" applyFill="1" applyBorder="1" applyAlignment="1">
      <alignment horizontal="center"/>
    </xf>
    <xf numFmtId="0" fontId="0" fillId="0" borderId="7" xfId="0" applyBorder="1" applyAlignment="1">
      <alignment horizontal="left" vertical="top" wrapText="1"/>
    </xf>
    <xf numFmtId="0" fontId="0" fillId="0" borderId="2"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3" fillId="7" borderId="0" xfId="0" applyFont="1" applyFill="1" applyAlignment="1">
      <alignment horizontal="left" vertical="top"/>
    </xf>
    <xf numFmtId="0" fontId="0" fillId="7" borderId="0" xfId="0" applyFill="1" applyAlignment="1">
      <alignment horizontal="left" vertical="top"/>
    </xf>
    <xf numFmtId="0" fontId="0" fillId="0" borderId="21" xfId="0" applyBorder="1" applyAlignment="1">
      <alignment horizontal="left" vertical="top" wrapText="1"/>
    </xf>
    <xf numFmtId="0" fontId="0" fillId="0" borderId="20" xfId="0"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0" xfId="0"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0" fillId="0" borderId="26" xfId="0" applyBorder="1" applyAlignment="1">
      <alignment horizontal="left" vertical="top"/>
    </xf>
    <xf numFmtId="0" fontId="0" fillId="0" borderId="27" xfId="0" applyBorder="1" applyAlignment="1">
      <alignment horizontal="left" vertical="top"/>
    </xf>
    <xf numFmtId="0" fontId="3" fillId="7" borderId="28" xfId="0" applyFont="1" applyFill="1" applyBorder="1" applyAlignment="1">
      <alignment horizontal="center"/>
    </xf>
    <xf numFmtId="0" fontId="3" fillId="7" borderId="29" xfId="0" applyFont="1" applyFill="1" applyBorder="1" applyAlignment="1">
      <alignment horizontal="center"/>
    </xf>
    <xf numFmtId="0" fontId="3" fillId="7" borderId="16" xfId="0" applyFont="1" applyFill="1" applyBorder="1" applyAlignment="1">
      <alignment horizontal="center"/>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22" xfId="0" applyBorder="1" applyAlignment="1">
      <alignment horizontal="left" vertical="top" wrapText="1"/>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
  <sheetViews>
    <sheetView workbookViewId="0">
      <selection activeCell="C21" sqref="C21"/>
    </sheetView>
  </sheetViews>
  <sheetFormatPr defaultRowHeight="15" x14ac:dyDescent="0.25"/>
  <cols>
    <col min="3" max="3" width="9.28515625" bestFit="1" customWidth="1"/>
    <col min="4" max="4" width="21.42578125" bestFit="1" customWidth="1"/>
    <col min="5" max="5" width="57.5703125" bestFit="1" customWidth="1"/>
    <col min="10" max="10" width="10.140625" bestFit="1" customWidth="1"/>
  </cols>
  <sheetData>
    <row r="1" spans="1:13" x14ac:dyDescent="0.25">
      <c r="A1" s="50"/>
      <c r="B1" s="50"/>
      <c r="C1" s="90" t="s">
        <v>84</v>
      </c>
      <c r="D1" s="90"/>
      <c r="E1" s="90"/>
      <c r="F1" s="90"/>
      <c r="G1" s="90"/>
      <c r="H1" s="90"/>
      <c r="I1" s="90"/>
      <c r="J1" s="90"/>
    </row>
    <row r="3" spans="1:13" x14ac:dyDescent="0.25">
      <c r="B3" s="91" t="s">
        <v>0</v>
      </c>
      <c r="C3" s="91"/>
      <c r="D3" s="91"/>
      <c r="E3" s="91"/>
      <c r="F3" s="91"/>
      <c r="G3" s="91"/>
      <c r="H3" s="91"/>
      <c r="I3" s="91"/>
      <c r="J3" s="91"/>
      <c r="K3" s="49"/>
      <c r="L3" s="49"/>
      <c r="M3" s="49"/>
    </row>
    <row r="4" spans="1:13" x14ac:dyDescent="0.25">
      <c r="B4" s="79" t="s">
        <v>1</v>
      </c>
      <c r="C4" s="79" t="s">
        <v>2</v>
      </c>
      <c r="D4" s="79" t="s">
        <v>3</v>
      </c>
      <c r="E4" s="80" t="s">
        <v>4</v>
      </c>
      <c r="F4" s="79" t="s">
        <v>33</v>
      </c>
      <c r="G4" s="79" t="s">
        <v>34</v>
      </c>
      <c r="H4" s="79" t="s">
        <v>35</v>
      </c>
      <c r="I4" s="79" t="s">
        <v>36</v>
      </c>
      <c r="J4" s="79" t="s">
        <v>37</v>
      </c>
    </row>
    <row r="5" spans="1:13" x14ac:dyDescent="0.25">
      <c r="B5" s="3">
        <v>1</v>
      </c>
      <c r="C5" s="6" t="s">
        <v>5</v>
      </c>
      <c r="D5" s="6" t="s">
        <v>6</v>
      </c>
      <c r="E5" s="7" t="s">
        <v>7</v>
      </c>
      <c r="F5" s="3">
        <v>6</v>
      </c>
      <c r="G5" s="3">
        <v>0</v>
      </c>
      <c r="H5" s="3">
        <v>0</v>
      </c>
      <c r="I5" s="3">
        <v>0</v>
      </c>
      <c r="J5" s="3">
        <v>0</v>
      </c>
    </row>
    <row r="6" spans="1:13" x14ac:dyDescent="0.25">
      <c r="B6" s="3">
        <v>2</v>
      </c>
      <c r="C6" s="8" t="s">
        <v>8</v>
      </c>
      <c r="D6" s="8" t="s">
        <v>9</v>
      </c>
      <c r="E6" s="8" t="s">
        <v>38</v>
      </c>
      <c r="F6" s="3">
        <v>8</v>
      </c>
      <c r="G6" s="3">
        <v>7</v>
      </c>
      <c r="H6" s="3">
        <v>6</v>
      </c>
      <c r="I6" s="3">
        <v>4</v>
      </c>
      <c r="J6" s="3">
        <v>4</v>
      </c>
    </row>
    <row r="7" spans="1:13" x14ac:dyDescent="0.25">
      <c r="B7" s="3">
        <v>3</v>
      </c>
      <c r="C7" s="8" t="s">
        <v>10</v>
      </c>
      <c r="D7" s="8" t="s">
        <v>11</v>
      </c>
      <c r="E7" s="8" t="s">
        <v>12</v>
      </c>
      <c r="F7" s="3">
        <v>28</v>
      </c>
      <c r="G7" s="3">
        <v>35</v>
      </c>
      <c r="H7" s="3">
        <v>0</v>
      </c>
      <c r="I7" s="3">
        <v>0</v>
      </c>
      <c r="J7" s="3">
        <v>0</v>
      </c>
    </row>
    <row r="8" spans="1:13" x14ac:dyDescent="0.25">
      <c r="B8" s="3">
        <v>4</v>
      </c>
      <c r="C8" s="6" t="s">
        <v>13</v>
      </c>
      <c r="D8" s="6" t="s">
        <v>14</v>
      </c>
      <c r="E8" s="7" t="s">
        <v>15</v>
      </c>
      <c r="F8" s="3">
        <v>0</v>
      </c>
      <c r="G8" s="3">
        <v>0</v>
      </c>
      <c r="H8" s="3">
        <v>0</v>
      </c>
      <c r="I8" s="3">
        <v>32</v>
      </c>
      <c r="J8" s="3">
        <v>0</v>
      </c>
    </row>
    <row r="9" spans="1:13" x14ac:dyDescent="0.25">
      <c r="B9" s="3">
        <v>5</v>
      </c>
      <c r="C9" s="8" t="s">
        <v>16</v>
      </c>
      <c r="D9" s="8" t="s">
        <v>17</v>
      </c>
      <c r="E9" s="9" t="s">
        <v>18</v>
      </c>
      <c r="F9" s="3">
        <v>0</v>
      </c>
      <c r="G9" s="3">
        <v>9</v>
      </c>
      <c r="H9" s="3">
        <v>0</v>
      </c>
      <c r="I9" s="3">
        <v>9</v>
      </c>
      <c r="J9" s="3">
        <v>0</v>
      </c>
    </row>
    <row r="10" spans="1:13" x14ac:dyDescent="0.25">
      <c r="B10" s="3">
        <v>6</v>
      </c>
      <c r="C10" s="6" t="s">
        <v>19</v>
      </c>
      <c r="D10" s="6" t="s">
        <v>20</v>
      </c>
      <c r="E10" s="7" t="s">
        <v>39</v>
      </c>
      <c r="F10" s="3">
        <v>12</v>
      </c>
      <c r="G10" s="3">
        <v>0</v>
      </c>
      <c r="H10" s="3">
        <v>0</v>
      </c>
      <c r="I10" s="3">
        <v>0</v>
      </c>
      <c r="J10" s="3">
        <v>0</v>
      </c>
    </row>
    <row r="11" spans="1:13" x14ac:dyDescent="0.25">
      <c r="B11" s="3">
        <v>7</v>
      </c>
      <c r="C11" s="8" t="s">
        <v>21</v>
      </c>
      <c r="D11" s="8" t="s">
        <v>22</v>
      </c>
      <c r="E11" s="9" t="s">
        <v>23</v>
      </c>
      <c r="F11" s="4">
        <v>8</v>
      </c>
      <c r="G11" s="4">
        <v>0</v>
      </c>
      <c r="H11" s="4">
        <v>11</v>
      </c>
      <c r="I11" s="4">
        <v>12</v>
      </c>
      <c r="J11" s="4">
        <v>0</v>
      </c>
    </row>
    <row r="12" spans="1:13" x14ac:dyDescent="0.25">
      <c r="B12" s="3">
        <v>8</v>
      </c>
      <c r="C12" s="6" t="s">
        <v>24</v>
      </c>
      <c r="D12" s="6" t="s">
        <v>25</v>
      </c>
      <c r="E12" s="7" t="s">
        <v>26</v>
      </c>
      <c r="F12" s="4">
        <v>0</v>
      </c>
      <c r="G12" s="4">
        <v>0</v>
      </c>
      <c r="H12" s="4">
        <v>15</v>
      </c>
      <c r="I12" s="4">
        <v>0</v>
      </c>
      <c r="J12" s="4">
        <v>0</v>
      </c>
    </row>
    <row r="13" spans="1:13" x14ac:dyDescent="0.25">
      <c r="B13" s="3">
        <v>9</v>
      </c>
      <c r="C13" s="8" t="s">
        <v>27</v>
      </c>
      <c r="D13" s="8" t="s">
        <v>28</v>
      </c>
      <c r="E13" s="9" t="s">
        <v>29</v>
      </c>
      <c r="F13" s="4">
        <v>9</v>
      </c>
      <c r="G13" s="4">
        <v>0</v>
      </c>
      <c r="H13" s="4">
        <v>0</v>
      </c>
      <c r="I13" s="5">
        <v>0</v>
      </c>
      <c r="J13" s="4">
        <v>8</v>
      </c>
    </row>
    <row r="14" spans="1:13" x14ac:dyDescent="0.25">
      <c r="B14" s="3">
        <v>10</v>
      </c>
      <c r="C14" s="8" t="s">
        <v>30</v>
      </c>
      <c r="D14" s="8" t="s">
        <v>31</v>
      </c>
      <c r="E14" s="9" t="s">
        <v>32</v>
      </c>
      <c r="F14" s="4">
        <v>0</v>
      </c>
      <c r="G14" s="4">
        <v>0</v>
      </c>
      <c r="H14" s="4">
        <v>8</v>
      </c>
      <c r="I14" s="4">
        <v>8</v>
      </c>
      <c r="J14" s="4">
        <v>0</v>
      </c>
    </row>
    <row r="15" spans="1:13" x14ac:dyDescent="0.25">
      <c r="E15" s="20" t="s">
        <v>45</v>
      </c>
      <c r="F15" s="1">
        <f>SUM(F5:F14)</f>
        <v>71</v>
      </c>
      <c r="G15" s="1">
        <f t="shared" ref="G15:J15" si="0">SUM(G5:G14)</f>
        <v>51</v>
      </c>
      <c r="H15" s="1">
        <f t="shared" si="0"/>
        <v>40</v>
      </c>
      <c r="I15" s="1">
        <f t="shared" si="0"/>
        <v>65</v>
      </c>
      <c r="J15" s="1">
        <f t="shared" si="0"/>
        <v>12</v>
      </c>
    </row>
    <row r="18" spans="5:10" ht="15.75" thickBot="1" x14ac:dyDescent="0.3">
      <c r="E18" s="21" t="s">
        <v>51</v>
      </c>
    </row>
    <row r="19" spans="5:10" ht="15.75" thickBot="1" x14ac:dyDescent="0.3">
      <c r="E19" s="85" t="s">
        <v>50</v>
      </c>
      <c r="F19" s="86" t="s">
        <v>40</v>
      </c>
      <c r="G19" s="83" t="s">
        <v>41</v>
      </c>
      <c r="H19" s="83" t="s">
        <v>42</v>
      </c>
      <c r="I19" s="83" t="s">
        <v>43</v>
      </c>
      <c r="J19" s="84" t="s">
        <v>44</v>
      </c>
    </row>
    <row r="20" spans="5:10" x14ac:dyDescent="0.25">
      <c r="E20" s="81" t="s">
        <v>46</v>
      </c>
      <c r="F20" s="56">
        <v>91</v>
      </c>
      <c r="G20" s="56">
        <v>85</v>
      </c>
      <c r="H20" s="56">
        <v>40</v>
      </c>
      <c r="I20" s="56">
        <v>34</v>
      </c>
      <c r="J20" s="82">
        <v>5</v>
      </c>
    </row>
    <row r="21" spans="5:10" x14ac:dyDescent="0.25">
      <c r="E21" s="10" t="s">
        <v>47</v>
      </c>
      <c r="F21" s="16">
        <v>71</v>
      </c>
      <c r="G21" s="16">
        <v>51</v>
      </c>
      <c r="H21" s="16">
        <v>40</v>
      </c>
      <c r="I21" s="16">
        <v>65</v>
      </c>
      <c r="J21" s="17">
        <v>12</v>
      </c>
    </row>
    <row r="22" spans="5:10" x14ac:dyDescent="0.25">
      <c r="E22" s="10" t="s">
        <v>48</v>
      </c>
      <c r="F22" s="14">
        <f>F20-F21</f>
        <v>20</v>
      </c>
      <c r="G22" s="14">
        <f t="shared" ref="G22:H22" si="1">G20-G21</f>
        <v>34</v>
      </c>
      <c r="H22" s="14">
        <f t="shared" si="1"/>
        <v>0</v>
      </c>
      <c r="I22" s="14">
        <v>0</v>
      </c>
      <c r="J22" s="15">
        <v>0</v>
      </c>
    </row>
    <row r="23" spans="5:10" ht="15.75" thickBot="1" x14ac:dyDescent="0.3">
      <c r="E23" s="11" t="s">
        <v>49</v>
      </c>
      <c r="F23" s="12">
        <v>0</v>
      </c>
      <c r="G23" s="12">
        <v>0</v>
      </c>
      <c r="H23" s="12">
        <v>0</v>
      </c>
      <c r="I23" s="12">
        <f>I21-I20</f>
        <v>31</v>
      </c>
      <c r="J23" s="13">
        <f>J21-J20</f>
        <v>7</v>
      </c>
    </row>
  </sheetData>
  <mergeCells count="2">
    <mergeCell ref="C1:J1"/>
    <mergeCell ref="B3:J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E62DF-B995-401C-AED1-14A88C0FA09F}">
  <dimension ref="A1:M31"/>
  <sheetViews>
    <sheetView workbookViewId="0">
      <selection activeCell="A10" sqref="A10"/>
    </sheetView>
  </sheetViews>
  <sheetFormatPr defaultRowHeight="15" x14ac:dyDescent="0.25"/>
  <cols>
    <col min="1" max="1" width="34.85546875" customWidth="1"/>
    <col min="2" max="2" width="11.140625" bestFit="1" customWidth="1"/>
    <col min="3" max="3" width="18.28515625" bestFit="1" customWidth="1"/>
    <col min="4" max="4" width="30.5703125" bestFit="1" customWidth="1"/>
    <col min="5" max="5" width="18.28515625" bestFit="1" customWidth="1"/>
    <col min="6" max="6" width="11.140625" bestFit="1" customWidth="1"/>
    <col min="7" max="7" width="18.28515625" bestFit="1" customWidth="1"/>
    <col min="8" max="8" width="11.140625" bestFit="1" customWidth="1"/>
    <col min="9" max="9" width="18.28515625" bestFit="1" customWidth="1"/>
    <col min="10" max="10" width="11.140625" bestFit="1" customWidth="1"/>
    <col min="11" max="11" width="18.28515625" bestFit="1" customWidth="1"/>
    <col min="12" max="12" width="11.140625" bestFit="1" customWidth="1"/>
    <col min="13" max="13" width="18.28515625" bestFit="1" customWidth="1"/>
    <col min="15" max="15" width="31.5703125" customWidth="1"/>
    <col min="16" max="16" width="15.5703125" bestFit="1" customWidth="1"/>
  </cols>
  <sheetData>
    <row r="1" spans="1:13" x14ac:dyDescent="0.25">
      <c r="A1" s="92" t="s">
        <v>85</v>
      </c>
      <c r="B1" s="92"/>
      <c r="C1" s="92"/>
      <c r="D1" s="92"/>
      <c r="E1" s="92"/>
      <c r="F1" s="92"/>
      <c r="G1" s="92"/>
      <c r="H1" s="92"/>
      <c r="I1" s="92"/>
      <c r="J1" s="92"/>
      <c r="K1" s="92"/>
      <c r="L1" s="92"/>
      <c r="M1" s="92"/>
    </row>
    <row r="2" spans="1:13" ht="46.5" customHeight="1" x14ac:dyDescent="0.25">
      <c r="A2" s="78" t="s">
        <v>70</v>
      </c>
      <c r="B2" s="93" t="s">
        <v>64</v>
      </c>
      <c r="C2" s="93"/>
      <c r="D2" s="93" t="s">
        <v>65</v>
      </c>
      <c r="E2" s="93"/>
      <c r="F2" s="93" t="s">
        <v>66</v>
      </c>
      <c r="G2" s="93"/>
      <c r="H2" s="93" t="s">
        <v>67</v>
      </c>
      <c r="I2" s="93"/>
      <c r="J2" s="93" t="s">
        <v>68</v>
      </c>
      <c r="K2" s="93"/>
      <c r="L2" s="94" t="s">
        <v>69</v>
      </c>
      <c r="M2" s="93"/>
    </row>
    <row r="3" spans="1:13" x14ac:dyDescent="0.25">
      <c r="A3" s="1"/>
      <c r="B3" s="1" t="s">
        <v>62</v>
      </c>
      <c r="C3" s="1" t="s">
        <v>63</v>
      </c>
      <c r="D3" s="1" t="s">
        <v>62</v>
      </c>
      <c r="E3" s="1" t="s">
        <v>63</v>
      </c>
      <c r="F3" s="1" t="s">
        <v>62</v>
      </c>
      <c r="G3" s="1" t="s">
        <v>63</v>
      </c>
      <c r="H3" s="1" t="s">
        <v>62</v>
      </c>
      <c r="I3" s="1" t="s">
        <v>63</v>
      </c>
      <c r="J3" s="1" t="s">
        <v>62</v>
      </c>
      <c r="K3" s="1" t="s">
        <v>63</v>
      </c>
      <c r="L3" s="1" t="s">
        <v>62</v>
      </c>
      <c r="M3" s="1" t="s">
        <v>63</v>
      </c>
    </row>
    <row r="4" spans="1:13" x14ac:dyDescent="0.25">
      <c r="A4" s="16" t="s">
        <v>60</v>
      </c>
      <c r="B4" s="16">
        <v>0.5</v>
      </c>
      <c r="C4" s="16">
        <v>2</v>
      </c>
      <c r="D4" s="16">
        <v>0.1</v>
      </c>
      <c r="E4" s="16">
        <v>2</v>
      </c>
      <c r="F4" s="16">
        <v>0.1</v>
      </c>
      <c r="G4" s="16">
        <v>2</v>
      </c>
      <c r="H4" s="16">
        <v>0.1</v>
      </c>
      <c r="I4" s="16">
        <v>2</v>
      </c>
      <c r="J4" s="16">
        <v>0.1</v>
      </c>
      <c r="K4" s="16">
        <v>2</v>
      </c>
      <c r="L4" s="16">
        <v>0.1</v>
      </c>
      <c r="M4" s="16">
        <v>2</v>
      </c>
    </row>
    <row r="5" spans="1:13" x14ac:dyDescent="0.25">
      <c r="A5" s="28" t="s">
        <v>61</v>
      </c>
      <c r="B5" s="28">
        <v>0.1</v>
      </c>
      <c r="C5" s="28">
        <v>12</v>
      </c>
      <c r="D5" s="28">
        <v>0.03</v>
      </c>
      <c r="E5" s="28">
        <v>12</v>
      </c>
      <c r="F5" s="28">
        <v>0.03</v>
      </c>
      <c r="G5" s="28">
        <v>12</v>
      </c>
      <c r="H5" s="28">
        <v>0.03</v>
      </c>
      <c r="I5" s="28">
        <v>12</v>
      </c>
      <c r="J5" s="28">
        <v>0.03</v>
      </c>
      <c r="K5" s="28">
        <v>12</v>
      </c>
      <c r="L5" s="28">
        <v>0.03</v>
      </c>
      <c r="M5" s="28">
        <v>12</v>
      </c>
    </row>
    <row r="7" spans="1:13" ht="15.75" thickBot="1" x14ac:dyDescent="0.3"/>
    <row r="8" spans="1:13" ht="38.25" customHeight="1" thickBot="1" x14ac:dyDescent="0.3">
      <c r="D8" s="104" t="s">
        <v>113</v>
      </c>
      <c r="E8" s="105"/>
      <c r="F8" s="105"/>
      <c r="G8" s="105"/>
      <c r="H8" s="105"/>
      <c r="I8" s="106"/>
    </row>
    <row r="9" spans="1:13" ht="15.75" thickBot="1" x14ac:dyDescent="0.3">
      <c r="A9" s="87" t="s">
        <v>110</v>
      </c>
      <c r="B9" s="49"/>
      <c r="C9" s="49"/>
    </row>
    <row r="10" spans="1:13" ht="30" x14ac:dyDescent="0.25">
      <c r="A10" s="88" t="s">
        <v>111</v>
      </c>
      <c r="B10" s="49"/>
      <c r="C10" s="49"/>
      <c r="D10" s="51" t="s">
        <v>50</v>
      </c>
      <c r="E10" s="52" t="s">
        <v>40</v>
      </c>
      <c r="F10" s="52" t="s">
        <v>41</v>
      </c>
      <c r="G10" s="52" t="s">
        <v>42</v>
      </c>
      <c r="H10" s="52" t="s">
        <v>43</v>
      </c>
      <c r="I10" s="53" t="s">
        <v>44</v>
      </c>
    </row>
    <row r="11" spans="1:13" ht="30.75" thickBot="1" x14ac:dyDescent="0.3">
      <c r="A11" s="89" t="s">
        <v>112</v>
      </c>
      <c r="B11" s="49"/>
      <c r="C11" s="49"/>
      <c r="D11" s="10" t="s">
        <v>46</v>
      </c>
      <c r="E11" s="18">
        <v>91</v>
      </c>
      <c r="F11" s="18">
        <v>85</v>
      </c>
      <c r="G11" s="18">
        <v>40</v>
      </c>
      <c r="H11" s="18">
        <v>34</v>
      </c>
      <c r="I11" s="19">
        <v>5</v>
      </c>
    </row>
    <row r="12" spans="1:13" x14ac:dyDescent="0.25">
      <c r="A12" s="49"/>
      <c r="B12" s="49"/>
      <c r="C12" s="49"/>
      <c r="D12" s="10" t="s">
        <v>47</v>
      </c>
      <c r="E12" s="16">
        <v>71</v>
      </c>
      <c r="F12" s="16">
        <v>51</v>
      </c>
      <c r="G12" s="16">
        <v>40</v>
      </c>
      <c r="H12" s="16">
        <v>65</v>
      </c>
      <c r="I12" s="17">
        <v>12</v>
      </c>
    </row>
    <row r="13" spans="1:13" x14ac:dyDescent="0.25">
      <c r="A13" s="49"/>
      <c r="B13" s="49"/>
      <c r="C13" s="49"/>
      <c r="D13" s="10" t="s">
        <v>48</v>
      </c>
      <c r="E13" s="14">
        <f>E11-E12</f>
        <v>20</v>
      </c>
      <c r="F13" s="14">
        <f t="shared" ref="F13:G13" si="0">F11-F12</f>
        <v>34</v>
      </c>
      <c r="G13" s="14">
        <f t="shared" si="0"/>
        <v>0</v>
      </c>
      <c r="H13" s="14">
        <v>0</v>
      </c>
      <c r="I13" s="15">
        <v>0</v>
      </c>
    </row>
    <row r="14" spans="1:13" ht="15.75" thickBot="1" x14ac:dyDescent="0.3">
      <c r="A14" s="49"/>
      <c r="B14" s="49"/>
      <c r="C14" s="49"/>
      <c r="D14" s="11" t="s">
        <v>49</v>
      </c>
      <c r="E14" s="12">
        <v>0</v>
      </c>
      <c r="F14" s="12">
        <v>0</v>
      </c>
      <c r="G14" s="12">
        <v>0</v>
      </c>
      <c r="H14" s="12">
        <f>H12-H11</f>
        <v>31</v>
      </c>
      <c r="I14" s="13">
        <f>I12-I11</f>
        <v>7</v>
      </c>
    </row>
    <row r="15" spans="1:13" ht="15.75" thickBot="1" x14ac:dyDescent="0.3"/>
    <row r="16" spans="1:13" ht="15" customHeight="1" x14ac:dyDescent="0.25">
      <c r="B16" s="95" t="s">
        <v>71</v>
      </c>
      <c r="C16" s="96"/>
      <c r="D16" s="96"/>
      <c r="E16" s="96"/>
      <c r="F16" s="97"/>
    </row>
    <row r="17" spans="2:6" x14ac:dyDescent="0.25">
      <c r="B17" s="98"/>
      <c r="C17" s="99"/>
      <c r="D17" s="99"/>
      <c r="E17" s="99"/>
      <c r="F17" s="100"/>
    </row>
    <row r="18" spans="2:6" x14ac:dyDescent="0.25">
      <c r="B18" s="98"/>
      <c r="C18" s="99"/>
      <c r="D18" s="99"/>
      <c r="E18" s="99"/>
      <c r="F18" s="100"/>
    </row>
    <row r="19" spans="2:6" x14ac:dyDescent="0.25">
      <c r="B19" s="98"/>
      <c r="C19" s="99"/>
      <c r="D19" s="99"/>
      <c r="E19" s="99"/>
      <c r="F19" s="100"/>
    </row>
    <row r="20" spans="2:6" x14ac:dyDescent="0.25">
      <c r="B20" s="98"/>
      <c r="C20" s="99"/>
      <c r="D20" s="99"/>
      <c r="E20" s="99"/>
      <c r="F20" s="100"/>
    </row>
    <row r="21" spans="2:6" x14ac:dyDescent="0.25">
      <c r="B21" s="98"/>
      <c r="C21" s="99"/>
      <c r="D21" s="99"/>
      <c r="E21" s="99"/>
      <c r="F21" s="100"/>
    </row>
    <row r="22" spans="2:6" x14ac:dyDescent="0.25">
      <c r="B22" s="98"/>
      <c r="C22" s="99"/>
      <c r="D22" s="99"/>
      <c r="E22" s="99"/>
      <c r="F22" s="100"/>
    </row>
    <row r="23" spans="2:6" x14ac:dyDescent="0.25">
      <c r="B23" s="98"/>
      <c r="C23" s="99"/>
      <c r="D23" s="99"/>
      <c r="E23" s="99"/>
      <c r="F23" s="100"/>
    </row>
    <row r="24" spans="2:6" x14ac:dyDescent="0.25">
      <c r="B24" s="98"/>
      <c r="C24" s="99"/>
      <c r="D24" s="99"/>
      <c r="E24" s="99"/>
      <c r="F24" s="100"/>
    </row>
    <row r="25" spans="2:6" x14ac:dyDescent="0.25">
      <c r="B25" s="98"/>
      <c r="C25" s="99"/>
      <c r="D25" s="99"/>
      <c r="E25" s="99"/>
      <c r="F25" s="100"/>
    </row>
    <row r="26" spans="2:6" x14ac:dyDescent="0.25">
      <c r="B26" s="98"/>
      <c r="C26" s="99"/>
      <c r="D26" s="99"/>
      <c r="E26" s="99"/>
      <c r="F26" s="100"/>
    </row>
    <row r="27" spans="2:6" x14ac:dyDescent="0.25">
      <c r="B27" s="98"/>
      <c r="C27" s="99"/>
      <c r="D27" s="99"/>
      <c r="E27" s="99"/>
      <c r="F27" s="100"/>
    </row>
    <row r="28" spans="2:6" x14ac:dyDescent="0.25">
      <c r="B28" s="98"/>
      <c r="C28" s="99"/>
      <c r="D28" s="99"/>
      <c r="E28" s="99"/>
      <c r="F28" s="100"/>
    </row>
    <row r="29" spans="2:6" x14ac:dyDescent="0.25">
      <c r="B29" s="98"/>
      <c r="C29" s="99"/>
      <c r="D29" s="99"/>
      <c r="E29" s="99"/>
      <c r="F29" s="100"/>
    </row>
    <row r="30" spans="2:6" x14ac:dyDescent="0.25">
      <c r="B30" s="98"/>
      <c r="C30" s="99"/>
      <c r="D30" s="99"/>
      <c r="E30" s="99"/>
      <c r="F30" s="100"/>
    </row>
    <row r="31" spans="2:6" ht="15.75" thickBot="1" x14ac:dyDescent="0.3">
      <c r="B31" s="101"/>
      <c r="C31" s="102"/>
      <c r="D31" s="102"/>
      <c r="E31" s="102"/>
      <c r="F31" s="103"/>
    </row>
  </sheetData>
  <mergeCells count="9">
    <mergeCell ref="A1:M1"/>
    <mergeCell ref="J2:K2"/>
    <mergeCell ref="L2:M2"/>
    <mergeCell ref="B16:F31"/>
    <mergeCell ref="B2:C2"/>
    <mergeCell ref="D2:E2"/>
    <mergeCell ref="F2:G2"/>
    <mergeCell ref="H2:I2"/>
    <mergeCell ref="D8:I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840A7-DF26-4A8F-A7AE-E3E9B59E859A}">
  <dimension ref="A1:M36"/>
  <sheetViews>
    <sheetView workbookViewId="0">
      <selection activeCell="C11" sqref="C11"/>
    </sheetView>
  </sheetViews>
  <sheetFormatPr defaultRowHeight="15" x14ac:dyDescent="0.25"/>
  <cols>
    <col min="1" max="1" width="29.42578125" customWidth="1"/>
    <col min="2" max="2" width="21.42578125" bestFit="1" customWidth="1"/>
    <col min="3" max="3" width="57.5703125" bestFit="1" customWidth="1"/>
    <col min="4" max="4" width="7" bestFit="1" customWidth="1"/>
    <col min="5" max="5" width="9.28515625" bestFit="1" customWidth="1"/>
    <col min="6" max="6" width="8" bestFit="1" customWidth="1"/>
    <col min="7" max="7" width="7.42578125" bestFit="1" customWidth="1"/>
    <col min="8" max="8" width="10.140625" bestFit="1" customWidth="1"/>
    <col min="9" max="9" width="20" bestFit="1" customWidth="1"/>
    <col min="10" max="10" width="28" bestFit="1" customWidth="1"/>
    <col min="11" max="11" width="13.28515625" customWidth="1"/>
    <col min="13" max="13" width="44.42578125" customWidth="1"/>
  </cols>
  <sheetData>
    <row r="1" spans="1:13" x14ac:dyDescent="0.25">
      <c r="A1" s="109" t="s">
        <v>86</v>
      </c>
      <c r="B1" s="109"/>
      <c r="C1" s="109"/>
      <c r="D1" s="109"/>
      <c r="E1" s="109"/>
      <c r="F1" s="109"/>
      <c r="G1" s="109"/>
      <c r="H1" s="109"/>
      <c r="I1" s="109"/>
      <c r="J1" s="109"/>
      <c r="K1" s="109"/>
    </row>
    <row r="3" spans="1:13" x14ac:dyDescent="0.25">
      <c r="A3" s="74" t="s">
        <v>2</v>
      </c>
      <c r="B3" s="74" t="s">
        <v>3</v>
      </c>
      <c r="C3" s="75" t="s">
        <v>4</v>
      </c>
      <c r="D3" s="74" t="s">
        <v>33</v>
      </c>
      <c r="E3" s="74" t="s">
        <v>34</v>
      </c>
      <c r="F3" s="74" t="s">
        <v>35</v>
      </c>
      <c r="G3" s="74" t="s">
        <v>36</v>
      </c>
      <c r="H3" s="74" t="s">
        <v>37</v>
      </c>
      <c r="I3" s="74" t="s">
        <v>72</v>
      </c>
      <c r="J3" s="74" t="s">
        <v>73</v>
      </c>
      <c r="K3" s="74" t="s">
        <v>76</v>
      </c>
      <c r="M3" s="50" t="s">
        <v>83</v>
      </c>
    </row>
    <row r="4" spans="1:13" ht="45" x14ac:dyDescent="0.25">
      <c r="A4" s="6" t="s">
        <v>5</v>
      </c>
      <c r="B4" s="6" t="s">
        <v>6</v>
      </c>
      <c r="C4" s="7" t="s">
        <v>7</v>
      </c>
      <c r="D4" s="3">
        <v>6</v>
      </c>
      <c r="E4" s="3">
        <v>0</v>
      </c>
      <c r="F4" s="3">
        <v>0</v>
      </c>
      <c r="G4" s="3">
        <v>0</v>
      </c>
      <c r="H4" s="3">
        <v>0</v>
      </c>
      <c r="I4" s="43">
        <v>1</v>
      </c>
      <c r="J4" s="1">
        <f t="shared" ref="J4:J13" si="0">I4*($B$19+$B$20+$B$21)+($B$22+$B$23)</f>
        <v>557</v>
      </c>
      <c r="K4" s="1">
        <f>J4+12*60*60</f>
        <v>43757</v>
      </c>
      <c r="M4" s="48" t="s">
        <v>82</v>
      </c>
    </row>
    <row r="5" spans="1:13" x14ac:dyDescent="0.25">
      <c r="A5" s="6" t="s">
        <v>19</v>
      </c>
      <c r="B5" s="6" t="s">
        <v>20</v>
      </c>
      <c r="C5" s="7" t="s">
        <v>39</v>
      </c>
      <c r="D5" s="3">
        <v>12</v>
      </c>
      <c r="E5" s="3">
        <v>0</v>
      </c>
      <c r="F5" s="3">
        <v>0</v>
      </c>
      <c r="G5" s="3">
        <v>0</v>
      </c>
      <c r="H5" s="3">
        <v>0</v>
      </c>
      <c r="I5" s="43">
        <v>1</v>
      </c>
      <c r="J5" s="1">
        <f t="shared" si="0"/>
        <v>557</v>
      </c>
      <c r="K5" s="1">
        <f t="shared" ref="K5:K13" si="1">K4+J5</f>
        <v>44314</v>
      </c>
    </row>
    <row r="6" spans="1:13" x14ac:dyDescent="0.25">
      <c r="A6" s="6" t="s">
        <v>24</v>
      </c>
      <c r="B6" s="6" t="s">
        <v>25</v>
      </c>
      <c r="C6" s="7" t="s">
        <v>26</v>
      </c>
      <c r="D6" s="4">
        <v>0</v>
      </c>
      <c r="E6" s="4">
        <v>0</v>
      </c>
      <c r="F6" s="4">
        <v>15</v>
      </c>
      <c r="G6" s="4">
        <v>0</v>
      </c>
      <c r="H6" s="4">
        <v>0</v>
      </c>
      <c r="I6" s="43">
        <v>1</v>
      </c>
      <c r="J6" s="1">
        <f t="shared" si="0"/>
        <v>557</v>
      </c>
      <c r="K6" s="1">
        <f t="shared" si="1"/>
        <v>44871</v>
      </c>
    </row>
    <row r="7" spans="1:13" x14ac:dyDescent="0.25">
      <c r="A7" s="8" t="s">
        <v>10</v>
      </c>
      <c r="B7" s="8" t="s">
        <v>11</v>
      </c>
      <c r="C7" s="8" t="s">
        <v>12</v>
      </c>
      <c r="D7" s="3">
        <v>28</v>
      </c>
      <c r="E7" s="3">
        <v>35</v>
      </c>
      <c r="F7" s="3">
        <v>0</v>
      </c>
      <c r="G7" s="3">
        <v>0</v>
      </c>
      <c r="H7" s="3">
        <v>0</v>
      </c>
      <c r="I7" s="43">
        <v>2</v>
      </c>
      <c r="J7" s="1">
        <f t="shared" si="0"/>
        <v>967</v>
      </c>
      <c r="K7" s="1">
        <f t="shared" si="1"/>
        <v>45838</v>
      </c>
    </row>
    <row r="8" spans="1:13" x14ac:dyDescent="0.25">
      <c r="A8" s="8" t="s">
        <v>16</v>
      </c>
      <c r="B8" s="8" t="s">
        <v>17</v>
      </c>
      <c r="C8" s="9" t="s">
        <v>18</v>
      </c>
      <c r="D8" s="3">
        <v>0</v>
      </c>
      <c r="E8" s="3">
        <v>9</v>
      </c>
      <c r="F8" s="3">
        <v>0</v>
      </c>
      <c r="G8" s="3">
        <v>9</v>
      </c>
      <c r="H8" s="3">
        <v>0</v>
      </c>
      <c r="I8" s="43">
        <v>2</v>
      </c>
      <c r="J8" s="1">
        <f t="shared" si="0"/>
        <v>967</v>
      </c>
      <c r="K8" s="1">
        <f t="shared" si="1"/>
        <v>46805</v>
      </c>
    </row>
    <row r="9" spans="1:13" x14ac:dyDescent="0.25">
      <c r="A9" s="8" t="s">
        <v>30</v>
      </c>
      <c r="B9" s="8" t="s">
        <v>31</v>
      </c>
      <c r="C9" s="9" t="s">
        <v>32</v>
      </c>
      <c r="D9" s="4">
        <v>0</v>
      </c>
      <c r="E9" s="4">
        <v>0</v>
      </c>
      <c r="F9" s="4">
        <v>8</v>
      </c>
      <c r="G9" s="4">
        <v>8</v>
      </c>
      <c r="H9" s="4">
        <v>0</v>
      </c>
      <c r="I9" s="43">
        <v>2</v>
      </c>
      <c r="J9" s="1">
        <f t="shared" si="0"/>
        <v>967</v>
      </c>
      <c r="K9" s="1">
        <f t="shared" si="1"/>
        <v>47772</v>
      </c>
    </row>
    <row r="10" spans="1:13" x14ac:dyDescent="0.25">
      <c r="A10" s="8" t="s">
        <v>21</v>
      </c>
      <c r="B10" s="8" t="s">
        <v>22</v>
      </c>
      <c r="C10" s="9" t="s">
        <v>23</v>
      </c>
      <c r="D10" s="4">
        <v>8</v>
      </c>
      <c r="E10" s="4">
        <v>0</v>
      </c>
      <c r="F10" s="4">
        <v>11</v>
      </c>
      <c r="G10" s="4">
        <v>12</v>
      </c>
      <c r="H10" s="4">
        <v>0</v>
      </c>
      <c r="I10" s="43">
        <v>3</v>
      </c>
      <c r="J10" s="1">
        <f t="shared" si="0"/>
        <v>1377</v>
      </c>
      <c r="K10" s="1">
        <f t="shared" si="1"/>
        <v>49149</v>
      </c>
    </row>
    <row r="11" spans="1:13" x14ac:dyDescent="0.25">
      <c r="A11" s="8" t="s">
        <v>8</v>
      </c>
      <c r="B11" s="8" t="s">
        <v>9</v>
      </c>
      <c r="C11" s="8" t="s">
        <v>38</v>
      </c>
      <c r="D11" s="3">
        <v>8</v>
      </c>
      <c r="E11" s="3">
        <v>7</v>
      </c>
      <c r="F11" s="3">
        <v>6</v>
      </c>
      <c r="G11" s="3">
        <v>4</v>
      </c>
      <c r="H11" s="3">
        <v>4</v>
      </c>
      <c r="I11" s="43">
        <v>5</v>
      </c>
      <c r="J11" s="1">
        <f t="shared" si="0"/>
        <v>2197</v>
      </c>
      <c r="K11" s="1">
        <f t="shared" si="1"/>
        <v>51346</v>
      </c>
    </row>
    <row r="12" spans="1:13" x14ac:dyDescent="0.25">
      <c r="A12" s="55" t="s">
        <v>27</v>
      </c>
      <c r="B12" s="8" t="s">
        <v>28</v>
      </c>
      <c r="C12" s="9" t="s">
        <v>29</v>
      </c>
      <c r="D12" s="4">
        <v>9</v>
      </c>
      <c r="E12" s="4">
        <v>0</v>
      </c>
      <c r="F12" s="4">
        <v>0</v>
      </c>
      <c r="G12" s="5">
        <v>0</v>
      </c>
      <c r="H12" s="30">
        <v>8</v>
      </c>
      <c r="I12" s="43">
        <v>2</v>
      </c>
      <c r="J12" s="1">
        <f t="shared" si="0"/>
        <v>967</v>
      </c>
      <c r="K12" s="1">
        <f t="shared" si="1"/>
        <v>52313</v>
      </c>
    </row>
    <row r="13" spans="1:13" ht="15.75" thickBot="1" x14ac:dyDescent="0.3">
      <c r="A13" s="54" t="s">
        <v>13</v>
      </c>
      <c r="B13" s="6" t="s">
        <v>14</v>
      </c>
      <c r="C13" s="7" t="s">
        <v>15</v>
      </c>
      <c r="D13" s="3">
        <v>0</v>
      </c>
      <c r="E13" s="3">
        <v>0</v>
      </c>
      <c r="F13" s="3">
        <v>0</v>
      </c>
      <c r="G13" s="29">
        <v>32</v>
      </c>
      <c r="H13" s="3">
        <v>0</v>
      </c>
      <c r="I13" s="43">
        <v>1</v>
      </c>
      <c r="J13" s="1">
        <f t="shared" si="0"/>
        <v>557</v>
      </c>
      <c r="K13" s="1">
        <f t="shared" si="1"/>
        <v>52870</v>
      </c>
    </row>
    <row r="14" spans="1:13" ht="15.75" thickBot="1" x14ac:dyDescent="0.3">
      <c r="A14" s="1"/>
      <c r="B14" s="1"/>
      <c r="C14" s="20" t="s">
        <v>45</v>
      </c>
      <c r="D14" s="1">
        <f>SUM(D4:D13)</f>
        <v>71</v>
      </c>
      <c r="E14" s="1">
        <f t="shared" ref="E14:H14" si="2">SUM(E4:E13)</f>
        <v>51</v>
      </c>
      <c r="F14" s="1">
        <f t="shared" si="2"/>
        <v>40</v>
      </c>
      <c r="G14" s="1">
        <f t="shared" si="2"/>
        <v>65</v>
      </c>
      <c r="H14" s="1">
        <f t="shared" si="2"/>
        <v>12</v>
      </c>
      <c r="I14" s="1">
        <f>SUM(I4:I13)</f>
        <v>20</v>
      </c>
      <c r="J14" s="1">
        <f>SUM(J4:J13)</f>
        <v>9670</v>
      </c>
      <c r="K14" s="44">
        <f>SUM(K4:K13)</f>
        <v>479035</v>
      </c>
      <c r="L14" s="42" t="s">
        <v>74</v>
      </c>
    </row>
    <row r="15" spans="1:13" x14ac:dyDescent="0.25">
      <c r="J15" s="1" t="s">
        <v>77</v>
      </c>
      <c r="K15" s="44">
        <f>AVERAGE(K4:K13)</f>
        <v>47903.5</v>
      </c>
    </row>
    <row r="16" spans="1:13" ht="15.75" thickBot="1" x14ac:dyDescent="0.3">
      <c r="J16" s="1" t="s">
        <v>78</v>
      </c>
      <c r="K16" s="1">
        <f>K15/3600</f>
        <v>13.306527777777777</v>
      </c>
    </row>
    <row r="17" spans="1:8" ht="15.75" thickBot="1" x14ac:dyDescent="0.3">
      <c r="A17" s="37"/>
      <c r="B17" s="38" t="s">
        <v>52</v>
      </c>
      <c r="C17" s="34" t="s">
        <v>50</v>
      </c>
      <c r="D17" s="35" t="s">
        <v>40</v>
      </c>
      <c r="E17" s="35" t="s">
        <v>41</v>
      </c>
      <c r="F17" s="35" t="s">
        <v>42</v>
      </c>
      <c r="G17" s="35" t="s">
        <v>43</v>
      </c>
      <c r="H17" s="36" t="s">
        <v>44</v>
      </c>
    </row>
    <row r="18" spans="1:8" ht="15.75" thickBot="1" x14ac:dyDescent="0.3">
      <c r="A18" s="39" t="s">
        <v>53</v>
      </c>
      <c r="B18" s="40" t="s">
        <v>54</v>
      </c>
      <c r="C18" s="10" t="s">
        <v>46</v>
      </c>
      <c r="D18" s="18">
        <v>91</v>
      </c>
      <c r="E18" s="18">
        <v>85</v>
      </c>
      <c r="F18" s="18">
        <v>40</v>
      </c>
      <c r="G18" s="18">
        <v>34</v>
      </c>
      <c r="H18" s="19">
        <v>5</v>
      </c>
    </row>
    <row r="19" spans="1:8" x14ac:dyDescent="0.25">
      <c r="A19" s="22" t="s">
        <v>55</v>
      </c>
      <c r="B19" s="23">
        <v>120</v>
      </c>
      <c r="C19" s="10" t="s">
        <v>47</v>
      </c>
      <c r="D19" s="16">
        <v>71</v>
      </c>
      <c r="E19" s="16">
        <v>51</v>
      </c>
      <c r="F19" s="16">
        <v>40</v>
      </c>
      <c r="G19" s="16">
        <v>65</v>
      </c>
      <c r="H19" s="17">
        <v>12</v>
      </c>
    </row>
    <row r="20" spans="1:8" x14ac:dyDescent="0.25">
      <c r="A20" s="24" t="s">
        <v>56</v>
      </c>
      <c r="B20" s="25">
        <v>145</v>
      </c>
      <c r="C20" s="10" t="s">
        <v>48</v>
      </c>
      <c r="D20" s="14">
        <f>D18-D19</f>
        <v>20</v>
      </c>
      <c r="E20" s="14">
        <f t="shared" ref="E20:F20" si="3">E18-E19</f>
        <v>34</v>
      </c>
      <c r="F20" s="14">
        <f t="shared" si="3"/>
        <v>0</v>
      </c>
      <c r="G20" s="14">
        <v>0</v>
      </c>
      <c r="H20" s="15">
        <v>0</v>
      </c>
    </row>
    <row r="21" spans="1:8" ht="15.75" thickBot="1" x14ac:dyDescent="0.3">
      <c r="A21" s="24" t="s">
        <v>57</v>
      </c>
      <c r="B21" s="25">
        <v>145</v>
      </c>
      <c r="C21" s="11" t="s">
        <v>49</v>
      </c>
      <c r="D21" s="12">
        <v>0</v>
      </c>
      <c r="E21" s="12">
        <v>0</v>
      </c>
      <c r="F21" s="12">
        <v>0</v>
      </c>
      <c r="G21" s="12">
        <f>G19-G18</f>
        <v>31</v>
      </c>
      <c r="H21" s="13">
        <f>H19-H18</f>
        <v>7</v>
      </c>
    </row>
    <row r="22" spans="1:8" x14ac:dyDescent="0.25">
      <c r="A22" s="24" t="s">
        <v>58</v>
      </c>
      <c r="B22" s="25">
        <v>140</v>
      </c>
    </row>
    <row r="23" spans="1:8" ht="15.75" thickBot="1" x14ac:dyDescent="0.3">
      <c r="A23" s="27" t="s">
        <v>59</v>
      </c>
      <c r="B23" s="26">
        <v>7</v>
      </c>
    </row>
    <row r="24" spans="1:8" ht="15.75" thickBot="1" x14ac:dyDescent="0.3">
      <c r="A24" s="32" t="s">
        <v>74</v>
      </c>
      <c r="B24" s="33">
        <f>SUM(B19:B23)</f>
        <v>557</v>
      </c>
    </row>
    <row r="26" spans="1:8" x14ac:dyDescent="0.25">
      <c r="B26" s="107" t="s">
        <v>75</v>
      </c>
      <c r="C26" s="108"/>
      <c r="D26" s="108"/>
    </row>
    <row r="27" spans="1:8" x14ac:dyDescent="0.25">
      <c r="B27" s="108"/>
      <c r="C27" s="108"/>
      <c r="D27" s="108"/>
    </row>
    <row r="28" spans="1:8" x14ac:dyDescent="0.25">
      <c r="B28" s="108"/>
      <c r="C28" s="108"/>
      <c r="D28" s="108"/>
    </row>
    <row r="29" spans="1:8" x14ac:dyDescent="0.25">
      <c r="B29" s="108"/>
      <c r="C29" s="108"/>
      <c r="D29" s="108"/>
    </row>
    <row r="30" spans="1:8" x14ac:dyDescent="0.25">
      <c r="B30" s="108"/>
      <c r="C30" s="108"/>
      <c r="D30" s="108"/>
    </row>
    <row r="31" spans="1:8" x14ac:dyDescent="0.25">
      <c r="B31" s="108"/>
      <c r="C31" s="108"/>
      <c r="D31" s="108"/>
    </row>
    <row r="32" spans="1:8" x14ac:dyDescent="0.25">
      <c r="B32" s="108"/>
      <c r="C32" s="108"/>
      <c r="D32" s="108"/>
    </row>
    <row r="33" spans="2:4" x14ac:dyDescent="0.25">
      <c r="B33" s="108"/>
      <c r="C33" s="108"/>
      <c r="D33" s="108"/>
    </row>
    <row r="34" spans="2:4" x14ac:dyDescent="0.25">
      <c r="B34" s="108"/>
      <c r="C34" s="108"/>
      <c r="D34" s="108"/>
    </row>
    <row r="35" spans="2:4" x14ac:dyDescent="0.25">
      <c r="B35" s="108"/>
      <c r="C35" s="108"/>
      <c r="D35" s="108"/>
    </row>
    <row r="36" spans="2:4" x14ac:dyDescent="0.25">
      <c r="B36" s="108"/>
      <c r="C36" s="108"/>
      <c r="D36" s="108"/>
    </row>
  </sheetData>
  <sortState xmlns:xlrd2="http://schemas.microsoft.com/office/spreadsheetml/2017/richdata2" ref="A4:K14">
    <sortCondition ref="J4"/>
  </sortState>
  <mergeCells count="2">
    <mergeCell ref="B26:D36"/>
    <mergeCell ref="A1:K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85593-4339-446F-9CC7-87082AAEBB38}">
  <dimension ref="A1:M44"/>
  <sheetViews>
    <sheetView tabSelected="1" topLeftCell="D24" workbookViewId="0">
      <selection activeCell="M35" sqref="M35"/>
    </sheetView>
  </sheetViews>
  <sheetFormatPr defaultRowHeight="15" x14ac:dyDescent="0.25"/>
  <cols>
    <col min="1" max="1" width="35.5703125" customWidth="1"/>
    <col min="2" max="2" width="21.42578125" bestFit="1" customWidth="1"/>
    <col min="3" max="3" width="57.5703125" bestFit="1" customWidth="1"/>
    <col min="4" max="4" width="7" bestFit="1" customWidth="1"/>
    <col min="5" max="5" width="9.28515625" bestFit="1" customWidth="1"/>
    <col min="6" max="6" width="8" bestFit="1" customWidth="1"/>
    <col min="7" max="7" width="9.85546875" bestFit="1" customWidth="1"/>
    <col min="8" max="8" width="10.140625" bestFit="1" customWidth="1"/>
    <col min="9" max="9" width="20" bestFit="1" customWidth="1"/>
    <col min="10" max="10" width="23.42578125" bestFit="1" customWidth="1"/>
    <col min="11" max="11" width="12.85546875" bestFit="1" customWidth="1"/>
    <col min="13" max="13" width="53.5703125" customWidth="1"/>
  </cols>
  <sheetData>
    <row r="1" spans="1:13" x14ac:dyDescent="0.25">
      <c r="B1" s="112" t="s">
        <v>87</v>
      </c>
      <c r="C1" s="112"/>
      <c r="D1" s="112"/>
      <c r="E1" s="112"/>
      <c r="F1" s="112"/>
      <c r="G1" s="112"/>
      <c r="H1" s="112"/>
      <c r="I1" s="112"/>
      <c r="J1" s="112"/>
      <c r="K1" s="112"/>
    </row>
    <row r="2" spans="1:13" x14ac:dyDescent="0.25">
      <c r="A2" s="77" t="s">
        <v>2</v>
      </c>
      <c r="B2" s="74" t="s">
        <v>3</v>
      </c>
      <c r="C2" s="75" t="s">
        <v>4</v>
      </c>
      <c r="D2" s="74" t="s">
        <v>33</v>
      </c>
      <c r="E2" s="74" t="s">
        <v>34</v>
      </c>
      <c r="F2" s="74" t="s">
        <v>35</v>
      </c>
      <c r="G2" s="74" t="s">
        <v>36</v>
      </c>
      <c r="H2" s="74" t="s">
        <v>37</v>
      </c>
      <c r="I2" s="74" t="s">
        <v>72</v>
      </c>
      <c r="J2" s="74" t="s">
        <v>73</v>
      </c>
      <c r="K2" s="74" t="s">
        <v>76</v>
      </c>
    </row>
    <row r="3" spans="1:13" ht="45" x14ac:dyDescent="0.25">
      <c r="A3" s="54" t="s">
        <v>5</v>
      </c>
      <c r="B3" s="6" t="s">
        <v>6</v>
      </c>
      <c r="C3" s="7" t="s">
        <v>7</v>
      </c>
      <c r="D3" s="3">
        <v>6</v>
      </c>
      <c r="E3" s="3">
        <v>0</v>
      </c>
      <c r="F3" s="3">
        <v>0</v>
      </c>
      <c r="G3" s="3">
        <v>0</v>
      </c>
      <c r="H3" s="3">
        <v>0</v>
      </c>
      <c r="I3" s="43">
        <v>1</v>
      </c>
      <c r="J3" s="1">
        <f>I3*($B$18+$B$19+$B$20)+($B$21+$B$22)</f>
        <v>557</v>
      </c>
      <c r="K3" s="1">
        <f>J3+(12*60*60)</f>
        <v>43757</v>
      </c>
      <c r="M3" s="57" t="s">
        <v>88</v>
      </c>
    </row>
    <row r="4" spans="1:13" x14ac:dyDescent="0.25">
      <c r="A4" s="55" t="s">
        <v>8</v>
      </c>
      <c r="B4" s="8" t="s">
        <v>9</v>
      </c>
      <c r="C4" s="8" t="s">
        <v>38</v>
      </c>
      <c r="D4" s="3">
        <v>8</v>
      </c>
      <c r="E4" s="3">
        <v>7</v>
      </c>
      <c r="F4" s="3">
        <v>6</v>
      </c>
      <c r="G4" s="3">
        <v>4</v>
      </c>
      <c r="H4" s="47">
        <v>4</v>
      </c>
      <c r="I4" s="43">
        <v>5</v>
      </c>
      <c r="J4" s="1">
        <f t="shared" ref="J4:J10" si="0">I4*($B$18+$B$19+$B$20)+($B$21+$B$22)</f>
        <v>2197</v>
      </c>
      <c r="K4" s="1">
        <f t="shared" ref="K4:K12" si="1">K3+J4</f>
        <v>45954</v>
      </c>
    </row>
    <row r="5" spans="1:13" x14ac:dyDescent="0.25">
      <c r="A5" s="55" t="s">
        <v>10</v>
      </c>
      <c r="B5" s="8" t="s">
        <v>11</v>
      </c>
      <c r="C5" s="8" t="s">
        <v>12</v>
      </c>
      <c r="D5" s="3">
        <v>28</v>
      </c>
      <c r="E5" s="3">
        <v>35</v>
      </c>
      <c r="F5" s="3">
        <v>0</v>
      </c>
      <c r="G5" s="3">
        <v>0</v>
      </c>
      <c r="H5" s="3">
        <v>0</v>
      </c>
      <c r="I5" s="43">
        <v>2</v>
      </c>
      <c r="J5" s="1">
        <f t="shared" si="0"/>
        <v>967</v>
      </c>
      <c r="K5" s="1">
        <f t="shared" si="1"/>
        <v>46921</v>
      </c>
    </row>
    <row r="6" spans="1:13" x14ac:dyDescent="0.25">
      <c r="A6" s="54" t="s">
        <v>13</v>
      </c>
      <c r="B6" s="6" t="s">
        <v>14</v>
      </c>
      <c r="C6" s="7" t="s">
        <v>15</v>
      </c>
      <c r="D6" s="3">
        <v>0</v>
      </c>
      <c r="E6" s="3">
        <v>0</v>
      </c>
      <c r="F6" s="3">
        <v>0</v>
      </c>
      <c r="G6" s="45">
        <v>32</v>
      </c>
      <c r="H6" s="3">
        <v>0</v>
      </c>
      <c r="I6" s="43">
        <v>1</v>
      </c>
      <c r="J6" s="1">
        <f>(I6*($B$18+$B$19+$B$20)+($B$21+$B$22))+7200</f>
        <v>7757</v>
      </c>
      <c r="K6" s="1">
        <f t="shared" si="1"/>
        <v>54678</v>
      </c>
    </row>
    <row r="7" spans="1:13" x14ac:dyDescent="0.25">
      <c r="A7" s="55" t="s">
        <v>16</v>
      </c>
      <c r="B7" s="8" t="s">
        <v>17</v>
      </c>
      <c r="C7" s="9" t="s">
        <v>18</v>
      </c>
      <c r="D7" s="3">
        <v>0</v>
      </c>
      <c r="E7" s="3">
        <v>9</v>
      </c>
      <c r="F7" s="3">
        <v>0</v>
      </c>
      <c r="G7" s="45">
        <v>9</v>
      </c>
      <c r="H7" s="3">
        <v>0</v>
      </c>
      <c r="I7" s="43">
        <v>2</v>
      </c>
      <c r="J7" s="1">
        <f>(I7*($B$18+$B$19+$B$20)+($B$21+$B$22))+7200</f>
        <v>8167</v>
      </c>
      <c r="K7" s="1">
        <f t="shared" si="1"/>
        <v>62845</v>
      </c>
    </row>
    <row r="8" spans="1:13" x14ac:dyDescent="0.25">
      <c r="A8" s="54" t="s">
        <v>19</v>
      </c>
      <c r="B8" s="6" t="s">
        <v>20</v>
      </c>
      <c r="C8" s="7" t="s">
        <v>39</v>
      </c>
      <c r="D8" s="3">
        <v>12</v>
      </c>
      <c r="E8" s="3">
        <v>0</v>
      </c>
      <c r="F8" s="3">
        <v>0</v>
      </c>
      <c r="G8" s="3">
        <v>0</v>
      </c>
      <c r="H8" s="3">
        <v>0</v>
      </c>
      <c r="I8" s="43">
        <v>1</v>
      </c>
      <c r="J8" s="1">
        <f t="shared" si="0"/>
        <v>557</v>
      </c>
      <c r="K8" s="1">
        <f t="shared" si="1"/>
        <v>63402</v>
      </c>
    </row>
    <row r="9" spans="1:13" x14ac:dyDescent="0.25">
      <c r="A9" s="55" t="s">
        <v>21</v>
      </c>
      <c r="B9" s="8" t="s">
        <v>22</v>
      </c>
      <c r="C9" s="9" t="s">
        <v>23</v>
      </c>
      <c r="D9" s="4">
        <v>8</v>
      </c>
      <c r="E9" s="4">
        <v>0</v>
      </c>
      <c r="F9" s="4">
        <v>11</v>
      </c>
      <c r="G9" s="46">
        <v>12</v>
      </c>
      <c r="H9" s="4">
        <v>0</v>
      </c>
      <c r="I9" s="43">
        <v>3</v>
      </c>
      <c r="J9" s="1">
        <f>(I9*($B$18+$B$19+$B$20)+($B$21+$B$22))+7200</f>
        <v>8577</v>
      </c>
      <c r="K9" s="1">
        <f t="shared" si="1"/>
        <v>71979</v>
      </c>
    </row>
    <row r="10" spans="1:13" x14ac:dyDescent="0.25">
      <c r="A10" s="54" t="s">
        <v>24</v>
      </c>
      <c r="B10" s="6" t="s">
        <v>25</v>
      </c>
      <c r="C10" s="7" t="s">
        <v>26</v>
      </c>
      <c r="D10" s="4">
        <v>0</v>
      </c>
      <c r="E10" s="4">
        <v>0</v>
      </c>
      <c r="F10" s="4">
        <v>15</v>
      </c>
      <c r="G10" s="4">
        <v>0</v>
      </c>
      <c r="H10" s="4">
        <v>0</v>
      </c>
      <c r="I10" s="43">
        <v>1</v>
      </c>
      <c r="J10" s="1">
        <f t="shared" si="0"/>
        <v>557</v>
      </c>
      <c r="K10" s="1">
        <f t="shared" si="1"/>
        <v>72536</v>
      </c>
    </row>
    <row r="11" spans="1:13" x14ac:dyDescent="0.25">
      <c r="A11" s="55" t="s">
        <v>27</v>
      </c>
      <c r="B11" s="8" t="s">
        <v>28</v>
      </c>
      <c r="C11" s="9" t="s">
        <v>29</v>
      </c>
      <c r="D11" s="4">
        <v>9</v>
      </c>
      <c r="E11" s="4">
        <v>0</v>
      </c>
      <c r="F11" s="4">
        <v>0</v>
      </c>
      <c r="G11" s="5">
        <v>0</v>
      </c>
      <c r="H11" s="46">
        <v>8</v>
      </c>
      <c r="I11" s="43">
        <v>2</v>
      </c>
      <c r="J11" s="1">
        <f>(I11*($B$18+$B$19+$B$20)+($B$21+$B$22))+7200</f>
        <v>8167</v>
      </c>
      <c r="K11" s="1">
        <f t="shared" si="1"/>
        <v>80703</v>
      </c>
    </row>
    <row r="12" spans="1:13" x14ac:dyDescent="0.25">
      <c r="A12" s="55" t="s">
        <v>30</v>
      </c>
      <c r="B12" s="8" t="s">
        <v>31</v>
      </c>
      <c r="C12" s="9" t="s">
        <v>32</v>
      </c>
      <c r="D12" s="4">
        <v>0</v>
      </c>
      <c r="E12" s="4">
        <v>0</v>
      </c>
      <c r="F12" s="4">
        <v>8</v>
      </c>
      <c r="G12" s="46">
        <v>8</v>
      </c>
      <c r="H12" s="4">
        <v>0</v>
      </c>
      <c r="I12" s="43">
        <v>2</v>
      </c>
      <c r="J12" s="1">
        <f>(I12*($B$18+$B$19+$B$20)+($B$21+$B$22))+7200</f>
        <v>8167</v>
      </c>
      <c r="K12" s="1">
        <f t="shared" si="1"/>
        <v>88870</v>
      </c>
    </row>
    <row r="13" spans="1:13" x14ac:dyDescent="0.25">
      <c r="B13" s="1"/>
      <c r="C13" s="20" t="s">
        <v>45</v>
      </c>
      <c r="D13" s="1">
        <f>SUM(D3:D12)</f>
        <v>71</v>
      </c>
      <c r="E13" s="1">
        <f t="shared" ref="E13:H13" si="2">SUM(E3:E12)</f>
        <v>51</v>
      </c>
      <c r="F13" s="1">
        <f t="shared" si="2"/>
        <v>40</v>
      </c>
      <c r="G13" s="1">
        <f t="shared" si="2"/>
        <v>65</v>
      </c>
      <c r="H13" s="1">
        <f t="shared" si="2"/>
        <v>12</v>
      </c>
      <c r="I13" s="44">
        <f>SUM(I3:I12)</f>
        <v>20</v>
      </c>
      <c r="J13" s="44">
        <f>SUM(J3:J12)</f>
        <v>45670</v>
      </c>
      <c r="K13" s="44">
        <f>SUM(K3:K12)</f>
        <v>631645</v>
      </c>
    </row>
    <row r="14" spans="1:13" x14ac:dyDescent="0.25">
      <c r="C14" s="50"/>
      <c r="J14" s="56" t="s">
        <v>79</v>
      </c>
      <c r="K14" s="56">
        <f>AVERAGE(K3:K12)</f>
        <v>63164.5</v>
      </c>
    </row>
    <row r="15" spans="1:13" ht="15.75" thickBot="1" x14ac:dyDescent="0.3">
      <c r="J15" s="18" t="s">
        <v>80</v>
      </c>
      <c r="K15" s="18">
        <f>K14/3600</f>
        <v>17.545694444444443</v>
      </c>
    </row>
    <row r="16" spans="1:13" ht="15.75" thickBot="1" x14ac:dyDescent="0.3">
      <c r="A16" s="37"/>
      <c r="B16" s="38" t="s">
        <v>52</v>
      </c>
      <c r="C16" s="34" t="s">
        <v>50</v>
      </c>
      <c r="D16" s="35" t="s">
        <v>40</v>
      </c>
      <c r="E16" s="35" t="s">
        <v>41</v>
      </c>
      <c r="F16" s="35" t="s">
        <v>42</v>
      </c>
      <c r="G16" s="35" t="s">
        <v>43</v>
      </c>
      <c r="H16" s="36" t="s">
        <v>44</v>
      </c>
    </row>
    <row r="17" spans="1:12" ht="15.75" thickBot="1" x14ac:dyDescent="0.3">
      <c r="A17" s="39" t="s">
        <v>53</v>
      </c>
      <c r="B17" s="40" t="s">
        <v>54</v>
      </c>
      <c r="C17" s="10" t="s">
        <v>46</v>
      </c>
      <c r="D17" s="18">
        <v>91</v>
      </c>
      <c r="E17" s="18">
        <v>85</v>
      </c>
      <c r="F17" s="18">
        <v>40</v>
      </c>
      <c r="G17" s="18">
        <v>34</v>
      </c>
      <c r="H17" s="19">
        <v>5</v>
      </c>
    </row>
    <row r="18" spans="1:12" x14ac:dyDescent="0.25">
      <c r="A18" s="22" t="s">
        <v>55</v>
      </c>
      <c r="B18" s="23">
        <v>120</v>
      </c>
      <c r="C18" s="10" t="s">
        <v>47</v>
      </c>
      <c r="D18" s="16">
        <v>71</v>
      </c>
      <c r="E18" s="16">
        <v>51</v>
      </c>
      <c r="F18" s="16">
        <v>40</v>
      </c>
      <c r="G18" s="16">
        <v>65</v>
      </c>
      <c r="H18" s="17">
        <v>12</v>
      </c>
    </row>
    <row r="19" spans="1:12" x14ac:dyDescent="0.25">
      <c r="A19" s="24" t="s">
        <v>56</v>
      </c>
      <c r="B19" s="25">
        <v>145</v>
      </c>
      <c r="C19" s="10" t="s">
        <v>48</v>
      </c>
      <c r="D19" s="14">
        <f>D17-D18</f>
        <v>20</v>
      </c>
      <c r="E19" s="14">
        <f t="shared" ref="E19" si="3">E17-E18</f>
        <v>34</v>
      </c>
      <c r="F19" s="14" t="s">
        <v>81</v>
      </c>
      <c r="G19" s="14">
        <v>0</v>
      </c>
      <c r="H19" s="15">
        <v>0</v>
      </c>
    </row>
    <row r="20" spans="1:12" ht="15.75" thickBot="1" x14ac:dyDescent="0.3">
      <c r="A20" s="24" t="s">
        <v>57</v>
      </c>
      <c r="B20" s="25">
        <v>145</v>
      </c>
      <c r="C20" s="11" t="s">
        <v>49</v>
      </c>
      <c r="D20" s="12">
        <v>0</v>
      </c>
      <c r="E20" s="12">
        <v>0</v>
      </c>
      <c r="F20" s="12">
        <v>0</v>
      </c>
      <c r="G20" s="12">
        <f>G18-G17</f>
        <v>31</v>
      </c>
      <c r="H20" s="13">
        <f>H18-H17</f>
        <v>7</v>
      </c>
    </row>
    <row r="21" spans="1:12" x14ac:dyDescent="0.25">
      <c r="A21" s="24" t="s">
        <v>58</v>
      </c>
      <c r="B21" s="25">
        <v>140</v>
      </c>
    </row>
    <row r="22" spans="1:12" ht="15.75" thickBot="1" x14ac:dyDescent="0.3">
      <c r="A22" s="27" t="s">
        <v>59</v>
      </c>
      <c r="B22" s="26">
        <v>7</v>
      </c>
    </row>
    <row r="23" spans="1:12" ht="15.75" thickBot="1" x14ac:dyDescent="0.3">
      <c r="A23" s="32" t="s">
        <v>74</v>
      </c>
      <c r="B23" s="33">
        <f>SUM(B18:B22)</f>
        <v>557</v>
      </c>
    </row>
    <row r="24" spans="1:12" x14ac:dyDescent="0.25">
      <c r="G24" s="113" t="s">
        <v>89</v>
      </c>
      <c r="H24" s="114"/>
      <c r="I24" s="114"/>
      <c r="J24" s="114" t="s">
        <v>90</v>
      </c>
      <c r="K24" s="114"/>
      <c r="L24" s="115"/>
    </row>
    <row r="25" spans="1:12" ht="15" customHeight="1" x14ac:dyDescent="0.25">
      <c r="G25" s="116" t="s">
        <v>91</v>
      </c>
      <c r="H25" s="117"/>
      <c r="I25" s="117"/>
      <c r="J25" s="117" t="s">
        <v>92</v>
      </c>
      <c r="K25" s="117"/>
      <c r="L25" s="120"/>
    </row>
    <row r="26" spans="1:12" x14ac:dyDescent="0.25">
      <c r="G26" s="116"/>
      <c r="H26" s="117"/>
      <c r="I26" s="117"/>
      <c r="J26" s="117"/>
      <c r="K26" s="117"/>
      <c r="L26" s="120"/>
    </row>
    <row r="27" spans="1:12" x14ac:dyDescent="0.25">
      <c r="G27" s="116"/>
      <c r="H27" s="117"/>
      <c r="I27" s="117"/>
      <c r="J27" s="117"/>
      <c r="K27" s="117"/>
      <c r="L27" s="120"/>
    </row>
    <row r="28" spans="1:12" x14ac:dyDescent="0.25">
      <c r="G28" s="116"/>
      <c r="H28" s="117"/>
      <c r="I28" s="117"/>
      <c r="J28" s="117"/>
      <c r="K28" s="117"/>
      <c r="L28" s="120"/>
    </row>
    <row r="29" spans="1:12" x14ac:dyDescent="0.25">
      <c r="G29" s="116"/>
      <c r="H29" s="117"/>
      <c r="I29" s="117"/>
      <c r="J29" s="117"/>
      <c r="K29" s="117"/>
      <c r="L29" s="120"/>
    </row>
    <row r="30" spans="1:12" x14ac:dyDescent="0.25">
      <c r="G30" s="116"/>
      <c r="H30" s="117"/>
      <c r="I30" s="117"/>
      <c r="J30" s="117"/>
      <c r="K30" s="117"/>
      <c r="L30" s="120"/>
    </row>
    <row r="31" spans="1:12" x14ac:dyDescent="0.25">
      <c r="G31" s="116"/>
      <c r="H31" s="117"/>
      <c r="I31" s="117"/>
      <c r="J31" s="117"/>
      <c r="K31" s="117"/>
      <c r="L31" s="120"/>
    </row>
    <row r="32" spans="1:12" x14ac:dyDescent="0.25">
      <c r="G32" s="116"/>
      <c r="H32" s="117"/>
      <c r="I32" s="117"/>
      <c r="J32" s="117"/>
      <c r="K32" s="117"/>
      <c r="L32" s="120"/>
    </row>
    <row r="33" spans="7:12" x14ac:dyDescent="0.25">
      <c r="G33" s="116"/>
      <c r="H33" s="117"/>
      <c r="I33" s="117"/>
      <c r="J33" s="117"/>
      <c r="K33" s="117"/>
      <c r="L33" s="120"/>
    </row>
    <row r="34" spans="7:12" x14ac:dyDescent="0.25">
      <c r="G34" s="116"/>
      <c r="H34" s="117"/>
      <c r="I34" s="117"/>
      <c r="J34" s="117"/>
      <c r="K34" s="117"/>
      <c r="L34" s="120"/>
    </row>
    <row r="35" spans="7:12" ht="36.75" customHeight="1" x14ac:dyDescent="0.25">
      <c r="G35" s="116"/>
      <c r="H35" s="117"/>
      <c r="I35" s="117"/>
      <c r="J35" s="117"/>
      <c r="K35" s="117"/>
      <c r="L35" s="120"/>
    </row>
    <row r="36" spans="7:12" x14ac:dyDescent="0.25">
      <c r="G36" s="116"/>
      <c r="H36" s="117"/>
      <c r="I36" s="117"/>
      <c r="J36" s="117"/>
      <c r="K36" s="117"/>
      <c r="L36" s="120"/>
    </row>
    <row r="37" spans="7:12" x14ac:dyDescent="0.25">
      <c r="G37" s="116"/>
      <c r="H37" s="117"/>
      <c r="I37" s="117"/>
      <c r="J37" s="117"/>
      <c r="K37" s="117"/>
      <c r="L37" s="120"/>
    </row>
    <row r="38" spans="7:12" ht="15.75" thickBot="1" x14ac:dyDescent="0.3">
      <c r="G38" s="118"/>
      <c r="H38" s="119"/>
      <c r="I38" s="119"/>
      <c r="J38" s="119"/>
      <c r="K38" s="119"/>
      <c r="L38" s="121"/>
    </row>
    <row r="39" spans="7:12" ht="15" customHeight="1" x14ac:dyDescent="0.25">
      <c r="G39" s="124" t="s">
        <v>93</v>
      </c>
      <c r="H39" s="110"/>
      <c r="I39" s="110"/>
      <c r="J39" s="110"/>
      <c r="K39" s="110"/>
      <c r="L39" s="141"/>
    </row>
    <row r="40" spans="7:12" x14ac:dyDescent="0.25">
      <c r="G40" s="136"/>
      <c r="H40" s="111"/>
      <c r="I40" s="111"/>
      <c r="J40" s="111"/>
      <c r="K40" s="111"/>
      <c r="L40" s="137"/>
    </row>
    <row r="41" spans="7:12" x14ac:dyDescent="0.25">
      <c r="G41" s="136"/>
      <c r="H41" s="111"/>
      <c r="I41" s="111"/>
      <c r="J41" s="111"/>
      <c r="K41" s="111"/>
      <c r="L41" s="137"/>
    </row>
    <row r="42" spans="7:12" x14ac:dyDescent="0.25">
      <c r="G42" s="136"/>
      <c r="H42" s="111"/>
      <c r="I42" s="111"/>
      <c r="J42" s="111"/>
      <c r="K42" s="111"/>
      <c r="L42" s="137"/>
    </row>
    <row r="43" spans="7:12" x14ac:dyDescent="0.25">
      <c r="G43" s="136"/>
      <c r="H43" s="111"/>
      <c r="I43" s="111"/>
      <c r="J43" s="111"/>
      <c r="K43" s="111"/>
      <c r="L43" s="137"/>
    </row>
    <row r="44" spans="7:12" ht="15.75" thickBot="1" x14ac:dyDescent="0.3">
      <c r="G44" s="138"/>
      <c r="H44" s="139"/>
      <c r="I44" s="139"/>
      <c r="J44" s="139"/>
      <c r="K44" s="139"/>
      <c r="L44" s="140"/>
    </row>
  </sheetData>
  <mergeCells count="6">
    <mergeCell ref="G39:L44"/>
    <mergeCell ref="B1:K1"/>
    <mergeCell ref="G24:I24"/>
    <mergeCell ref="J24:L24"/>
    <mergeCell ref="G25:I38"/>
    <mergeCell ref="J25:L3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AC23A-97AA-4C63-9454-371301C6644C}">
  <dimension ref="A1:O34"/>
  <sheetViews>
    <sheetView topLeftCell="A18" workbookViewId="0">
      <selection activeCell="C39" sqref="C39"/>
    </sheetView>
  </sheetViews>
  <sheetFormatPr defaultRowHeight="15" x14ac:dyDescent="0.25"/>
  <cols>
    <col min="1" max="1" width="30.5703125" bestFit="1" customWidth="1"/>
    <col min="2" max="2" width="21.42578125" bestFit="1" customWidth="1"/>
    <col min="3" max="3" width="57.5703125" bestFit="1" customWidth="1"/>
    <col min="4" max="4" width="8" bestFit="1" customWidth="1"/>
    <col min="5" max="5" width="9.85546875" bestFit="1" customWidth="1"/>
    <col min="6" max="6" width="10.140625" bestFit="1" customWidth="1"/>
    <col min="7" max="7" width="7.42578125" bestFit="1" customWidth="1"/>
    <col min="8" max="8" width="29.7109375" customWidth="1"/>
    <col min="9" max="9" width="20" bestFit="1" customWidth="1"/>
    <col min="10" max="10" width="25.7109375" bestFit="1" customWidth="1"/>
    <col min="11" max="11" width="12.85546875" bestFit="1" customWidth="1"/>
    <col min="12" max="12" width="29.5703125" customWidth="1"/>
    <col min="13" max="13" width="92.5703125" customWidth="1"/>
  </cols>
  <sheetData>
    <row r="1" spans="1:15" x14ac:dyDescent="0.25">
      <c r="A1" s="122" t="s">
        <v>100</v>
      </c>
      <c r="B1" s="123"/>
      <c r="C1" s="123"/>
      <c r="D1" s="123"/>
      <c r="E1" s="123"/>
      <c r="F1" s="123"/>
      <c r="G1" s="123"/>
      <c r="H1" s="123"/>
      <c r="I1" s="123"/>
      <c r="J1" s="123"/>
      <c r="K1" s="123"/>
      <c r="L1" s="123"/>
      <c r="M1" s="123"/>
    </row>
    <row r="3" spans="1:15" ht="45" x14ac:dyDescent="0.25">
      <c r="A3" s="74" t="s">
        <v>2</v>
      </c>
      <c r="B3" s="74" t="s">
        <v>3</v>
      </c>
      <c r="C3" s="75" t="s">
        <v>4</v>
      </c>
      <c r="D3" s="74" t="s">
        <v>33</v>
      </c>
      <c r="E3" s="74" t="s">
        <v>34</v>
      </c>
      <c r="F3" s="74" t="s">
        <v>35</v>
      </c>
      <c r="G3" s="74" t="s">
        <v>36</v>
      </c>
      <c r="H3" s="74" t="s">
        <v>37</v>
      </c>
      <c r="I3" s="74" t="s">
        <v>72</v>
      </c>
      <c r="J3" s="74" t="s">
        <v>73</v>
      </c>
      <c r="K3" s="74" t="s">
        <v>76</v>
      </c>
      <c r="L3" s="76" t="s">
        <v>98</v>
      </c>
      <c r="M3" s="1"/>
    </row>
    <row r="4" spans="1:15" ht="45" customHeight="1" x14ac:dyDescent="0.25">
      <c r="A4" s="59" t="s">
        <v>94</v>
      </c>
      <c r="B4" s="59" t="s">
        <v>95</v>
      </c>
      <c r="C4" s="60" t="s">
        <v>96</v>
      </c>
      <c r="D4" s="61">
        <v>17</v>
      </c>
      <c r="E4" s="61">
        <v>0</v>
      </c>
      <c r="F4" s="61">
        <v>0</v>
      </c>
      <c r="G4" s="61">
        <v>0</v>
      </c>
      <c r="H4" s="61">
        <v>11</v>
      </c>
      <c r="I4" s="61">
        <v>2</v>
      </c>
      <c r="J4" s="61">
        <f>($I$24+$I$25)+I4*($I$21+$I$22+$I$23)</f>
        <v>967</v>
      </c>
      <c r="K4" s="2">
        <f>J4</f>
        <v>967</v>
      </c>
      <c r="L4" s="2">
        <f>2*60*60</f>
        <v>7200</v>
      </c>
      <c r="M4" s="73" t="s">
        <v>99</v>
      </c>
      <c r="O4" s="48"/>
    </row>
    <row r="5" spans="1:15" x14ac:dyDescent="0.25">
      <c r="A5" s="6" t="s">
        <v>5</v>
      </c>
      <c r="B5" s="6" t="s">
        <v>6</v>
      </c>
      <c r="C5" s="7" t="s">
        <v>7</v>
      </c>
      <c r="D5" s="3">
        <v>6</v>
      </c>
      <c r="E5" s="3">
        <v>0</v>
      </c>
      <c r="F5" s="3">
        <v>0</v>
      </c>
      <c r="G5" s="3">
        <v>0</v>
      </c>
      <c r="H5" s="3">
        <v>0</v>
      </c>
      <c r="I5" s="43">
        <v>1</v>
      </c>
      <c r="J5" s="61">
        <f t="shared" ref="J5:J11" si="0">($I$24+$I$25)+I5*($I$21+$I$22+$I$23)</f>
        <v>557</v>
      </c>
      <c r="K5" s="1">
        <f>K4+J5+(12*60*60)</f>
        <v>44724</v>
      </c>
      <c r="L5" s="1">
        <f t="shared" ref="L5:L12" si="1">L4-J5</f>
        <v>6643</v>
      </c>
      <c r="M5" s="1"/>
    </row>
    <row r="6" spans="1:15" x14ac:dyDescent="0.25">
      <c r="A6" s="6" t="s">
        <v>19</v>
      </c>
      <c r="B6" s="6" t="s">
        <v>20</v>
      </c>
      <c r="C6" s="7" t="s">
        <v>39</v>
      </c>
      <c r="D6" s="3">
        <v>12</v>
      </c>
      <c r="E6" s="3">
        <v>0</v>
      </c>
      <c r="F6" s="3">
        <v>0</v>
      </c>
      <c r="G6" s="3">
        <v>0</v>
      </c>
      <c r="H6" s="3">
        <v>0</v>
      </c>
      <c r="I6" s="43">
        <v>1</v>
      </c>
      <c r="J6" s="61">
        <f t="shared" si="0"/>
        <v>557</v>
      </c>
      <c r="K6" s="1">
        <f t="shared" ref="K6:K14" si="2">K5+J6</f>
        <v>45281</v>
      </c>
      <c r="L6" s="1">
        <f t="shared" si="1"/>
        <v>6086</v>
      </c>
      <c r="M6" s="1"/>
    </row>
    <row r="7" spans="1:15" x14ac:dyDescent="0.25">
      <c r="A7" s="6" t="s">
        <v>24</v>
      </c>
      <c r="B7" s="6" t="s">
        <v>25</v>
      </c>
      <c r="C7" s="7" t="s">
        <v>26</v>
      </c>
      <c r="D7" s="4">
        <v>0</v>
      </c>
      <c r="E7" s="4">
        <v>0</v>
      </c>
      <c r="F7" s="4">
        <v>15</v>
      </c>
      <c r="G7" s="4">
        <v>0</v>
      </c>
      <c r="H7" s="4">
        <v>0</v>
      </c>
      <c r="I7" s="43">
        <v>1</v>
      </c>
      <c r="J7" s="61">
        <f t="shared" si="0"/>
        <v>557</v>
      </c>
      <c r="K7" s="1">
        <f t="shared" si="2"/>
        <v>45838</v>
      </c>
      <c r="L7" s="1">
        <f t="shared" si="1"/>
        <v>5529</v>
      </c>
      <c r="M7" s="1"/>
    </row>
    <row r="8" spans="1:15" x14ac:dyDescent="0.25">
      <c r="A8" s="8" t="s">
        <v>10</v>
      </c>
      <c r="B8" s="8" t="s">
        <v>11</v>
      </c>
      <c r="C8" s="8" t="s">
        <v>12</v>
      </c>
      <c r="D8" s="3">
        <v>28</v>
      </c>
      <c r="E8" s="3">
        <v>35</v>
      </c>
      <c r="F8" s="3">
        <v>0</v>
      </c>
      <c r="G8" s="3">
        <v>0</v>
      </c>
      <c r="H8" s="3">
        <v>0</v>
      </c>
      <c r="I8" s="43">
        <v>2</v>
      </c>
      <c r="J8" s="61">
        <f t="shared" si="0"/>
        <v>967</v>
      </c>
      <c r="K8" s="1">
        <f t="shared" si="2"/>
        <v>46805</v>
      </c>
      <c r="L8" s="1">
        <f t="shared" si="1"/>
        <v>4562</v>
      </c>
      <c r="M8" s="1"/>
    </row>
    <row r="9" spans="1:15" x14ac:dyDescent="0.25">
      <c r="A9" s="8" t="s">
        <v>16</v>
      </c>
      <c r="B9" s="8" t="s">
        <v>17</v>
      </c>
      <c r="C9" s="9" t="s">
        <v>18</v>
      </c>
      <c r="D9" s="3">
        <v>0</v>
      </c>
      <c r="E9" s="3">
        <v>9</v>
      </c>
      <c r="F9" s="3">
        <v>0</v>
      </c>
      <c r="G9" s="3">
        <v>9</v>
      </c>
      <c r="H9" s="3">
        <v>0</v>
      </c>
      <c r="I9" s="43">
        <v>2</v>
      </c>
      <c r="J9" s="61">
        <f t="shared" si="0"/>
        <v>967</v>
      </c>
      <c r="K9" s="1">
        <f t="shared" si="2"/>
        <v>47772</v>
      </c>
      <c r="L9" s="1">
        <f t="shared" si="1"/>
        <v>3595</v>
      </c>
      <c r="M9" s="1"/>
    </row>
    <row r="10" spans="1:15" x14ac:dyDescent="0.25">
      <c r="A10" s="8" t="s">
        <v>30</v>
      </c>
      <c r="B10" s="8" t="s">
        <v>31</v>
      </c>
      <c r="C10" s="9" t="s">
        <v>32</v>
      </c>
      <c r="D10" s="4">
        <v>0</v>
      </c>
      <c r="E10" s="4">
        <v>0</v>
      </c>
      <c r="F10" s="4">
        <v>8</v>
      </c>
      <c r="G10" s="4">
        <v>8</v>
      </c>
      <c r="H10" s="4">
        <v>0</v>
      </c>
      <c r="I10" s="43">
        <v>2</v>
      </c>
      <c r="J10" s="61">
        <f t="shared" si="0"/>
        <v>967</v>
      </c>
      <c r="K10" s="1">
        <f t="shared" si="2"/>
        <v>48739</v>
      </c>
      <c r="L10" s="1">
        <f t="shared" si="1"/>
        <v>2628</v>
      </c>
      <c r="M10" s="1"/>
    </row>
    <row r="11" spans="1:15" x14ac:dyDescent="0.25">
      <c r="A11" s="8" t="s">
        <v>21</v>
      </c>
      <c r="B11" s="8" t="s">
        <v>22</v>
      </c>
      <c r="C11" s="9" t="s">
        <v>23</v>
      </c>
      <c r="D11" s="4">
        <v>8</v>
      </c>
      <c r="E11" s="4">
        <v>0</v>
      </c>
      <c r="F11" s="4">
        <v>11</v>
      </c>
      <c r="G11" s="4">
        <v>12</v>
      </c>
      <c r="H11" s="4">
        <v>0</v>
      </c>
      <c r="I11" s="43">
        <v>3</v>
      </c>
      <c r="J11" s="61">
        <f t="shared" si="0"/>
        <v>1377</v>
      </c>
      <c r="K11" s="1">
        <f t="shared" si="2"/>
        <v>50116</v>
      </c>
      <c r="L11" s="1">
        <f t="shared" si="1"/>
        <v>1251</v>
      </c>
      <c r="M11" s="1"/>
    </row>
    <row r="12" spans="1:15" x14ac:dyDescent="0.25">
      <c r="A12" s="6" t="s">
        <v>13</v>
      </c>
      <c r="B12" s="6" t="s">
        <v>14</v>
      </c>
      <c r="C12" s="7" t="s">
        <v>15</v>
      </c>
      <c r="D12" s="3">
        <v>0</v>
      </c>
      <c r="E12" s="3">
        <v>0</v>
      </c>
      <c r="F12" s="3">
        <v>0</v>
      </c>
      <c r="G12" s="29">
        <v>32</v>
      </c>
      <c r="H12" s="3">
        <v>0</v>
      </c>
      <c r="I12" s="43">
        <v>1</v>
      </c>
      <c r="J12" s="61">
        <f>($I$24+$I$25)+I12*($I$21+$I$22+$I$23)</f>
        <v>557</v>
      </c>
      <c r="K12" s="1">
        <f t="shared" si="2"/>
        <v>50673</v>
      </c>
      <c r="L12" s="1">
        <f t="shared" si="1"/>
        <v>694</v>
      </c>
      <c r="M12" s="1"/>
    </row>
    <row r="13" spans="1:15" ht="45" x14ac:dyDescent="0.25">
      <c r="A13" s="8" t="s">
        <v>8</v>
      </c>
      <c r="B13" s="8" t="s">
        <v>9</v>
      </c>
      <c r="C13" s="8" t="s">
        <v>38</v>
      </c>
      <c r="D13" s="3">
        <v>8</v>
      </c>
      <c r="E13" s="3">
        <v>7</v>
      </c>
      <c r="F13" s="3">
        <v>6</v>
      </c>
      <c r="G13" s="3">
        <v>4</v>
      </c>
      <c r="H13" s="63">
        <v>4</v>
      </c>
      <c r="I13" s="43">
        <v>5</v>
      </c>
      <c r="J13" s="61">
        <f>($I$24+$I$25)+I13*($I$21+$I$22+$I$23)</f>
        <v>2197</v>
      </c>
      <c r="K13" s="1">
        <f>K12+J13+L12</f>
        <v>53564</v>
      </c>
      <c r="L13" s="73" t="s">
        <v>97</v>
      </c>
      <c r="M13" s="1"/>
    </row>
    <row r="14" spans="1:15" x14ac:dyDescent="0.25">
      <c r="A14" s="8" t="s">
        <v>27</v>
      </c>
      <c r="B14" s="8" t="s">
        <v>28</v>
      </c>
      <c r="C14" s="9" t="s">
        <v>29</v>
      </c>
      <c r="D14" s="4">
        <v>9</v>
      </c>
      <c r="E14" s="4">
        <v>0</v>
      </c>
      <c r="F14" s="4">
        <v>0</v>
      </c>
      <c r="G14" s="5">
        <v>0</v>
      </c>
      <c r="H14" s="30">
        <v>8</v>
      </c>
      <c r="I14" s="43">
        <v>2</v>
      </c>
      <c r="J14" s="61">
        <f>($I$24+$I$25)+I14*($I$21+$I$22+$I$23)</f>
        <v>967</v>
      </c>
      <c r="K14" s="1">
        <f t="shared" si="2"/>
        <v>54531</v>
      </c>
      <c r="L14" s="1"/>
      <c r="M14" s="1"/>
    </row>
    <row r="15" spans="1:15" x14ac:dyDescent="0.25">
      <c r="A15" s="1"/>
      <c r="B15" s="1"/>
      <c r="C15" s="20" t="s">
        <v>45</v>
      </c>
      <c r="D15" s="1">
        <f>SUM(D4:D14)</f>
        <v>88</v>
      </c>
      <c r="E15" s="1">
        <f t="shared" ref="E15:K15" si="3">SUM(E4:E14)</f>
        <v>51</v>
      </c>
      <c r="F15" s="1">
        <f t="shared" si="3"/>
        <v>40</v>
      </c>
      <c r="G15" s="1">
        <f t="shared" si="3"/>
        <v>65</v>
      </c>
      <c r="H15" s="1">
        <f t="shared" si="3"/>
        <v>23</v>
      </c>
      <c r="I15" s="1">
        <f t="shared" si="3"/>
        <v>22</v>
      </c>
      <c r="J15" s="1">
        <f t="shared" si="3"/>
        <v>10637</v>
      </c>
      <c r="K15" s="1">
        <f t="shared" si="3"/>
        <v>489010</v>
      </c>
      <c r="L15" s="44" t="s">
        <v>74</v>
      </c>
      <c r="M15" s="1"/>
    </row>
    <row r="16" spans="1:15" x14ac:dyDescent="0.25">
      <c r="A16" s="1"/>
      <c r="B16" s="1"/>
      <c r="C16" s="1"/>
      <c r="D16" s="1"/>
      <c r="E16" s="1"/>
      <c r="F16" s="1"/>
      <c r="G16" s="1"/>
      <c r="H16" s="1"/>
      <c r="I16" s="1"/>
      <c r="J16" s="1" t="s">
        <v>77</v>
      </c>
      <c r="K16" s="44">
        <f>AVERAGE(K4:K14)</f>
        <v>44455.454545454544</v>
      </c>
      <c r="L16" s="44"/>
      <c r="M16" s="1"/>
    </row>
    <row r="17" spans="1:13" x14ac:dyDescent="0.25">
      <c r="A17" s="1"/>
      <c r="B17" s="1"/>
      <c r="C17" s="1"/>
      <c r="D17" s="1"/>
      <c r="E17" s="1"/>
      <c r="F17" s="1"/>
      <c r="G17" s="1"/>
      <c r="H17" s="1"/>
      <c r="I17" s="1"/>
      <c r="J17" s="1" t="s">
        <v>78</v>
      </c>
      <c r="K17" s="1">
        <f>K16/3600</f>
        <v>12.348737373737373</v>
      </c>
      <c r="L17" s="1"/>
      <c r="M17" s="1"/>
    </row>
    <row r="18" spans="1:13" ht="15.75" thickBot="1" x14ac:dyDescent="0.3"/>
    <row r="19" spans="1:13" ht="15.75" thickBot="1" x14ac:dyDescent="0.3">
      <c r="A19" s="34" t="s">
        <v>50</v>
      </c>
      <c r="B19" s="35" t="s">
        <v>40</v>
      </c>
      <c r="C19" s="35" t="s">
        <v>41</v>
      </c>
      <c r="D19" s="35" t="s">
        <v>42</v>
      </c>
      <c r="E19" s="35" t="s">
        <v>43</v>
      </c>
      <c r="F19" s="36" t="s">
        <v>44</v>
      </c>
      <c r="H19" s="37"/>
      <c r="I19" s="38" t="s">
        <v>52</v>
      </c>
    </row>
    <row r="20" spans="1:13" ht="15.75" thickBot="1" x14ac:dyDescent="0.3">
      <c r="A20" s="10" t="s">
        <v>46</v>
      </c>
      <c r="B20" s="18">
        <v>91</v>
      </c>
      <c r="C20" s="18">
        <v>85</v>
      </c>
      <c r="D20" s="18">
        <v>40</v>
      </c>
      <c r="E20" s="18">
        <v>34</v>
      </c>
      <c r="F20" s="19">
        <v>5</v>
      </c>
      <c r="H20" s="39" t="s">
        <v>53</v>
      </c>
      <c r="I20" s="40" t="s">
        <v>54</v>
      </c>
    </row>
    <row r="21" spans="1:13" x14ac:dyDescent="0.25">
      <c r="A21" s="10" t="s">
        <v>47</v>
      </c>
      <c r="B21" s="16">
        <f>D15</f>
        <v>88</v>
      </c>
      <c r="C21" s="16">
        <v>51</v>
      </c>
      <c r="D21" s="16">
        <v>40</v>
      </c>
      <c r="E21" s="16">
        <v>65</v>
      </c>
      <c r="F21" s="17">
        <f>H15</f>
        <v>23</v>
      </c>
      <c r="H21" s="22" t="s">
        <v>55</v>
      </c>
      <c r="I21" s="23">
        <v>120</v>
      </c>
    </row>
    <row r="22" spans="1:13" x14ac:dyDescent="0.25">
      <c r="A22" s="10" t="s">
        <v>48</v>
      </c>
      <c r="B22" s="14">
        <f>B20-B21</f>
        <v>3</v>
      </c>
      <c r="C22" s="14">
        <f t="shared" ref="C22:D22" si="4">C20-C21</f>
        <v>34</v>
      </c>
      <c r="D22" s="14">
        <f t="shared" si="4"/>
        <v>0</v>
      </c>
      <c r="E22" s="14">
        <v>0</v>
      </c>
      <c r="F22" s="15">
        <v>0</v>
      </c>
      <c r="H22" s="24" t="s">
        <v>56</v>
      </c>
      <c r="I22" s="25">
        <v>145</v>
      </c>
    </row>
    <row r="23" spans="1:13" ht="15.75" thickBot="1" x14ac:dyDescent="0.3">
      <c r="A23" s="11" t="s">
        <v>49</v>
      </c>
      <c r="B23" s="12">
        <v>0</v>
      </c>
      <c r="C23" s="12">
        <v>0</v>
      </c>
      <c r="D23" s="12">
        <v>0</v>
      </c>
      <c r="E23" s="12">
        <f>E21-E20</f>
        <v>31</v>
      </c>
      <c r="F23" s="13">
        <f>F21-F20</f>
        <v>18</v>
      </c>
      <c r="H23" s="24" t="s">
        <v>57</v>
      </c>
      <c r="I23" s="25">
        <v>145</v>
      </c>
    </row>
    <row r="24" spans="1:13" x14ac:dyDescent="0.25">
      <c r="H24" s="24" t="s">
        <v>58</v>
      </c>
      <c r="I24" s="25">
        <v>140</v>
      </c>
    </row>
    <row r="25" spans="1:13" ht="15.75" thickBot="1" x14ac:dyDescent="0.3">
      <c r="H25" s="27" t="s">
        <v>59</v>
      </c>
      <c r="I25" s="26">
        <v>7</v>
      </c>
    </row>
    <row r="26" spans="1:13" ht="15.75" thickBot="1" x14ac:dyDescent="0.3">
      <c r="H26" s="62" t="s">
        <v>74</v>
      </c>
      <c r="I26" s="33">
        <f>SUM(I21:I25)</f>
        <v>557</v>
      </c>
    </row>
    <row r="27" spans="1:13" ht="15.75" thickBot="1" x14ac:dyDescent="0.3"/>
    <row r="28" spans="1:13" x14ac:dyDescent="0.25">
      <c r="B28" s="124" t="s">
        <v>101</v>
      </c>
      <c r="C28" s="125"/>
      <c r="D28" s="125"/>
      <c r="E28" s="126"/>
    </row>
    <row r="29" spans="1:13" x14ac:dyDescent="0.25">
      <c r="B29" s="127"/>
      <c r="C29" s="128"/>
      <c r="D29" s="128"/>
      <c r="E29" s="129"/>
    </row>
    <row r="30" spans="1:13" x14ac:dyDescent="0.25">
      <c r="B30" s="127"/>
      <c r="C30" s="128"/>
      <c r="D30" s="128"/>
      <c r="E30" s="129"/>
    </row>
    <row r="31" spans="1:13" x14ac:dyDescent="0.25">
      <c r="B31" s="127"/>
      <c r="C31" s="128"/>
      <c r="D31" s="128"/>
      <c r="E31" s="129"/>
    </row>
    <row r="32" spans="1:13" x14ac:dyDescent="0.25">
      <c r="B32" s="127"/>
      <c r="C32" s="128"/>
      <c r="D32" s="128"/>
      <c r="E32" s="129"/>
    </row>
    <row r="33" spans="1:11" x14ac:dyDescent="0.25">
      <c r="A33" s="65"/>
      <c r="B33" s="127"/>
      <c r="C33" s="128"/>
      <c r="D33" s="128"/>
      <c r="E33" s="129"/>
      <c r="F33" s="31"/>
      <c r="G33" s="31"/>
      <c r="H33" s="31"/>
      <c r="I33" s="31"/>
      <c r="J33" s="64"/>
      <c r="K33" s="41"/>
    </row>
    <row r="34" spans="1:11" ht="15.75" thickBot="1" x14ac:dyDescent="0.3">
      <c r="A34" s="65"/>
      <c r="B34" s="130"/>
      <c r="C34" s="131"/>
      <c r="D34" s="131"/>
      <c r="E34" s="132"/>
      <c r="F34" s="66"/>
      <c r="G34" s="67"/>
      <c r="H34" s="66"/>
      <c r="I34" s="31"/>
      <c r="J34" s="64"/>
      <c r="K34" s="41"/>
    </row>
  </sheetData>
  <mergeCells count="2">
    <mergeCell ref="A1:M1"/>
    <mergeCell ref="B28:E3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D4F17-6C26-4795-A551-CB0DB9352A5E}">
  <dimension ref="D1:S30"/>
  <sheetViews>
    <sheetView workbookViewId="0">
      <selection activeCell="S5" sqref="S5"/>
    </sheetView>
  </sheetViews>
  <sheetFormatPr defaultRowHeight="15" x14ac:dyDescent="0.25"/>
  <cols>
    <col min="14" max="14" width="15.140625" bestFit="1" customWidth="1"/>
    <col min="15" max="15" width="18.85546875" customWidth="1"/>
  </cols>
  <sheetData>
    <row r="1" spans="4:19" ht="15.75" thickBot="1" x14ac:dyDescent="0.3">
      <c r="D1" s="133" t="s">
        <v>102</v>
      </c>
      <c r="E1" s="134"/>
      <c r="F1" s="134"/>
      <c r="G1" s="134"/>
      <c r="H1" s="134"/>
      <c r="I1" s="134"/>
      <c r="J1" s="134"/>
      <c r="K1" s="134"/>
      <c r="L1" s="134"/>
      <c r="M1" s="134"/>
      <c r="N1" s="134"/>
      <c r="O1" s="134"/>
      <c r="P1" s="134"/>
      <c r="Q1" s="134"/>
      <c r="R1" s="134"/>
      <c r="S1" s="135"/>
    </row>
    <row r="2" spans="4:19" ht="15" customHeight="1" thickBot="1" x14ac:dyDescent="0.3">
      <c r="D2" s="136" t="s">
        <v>108</v>
      </c>
      <c r="E2" s="111"/>
      <c r="F2" s="111"/>
      <c r="G2" s="111"/>
      <c r="H2" s="111"/>
      <c r="I2" s="111"/>
      <c r="J2" s="111"/>
      <c r="K2" s="111"/>
      <c r="L2" s="137"/>
      <c r="M2" s="68"/>
      <c r="N2" s="68"/>
      <c r="O2" s="68"/>
      <c r="P2" s="68"/>
      <c r="Q2" s="68"/>
      <c r="R2" s="68"/>
      <c r="S2" s="68"/>
    </row>
    <row r="3" spans="4:19" ht="15.75" thickBot="1" x14ac:dyDescent="0.3">
      <c r="D3" s="136"/>
      <c r="E3" s="111"/>
      <c r="F3" s="111"/>
      <c r="G3" s="111"/>
      <c r="H3" s="111"/>
      <c r="I3" s="111"/>
      <c r="J3" s="111"/>
      <c r="K3" s="111"/>
      <c r="L3" s="137"/>
      <c r="M3" s="68"/>
      <c r="N3" s="71" t="s">
        <v>103</v>
      </c>
      <c r="O3" s="72" t="s">
        <v>104</v>
      </c>
      <c r="P3" s="68"/>
      <c r="Q3" s="68"/>
      <c r="R3" s="68"/>
      <c r="S3" s="68"/>
    </row>
    <row r="4" spans="4:19" x14ac:dyDescent="0.25">
      <c r="D4" s="136"/>
      <c r="E4" s="111"/>
      <c r="F4" s="111"/>
      <c r="G4" s="111"/>
      <c r="H4" s="111"/>
      <c r="I4" s="111"/>
      <c r="J4" s="111"/>
      <c r="K4" s="111"/>
      <c r="L4" s="137"/>
      <c r="M4" s="68"/>
      <c r="N4" s="70" t="s">
        <v>105</v>
      </c>
      <c r="O4" s="70">
        <v>13.3</v>
      </c>
      <c r="P4" s="68"/>
      <c r="Q4" s="68"/>
      <c r="R4" s="68"/>
      <c r="S4" s="68"/>
    </row>
    <row r="5" spans="4:19" x14ac:dyDescent="0.25">
      <c r="D5" s="136"/>
      <c r="E5" s="111"/>
      <c r="F5" s="111"/>
      <c r="G5" s="111"/>
      <c r="H5" s="111"/>
      <c r="I5" s="111"/>
      <c r="J5" s="111"/>
      <c r="K5" s="111"/>
      <c r="L5" s="137"/>
      <c r="M5" s="68"/>
      <c r="N5" s="69" t="s">
        <v>106</v>
      </c>
      <c r="O5" s="69">
        <v>17.559999999999999</v>
      </c>
      <c r="P5" s="68"/>
      <c r="Q5" s="68"/>
      <c r="R5" s="68"/>
      <c r="S5" s="68"/>
    </row>
    <row r="6" spans="4:19" x14ac:dyDescent="0.25">
      <c r="D6" s="136"/>
      <c r="E6" s="111"/>
      <c r="F6" s="111"/>
      <c r="G6" s="111"/>
      <c r="H6" s="111"/>
      <c r="I6" s="111"/>
      <c r="J6" s="111"/>
      <c r="K6" s="111"/>
      <c r="L6" s="137"/>
      <c r="M6" s="68"/>
      <c r="N6" s="69" t="s">
        <v>107</v>
      </c>
      <c r="O6" s="69">
        <v>12.36</v>
      </c>
      <c r="P6" s="68"/>
      <c r="Q6" s="68"/>
      <c r="R6" s="68"/>
      <c r="S6" s="68"/>
    </row>
    <row r="7" spans="4:19" ht="15.75" thickBot="1" x14ac:dyDescent="0.3">
      <c r="D7" s="136"/>
      <c r="E7" s="111"/>
      <c r="F7" s="111"/>
      <c r="G7" s="111"/>
      <c r="H7" s="111"/>
      <c r="I7" s="111"/>
      <c r="J7" s="111"/>
      <c r="K7" s="111"/>
      <c r="L7" s="137"/>
      <c r="M7" s="68"/>
      <c r="N7" s="68"/>
      <c r="O7" s="68"/>
      <c r="P7" s="68"/>
      <c r="Q7" s="68"/>
      <c r="R7" s="68"/>
      <c r="S7" s="68"/>
    </row>
    <row r="8" spans="4:19" x14ac:dyDescent="0.25">
      <c r="D8" s="136"/>
      <c r="E8" s="111"/>
      <c r="F8" s="111"/>
      <c r="G8" s="111"/>
      <c r="H8" s="111"/>
      <c r="I8" s="111"/>
      <c r="J8" s="111"/>
      <c r="K8" s="111"/>
      <c r="L8" s="137"/>
      <c r="M8" s="95" t="s">
        <v>109</v>
      </c>
      <c r="N8" s="125"/>
      <c r="O8" s="125"/>
      <c r="P8" s="125"/>
      <c r="Q8" s="125"/>
      <c r="R8" s="125"/>
      <c r="S8" s="126"/>
    </row>
    <row r="9" spans="4:19" x14ac:dyDescent="0.25">
      <c r="D9" s="136"/>
      <c r="E9" s="111"/>
      <c r="F9" s="111"/>
      <c r="G9" s="111"/>
      <c r="H9" s="111"/>
      <c r="I9" s="111"/>
      <c r="J9" s="111"/>
      <c r="K9" s="111"/>
      <c r="L9" s="137"/>
      <c r="M9" s="127"/>
      <c r="N9" s="128"/>
      <c r="O9" s="128"/>
      <c r="P9" s="128"/>
      <c r="Q9" s="128"/>
      <c r="R9" s="128"/>
      <c r="S9" s="129"/>
    </row>
    <row r="10" spans="4:19" x14ac:dyDescent="0.25">
      <c r="D10" s="136"/>
      <c r="E10" s="111"/>
      <c r="F10" s="111"/>
      <c r="G10" s="111"/>
      <c r="H10" s="111"/>
      <c r="I10" s="111"/>
      <c r="J10" s="111"/>
      <c r="K10" s="111"/>
      <c r="L10" s="137"/>
      <c r="M10" s="127"/>
      <c r="N10" s="128"/>
      <c r="O10" s="128"/>
      <c r="P10" s="128"/>
      <c r="Q10" s="128"/>
      <c r="R10" s="128"/>
      <c r="S10" s="129"/>
    </row>
    <row r="11" spans="4:19" x14ac:dyDescent="0.25">
      <c r="D11" s="136"/>
      <c r="E11" s="111"/>
      <c r="F11" s="111"/>
      <c r="G11" s="111"/>
      <c r="H11" s="111"/>
      <c r="I11" s="111"/>
      <c r="J11" s="111"/>
      <c r="K11" s="111"/>
      <c r="L11" s="137"/>
      <c r="M11" s="127"/>
      <c r="N11" s="128"/>
      <c r="O11" s="128"/>
      <c r="P11" s="128"/>
      <c r="Q11" s="128"/>
      <c r="R11" s="128"/>
      <c r="S11" s="129"/>
    </row>
    <row r="12" spans="4:19" x14ac:dyDescent="0.25">
      <c r="D12" s="136"/>
      <c r="E12" s="111"/>
      <c r="F12" s="111"/>
      <c r="G12" s="111"/>
      <c r="H12" s="111"/>
      <c r="I12" s="111"/>
      <c r="J12" s="111"/>
      <c r="K12" s="111"/>
      <c r="L12" s="137"/>
      <c r="M12" s="127"/>
      <c r="N12" s="128"/>
      <c r="O12" s="128"/>
      <c r="P12" s="128"/>
      <c r="Q12" s="128"/>
      <c r="R12" s="128"/>
      <c r="S12" s="129"/>
    </row>
    <row r="13" spans="4:19" x14ac:dyDescent="0.25">
      <c r="D13" s="136"/>
      <c r="E13" s="111"/>
      <c r="F13" s="111"/>
      <c r="G13" s="111"/>
      <c r="H13" s="111"/>
      <c r="I13" s="111"/>
      <c r="J13" s="111"/>
      <c r="K13" s="111"/>
      <c r="L13" s="137"/>
      <c r="M13" s="127"/>
      <c r="N13" s="128"/>
      <c r="O13" s="128"/>
      <c r="P13" s="128"/>
      <c r="Q13" s="128"/>
      <c r="R13" s="128"/>
      <c r="S13" s="129"/>
    </row>
    <row r="14" spans="4:19" x14ac:dyDescent="0.25">
      <c r="D14" s="136"/>
      <c r="E14" s="111"/>
      <c r="F14" s="111"/>
      <c r="G14" s="111"/>
      <c r="H14" s="111"/>
      <c r="I14" s="111"/>
      <c r="J14" s="111"/>
      <c r="K14" s="111"/>
      <c r="L14" s="137"/>
      <c r="M14" s="127"/>
      <c r="N14" s="128"/>
      <c r="O14" s="128"/>
      <c r="P14" s="128"/>
      <c r="Q14" s="128"/>
      <c r="R14" s="128"/>
      <c r="S14" s="129"/>
    </row>
    <row r="15" spans="4:19" x14ac:dyDescent="0.25">
      <c r="D15" s="136"/>
      <c r="E15" s="111"/>
      <c r="F15" s="111"/>
      <c r="G15" s="111"/>
      <c r="H15" s="111"/>
      <c r="I15" s="111"/>
      <c r="J15" s="111"/>
      <c r="K15" s="111"/>
      <c r="L15" s="137"/>
      <c r="M15" s="127"/>
      <c r="N15" s="128"/>
      <c r="O15" s="128"/>
      <c r="P15" s="128"/>
      <c r="Q15" s="128"/>
      <c r="R15" s="128"/>
      <c r="S15" s="129"/>
    </row>
    <row r="16" spans="4:19" x14ac:dyDescent="0.25">
      <c r="D16" s="136"/>
      <c r="E16" s="111"/>
      <c r="F16" s="111"/>
      <c r="G16" s="111"/>
      <c r="H16" s="111"/>
      <c r="I16" s="111"/>
      <c r="J16" s="111"/>
      <c r="K16" s="111"/>
      <c r="L16" s="137"/>
      <c r="M16" s="127"/>
      <c r="N16" s="128"/>
      <c r="O16" s="128"/>
      <c r="P16" s="128"/>
      <c r="Q16" s="128"/>
      <c r="R16" s="128"/>
      <c r="S16" s="129"/>
    </row>
    <row r="17" spans="4:19" x14ac:dyDescent="0.25">
      <c r="D17" s="136"/>
      <c r="E17" s="111"/>
      <c r="F17" s="111"/>
      <c r="G17" s="111"/>
      <c r="H17" s="111"/>
      <c r="I17" s="111"/>
      <c r="J17" s="111"/>
      <c r="K17" s="111"/>
      <c r="L17" s="137"/>
      <c r="M17" s="127"/>
      <c r="N17" s="128"/>
      <c r="O17" s="128"/>
      <c r="P17" s="128"/>
      <c r="Q17" s="128"/>
      <c r="R17" s="128"/>
      <c r="S17" s="129"/>
    </row>
    <row r="18" spans="4:19" x14ac:dyDescent="0.25">
      <c r="D18" s="136"/>
      <c r="E18" s="111"/>
      <c r="F18" s="111"/>
      <c r="G18" s="111"/>
      <c r="H18" s="111"/>
      <c r="I18" s="111"/>
      <c r="J18" s="111"/>
      <c r="K18" s="111"/>
      <c r="L18" s="137"/>
      <c r="M18" s="127"/>
      <c r="N18" s="128"/>
      <c r="O18" s="128"/>
      <c r="P18" s="128"/>
      <c r="Q18" s="128"/>
      <c r="R18" s="128"/>
      <c r="S18" s="129"/>
    </row>
    <row r="19" spans="4:19" x14ac:dyDescent="0.25">
      <c r="D19" s="136"/>
      <c r="E19" s="111"/>
      <c r="F19" s="111"/>
      <c r="G19" s="111"/>
      <c r="H19" s="111"/>
      <c r="I19" s="111"/>
      <c r="J19" s="111"/>
      <c r="K19" s="111"/>
      <c r="L19" s="137"/>
      <c r="M19" s="127"/>
      <c r="N19" s="128"/>
      <c r="O19" s="128"/>
      <c r="P19" s="128"/>
      <c r="Q19" s="128"/>
      <c r="R19" s="128"/>
      <c r="S19" s="129"/>
    </row>
    <row r="20" spans="4:19" x14ac:dyDescent="0.25">
      <c r="D20" s="136"/>
      <c r="E20" s="111"/>
      <c r="F20" s="111"/>
      <c r="G20" s="111"/>
      <c r="H20" s="111"/>
      <c r="I20" s="111"/>
      <c r="J20" s="111"/>
      <c r="K20" s="111"/>
      <c r="L20" s="137"/>
      <c r="M20" s="127"/>
      <c r="N20" s="128"/>
      <c r="O20" s="128"/>
      <c r="P20" s="128"/>
      <c r="Q20" s="128"/>
      <c r="R20" s="128"/>
      <c r="S20" s="129"/>
    </row>
    <row r="21" spans="4:19" x14ac:dyDescent="0.25">
      <c r="D21" s="136"/>
      <c r="E21" s="111"/>
      <c r="F21" s="111"/>
      <c r="G21" s="111"/>
      <c r="H21" s="111"/>
      <c r="I21" s="111"/>
      <c r="J21" s="111"/>
      <c r="K21" s="111"/>
      <c r="L21" s="137"/>
      <c r="M21" s="127"/>
      <c r="N21" s="128"/>
      <c r="O21" s="128"/>
      <c r="P21" s="128"/>
      <c r="Q21" s="128"/>
      <c r="R21" s="128"/>
      <c r="S21" s="129"/>
    </row>
    <row r="22" spans="4:19" x14ac:dyDescent="0.25">
      <c r="D22" s="136"/>
      <c r="E22" s="111"/>
      <c r="F22" s="111"/>
      <c r="G22" s="111"/>
      <c r="H22" s="111"/>
      <c r="I22" s="111"/>
      <c r="J22" s="111"/>
      <c r="K22" s="111"/>
      <c r="L22" s="137"/>
      <c r="M22" s="127"/>
      <c r="N22" s="128"/>
      <c r="O22" s="128"/>
      <c r="P22" s="128"/>
      <c r="Q22" s="128"/>
      <c r="R22" s="128"/>
      <c r="S22" s="129"/>
    </row>
    <row r="23" spans="4:19" x14ac:dyDescent="0.25">
      <c r="D23" s="136"/>
      <c r="E23" s="111"/>
      <c r="F23" s="111"/>
      <c r="G23" s="111"/>
      <c r="H23" s="111"/>
      <c r="I23" s="111"/>
      <c r="J23" s="111"/>
      <c r="K23" s="111"/>
      <c r="L23" s="137"/>
      <c r="M23" s="127"/>
      <c r="N23" s="128"/>
      <c r="O23" s="128"/>
      <c r="P23" s="128"/>
      <c r="Q23" s="128"/>
      <c r="R23" s="128"/>
      <c r="S23" s="129"/>
    </row>
    <row r="24" spans="4:19" x14ac:dyDescent="0.25">
      <c r="D24" s="136"/>
      <c r="E24" s="111"/>
      <c r="F24" s="111"/>
      <c r="G24" s="111"/>
      <c r="H24" s="111"/>
      <c r="I24" s="111"/>
      <c r="J24" s="111"/>
      <c r="K24" s="111"/>
      <c r="L24" s="137"/>
      <c r="M24" s="127"/>
      <c r="N24" s="128"/>
      <c r="O24" s="128"/>
      <c r="P24" s="128"/>
      <c r="Q24" s="128"/>
      <c r="R24" s="128"/>
      <c r="S24" s="129"/>
    </row>
    <row r="25" spans="4:19" x14ac:dyDescent="0.25">
      <c r="D25" s="136"/>
      <c r="E25" s="111"/>
      <c r="F25" s="111"/>
      <c r="G25" s="111"/>
      <c r="H25" s="111"/>
      <c r="I25" s="111"/>
      <c r="J25" s="111"/>
      <c r="K25" s="111"/>
      <c r="L25" s="137"/>
      <c r="M25" s="127"/>
      <c r="N25" s="128"/>
      <c r="O25" s="128"/>
      <c r="P25" s="128"/>
      <c r="Q25" s="128"/>
      <c r="R25" s="128"/>
      <c r="S25" s="129"/>
    </row>
    <row r="26" spans="4:19" x14ac:dyDescent="0.25">
      <c r="D26" s="136"/>
      <c r="E26" s="111"/>
      <c r="F26" s="111"/>
      <c r="G26" s="111"/>
      <c r="H26" s="111"/>
      <c r="I26" s="111"/>
      <c r="J26" s="111"/>
      <c r="K26" s="111"/>
      <c r="L26" s="137"/>
      <c r="M26" s="127"/>
      <c r="N26" s="128"/>
      <c r="O26" s="128"/>
      <c r="P26" s="128"/>
      <c r="Q26" s="128"/>
      <c r="R26" s="128"/>
      <c r="S26" s="129"/>
    </row>
    <row r="27" spans="4:19" x14ac:dyDescent="0.25">
      <c r="D27" s="136"/>
      <c r="E27" s="111"/>
      <c r="F27" s="111"/>
      <c r="G27" s="111"/>
      <c r="H27" s="111"/>
      <c r="I27" s="111"/>
      <c r="J27" s="111"/>
      <c r="K27" s="111"/>
      <c r="L27" s="137"/>
      <c r="M27" s="127"/>
      <c r="N27" s="128"/>
      <c r="O27" s="128"/>
      <c r="P27" s="128"/>
      <c r="Q27" s="128"/>
      <c r="R27" s="128"/>
      <c r="S27" s="129"/>
    </row>
    <row r="28" spans="4:19" x14ac:dyDescent="0.25">
      <c r="D28" s="136"/>
      <c r="E28" s="111"/>
      <c r="F28" s="111"/>
      <c r="G28" s="111"/>
      <c r="H28" s="111"/>
      <c r="I28" s="111"/>
      <c r="J28" s="111"/>
      <c r="K28" s="111"/>
      <c r="L28" s="137"/>
      <c r="M28" s="127"/>
      <c r="N28" s="128"/>
      <c r="O28" s="128"/>
      <c r="P28" s="128"/>
      <c r="Q28" s="128"/>
      <c r="R28" s="128"/>
      <c r="S28" s="129"/>
    </row>
    <row r="29" spans="4:19" ht="15.75" thickBot="1" x14ac:dyDescent="0.3">
      <c r="D29" s="138"/>
      <c r="E29" s="139"/>
      <c r="F29" s="139"/>
      <c r="G29" s="139"/>
      <c r="H29" s="139"/>
      <c r="I29" s="139"/>
      <c r="J29" s="139"/>
      <c r="K29" s="139"/>
      <c r="L29" s="140"/>
      <c r="M29" s="130"/>
      <c r="N29" s="131"/>
      <c r="O29" s="131"/>
      <c r="P29" s="131"/>
      <c r="Q29" s="131"/>
      <c r="R29" s="131"/>
      <c r="S29" s="132"/>
    </row>
    <row r="30" spans="4:19" x14ac:dyDescent="0.25">
      <c r="D30" s="58"/>
      <c r="E30" s="58"/>
      <c r="F30" s="58"/>
      <c r="G30" s="58"/>
      <c r="H30" s="58"/>
      <c r="I30" s="58"/>
      <c r="J30" s="58"/>
      <c r="K30" s="58"/>
      <c r="L30" s="58"/>
      <c r="M30" s="58"/>
      <c r="N30" s="58"/>
      <c r="O30" s="58"/>
      <c r="P30" s="58"/>
      <c r="Q30" s="58"/>
      <c r="R30" s="58"/>
      <c r="S30" s="58"/>
    </row>
  </sheetData>
  <mergeCells count="3">
    <mergeCell ref="D1:S1"/>
    <mergeCell ref="D2:L29"/>
    <mergeCell ref="M8:S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2.1</vt:lpstr>
      <vt:lpstr>Task 2.2</vt:lpstr>
      <vt:lpstr>Task 2.3</vt:lpstr>
      <vt:lpstr>Task 2.4</vt:lpstr>
      <vt:lpstr>Task 2.5</vt:lpstr>
      <vt:lpstr>Task 2.6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Rajaraja boothy</dc:creator>
  <cp:lastModifiedBy>Rajaraja boothy</cp:lastModifiedBy>
  <dcterms:created xsi:type="dcterms:W3CDTF">2015-06-05T18:17:20Z</dcterms:created>
  <dcterms:modified xsi:type="dcterms:W3CDTF">2020-06-28T11:51:36Z</dcterms:modified>
</cp:coreProperties>
</file>