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rajasekhardevineni/Desktop/OPRE 6301.SW1 - Statistics and Data Analysis/Week 3 - January 29/"/>
    </mc:Choice>
  </mc:AlternateContent>
  <xr:revisionPtr revIDLastSave="0" documentId="13_ncr:1_{FCB908EF-E976-C04A-8AAC-5FF17CC5CE1A}" xr6:coauthVersionLast="45" xr6:coauthVersionMax="45" xr10:uidLastSave="{00000000-0000-0000-0000-000000000000}"/>
  <bookViews>
    <workbookView xWindow="0" yWindow="0" windowWidth="35840" windowHeight="22400" activeTab="1" xr2:uid="{065A3E26-C0C4-5A4C-8FA7-69D8063344EF}"/>
  </bookViews>
  <sheets>
    <sheet name="Prblem 7.146" sheetId="1" r:id="rId1"/>
    <sheet name="Problem 7.153" sheetId="2" r:id="rId2"/>
    <sheet name="Problem 7.159" sheetId="3" r:id="rId3"/>
    <sheet name="Problem 8.51" sheetId="4" r:id="rId4"/>
    <sheet name="Problem 8.62" sheetId="5"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8" i="5" l="1"/>
  <c r="J23" i="5"/>
  <c r="J18" i="5"/>
  <c r="H19" i="5"/>
  <c r="H14" i="5"/>
  <c r="J13" i="5"/>
  <c r="L18" i="4"/>
  <c r="H9" i="4"/>
  <c r="G27" i="3"/>
  <c r="H19" i="3"/>
  <c r="H12" i="3"/>
  <c r="D26" i="2"/>
  <c r="K14" i="2"/>
  <c r="L9" i="2"/>
  <c r="M9" i="2" s="1"/>
  <c r="L10" i="2"/>
  <c r="M10" i="2" s="1"/>
  <c r="L11" i="2"/>
  <c r="M11" i="2" s="1"/>
  <c r="L12" i="2"/>
  <c r="M12" i="2" s="1"/>
  <c r="L13" i="2"/>
  <c r="M13" i="2" s="1"/>
  <c r="L8" i="2"/>
  <c r="M8" i="2" s="1"/>
  <c r="L15" i="2" l="1"/>
  <c r="M16" i="2"/>
  <c r="E22" i="2" s="1"/>
  <c r="D15" i="2" l="1"/>
  <c r="H34" i="1"/>
  <c r="C32" i="1"/>
  <c r="C30" i="1"/>
  <c r="H20" i="1"/>
  <c r="F17" i="1"/>
  <c r="G11" i="1"/>
  <c r="E8" i="1"/>
</calcChain>
</file>

<file path=xl/sharedStrings.xml><?xml version="1.0" encoding="utf-8"?>
<sst xmlns="http://schemas.openxmlformats.org/spreadsheetml/2006/main" count="82" uniqueCount="76">
  <si>
    <t xml:space="preserve">A recent Pew Center Research survey revealed that 15% of American adults have used an online dating service. Suppose a statistician randomly selected 20 American adults. </t>
  </si>
  <si>
    <t xml:space="preserve">a. What is the probability that exactly 3 used an online dating service? </t>
  </si>
  <si>
    <t>American Adults selected randomly by statistician n=20</t>
  </si>
  <si>
    <t>Portion of the Americans adults have used online dating service is 15%, P (Dating service) = 0.15</t>
  </si>
  <si>
    <t xml:space="preserve">BINOM.DIST (3,20,0.15,FALSE) = </t>
  </si>
  <si>
    <t xml:space="preserve">The probability that exactly 3 people used online dating service is </t>
  </si>
  <si>
    <t xml:space="preserve">b. What is the probability that 5 or fewer used an online dating service? </t>
  </si>
  <si>
    <t>P(X = 3)</t>
  </si>
  <si>
    <t>Probability that exactly 3 people used online dating service is P(X = 3) =  BINOM.DIST (3,20,0.15,FALSE)</t>
  </si>
  <si>
    <t xml:space="preserve">probability that 5 or fewer used an online dating service is  P(X&lt;=5) = BINOM.DIST (5,20,0.15,TRUE) </t>
  </si>
  <si>
    <t>P(X&lt;=5) = BINOM.DIST (5,20,0.15,TRUE)  =</t>
  </si>
  <si>
    <t xml:space="preserve">probability that 5 or fewer used an online dating service is  P(X&lt;=5) = </t>
  </si>
  <si>
    <t xml:space="preserve">c. What is the probability that 3 or more used an online dating service? </t>
  </si>
  <si>
    <t>The probability that 3 or more used an online dating service is equal to that of total probability minus the probability that 2 or less people used an online dating service</t>
  </si>
  <si>
    <t xml:space="preserve">P (X&gt;=3) = </t>
  </si>
  <si>
    <t>1 - P(X&lt;=2)</t>
  </si>
  <si>
    <t xml:space="preserve">P(X&lt;=2) = </t>
  </si>
  <si>
    <t xml:space="preserve">BINOM.DIST (2,20,0.15,TRUE) </t>
  </si>
  <si>
    <t xml:space="preserve">The probability that 3 or more used an online dating service is P( X&gt;=3) = </t>
  </si>
  <si>
    <t xml:space="preserve">The distribution of the number of home runs in soft-ball games is shown here. </t>
  </si>
  <si>
    <t xml:space="preserve">Number of home runs Probability </t>
  </si>
  <si>
    <t>Probability</t>
  </si>
  <si>
    <t>for all X values</t>
  </si>
  <si>
    <t>Mean of home runs =</t>
  </si>
  <si>
    <t>0*P(0) + 1*P(1) + 2*P(2) + 3*P(3) + 4*P(4) + 5*P(5)</t>
  </si>
  <si>
    <t>0*(0.05)+ 1*(0.16) + 2*(0.41) + 3*(0.27) + 4*(0.07) + 5*(0.04)</t>
  </si>
  <si>
    <t>Mean number of home runs is 2.27</t>
  </si>
  <si>
    <t xml:space="preserve">a. Calculate the mean number of home runs.  </t>
  </si>
  <si>
    <t>b. Find the standard deviation.</t>
  </si>
  <si>
    <t>x</t>
  </si>
  <si>
    <t>P(x)</t>
  </si>
  <si>
    <t>x*P(x)</t>
  </si>
  <si>
    <t>x^2*P(x)</t>
  </si>
  <si>
    <t>from x=1 to 5</t>
  </si>
  <si>
    <t>Mean / Estimate = ∑ (X*P(X))</t>
  </si>
  <si>
    <t>Variance of number of home runs = ∑(x*P(x)) - (E(x))^2</t>
  </si>
  <si>
    <t xml:space="preserve">V(x) = </t>
  </si>
  <si>
    <t>Standard deviation SD = sqrt(V)</t>
  </si>
  <si>
    <t>SD =</t>
  </si>
  <si>
    <t xml:space="preserve">E(X) = Mean = </t>
  </si>
  <si>
    <t xml:space="preserve">Shutouts in the National Hockey League occur randomly and independently at a rate of 1 every 20 games. Calculate the probability of the following events. </t>
  </si>
  <si>
    <t xml:space="preserve">c. A shutout in tonight’s game </t>
  </si>
  <si>
    <t>a. 2 shutouts in the next 10 games</t>
  </si>
  <si>
    <t>b. 25 shutouts in 400 games</t>
  </si>
  <si>
    <t>x=2</t>
  </si>
  <si>
    <t>x=25</t>
  </si>
  <si>
    <t>Number of games = n= 10</t>
  </si>
  <si>
    <t>Number of games = n= 400</t>
  </si>
  <si>
    <t xml:space="preserve">2 shoutouts in the next 10 games = BINOM.DIST(2,10,0.05,FALSE) = </t>
  </si>
  <si>
    <t xml:space="preserve">25 shoutout in the next 400 games = BINOM.DIST(25,400,0.05,FALSE) = </t>
  </si>
  <si>
    <t>x=1</t>
  </si>
  <si>
    <t>Number of games = n = 1</t>
  </si>
  <si>
    <t xml:space="preserve">1 shoutout in tonight game = BINOM.DIST(1,1,0.05,FALSE) = </t>
  </si>
  <si>
    <r>
      <t>Probabiluty of shoutouts in the National Hockey League occuring randomly and indipendently =</t>
    </r>
    <r>
      <rPr>
        <b/>
        <sz val="14"/>
        <color theme="1"/>
        <rFont val="Calibri"/>
        <family val="2"/>
        <scheme val="minor"/>
      </rPr>
      <t xml:space="preserve"> P = 1/20 = 0.05</t>
    </r>
  </si>
  <si>
    <t xml:space="preserve">The top-selling Red and Voss tire is rated 70,000 miles, which means nothing. In fact, the distance the tires can run until they wear out is a normally distributed random variable with a mean of 82,000 miles and a standard deviation of 6,400 miles. </t>
  </si>
  <si>
    <t xml:space="preserve">a. What is the probability that a tire wears out before 70,000 miles? </t>
  </si>
  <si>
    <t xml:space="preserve">b. What is the probability that a tire lasts more than 100,000 miles? </t>
  </si>
  <si>
    <t>the distance the tires can run until they wear out = 82,000 miles</t>
  </si>
  <si>
    <t>Standard Deviation  = 6400</t>
  </si>
  <si>
    <t>P(x&lt;70,000)</t>
  </si>
  <si>
    <t xml:space="preserve"> = NORM.DIST(70000,82000,6400,TRUE) = </t>
  </si>
  <si>
    <t>Probability that a tire lasts less than 100000 miles is P (x&lt;100000)</t>
  </si>
  <si>
    <t>Probability that a tire lasts more than 100000 miles is 1 - P(x&lt;100000)</t>
  </si>
  <si>
    <t xml:space="preserve">= 1 - NORM.DIST(100000,82000,6400,TRUE) = </t>
  </si>
  <si>
    <t xml:space="preserve">a. What proportion of the bank’s Visa cardholders pay more than $30 in interest? </t>
  </si>
  <si>
    <t xml:space="preserve">Because of the relatively high interest rates, most consumers attempt to pay off their credit card bills promptly. However, this is not always possible.
 An analysis of the amount of interest paid monthly by a bank’s Visa cardholders reveals that the amount is normally distributed with a mean of $27 and a standard deviation of $7. </t>
  </si>
  <si>
    <t xml:space="preserve">Probability of the bank's Visa cardholders pay less than $30 = P(x&lt;30) = NORM.DIST(30,27,7,TRUE) = </t>
  </si>
  <si>
    <t xml:space="preserve">Probability of the bank's Visa cardholders pay more than $30 = 1 - P(x&lt;30) = </t>
  </si>
  <si>
    <t xml:space="preserve">b. What proportion of the bank’s Visa cardholders pay more than $40 in interest? </t>
  </si>
  <si>
    <t xml:space="preserve">Probability of the bank's Visa cardholders pay less than $40 = P(x&lt;40) = NORM.DIST(40,27,7,TRUE) = </t>
  </si>
  <si>
    <t xml:space="preserve">Probability of the bank's Visa cardholders pay more than $40 = 1 - P(x&lt;40) = </t>
  </si>
  <si>
    <t xml:space="preserve">c. What proportion of the bank’s Visa cardholders pay less than $15 in interest? </t>
  </si>
  <si>
    <t xml:space="preserve">Probability of the bank's Visa cardholders pay less than $15 = P(x&lt;15) = NORM.DIST(15,27,7,TRUE) = </t>
  </si>
  <si>
    <t>d. What interest payment is exceeded by only 20% of the bank’s Visa cardholders?</t>
  </si>
  <si>
    <t>Probability of interest payment is exceeded by only 20% is P(x&gt;0.2) = 100-P(0.8)</t>
  </si>
  <si>
    <t>= NORM.INV(0.8,27,7)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</si>
</sst>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2" formatCode="0.0000"/>
  </numFmts>
  <fonts count="9">
    <font>
      <sz val="12"/>
      <color theme="1"/>
      <name val="Calibri"/>
      <family val="2"/>
      <scheme val="minor"/>
    </font>
    <font>
      <b/>
      <sz val="12"/>
      <color theme="1"/>
      <name val="Calibri"/>
      <family val="2"/>
      <scheme val="minor"/>
    </font>
    <font>
      <b/>
      <sz val="12"/>
      <color rgb="FF1E1607"/>
      <name val="JansonTextLTStd"/>
    </font>
    <font>
      <b/>
      <sz val="14"/>
      <color rgb="FF1E1607"/>
      <name val="JansonTextLTStd"/>
    </font>
    <font>
      <sz val="14"/>
      <color theme="1"/>
      <name val="Calibri"/>
      <family val="2"/>
      <scheme val="minor"/>
    </font>
    <font>
      <b/>
      <sz val="14"/>
      <color theme="1"/>
      <name val="Calibri"/>
      <family val="2"/>
      <scheme val="minor"/>
    </font>
    <font>
      <b/>
      <sz val="16"/>
      <color theme="1"/>
      <name val="Calibri"/>
      <family val="2"/>
      <scheme val="minor"/>
    </font>
    <font>
      <b/>
      <sz val="18"/>
      <color theme="1"/>
      <name val="Calibri"/>
      <family val="2"/>
      <scheme val="minor"/>
    </font>
    <font>
      <b/>
      <sz val="20"/>
      <color theme="1"/>
      <name val="Calibri"/>
      <family val="2"/>
      <scheme val="minor"/>
    </font>
  </fonts>
  <fills count="3">
    <fill>
      <patternFill patternType="none"/>
    </fill>
    <fill>
      <patternFill patternType="gray125"/>
    </fill>
    <fill>
      <patternFill patternType="solid">
        <fgColor rgb="FFFFFF00"/>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3">
    <xf numFmtId="0" fontId="0" fillId="0" borderId="0" xfId="0"/>
    <xf numFmtId="0" fontId="2" fillId="0" borderId="0" xfId="0" applyFont="1" applyAlignment="1">
      <alignment horizontal="left"/>
    </xf>
    <xf numFmtId="0" fontId="1" fillId="0" borderId="0" xfId="0" applyFont="1"/>
    <xf numFmtId="0" fontId="0" fillId="0" borderId="0" xfId="0" applyAlignment="1">
      <alignment horizontal="center"/>
    </xf>
    <xf numFmtId="0" fontId="0" fillId="0" borderId="0" xfId="0" applyAlignment="1">
      <alignment horizontal="left"/>
    </xf>
    <xf numFmtId="0" fontId="0" fillId="0" borderId="0" xfId="0" applyAlignment="1">
      <alignment horizontal="right"/>
    </xf>
    <xf numFmtId="0" fontId="0" fillId="2" borderId="0" xfId="0" applyFill="1"/>
    <xf numFmtId="0" fontId="1" fillId="2" borderId="0" xfId="0" applyFont="1" applyFill="1"/>
    <xf numFmtId="0" fontId="0" fillId="0" borderId="0" xfId="0" applyAlignment="1">
      <alignment horizontal="right"/>
    </xf>
    <xf numFmtId="0" fontId="1" fillId="2" borderId="0" xfId="0" applyFont="1" applyFill="1" applyAlignment="1">
      <alignment horizontal="right"/>
    </xf>
    <xf numFmtId="0" fontId="0" fillId="0" borderId="0" xfId="0" applyFont="1" applyFill="1" applyAlignment="1">
      <alignment horizontal="right"/>
    </xf>
    <xf numFmtId="0" fontId="0" fillId="0" borderId="0" xfId="0" applyFont="1" applyFill="1"/>
    <xf numFmtId="0" fontId="1" fillId="2" borderId="0" xfId="0" applyFont="1" applyFill="1" applyAlignment="1">
      <alignment horizontal="right"/>
    </xf>
    <xf numFmtId="0" fontId="3" fillId="0" borderId="0" xfId="0" applyFont="1"/>
    <xf numFmtId="0" fontId="1" fillId="0" borderId="0" xfId="0" applyFont="1" applyAlignment="1">
      <alignment horizontal="center"/>
    </xf>
    <xf numFmtId="0" fontId="4" fillId="0" borderId="0" xfId="0" applyFont="1"/>
    <xf numFmtId="0" fontId="0" fillId="0" borderId="0" xfId="0" applyAlignment="1">
      <alignment horizontal="left"/>
    </xf>
    <xf numFmtId="0" fontId="0" fillId="0" borderId="2" xfId="0" applyBorder="1"/>
    <xf numFmtId="0" fontId="0" fillId="0" borderId="0" xfId="0" applyBorder="1"/>
    <xf numFmtId="0" fontId="0" fillId="0" borderId="3" xfId="0" applyBorder="1"/>
    <xf numFmtId="0" fontId="0" fillId="0" borderId="4" xfId="0" applyBorder="1"/>
    <xf numFmtId="0" fontId="0" fillId="0" borderId="5" xfId="0" applyBorder="1"/>
    <xf numFmtId="0" fontId="1" fillId="0" borderId="0" xfId="0" applyFont="1" applyAlignment="1">
      <alignment horizontal="right"/>
    </xf>
    <xf numFmtId="0" fontId="1" fillId="0" borderId="0" xfId="0" applyFont="1" applyAlignment="1">
      <alignment horizontal="left"/>
    </xf>
    <xf numFmtId="0" fontId="1" fillId="2" borderId="0" xfId="0" quotePrefix="1" applyFont="1" applyFill="1" applyAlignment="1">
      <alignment horizontal="right"/>
    </xf>
    <xf numFmtId="0" fontId="1" fillId="0" borderId="0" xfId="0" applyFont="1" applyBorder="1"/>
    <xf numFmtId="0" fontId="1" fillId="2" borderId="6" xfId="0" applyFont="1" applyFill="1" applyBorder="1"/>
    <xf numFmtId="0" fontId="0" fillId="0" borderId="6" xfId="0" applyBorder="1"/>
    <xf numFmtId="0" fontId="0" fillId="0" borderId="1" xfId="0" applyBorder="1"/>
    <xf numFmtId="0" fontId="0" fillId="0" borderId="7" xfId="0" applyBorder="1"/>
    <xf numFmtId="0" fontId="5" fillId="0" borderId="0" xfId="0" applyFont="1"/>
    <xf numFmtId="0" fontId="7" fillId="0" borderId="0" xfId="0" applyFont="1" applyAlignment="1"/>
    <xf numFmtId="0" fontId="6" fillId="0" borderId="0" xfId="0" applyFont="1"/>
    <xf numFmtId="0" fontId="8" fillId="0" borderId="0" xfId="0" applyFont="1"/>
    <xf numFmtId="0" fontId="5" fillId="2" borderId="0" xfId="0" applyFont="1" applyFill="1"/>
    <xf numFmtId="0" fontId="6" fillId="2" borderId="0" xfId="0" applyFont="1" applyFill="1"/>
    <xf numFmtId="0" fontId="6" fillId="2" borderId="0" xfId="0" applyFont="1" applyFill="1" applyAlignment="1">
      <alignment horizontal="center"/>
    </xf>
    <xf numFmtId="0" fontId="6" fillId="2" borderId="0" xfId="0" applyFont="1" applyFill="1" applyAlignment="1"/>
    <xf numFmtId="0" fontId="8" fillId="0" borderId="0" xfId="0" applyFont="1" applyAlignment="1">
      <alignment horizontal="left" wrapText="1"/>
    </xf>
    <xf numFmtId="0" fontId="8" fillId="0" borderId="0" xfId="0" applyFont="1" applyAlignment="1">
      <alignment horizontal="left"/>
    </xf>
    <xf numFmtId="172" fontId="0" fillId="2" borderId="0" xfId="0" applyNumberFormat="1" applyFill="1"/>
    <xf numFmtId="0" fontId="1" fillId="2" borderId="0" xfId="0" quotePrefix="1" applyFont="1" applyFill="1"/>
    <xf numFmtId="0" fontId="0" fillId="2" borderId="0" xfId="0" quotePrefix="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80F50-AB45-8841-A01F-A4FB5D3AB8A0}">
  <dimension ref="A1:P34"/>
  <sheetViews>
    <sheetView zoomScale="150" workbookViewId="0">
      <selection activeCell="A3" sqref="A3"/>
    </sheetView>
  </sheetViews>
  <sheetFormatPr baseColWidth="10" defaultRowHeight="16"/>
  <sheetData>
    <row r="1" spans="1:16">
      <c r="A1" s="1" t="s">
        <v>0</v>
      </c>
      <c r="B1" s="1"/>
      <c r="C1" s="1"/>
      <c r="D1" s="1"/>
      <c r="E1" s="1"/>
      <c r="F1" s="1"/>
      <c r="G1" s="1"/>
      <c r="H1" s="1"/>
      <c r="I1" s="1"/>
      <c r="J1" s="1"/>
      <c r="K1" s="1"/>
      <c r="L1" s="1"/>
      <c r="M1" s="1"/>
      <c r="N1" s="1"/>
      <c r="O1" s="1"/>
      <c r="P1" s="1"/>
    </row>
    <row r="3" spans="1:16" ht="18">
      <c r="A3" s="13" t="s">
        <v>1</v>
      </c>
      <c r="B3" s="2"/>
      <c r="C3" s="2"/>
      <c r="D3" s="2"/>
      <c r="E3" s="2"/>
    </row>
    <row r="4" spans="1:16">
      <c r="B4" t="s">
        <v>2</v>
      </c>
    </row>
    <row r="5" spans="1:16">
      <c r="B5" t="s">
        <v>3</v>
      </c>
    </row>
    <row r="6" spans="1:16">
      <c r="B6" t="s">
        <v>7</v>
      </c>
    </row>
    <row r="7" spans="1:16">
      <c r="B7" t="s">
        <v>8</v>
      </c>
    </row>
    <row r="8" spans="1:16">
      <c r="B8" s="4" t="s">
        <v>4</v>
      </c>
      <c r="C8" s="4"/>
      <c r="D8" s="4"/>
      <c r="E8">
        <f>_xlfn.BINOM.DIST(3,20,0.15,FALSE)</f>
        <v>0.24282889614926759</v>
      </c>
    </row>
    <row r="11" spans="1:16">
      <c r="B11" s="12" t="s">
        <v>5</v>
      </c>
      <c r="C11" s="12"/>
      <c r="D11" s="12"/>
      <c r="E11" s="12"/>
      <c r="F11" s="12"/>
      <c r="G11" s="7">
        <f>E8</f>
        <v>0.24282889614926759</v>
      </c>
    </row>
    <row r="14" spans="1:16" ht="18">
      <c r="A14" s="13" t="s">
        <v>6</v>
      </c>
    </row>
    <row r="16" spans="1:16">
      <c r="B16" t="s">
        <v>9</v>
      </c>
    </row>
    <row r="17" spans="1:8">
      <c r="B17" s="5" t="s">
        <v>10</v>
      </c>
      <c r="C17" s="5"/>
      <c r="D17" s="5"/>
      <c r="E17" s="5"/>
      <c r="F17">
        <f>_xlfn.BINOM.DIST(5,20,0.15,TRUE)</f>
        <v>0.93269202581422583</v>
      </c>
    </row>
    <row r="20" spans="1:8">
      <c r="B20" s="12" t="s">
        <v>11</v>
      </c>
      <c r="C20" s="12"/>
      <c r="D20" s="12"/>
      <c r="E20" s="12"/>
      <c r="F20" s="12"/>
      <c r="G20" s="12"/>
      <c r="H20" s="7">
        <f>F17</f>
        <v>0.93269202581422583</v>
      </c>
    </row>
    <row r="24" spans="1:8" ht="18">
      <c r="A24" s="13" t="s">
        <v>12</v>
      </c>
    </row>
    <row r="26" spans="1:8">
      <c r="B26" t="s">
        <v>13</v>
      </c>
    </row>
    <row r="27" spans="1:8">
      <c r="B27" s="9" t="s">
        <v>14</v>
      </c>
      <c r="C27" s="7" t="s">
        <v>15</v>
      </c>
    </row>
    <row r="29" spans="1:8">
      <c r="B29" s="8" t="s">
        <v>16</v>
      </c>
      <c r="C29" t="s">
        <v>17</v>
      </c>
    </row>
    <row r="30" spans="1:8">
      <c r="B30" s="8" t="s">
        <v>16</v>
      </c>
      <c r="C30">
        <f>_xlfn.BINOM.DIST(2,20,0.15,TRUE)</f>
        <v>0.40489627800743555</v>
      </c>
    </row>
    <row r="31" spans="1:8">
      <c r="B31" s="10" t="s">
        <v>14</v>
      </c>
      <c r="C31" s="11" t="s">
        <v>15</v>
      </c>
    </row>
    <row r="32" spans="1:8">
      <c r="B32" s="10" t="s">
        <v>14</v>
      </c>
      <c r="C32">
        <f>1-C30</f>
        <v>0.59510372199256445</v>
      </c>
    </row>
    <row r="34" spans="2:8">
      <c r="B34" s="12" t="s">
        <v>18</v>
      </c>
      <c r="C34" s="12"/>
      <c r="D34" s="12"/>
      <c r="E34" s="12"/>
      <c r="F34" s="12"/>
      <c r="G34" s="12"/>
      <c r="H34" s="7">
        <f>C32</f>
        <v>0.59510372199256445</v>
      </c>
    </row>
  </sheetData>
  <mergeCells count="6">
    <mergeCell ref="B34:G34"/>
    <mergeCell ref="A1:P1"/>
    <mergeCell ref="B8:D8"/>
    <mergeCell ref="B17:E17"/>
    <mergeCell ref="B20:G20"/>
    <mergeCell ref="B11:F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740DE-0FBA-7C4D-8716-A0CEF3FFBCD9}">
  <dimension ref="A1:M26"/>
  <sheetViews>
    <sheetView tabSelected="1" zoomScale="165" workbookViewId="0">
      <selection activeCell="D27" sqref="D27"/>
    </sheetView>
  </sheetViews>
  <sheetFormatPr baseColWidth="10" defaultRowHeight="16"/>
  <cols>
    <col min="11" max="11" width="13.33203125" bestFit="1" customWidth="1"/>
  </cols>
  <sheetData>
    <row r="1" spans="1:13" ht="19">
      <c r="A1" s="15" t="s">
        <v>19</v>
      </c>
    </row>
    <row r="3" spans="1:13">
      <c r="A3" s="14" t="s">
        <v>20</v>
      </c>
      <c r="B3" s="14"/>
      <c r="C3" s="14"/>
      <c r="D3">
        <v>0</v>
      </c>
      <c r="E3">
        <v>1</v>
      </c>
      <c r="F3">
        <v>2</v>
      </c>
      <c r="G3">
        <v>3</v>
      </c>
      <c r="H3">
        <v>4</v>
      </c>
      <c r="I3">
        <v>5</v>
      </c>
    </row>
    <row r="4" spans="1:13">
      <c r="A4" s="14" t="s">
        <v>21</v>
      </c>
      <c r="B4" s="14"/>
      <c r="C4" s="14"/>
      <c r="D4">
        <v>0.05</v>
      </c>
      <c r="E4">
        <v>0.16</v>
      </c>
      <c r="F4">
        <v>0.41</v>
      </c>
      <c r="G4">
        <v>0.27</v>
      </c>
      <c r="H4">
        <v>7.0000000000000007E-2</v>
      </c>
      <c r="I4">
        <v>0.04</v>
      </c>
    </row>
    <row r="7" spans="1:13">
      <c r="J7" s="26" t="s">
        <v>29</v>
      </c>
      <c r="K7" s="26" t="s">
        <v>30</v>
      </c>
      <c r="L7" s="26" t="s">
        <v>31</v>
      </c>
      <c r="M7" s="26" t="s">
        <v>32</v>
      </c>
    </row>
    <row r="8" spans="1:13">
      <c r="A8" s="2" t="s">
        <v>27</v>
      </c>
      <c r="J8" s="27">
        <v>0</v>
      </c>
      <c r="K8" s="27">
        <v>0.05</v>
      </c>
      <c r="L8" s="27">
        <f>J8*K8</f>
        <v>0</v>
      </c>
      <c r="M8" s="27">
        <f>J8*L8</f>
        <v>0</v>
      </c>
    </row>
    <row r="9" spans="1:13">
      <c r="J9" s="27">
        <v>1</v>
      </c>
      <c r="K9" s="27">
        <v>0.16</v>
      </c>
      <c r="L9" s="27">
        <f t="shared" ref="L9:L13" si="0">J9*K9</f>
        <v>0.16</v>
      </c>
      <c r="M9" s="27">
        <f t="shared" ref="M9:M12" si="1">J9*L9</f>
        <v>0.16</v>
      </c>
    </row>
    <row r="10" spans="1:13">
      <c r="B10" t="s">
        <v>34</v>
      </c>
      <c r="E10" t="s">
        <v>22</v>
      </c>
      <c r="J10" s="27">
        <v>2</v>
      </c>
      <c r="K10" s="27">
        <v>0.41</v>
      </c>
      <c r="L10" s="27">
        <f t="shared" si="0"/>
        <v>0.82</v>
      </c>
      <c r="M10" s="27">
        <f t="shared" si="1"/>
        <v>1.64</v>
      </c>
    </row>
    <row r="11" spans="1:13">
      <c r="J11" s="27">
        <v>3</v>
      </c>
      <c r="K11" s="27">
        <v>0.27</v>
      </c>
      <c r="L11" s="27">
        <f t="shared" si="0"/>
        <v>0.81</v>
      </c>
      <c r="M11" s="27">
        <f t="shared" si="1"/>
        <v>2.4300000000000002</v>
      </c>
    </row>
    <row r="12" spans="1:13">
      <c r="J12" s="27">
        <v>4</v>
      </c>
      <c r="K12" s="27">
        <v>7.0000000000000007E-2</v>
      </c>
      <c r="L12" s="27">
        <f t="shared" si="0"/>
        <v>0.28000000000000003</v>
      </c>
      <c r="M12" s="27">
        <f t="shared" si="1"/>
        <v>1.1200000000000001</v>
      </c>
    </row>
    <row r="13" spans="1:13" ht="17" thickBot="1">
      <c r="B13" t="s">
        <v>23</v>
      </c>
      <c r="D13" t="s">
        <v>24</v>
      </c>
      <c r="J13" s="27">
        <v>5</v>
      </c>
      <c r="K13" s="29">
        <v>0.04</v>
      </c>
      <c r="L13" s="27">
        <f t="shared" si="0"/>
        <v>0.2</v>
      </c>
      <c r="M13" s="27">
        <f>J13*L13</f>
        <v>1</v>
      </c>
    </row>
    <row r="14" spans="1:13" ht="17" thickBot="1">
      <c r="B14" t="s">
        <v>23</v>
      </c>
      <c r="D14" t="s">
        <v>25</v>
      </c>
      <c r="J14" s="17"/>
      <c r="K14" s="28">
        <f>SUM(K8:K13)</f>
        <v>1</v>
      </c>
      <c r="L14" s="18"/>
      <c r="M14" s="19"/>
    </row>
    <row r="15" spans="1:13" ht="17" thickBot="1">
      <c r="B15" t="s">
        <v>23</v>
      </c>
      <c r="D15" s="16">
        <f>(D3*D4)+(E3*E4)+(F3*F4)+(G3*G4) + (H3*H4) + (I3*I4)</f>
        <v>2.2700000000000005</v>
      </c>
      <c r="J15" s="17"/>
      <c r="K15" s="25" t="s">
        <v>39</v>
      </c>
      <c r="L15" s="28">
        <f>SUM(L8:L14)</f>
        <v>2.2700000000000005</v>
      </c>
      <c r="M15" s="19"/>
    </row>
    <row r="16" spans="1:13" ht="17" thickBot="1">
      <c r="J16" s="20"/>
      <c r="K16" s="21"/>
      <c r="L16" s="21"/>
      <c r="M16" s="28">
        <f>SUM(M8:M15)</f>
        <v>6.3500000000000005</v>
      </c>
    </row>
    <row r="17" spans="1:7">
      <c r="B17" s="7" t="s">
        <v>26</v>
      </c>
      <c r="C17" s="6"/>
      <c r="D17" s="6"/>
    </row>
    <row r="19" spans="1:7">
      <c r="A19" s="2" t="s">
        <v>28</v>
      </c>
    </row>
    <row r="21" spans="1:7">
      <c r="B21" s="3" t="s">
        <v>35</v>
      </c>
      <c r="C21" s="3"/>
      <c r="D21" s="3"/>
      <c r="E21" s="3"/>
      <c r="F21" s="3"/>
      <c r="G21" t="s">
        <v>33</v>
      </c>
    </row>
    <row r="22" spans="1:7">
      <c r="D22" s="22" t="s">
        <v>36</v>
      </c>
      <c r="E22" s="23">
        <f>M16-L15^2</f>
        <v>1.1970999999999981</v>
      </c>
    </row>
    <row r="25" spans="1:7" ht="20" customHeight="1">
      <c r="B25" t="s">
        <v>37</v>
      </c>
    </row>
    <row r="26" spans="1:7">
      <c r="C26" s="24" t="s">
        <v>38</v>
      </c>
      <c r="D26" s="7">
        <f>SQRT(E22)</f>
        <v>1.094120651482275</v>
      </c>
    </row>
  </sheetData>
  <mergeCells count="3">
    <mergeCell ref="A3:C3"/>
    <mergeCell ref="A4:C4"/>
    <mergeCell ref="B21:F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DFF0C-AC93-524F-822E-7CE6FE85B265}">
  <dimension ref="A1:O27"/>
  <sheetViews>
    <sheetView zoomScale="163" workbookViewId="0">
      <selection activeCell="G8" sqref="G8"/>
    </sheetView>
  </sheetViews>
  <sheetFormatPr baseColWidth="10" defaultRowHeight="16"/>
  <sheetData>
    <row r="1" spans="1:15" ht="24">
      <c r="A1" s="31" t="s">
        <v>40</v>
      </c>
      <c r="B1" s="31"/>
      <c r="C1" s="31"/>
      <c r="D1" s="31"/>
      <c r="E1" s="31"/>
      <c r="F1" s="31"/>
      <c r="G1" s="31"/>
      <c r="H1" s="31"/>
      <c r="I1" s="31"/>
      <c r="J1" s="31"/>
      <c r="K1" s="31"/>
      <c r="L1" s="31"/>
      <c r="M1" s="31"/>
      <c r="N1" s="31"/>
      <c r="O1" s="31"/>
    </row>
    <row r="5" spans="1:15" ht="19">
      <c r="A5" s="15" t="s">
        <v>53</v>
      </c>
    </row>
    <row r="9" spans="1:15">
      <c r="A9" s="2" t="s">
        <v>42</v>
      </c>
    </row>
    <row r="10" spans="1:15">
      <c r="B10" t="s">
        <v>44</v>
      </c>
    </row>
    <row r="11" spans="1:15">
      <c r="B11" t="s">
        <v>46</v>
      </c>
    </row>
    <row r="12" spans="1:15">
      <c r="B12" s="7" t="s">
        <v>48</v>
      </c>
      <c r="C12" s="7"/>
      <c r="D12" s="7"/>
      <c r="E12" s="7"/>
      <c r="F12" s="7"/>
      <c r="G12" s="6"/>
      <c r="H12" s="7">
        <f>_xlfn.BINOM.DIST(2,10,0.05,FALSE)</f>
        <v>7.4634798520019557E-2</v>
      </c>
    </row>
    <row r="15" spans="1:15">
      <c r="A15" s="2" t="s">
        <v>43</v>
      </c>
    </row>
    <row r="17" spans="1:8">
      <c r="B17" t="s">
        <v>45</v>
      </c>
    </row>
    <row r="18" spans="1:8">
      <c r="B18" t="s">
        <v>47</v>
      </c>
    </row>
    <row r="19" spans="1:8">
      <c r="B19" s="7" t="s">
        <v>49</v>
      </c>
      <c r="C19" s="7"/>
      <c r="D19" s="7"/>
      <c r="E19" s="7"/>
      <c r="F19" s="7"/>
      <c r="G19" s="6"/>
      <c r="H19" s="7">
        <f>_xlfn.BINOM.DIST(25,400,0.05,FALSE)</f>
        <v>4.4552679490496655E-2</v>
      </c>
    </row>
    <row r="23" spans="1:8">
      <c r="A23" s="2" t="s">
        <v>41</v>
      </c>
    </row>
    <row r="25" spans="1:8">
      <c r="B25" t="s">
        <v>50</v>
      </c>
    </row>
    <row r="26" spans="1:8">
      <c r="B26" t="s">
        <v>51</v>
      </c>
    </row>
    <row r="27" spans="1:8">
      <c r="B27" s="7" t="s">
        <v>52</v>
      </c>
      <c r="C27" s="6"/>
      <c r="D27" s="6"/>
      <c r="E27" s="6"/>
      <c r="F27" s="6"/>
      <c r="G27" s="7">
        <f>_xlfn.BINOM.DIST(1,1,0.05,FALSE)</f>
        <v>5.000000000000001E-2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6EE4C-7E08-2A41-9C51-A4647F347273}">
  <dimension ref="A1:L18"/>
  <sheetViews>
    <sheetView zoomScale="150" workbookViewId="0">
      <selection activeCell="G26" sqref="G26"/>
    </sheetView>
  </sheetViews>
  <sheetFormatPr baseColWidth="10" defaultRowHeight="16"/>
  <sheetData>
    <row r="1" spans="1:8" ht="21">
      <c r="A1" s="32" t="s">
        <v>54</v>
      </c>
    </row>
    <row r="4" spans="1:8" ht="19">
      <c r="A4" s="30" t="s">
        <v>57</v>
      </c>
    </row>
    <row r="5" spans="1:8" ht="19">
      <c r="A5" s="30" t="s">
        <v>58</v>
      </c>
    </row>
    <row r="8" spans="1:8" ht="26">
      <c r="A8" s="33" t="s">
        <v>55</v>
      </c>
    </row>
    <row r="9" spans="1:8" ht="21">
      <c r="A9" s="36" t="s">
        <v>59</v>
      </c>
      <c r="B9" s="36"/>
      <c r="C9" s="37" t="s">
        <v>60</v>
      </c>
      <c r="D9" s="37"/>
      <c r="E9" s="37"/>
      <c r="F9" s="37"/>
      <c r="G9" s="6"/>
      <c r="H9" s="35">
        <f>_xlfn.NORM.DIST(70000,82000,6400,TRUE)</f>
        <v>3.0396361765261368E-2</v>
      </c>
    </row>
    <row r="15" spans="1:8" ht="26">
      <c r="A15" s="33" t="s">
        <v>56</v>
      </c>
    </row>
    <row r="17" spans="2:12" ht="19">
      <c r="B17" s="15" t="s">
        <v>61</v>
      </c>
    </row>
    <row r="18" spans="2:12" ht="19">
      <c r="B18" s="34" t="s">
        <v>62</v>
      </c>
      <c r="C18" s="7"/>
      <c r="D18" s="7"/>
      <c r="E18" s="7"/>
      <c r="F18" s="7"/>
      <c r="G18" s="7"/>
      <c r="H18" s="41" t="s">
        <v>63</v>
      </c>
      <c r="I18" s="7"/>
      <c r="J18" s="7"/>
      <c r="K18" s="7"/>
      <c r="L18" s="7">
        <f>1 - _xlfn.NORM.DIST(100000,82000,6400,TRUE)</f>
        <v>2.4579011751967306E-3</v>
      </c>
    </row>
  </sheetData>
  <mergeCells count="1">
    <mergeCell ref="A9:B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FF33D-BAB3-8047-9C8D-A550A7A2190B}">
  <dimension ref="A1:M28"/>
  <sheetViews>
    <sheetView zoomScale="139" workbookViewId="0">
      <selection activeCell="I29" sqref="I29"/>
    </sheetView>
  </sheetViews>
  <sheetFormatPr baseColWidth="10" defaultRowHeight="16"/>
  <sheetData>
    <row r="1" spans="1:13">
      <c r="A1" s="38" t="s">
        <v>65</v>
      </c>
      <c r="B1" s="39"/>
      <c r="C1" s="39"/>
      <c r="D1" s="39"/>
      <c r="E1" s="39"/>
      <c r="F1" s="39"/>
      <c r="G1" s="39"/>
      <c r="H1" s="39"/>
      <c r="I1" s="39"/>
      <c r="J1" s="39"/>
      <c r="K1" s="39"/>
      <c r="L1" s="39"/>
      <c r="M1" s="39"/>
    </row>
    <row r="2" spans="1:13">
      <c r="A2" s="39"/>
      <c r="B2" s="39"/>
      <c r="C2" s="39"/>
      <c r="D2" s="39"/>
      <c r="E2" s="39"/>
      <c r="F2" s="39"/>
      <c r="G2" s="39"/>
      <c r="H2" s="39"/>
      <c r="I2" s="39"/>
      <c r="J2" s="39"/>
      <c r="K2" s="39"/>
      <c r="L2" s="39"/>
      <c r="M2" s="39"/>
    </row>
    <row r="3" spans="1:13">
      <c r="A3" s="39"/>
      <c r="B3" s="39"/>
      <c r="C3" s="39"/>
      <c r="D3" s="39"/>
      <c r="E3" s="39"/>
      <c r="F3" s="39"/>
      <c r="G3" s="39"/>
      <c r="H3" s="39"/>
      <c r="I3" s="39"/>
      <c r="J3" s="39"/>
      <c r="K3" s="39"/>
      <c r="L3" s="39"/>
      <c r="M3" s="39"/>
    </row>
    <row r="4" spans="1:13">
      <c r="A4" s="39"/>
      <c r="B4" s="39"/>
      <c r="C4" s="39"/>
      <c r="D4" s="39"/>
      <c r="E4" s="39"/>
      <c r="F4" s="39"/>
      <c r="G4" s="39"/>
      <c r="H4" s="39"/>
      <c r="I4" s="39"/>
      <c r="J4" s="39"/>
      <c r="K4" s="39"/>
      <c r="L4" s="39"/>
      <c r="M4" s="39"/>
    </row>
    <row r="5" spans="1:13">
      <c r="A5" s="39"/>
      <c r="B5" s="39"/>
      <c r="C5" s="39"/>
      <c r="D5" s="39"/>
      <c r="E5" s="39"/>
      <c r="F5" s="39"/>
      <c r="G5" s="39"/>
      <c r="H5" s="39"/>
      <c r="I5" s="39"/>
      <c r="J5" s="39"/>
      <c r="K5" s="39"/>
      <c r="L5" s="39"/>
      <c r="M5" s="39"/>
    </row>
    <row r="6" spans="1:13">
      <c r="A6" s="39"/>
      <c r="B6" s="39"/>
      <c r="C6" s="39"/>
      <c r="D6" s="39"/>
      <c r="E6" s="39"/>
      <c r="F6" s="39"/>
      <c r="G6" s="39"/>
      <c r="H6" s="39"/>
      <c r="I6" s="39"/>
      <c r="J6" s="39"/>
      <c r="K6" s="39"/>
      <c r="L6" s="39"/>
      <c r="M6" s="39"/>
    </row>
    <row r="7" spans="1:13">
      <c r="A7" s="39"/>
      <c r="B7" s="39"/>
      <c r="C7" s="39"/>
      <c r="D7" s="39"/>
      <c r="E7" s="39"/>
      <c r="F7" s="39"/>
      <c r="G7" s="39"/>
      <c r="H7" s="39"/>
      <c r="I7" s="39"/>
      <c r="J7" s="39"/>
      <c r="K7" s="39"/>
      <c r="L7" s="39"/>
      <c r="M7" s="39"/>
    </row>
    <row r="11" spans="1:13">
      <c r="A11" s="2" t="s">
        <v>64</v>
      </c>
    </row>
    <row r="13" spans="1:13">
      <c r="B13" s="6" t="s">
        <v>66</v>
      </c>
      <c r="C13" s="6"/>
      <c r="D13" s="6"/>
      <c r="E13" s="6"/>
      <c r="F13" s="6"/>
      <c r="G13" s="6"/>
      <c r="H13" s="6"/>
      <c r="I13" s="6"/>
      <c r="J13" s="6">
        <f>_xlfn.NORM.DIST(30,27,7,TRUE)</f>
        <v>0.66588242910237538</v>
      </c>
    </row>
    <row r="14" spans="1:13">
      <c r="B14" s="6" t="s">
        <v>67</v>
      </c>
      <c r="C14" s="6"/>
      <c r="D14" s="6"/>
      <c r="E14" s="6"/>
      <c r="F14" s="6"/>
      <c r="G14" s="6"/>
      <c r="H14" s="40">
        <f xml:space="preserve"> 1- J13</f>
        <v>0.33411757089762462</v>
      </c>
      <c r="I14" s="6"/>
      <c r="J14" s="6"/>
    </row>
    <row r="16" spans="1:13">
      <c r="A16" s="2" t="s">
        <v>68</v>
      </c>
    </row>
    <row r="18" spans="1:11">
      <c r="B18" s="6" t="s">
        <v>69</v>
      </c>
      <c r="C18" s="6"/>
      <c r="D18" s="6"/>
      <c r="E18" s="6"/>
      <c r="F18" s="6"/>
      <c r="G18" s="6"/>
      <c r="H18" s="6"/>
      <c r="I18" s="6"/>
      <c r="J18" s="6">
        <f>_xlfn.NORM.DIST(40,27,7,TRUE)</f>
        <v>0.9683545838833274</v>
      </c>
    </row>
    <row r="19" spans="1:11">
      <c r="B19" s="6" t="s">
        <v>70</v>
      </c>
      <c r="C19" s="6"/>
      <c r="D19" s="6"/>
      <c r="E19" s="6"/>
      <c r="F19" s="6"/>
      <c r="G19" s="6"/>
      <c r="H19" s="40">
        <f xml:space="preserve"> 1- J18</f>
        <v>3.1645416116672598E-2</v>
      </c>
      <c r="I19" s="6"/>
      <c r="J19" s="6"/>
    </row>
    <row r="21" spans="1:11">
      <c r="A21" s="2" t="s">
        <v>71</v>
      </c>
    </row>
    <row r="23" spans="1:11">
      <c r="B23" s="6" t="s">
        <v>72</v>
      </c>
      <c r="C23" s="6"/>
      <c r="D23" s="6"/>
      <c r="E23" s="6"/>
      <c r="F23" s="6"/>
      <c r="G23" s="6"/>
      <c r="H23" s="6"/>
      <c r="I23" s="6"/>
      <c r="J23" s="6">
        <f>_xlfn.NORM.DIST(15,27,7,TRUE)</f>
        <v>4.3238132746832802E-2</v>
      </c>
    </row>
    <row r="26" spans="1:11">
      <c r="A26" s="2" t="s">
        <v>73</v>
      </c>
    </row>
    <row r="28" spans="1:11">
      <c r="B28" s="6" t="s">
        <v>74</v>
      </c>
      <c r="C28" s="6"/>
      <c r="D28" s="6"/>
      <c r="E28" s="6"/>
      <c r="F28" s="6"/>
      <c r="G28" s="6"/>
      <c r="H28" s="6"/>
      <c r="I28" s="42" t="s">
        <v>75</v>
      </c>
      <c r="J28" s="6"/>
      <c r="K28" s="6">
        <f>_xlfn.NORM.INV(0.8,27,7)</f>
        <v>32.891348635010402</v>
      </c>
    </row>
  </sheetData>
  <mergeCells count="1">
    <mergeCell ref="A1:M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Prblem 7.146</vt:lpstr>
      <vt:lpstr>Problem 7.153</vt:lpstr>
      <vt:lpstr>Problem 7.159</vt:lpstr>
      <vt:lpstr>Problem 8.51</vt:lpstr>
      <vt:lpstr>Problem 8.62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2020-02-01T08:00:26Z</dcterms:created>
  <dcterms:modified xsi:type="dcterms:W3CDTF">2020-02-02T18:57:45Z</dcterms:modified>
</cp:coreProperties>
</file>