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600" yWindow="720" windowWidth="15600" windowHeight="7365"/>
  </bookViews>
  <sheets>
    <sheet name="Summary" sheetId="3" r:id="rId1"/>
  </sheets>
  <definedNames>
    <definedName name="ID" localSheetId="0">"46892e99-803a-4c27-ba30-2894123d3743"</definedName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F7" i="3" l="1"/>
  <c r="G5" i="3"/>
  <c r="E5" i="3"/>
  <c r="D5" i="3"/>
  <c r="B5" i="3"/>
  <c r="D1" i="3"/>
  <c r="D10" i="3"/>
  <c r="E26" i="3"/>
  <c r="G22" i="3"/>
  <c r="H20" i="3"/>
  <c r="D20" i="3"/>
  <c r="E19" i="3"/>
  <c r="G17" i="3"/>
  <c r="H16" i="3"/>
  <c r="D16" i="3"/>
  <c r="E15" i="3"/>
  <c r="G12" i="3"/>
  <c r="H11" i="3"/>
  <c r="D11" i="3"/>
  <c r="E10" i="3"/>
  <c r="E11" i="3"/>
  <c r="D12" i="3"/>
  <c r="H12" i="3"/>
  <c r="G14" i="3"/>
  <c r="E16" i="3"/>
  <c r="D17" i="3"/>
  <c r="H17" i="3"/>
  <c r="G18" i="3"/>
  <c r="E20" i="3"/>
  <c r="D22" i="3"/>
  <c r="H22" i="3"/>
  <c r="G24" i="3"/>
  <c r="G10" i="3"/>
  <c r="E12" i="3"/>
  <c r="D14" i="3"/>
  <c r="H14" i="3"/>
  <c r="G15" i="3"/>
  <c r="E17" i="3"/>
  <c r="D18" i="3"/>
  <c r="H18" i="3"/>
  <c r="G19" i="3"/>
  <c r="E22" i="3"/>
  <c r="D24" i="3"/>
  <c r="H24" i="3"/>
  <c r="G26" i="3"/>
  <c r="H10" i="3"/>
  <c r="G11" i="3"/>
  <c r="E14" i="3"/>
  <c r="D15" i="3"/>
  <c r="H15" i="3"/>
  <c r="G16" i="3"/>
  <c r="E18" i="3"/>
  <c r="D19" i="3"/>
  <c r="H19" i="3"/>
  <c r="G20" i="3"/>
  <c r="E24" i="3"/>
  <c r="D26" i="3"/>
  <c r="H26" i="3"/>
  <c r="F8" i="3"/>
  <c r="F22" i="3"/>
  <c r="F17" i="3"/>
  <c r="F12" i="3"/>
  <c r="F20" i="3"/>
  <c r="F16" i="3"/>
  <c r="F11" i="3"/>
  <c r="F26" i="3"/>
  <c r="F19" i="3"/>
  <c r="F15" i="3"/>
  <c r="F10" i="3"/>
  <c r="F14" i="3"/>
  <c r="F18" i="3"/>
  <c r="F24" i="3"/>
</calcChain>
</file>

<file path=xl/sharedStrings.xml><?xml version="1.0" encoding="utf-8"?>
<sst xmlns="http://schemas.openxmlformats.org/spreadsheetml/2006/main" count="42" uniqueCount="36">
  <si>
    <t>CUBE:</t>
  </si>
  <si>
    <t>Year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</si>
  <si>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</si>
  <si>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</si>
  <si>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</si>
  <si>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</si>
  <si>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</si>
  <si>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</si>
  <si>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</si>
  <si>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</si>
  <si>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</si>
  <si>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</si>
  <si>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</si>
  <si>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</si>
  <si>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</si>
  <si>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Allocations</t>
  </si>
  <si>
    <t>Operating Expense</t>
  </si>
  <si>
    <t>Cost of Sales</t>
  </si>
  <si>
    <t>Gross Revenue</t>
  </si>
  <si>
    <t>Payroll</t>
  </si>
  <si>
    <t>Office Expense</t>
  </si>
  <si>
    <t>Travel</t>
  </si>
  <si>
    <t>Occupancy</t>
  </si>
  <si>
    <t>Marketing</t>
  </si>
  <si>
    <t>Depreciation</t>
  </si>
  <si>
    <t>Currency</t>
  </si>
  <si>
    <t>Organization</t>
  </si>
  <si>
    <t>Month</t>
  </si>
  <si>
    <t>Prior Year Actual</t>
  </si>
  <si>
    <t>Target</t>
  </si>
  <si>
    <t>Variance</t>
  </si>
  <si>
    <t>Variance%</t>
  </si>
  <si>
    <t>PY Actuals</t>
  </si>
  <si>
    <t>Var</t>
  </si>
  <si>
    <t>Var %</t>
  </si>
  <si>
    <t>Summary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</si>
</sst>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\%;\-0.0\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12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theme="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06918546098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double">
        <color theme="0" tint="-0.14993743705557422"/>
      </bottom>
      <diagonal/>
    </border>
    <border>
      <left/>
      <right/>
      <top/>
      <bottom style="thick">
        <color rgb="FF608DAD"/>
      </bottom>
      <diagonal/>
    </border>
  </borders>
  <cellStyleXfs count="34">
    <xf numFmtId="0" fontId="0" fillId="0" borderId="0"/>
    <xf numFmtId="43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9" fillId="0" borderId="1">
      <alignment horizontal="right" vertical="center"/>
    </xf>
    <xf numFmtId="0" fontId="8" fillId="2" borderId="1">
      <alignment horizontal="center" vertical="center"/>
    </xf>
    <xf numFmtId="0" fontId="9" fillId="0" borderId="1">
      <alignment horizontal="right" vertical="center"/>
    </xf>
    <xf numFmtId="0" fontId="8" fillId="2" borderId="1">
      <alignment horizontal="left" vertical="center"/>
    </xf>
    <xf numFmtId="0" fontId="8" fillId="2" borderId="1">
      <alignment horizontal="center" vertical="center"/>
    </xf>
    <xf numFmtId="0" fontId="10" fillId="2" borderId="1">
      <alignment horizontal="center" vertical="center"/>
    </xf>
    <xf numFmtId="0" fontId="8" fillId="0" borderId="1">
      <alignment horizontal="left" vertical="top"/>
    </xf>
    <xf numFmtId="0" fontId="8" fillId="0" borderId="1">
      <alignment horizontal="left" vertical="center"/>
    </xf>
    <xf numFmtId="0" fontId="9" fillId="0" borderId="1">
      <alignment horizontal="right" vertical="center"/>
    </xf>
    <xf numFmtId="0" fontId="9" fillId="0" borderId="1">
      <alignment horizontal="center" vertical="center"/>
    </xf>
    <xf numFmtId="0" fontId="10" fillId="3" borderId="1"/>
    <xf numFmtId="0" fontId="10" fillId="0" borderId="1">
      <alignment horizontal="center" vertical="center" wrapText="1"/>
    </xf>
    <xf numFmtId="0" fontId="6" fillId="2" borderId="1">
      <alignment horizontal="left" vertical="center" indent="1"/>
    </xf>
    <xf numFmtId="0" fontId="8" fillId="2" borderId="1">
      <alignment horizontal="left" vertical="center"/>
    </xf>
    <xf numFmtId="0" fontId="10" fillId="2" borderId="1">
      <alignment horizontal="center" vertical="center"/>
    </xf>
    <xf numFmtId="0" fontId="11" fillId="3" borderId="1">
      <alignment horizontal="center" vertical="center"/>
    </xf>
    <xf numFmtId="0" fontId="11" fillId="3" borderId="1">
      <alignment horizontal="left" vertical="center"/>
    </xf>
    <xf numFmtId="0" fontId="1" fillId="0" borderId="0"/>
    <xf numFmtId="0" fontId="1" fillId="0" borderId="0"/>
    <xf numFmtId="0" fontId="1" fillId="0" borderId="0"/>
    <xf numFmtId="0" fontId="3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Border="1"/>
    <xf numFmtId="0" fontId="12" fillId="0" borderId="2" xfId="0" applyFont="1" applyBorder="1"/>
    <xf numFmtId="49" fontId="12" fillId="0" borderId="2" xfId="0" applyNumberFormat="1" applyFont="1" applyBorder="1"/>
    <xf numFmtId="0" fontId="16" fillId="0" borderId="0" xfId="0" applyFont="1" applyFill="1" applyBorder="1" applyAlignment="1"/>
    <xf numFmtId="49" fontId="13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9" fontId="16" fillId="0" borderId="0" xfId="3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left"/>
    </xf>
    <xf numFmtId="164" fontId="18" fillId="0" borderId="0" xfId="1" applyNumberFormat="1" applyFont="1" applyFill="1" applyBorder="1"/>
    <xf numFmtId="165" fontId="18" fillId="0" borderId="0" xfId="30" applyNumberFormat="1" applyFont="1" applyFill="1" applyBorder="1"/>
    <xf numFmtId="164" fontId="18" fillId="0" borderId="5" xfId="1" applyNumberFormat="1" applyFont="1" applyFill="1" applyBorder="1"/>
    <xf numFmtId="165" fontId="18" fillId="0" borderId="5" xfId="30" applyNumberFormat="1" applyFont="1" applyFill="1" applyBorder="1"/>
    <xf numFmtId="0" fontId="19" fillId="0" borderId="0" xfId="0" applyFont="1" applyBorder="1" applyAlignment="1">
      <alignment horizontal="left"/>
    </xf>
    <xf numFmtId="164" fontId="13" fillId="0" borderId="4" xfId="1" applyNumberFormat="1" applyFont="1" applyFill="1" applyBorder="1"/>
    <xf numFmtId="165" fontId="13" fillId="0" borderId="4" xfId="30" applyNumberFormat="1" applyFont="1" applyFill="1" applyBorder="1"/>
    <xf numFmtId="0" fontId="19" fillId="0" borderId="0" xfId="0" applyFont="1" applyFill="1" applyBorder="1" applyAlignment="1"/>
    <xf numFmtId="164" fontId="19" fillId="0" borderId="0" xfId="1" applyNumberFormat="1" applyFont="1" applyFill="1" applyBorder="1"/>
    <xf numFmtId="9" fontId="19" fillId="0" borderId="0" xfId="30" applyFont="1" applyFill="1" applyBorder="1"/>
    <xf numFmtId="164" fontId="13" fillId="0" borderId="7" xfId="1" applyNumberFormat="1" applyFont="1" applyFill="1" applyBorder="1"/>
    <xf numFmtId="165" fontId="13" fillId="0" borderId="7" xfId="30" applyNumberFormat="1" applyFont="1" applyFill="1" applyBorder="1"/>
    <xf numFmtId="9" fontId="13" fillId="0" borderId="4" xfId="30" applyFont="1" applyFill="1" applyBorder="1"/>
    <xf numFmtId="164" fontId="19" fillId="0" borderId="4" xfId="1" applyNumberFormat="1" applyFont="1" applyFill="1" applyBorder="1"/>
    <xf numFmtId="9" fontId="19" fillId="0" borderId="4" xfId="30" applyFont="1" applyFill="1" applyBorder="1"/>
    <xf numFmtId="0" fontId="19" fillId="0" borderId="0" xfId="0" applyFont="1" applyBorder="1" applyAlignment="1">
      <alignment horizontal="left" vertical="center"/>
    </xf>
    <xf numFmtId="164" fontId="13" fillId="0" borderId="8" xfId="1" applyNumberFormat="1" applyFont="1" applyFill="1" applyBorder="1" applyAlignment="1">
      <alignment vertical="center"/>
    </xf>
    <xf numFmtId="165" fontId="13" fillId="0" borderId="8" xfId="30" applyNumberFormat="1" applyFont="1" applyFill="1" applyBorder="1" applyAlignment="1">
      <alignment vertical="center"/>
    </xf>
    <xf numFmtId="164" fontId="13" fillId="0" borderId="6" xfId="1" applyNumberFormat="1" applyFont="1" applyFill="1" applyBorder="1"/>
    <xf numFmtId="165" fontId="13" fillId="0" borderId="6" xfId="30" applyNumberFormat="1" applyFont="1" applyFill="1" applyBorder="1"/>
    <xf numFmtId="0" fontId="19" fillId="4" borderId="0" xfId="0" applyFont="1" applyFill="1" applyBorder="1" applyAlignment="1"/>
    <xf numFmtId="49" fontId="14" fillId="4" borderId="0" xfId="26" applyNumberFormat="1" applyFont="1" applyFill="1" applyBorder="1" applyAlignment="1">
      <alignment horizontal="left" vertical="center" indent="1"/>
    </xf>
    <xf numFmtId="49" fontId="19" fillId="4" borderId="0" xfId="26" applyNumberFormat="1" applyFont="1" applyFill="1" applyBorder="1" applyAlignment="1">
      <alignment horizontal="left" vertical="center" indent="2"/>
    </xf>
    <xf numFmtId="49" fontId="19" fillId="4" borderId="0" xfId="26" applyNumberFormat="1" applyFont="1" applyFill="1" applyBorder="1" applyAlignment="1">
      <alignment horizontal="left" vertical="center" indent="1"/>
    </xf>
    <xf numFmtId="49" fontId="19" fillId="4" borderId="0" xfId="2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12" fillId="0" borderId="9" xfId="0" applyFont="1" applyFill="1" applyBorder="1"/>
    <xf numFmtId="0" fontId="15" fillId="0" borderId="9" xfId="0" applyFont="1" applyFill="1" applyBorder="1" applyAlignment="1"/>
    <xf numFmtId="0" fontId="13" fillId="0" borderId="9" xfId="0" applyNumberFormat="1" applyFont="1" applyFill="1" applyBorder="1" applyAlignment="1" applyProtection="1">
      <alignment horizontal="center" vertical="center"/>
    </xf>
    <xf numFmtId="49" fontId="13" fillId="4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center" vertical="center"/>
    </xf>
  </cellXfs>
  <cellStyles count="34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IBM Cognos - Calculated Column" xfId="9"/>
    <cellStyle name="IBM Cognos - Calculated Column Name" xfId="10"/>
    <cellStyle name="IBM Cognos - Calculated Row" xfId="11"/>
    <cellStyle name="IBM Cognos - Calculated Row Name" xfId="12"/>
    <cellStyle name="IBM Cognos - Column Name" xfId="13"/>
    <cellStyle name="IBM Cognos - Column Template" xfId="14"/>
    <cellStyle name="IBM Cognos - Group Name" xfId="15"/>
    <cellStyle name="IBM Cognos - List Name" xfId="16"/>
    <cellStyle name="IBM Cognos - Measure" xfId="17"/>
    <cellStyle name="IBM Cognos - Measure Name" xfId="18"/>
    <cellStyle name="IBM Cognos - Measure Summary" xfId="19"/>
    <cellStyle name="IBM Cognos - Measure Template" xfId="20"/>
    <cellStyle name="IBM Cognos - More" xfId="21"/>
    <cellStyle name="IBM Cognos - Row Name" xfId="22"/>
    <cellStyle name="IBM Cognos - Row Template" xfId="23"/>
    <cellStyle name="IBM Cognos - Summary Column Name" xfId="24"/>
    <cellStyle name="IBM Cognos - Summary Row Name" xfId="25"/>
    <cellStyle name="Normal" xfId="0" builtinId="0"/>
    <cellStyle name="Normal 2" xfId="26"/>
    <cellStyle name="Normal 3" xfId="27"/>
    <cellStyle name="Normal 4" xfId="28"/>
    <cellStyle name="Normal 5" xfId="29"/>
    <cellStyle name="Percent" xfId="30" builtinId="5"/>
    <cellStyle name="Percent 2" xfId="31"/>
    <cellStyle name="Percent 3" xfId="32"/>
    <cellStyle name="Percent 4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029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228600</xdr:colOff>
      <xdr:row>1</xdr:row>
      <xdr:rowOff>9525</xdr:rowOff>
    </xdr:from>
    <xdr:to>
      <xdr:col>8</xdr:col>
      <xdr:colOff>9525</xdr:colOff>
      <xdr:row>2</xdr:row>
      <xdr:rowOff>457200</xdr:rowOff>
    </xdr:to>
    <xdr:sp macro="" textlink="">
      <xdr:nvSpPr>
        <xdr:cNvPr id="3" name="Rectangle 2"/>
        <xdr:cNvSpPr/>
      </xdr:nvSpPr>
      <xdr:spPr>
        <a:xfrm>
          <a:off x="3600450" y="95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19050</xdr:colOff>
      <xdr:row>1</xdr:row>
      <xdr:rowOff>9525</xdr:rowOff>
    </xdr:from>
    <xdr:to>
      <xdr:col>5</xdr:col>
      <xdr:colOff>234950</xdr:colOff>
      <xdr:row>2</xdr:row>
      <xdr:rowOff>457200</xdr:rowOff>
    </xdr:to>
    <xdr:sp macro="" textlink="">
      <xdr:nvSpPr>
        <xdr:cNvPr id="4" name="Rectangle 3"/>
        <xdr:cNvSpPr/>
      </xdr:nvSpPr>
      <xdr:spPr>
        <a:xfrm>
          <a:off x="95250" y="9525"/>
          <a:ext cx="35115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Department P&amp;L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showGridLines="0" showRowColHeaders="0" tabSelected="1" topLeftCell="A2" workbookViewId="0">
      <selection activeCell="A2" sqref="A2"/>
    </sheetView>
  </sheetViews>
  <sheetFormatPr defaultRowHeight="15" x14ac:dyDescent="0.25"/>
  <cols>
    <col min="1" max="1" width="1.140625" customWidth="1"/>
    <col min="2" max="2" width="24" customWidth="1"/>
    <col min="3" max="3" width="25.5703125" hidden="1" customWidth="1"/>
    <col min="4" max="6" width="12.7109375" customWidth="1"/>
    <col min="7" max="7" width="12.42578125" customWidth="1"/>
    <col min="8" max="8" width="10.28515625" customWidth="1"/>
    <col min="9" max="9" width="4.140625" style="1" customWidth="1"/>
  </cols>
  <sheetData>
    <row r="1" spans="1:9" hidden="1" x14ac:dyDescent="0.25">
      <c r="B1" t="s">
        <v>0</v>
      </c>
      <c r="D1" t="str">
        <f ca="1">_xll.VIEW("24retail:Income Statement",$D$5,$B$5,$G$5,$E$5,"!","!")</f>
        <v>24retail:Income Statement</v>
      </c>
    </row>
    <row r="2" spans="1:9" ht="21" customHeight="1" x14ac:dyDescent="0.25">
      <c r="A2" s="6"/>
      <c r="B2" s="15" t="s">
        <v>35</v>
      </c>
      <c r="C2" s="15"/>
      <c r="D2" s="15"/>
      <c r="E2" s="15"/>
      <c r="F2" s="15"/>
      <c r="G2" s="15"/>
      <c r="H2" s="15"/>
      <c r="I2" s="15"/>
    </row>
    <row r="3" spans="1:9" ht="39.75" customHeight="1" x14ac:dyDescent="0.25">
      <c r="A3" s="4"/>
      <c r="B3" s="4"/>
      <c r="C3" s="4"/>
      <c r="D3" s="4"/>
      <c r="E3" s="4"/>
      <c r="F3" s="4"/>
      <c r="G3" s="4"/>
      <c r="H3" s="4"/>
    </row>
    <row r="4" spans="1:9" s="2" customFormat="1" ht="15" customHeight="1" x14ac:dyDescent="0.25">
      <c r="A4" s="5"/>
      <c r="B4" s="10" t="s">
        <v>26</v>
      </c>
      <c r="C4" s="11"/>
      <c r="D4" s="12" t="s">
        <v>25</v>
      </c>
      <c r="E4" s="48" t="s">
        <v>27</v>
      </c>
      <c r="F4" s="48"/>
      <c r="G4" s="46" t="s">
        <v>1</v>
      </c>
      <c r="H4" s="46"/>
      <c r="I4" s="3"/>
    </row>
    <row r="5" spans="1:9" s="2" customFormat="1" ht="15" customHeight="1" x14ac:dyDescent="0.25">
      <c r="A5" s="5"/>
      <c r="B5" s="42" t="str">
        <f ca="1">_xll.SUBNM("24retail:organization","Workflow","101","Caption_Default")</f>
        <v>Massachusetts</v>
      </c>
      <c r="C5" s="42"/>
      <c r="D5" s="42" t="str">
        <f ca="1">_xll.SUBNM("24retail:Currency Calc","","Local")</f>
        <v>Local</v>
      </c>
      <c r="E5" s="47" t="str">
        <f ca="1">_xll.SUBNM("24retail:Month","MY","Year")</f>
        <v>Year</v>
      </c>
      <c r="F5" s="47"/>
      <c r="G5" s="47" t="str">
        <f ca="1">_xll.SUBNM("24retail:Year","Default","Y2","Caption_Default")</f>
        <v>2015</v>
      </c>
      <c r="H5" s="47"/>
      <c r="I5" s="3"/>
    </row>
    <row r="6" spans="1:9" ht="8.25" customHeight="1" x14ac:dyDescent="0.25">
      <c r="A6" s="4"/>
      <c r="B6" s="4"/>
      <c r="C6" s="4"/>
      <c r="D6" s="4"/>
      <c r="E6" s="4"/>
      <c r="F6" s="4"/>
      <c r="G6" s="4"/>
      <c r="H6" s="4"/>
    </row>
    <row r="7" spans="1:9" s="1" customFormat="1" ht="15" customHeight="1" thickBot="1" x14ac:dyDescent="0.3">
      <c r="A7" s="6"/>
      <c r="B7" s="43"/>
      <c r="C7" s="44"/>
      <c r="D7" s="45" t="s">
        <v>32</v>
      </c>
      <c r="E7" s="45" t="s">
        <v>29</v>
      </c>
      <c r="F7" s="45" t="str">
        <f ca="1">_xll.SUBNM("24retail:Version","Current",_xll.DBR("24retail:Calendar","Current Version","String"),"Caption_Default")</f>
        <v>Budget</v>
      </c>
      <c r="G7" s="45" t="s">
        <v>33</v>
      </c>
      <c r="H7" s="45" t="s">
        <v>34</v>
      </c>
    </row>
    <row r="8" spans="1:9" ht="15.75" hidden="1" thickTop="1" x14ac:dyDescent="0.25">
      <c r="A8" s="4"/>
      <c r="B8" s="4"/>
      <c r="C8" s="4"/>
      <c r="D8" s="7" t="s">
        <v>28</v>
      </c>
      <c r="E8" s="7" t="s">
        <v>29</v>
      </c>
      <c r="F8" s="8" t="str">
        <f ca="1">F7</f>
        <v>Budget</v>
      </c>
      <c r="G8" s="7" t="s">
        <v>30</v>
      </c>
      <c r="H8" s="7" t="s">
        <v>31</v>
      </c>
    </row>
    <row r="9" spans="1:9" s="1" customFormat="1" ht="15" customHeight="1" thickTop="1" x14ac:dyDescent="0.25">
      <c r="A9" s="6"/>
      <c r="B9" s="37" t="s">
        <v>4</v>
      </c>
      <c r="C9" s="9"/>
      <c r="D9" s="13"/>
      <c r="E9" s="13"/>
      <c r="F9" s="13"/>
      <c r="G9" s="13"/>
      <c r="H9" s="14"/>
    </row>
    <row r="10" spans="1:9" ht="15" customHeight="1" x14ac:dyDescent="0.25">
      <c r="A10" s="4"/>
      <c r="B10" s="38" t="s">
        <v>18</v>
      </c>
      <c r="C10" s="16" t="s">
        <v>2</v>
      </c>
      <c r="D10" s="17">
        <f ca="1">_xll.DBRW($D$1,$D$5,$B$5,$G$5,$E$5,$C10,D$8)</f>
        <v>10592822.336328186</v>
      </c>
      <c r="E10" s="17">
        <f ca="1">_xll.DBRW($D$1,$D$5,$B$5,$G$5,$E$5,$C10,E$8)</f>
        <v>9300</v>
      </c>
      <c r="F10" s="17">
        <f ca="1">_xll.DBRW($D$1,$D$5,$B$5,$G$5,$E$5,$C10,F$8)</f>
        <v>10538527.316773167</v>
      </c>
      <c r="G10" s="17">
        <f ca="1">_xll.DBRW($D$1,$D$5,$B$5,$G$5,$E$5,$C10,G$8)</f>
        <v>-3717400.559514869</v>
      </c>
      <c r="H10" s="18">
        <f ca="1">_xll.DBRW($D$1,$D$5,$B$5,$G$5,$E$5,$C10,H$8)</f>
        <v>-35.274383675964266</v>
      </c>
    </row>
    <row r="11" spans="1:9" ht="15" customHeight="1" x14ac:dyDescent="0.25">
      <c r="A11" s="4"/>
      <c r="B11" s="38" t="s">
        <v>17</v>
      </c>
      <c r="C11" s="16" t="s">
        <v>3</v>
      </c>
      <c r="D11" s="17">
        <f ca="1">_xll.DBRW($D$1,$D$5,$B$5,$G$5,$E$5,$C11,D$8)</f>
        <v>8811382.6706150007</v>
      </c>
      <c r="E11" s="17" t="str">
        <f ca="1">_xll.DBRW($D$1,$D$5,$B$5,$G$5,$E$5,$C11,E$8)</f>
        <v/>
      </c>
      <c r="F11" s="17">
        <f ca="1">_xll.DBRW($D$1,$D$5,$B$5,$G$5,$E$5,$C11,F$8)</f>
        <v>7423039.2445113566</v>
      </c>
      <c r="G11" s="17">
        <f ca="1">_xll.DBRW($D$1,$D$5,$B$5,$G$5,$E$5,$C11,G$8)</f>
        <v>1707458.8171201572</v>
      </c>
      <c r="H11" s="18">
        <f ca="1">_xll.DBRW($D$1,$D$5,$B$5,$G$5,$E$5,$C11,H$8)</f>
        <v>23.002152634214664</v>
      </c>
    </row>
    <row r="12" spans="1:9" ht="15" customHeight="1" x14ac:dyDescent="0.25">
      <c r="A12" s="4"/>
      <c r="B12" s="39" t="s">
        <v>4</v>
      </c>
      <c r="C12" s="21" t="s">
        <v>4</v>
      </c>
      <c r="D12" s="35">
        <f ca="1">_xll.DBRW($D$1,$D$5,$B$5,$G$5,$E$5,$C12,D$8)</f>
        <v>1781439.6657131873</v>
      </c>
      <c r="E12" s="35">
        <f ca="1">_xll.DBRW($D$1,$D$5,$B$5,$G$5,$E$5,$C12,E$8)</f>
        <v>9300</v>
      </c>
      <c r="F12" s="35">
        <f ca="1">_xll.DBRW($D$1,$D$5,$B$5,$G$5,$E$5,$C12,F$8)</f>
        <v>3115488.0722618103</v>
      </c>
      <c r="G12" s="35">
        <f ca="1">_xll.DBRW($D$1,$D$5,$B$5,$G$5,$E$5,$C12,G$8)</f>
        <v>-2009941.7423947125</v>
      </c>
      <c r="H12" s="36">
        <f ca="1">_xll.DBRW($D$1,$D$5,$B$5,$G$5,$E$5,$C12,H$8)</f>
        <v>-64.514506099056149</v>
      </c>
    </row>
    <row r="13" spans="1:9" s="1" customFormat="1" ht="15" customHeight="1" x14ac:dyDescent="0.25">
      <c r="A13" s="6"/>
      <c r="B13" s="37" t="s">
        <v>16</v>
      </c>
      <c r="C13" s="24"/>
      <c r="D13" s="25"/>
      <c r="E13" s="25"/>
      <c r="F13" s="25"/>
      <c r="G13" s="25"/>
      <c r="H13" s="26"/>
    </row>
    <row r="14" spans="1:9" ht="15" customHeight="1" x14ac:dyDescent="0.25">
      <c r="A14" s="4"/>
      <c r="B14" s="38" t="s">
        <v>19</v>
      </c>
      <c r="C14" s="16" t="s">
        <v>5</v>
      </c>
      <c r="D14" s="17">
        <f ca="1">_xll.DBRW($D$1,$D$5,$B$5,$G$5,$E$5,$C14,D$8)</f>
        <v>710411.91797512444</v>
      </c>
      <c r="E14" s="17" t="str">
        <f ca="1">_xll.DBRW($D$1,$D$5,$B$5,$G$5,$E$5,$C14,E$8)</f>
        <v/>
      </c>
      <c r="F14" s="17">
        <f ca="1">_xll.DBRW($D$1,$D$5,$B$5,$G$5,$E$5,$C14,F$8)</f>
        <v>605592.74215581082</v>
      </c>
      <c r="G14" s="17">
        <f ca="1">_xll.DBRW($D$1,$D$5,$B$5,$G$5,$E$5,$C14,G$8)</f>
        <v>-75125.489209061256</v>
      </c>
      <c r="H14" s="18">
        <f ca="1">_xll.DBRW($D$1,$D$5,$B$5,$G$5,$E$5,$C14,H$8)</f>
        <v>-12.405282292787533</v>
      </c>
    </row>
    <row r="15" spans="1:9" ht="15" customHeight="1" x14ac:dyDescent="0.25">
      <c r="A15" s="4"/>
      <c r="B15" s="38" t="s">
        <v>20</v>
      </c>
      <c r="C15" s="16" t="s">
        <v>6</v>
      </c>
      <c r="D15" s="17">
        <f ca="1">_xll.DBRW($D$1,$D$5,$B$5,$G$5,$E$5,$C15,D$8)</f>
        <v>67120.542625874237</v>
      </c>
      <c r="E15" s="17" t="str">
        <f ca="1">_xll.DBRW($D$1,$D$5,$B$5,$G$5,$E$5,$C15,E$8)</f>
        <v/>
      </c>
      <c r="F15" s="17">
        <f ca="1">_xll.DBRW($D$1,$D$5,$B$5,$G$5,$E$5,$C15,F$8)</f>
        <v>66994.75999999998</v>
      </c>
      <c r="G15" s="17">
        <f ca="1">_xll.DBRW($D$1,$D$5,$B$5,$G$5,$E$5,$C15,G$8)</f>
        <v>1090.7599999999802</v>
      </c>
      <c r="H15" s="18">
        <f ca="1">_xll.DBRW($D$1,$D$5,$B$5,$G$5,$E$5,$C15,H$8)</f>
        <v>1.6281273341377454</v>
      </c>
    </row>
    <row r="16" spans="1:9" ht="15" customHeight="1" x14ac:dyDescent="0.25">
      <c r="A16" s="4"/>
      <c r="B16" s="38" t="s">
        <v>21</v>
      </c>
      <c r="C16" s="16" t="s">
        <v>7</v>
      </c>
      <c r="D16" s="17">
        <f ca="1">_xll.DBRW($D$1,$D$5,$B$5,$G$5,$E$5,$C16,D$8)</f>
        <v>45415.518284643775</v>
      </c>
      <c r="E16" s="17" t="str">
        <f ca="1">_xll.DBRW($D$1,$D$5,$B$5,$G$5,$E$5,$C16,E$8)</f>
        <v/>
      </c>
      <c r="F16" s="17">
        <f ca="1">_xll.DBRW($D$1,$D$5,$B$5,$G$5,$E$5,$C16,F$8)</f>
        <v>45228</v>
      </c>
      <c r="G16" s="17">
        <f ca="1">_xll.DBRW($D$1,$D$5,$B$5,$G$5,$E$5,$C16,G$8)</f>
        <v>2280</v>
      </c>
      <c r="H16" s="18">
        <f ca="1">_xll.DBRW($D$1,$D$5,$B$5,$G$5,$E$5,$C16,H$8)</f>
        <v>5.0411249668347047</v>
      </c>
    </row>
    <row r="17" spans="1:8" ht="15" customHeight="1" x14ac:dyDescent="0.25">
      <c r="A17" s="4"/>
      <c r="B17" s="38" t="s">
        <v>22</v>
      </c>
      <c r="C17" s="16" t="s">
        <v>8</v>
      </c>
      <c r="D17" s="17">
        <f ca="1">_xll.DBRW($D$1,$D$5,$B$5,$G$5,$E$5,$C17,D$8)</f>
        <v>536653.70116066164</v>
      </c>
      <c r="E17" s="17" t="str">
        <f ca="1">_xll.DBRW($D$1,$D$5,$B$5,$G$5,$E$5,$C17,E$8)</f>
        <v/>
      </c>
      <c r="F17" s="17">
        <f ca="1">_xll.DBRW($D$1,$D$5,$B$5,$G$5,$E$5,$C17,F$8)</f>
        <v>320000</v>
      </c>
      <c r="G17" s="17">
        <f ca="1">_xll.DBRW($D$1,$D$5,$B$5,$G$5,$E$5,$C17,G$8)</f>
        <v>-185797</v>
      </c>
      <c r="H17" s="18">
        <f ca="1">_xll.DBRW($D$1,$D$5,$B$5,$G$5,$E$5,$C17,H$8)</f>
        <v>-58.061562499999994</v>
      </c>
    </row>
    <row r="18" spans="1:8" ht="15" customHeight="1" x14ac:dyDescent="0.25">
      <c r="A18" s="4"/>
      <c r="B18" s="38" t="s">
        <v>23</v>
      </c>
      <c r="C18" s="16" t="s">
        <v>9</v>
      </c>
      <c r="D18" s="17">
        <f ca="1">_xll.DBRW($D$1,$D$5,$B$5,$G$5,$E$5,$C18,D$8)</f>
        <v>99851.30396833492</v>
      </c>
      <c r="E18" s="17" t="str">
        <f ca="1">_xll.DBRW($D$1,$D$5,$B$5,$G$5,$E$5,$C18,E$8)</f>
        <v/>
      </c>
      <c r="F18" s="17">
        <f ca="1">_xll.DBRW($D$1,$D$5,$B$5,$G$5,$E$5,$C18,F$8)</f>
        <v>141614.80000000002</v>
      </c>
      <c r="G18" s="17">
        <f ca="1">_xll.DBRW($D$1,$D$5,$B$5,$G$5,$E$5,$C18,G$8)</f>
        <v>41390.800000000017</v>
      </c>
      <c r="H18" s="18">
        <f ca="1">_xll.DBRW($D$1,$D$5,$B$5,$G$5,$E$5,$C18,H$8)</f>
        <v>29.227736084081616</v>
      </c>
    </row>
    <row r="19" spans="1:8" ht="15" customHeight="1" x14ac:dyDescent="0.25">
      <c r="A19" s="4"/>
      <c r="B19" s="38" t="s">
        <v>24</v>
      </c>
      <c r="C19" s="16" t="s">
        <v>10</v>
      </c>
      <c r="D19" s="19">
        <f ca="1">_xll.DBRW($D$1,$D$5,$B$5,$G$5,$E$5,$C19,D$8)</f>
        <v>134270.06256135003</v>
      </c>
      <c r="E19" s="19" t="str">
        <f ca="1">_xll.DBRW($D$1,$D$5,$B$5,$G$5,$E$5,$C19,E$8)</f>
        <v/>
      </c>
      <c r="F19" s="19">
        <f ca="1">_xll.DBRW($D$1,$D$5,$B$5,$G$5,$E$5,$C19,F$8)</f>
        <v>87500</v>
      </c>
      <c r="G19" s="19">
        <f ca="1">_xll.DBRW($D$1,$D$5,$B$5,$G$5,$E$5,$C19,G$8)</f>
        <v>-56500</v>
      </c>
      <c r="H19" s="20">
        <f ca="1">_xll.DBRW($D$1,$D$5,$B$5,$G$5,$E$5,$C19,H$8)</f>
        <v>-64.571428571428569</v>
      </c>
    </row>
    <row r="20" spans="1:8" ht="15" customHeight="1" x14ac:dyDescent="0.25">
      <c r="A20" s="4"/>
      <c r="B20" s="39" t="s">
        <v>11</v>
      </c>
      <c r="C20" s="21" t="s">
        <v>11</v>
      </c>
      <c r="D20" s="22">
        <f ca="1">_xll.DBRW($D$1,$D$5,$B$5,$G$5,$E$5,$C20,D$8)</f>
        <v>1593723.0465759889</v>
      </c>
      <c r="E20" s="22" t="str">
        <f ca="1">_xll.DBRW($D$1,$D$5,$B$5,$G$5,$E$5,$C20,E$8)</f>
        <v/>
      </c>
      <c r="F20" s="22">
        <f ca="1">_xll.DBRW($D$1,$D$5,$B$5,$G$5,$E$5,$C20,F$8)</f>
        <v>1266930.3021558109</v>
      </c>
      <c r="G20" s="22">
        <f ca="1">_xll.DBRW($D$1,$D$5,$B$5,$G$5,$E$5,$C20,G$8)</f>
        <v>-272660.9292090612</v>
      </c>
      <c r="H20" s="23">
        <f ca="1">_xll.DBRW($D$1,$D$5,$B$5,$G$5,$E$5,$C20,H$8)</f>
        <v>-21.521383516133515</v>
      </c>
    </row>
    <row r="21" spans="1:8" s="1" customFormat="1" ht="15" customHeight="1" x14ac:dyDescent="0.25">
      <c r="A21" s="6"/>
      <c r="B21" s="37"/>
      <c r="C21" s="24"/>
      <c r="D21" s="25"/>
      <c r="E21" s="25"/>
      <c r="F21" s="25"/>
      <c r="G21" s="25"/>
      <c r="H21" s="26"/>
    </row>
    <row r="22" spans="1:8" ht="15" customHeight="1" x14ac:dyDescent="0.25">
      <c r="A22" s="4"/>
      <c r="B22" s="40" t="s">
        <v>12</v>
      </c>
      <c r="C22" s="21" t="s">
        <v>12</v>
      </c>
      <c r="D22" s="27">
        <f ca="1">_xll.DBRW($D$1,$D$5,$B$5,$G$5,$E$5,$C22,D$8)</f>
        <v>187716.61913719832</v>
      </c>
      <c r="E22" s="27">
        <f ca="1">_xll.DBRW($D$1,$D$5,$B$5,$G$5,$E$5,$C22,E$8)</f>
        <v>9300</v>
      </c>
      <c r="F22" s="27">
        <f ca="1">_xll.DBRW($D$1,$D$5,$B$5,$G$5,$E$5,$C22,F$8)</f>
        <v>1848557.7701059999</v>
      </c>
      <c r="G22" s="27">
        <f ca="1">_xll.DBRW($D$1,$D$5,$B$5,$G$5,$E$5,$C22,G$8)</f>
        <v>-2282602.6716037737</v>
      </c>
      <c r="H22" s="28">
        <f ca="1">_xll.DBRW($D$1,$D$5,$B$5,$G$5,$E$5,$C22,H$8)</f>
        <v>-123.48019134251264</v>
      </c>
    </row>
    <row r="23" spans="1:8" ht="15" customHeight="1" x14ac:dyDescent="0.25">
      <c r="A23" s="4"/>
      <c r="B23" s="40"/>
      <c r="C23" s="21"/>
      <c r="D23" s="22"/>
      <c r="E23" s="22"/>
      <c r="F23" s="22"/>
      <c r="G23" s="22"/>
      <c r="H23" s="29"/>
    </row>
    <row r="24" spans="1:8" ht="15" customHeight="1" x14ac:dyDescent="0.25">
      <c r="A24" s="4"/>
      <c r="B24" s="40" t="s">
        <v>15</v>
      </c>
      <c r="C24" s="21" t="s">
        <v>13</v>
      </c>
      <c r="D24" s="22">
        <f ca="1">_xll.DBRW($D$1,$D$5,$B$5,$G$5,$E$5,$C24,D$8)</f>
        <v>11965.313357304512</v>
      </c>
      <c r="E24" s="22">
        <f ca="1">_xll.DBRW($D$1,$D$5,$B$5,$G$5,$E$5,$C24,E$8)</f>
        <v>0</v>
      </c>
      <c r="F24" s="22">
        <f ca="1">_xll.DBRW($D$1,$D$5,$B$5,$G$5,$E$5,$C24,F$8)</f>
        <v>324394.1962734363</v>
      </c>
      <c r="G24" s="22">
        <f ca="1">_xll.DBRW($D$1,$D$5,$B$5,$G$5,$E$5,$C24,G$8)</f>
        <v>292665.31084495608</v>
      </c>
      <c r="H24" s="23">
        <f ca="1">_xll.DBRW($D$1,$D$5,$B$5,$G$5,$E$5,$C24,H$8)</f>
        <v>90.219034189583496</v>
      </c>
    </row>
    <row r="25" spans="1:8" s="1" customFormat="1" ht="15" customHeight="1" x14ac:dyDescent="0.25">
      <c r="A25" s="6"/>
      <c r="B25" s="37"/>
      <c r="C25" s="24"/>
      <c r="D25" s="30"/>
      <c r="E25" s="30"/>
      <c r="F25" s="30"/>
      <c r="G25" s="30"/>
      <c r="H25" s="31"/>
    </row>
    <row r="26" spans="1:8" ht="15" customHeight="1" thickBot="1" x14ac:dyDescent="0.3">
      <c r="A26" s="4"/>
      <c r="B26" s="41" t="s">
        <v>14</v>
      </c>
      <c r="C26" s="32" t="s">
        <v>14</v>
      </c>
      <c r="D26" s="33">
        <f ca="1">_xll.DBRW($D$1,$D$5,$B$5,$G$5,$E$5,$C26,D$8)</f>
        <v>175751.30577989377</v>
      </c>
      <c r="E26" s="33">
        <f ca="1">_xll.DBRW($D$1,$D$5,$B$5,$G$5,$E$5,$C26,E$8)</f>
        <v>9300</v>
      </c>
      <c r="F26" s="33">
        <f ca="1">_xll.DBRW($D$1,$D$5,$B$5,$G$5,$E$5,$C26,F$8)</f>
        <v>1524163.5738325636</v>
      </c>
      <c r="G26" s="33">
        <f ca="1">_xll.DBRW($D$1,$D$5,$B$5,$G$5,$E$5,$C26,G$8)</f>
        <v>-1989937.3607588178</v>
      </c>
      <c r="H26" s="34">
        <f ca="1">_xll.DBRW($D$1,$D$5,$B$5,$G$5,$E$5,$C26,H$8)</f>
        <v>-130.5593044554299</v>
      </c>
    </row>
    <row r="27" spans="1:8" ht="15.75" thickTop="1" x14ac:dyDescent="0.25"/>
  </sheetData>
  <mergeCells count="4">
    <mergeCell ref="G4:H4"/>
    <mergeCell ref="G5:H5"/>
    <mergeCell ref="E4:F4"/>
    <mergeCell ref="E5:F5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2011-12-02T19:15:02Z</dcterms:created>
  <dcterms:modified xsi:type="dcterms:W3CDTF">2016-10-16T23:24:51Z</dcterms:modified>
</cp:coreProperties>
</file>