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600" yWindow="720" windowWidth="19320" windowHeight="9150"/>
  </bookViews>
  <sheets>
    <sheet name="PL" sheetId="1" r:id="rId1"/>
  </sheets>
  <externalReferences>
    <externalReference r:id="rId2"/>
    <externalReference r:id="rId3"/>
  </externalReferences>
  <definedNames>
    <definedName name="Company">[1]Lookup!#REF!</definedName>
    <definedName name="Dept_All">[2]Lookup!$J$1:$J$94</definedName>
    <definedName name="Dept_Sum">#REF!</definedName>
    <definedName name="Enrollment">[2]Lookup!$M$1:$M$12</definedName>
    <definedName name="Fund">[2]Lookup!$R$1</definedName>
    <definedName name="LSA">[2]Lookup!$O$1:$O$31</definedName>
    <definedName name="Period">[1]Lookup!$C$1:$C$17</definedName>
    <definedName name="Program">[2]Lookup!$C$1:$C$13</definedName>
    <definedName name="Scenario">[2]Lookup!$I$1</definedName>
    <definedName name="Source">[2]Lookup!$D$1:$D$4</definedName>
    <definedName name="TM1REBUILDOPTION">1</definedName>
    <definedName name="TM1RPTFMTIDCOL">'[2]OpEx Rates'!$A$1:$A$7</definedName>
    <definedName name="TM1RPTFMTRNG">'[2]OpEx Rates'!$C$1:$I$8</definedName>
    <definedName name="Version">[2]Lookup!$E$1:$E$15</definedName>
  </definedNames>
  <calcPr calcId="152511" calcMode="manual" concurrentCalc="0"/>
</workbook>
</file>

<file path=xl/calcChain.xml><?xml version="1.0" encoding="utf-8"?>
<calcChain xmlns="http://schemas.openxmlformats.org/spreadsheetml/2006/main">
  <c r="E10" i="1" l="1"/>
  <c r="D10" i="1"/>
  <c r="I9" i="1"/>
  <c r="H9" i="1"/>
  <c r="G9" i="1"/>
  <c r="F9" i="1"/>
  <c r="E9" i="1"/>
  <c r="D6" i="1"/>
  <c r="D5" i="1"/>
  <c r="D1" i="1"/>
  <c r="E8" i="1"/>
  <c r="D8" i="1"/>
  <c r="D30" i="1"/>
  <c r="D28" i="1"/>
  <c r="D27" i="1"/>
  <c r="D25" i="1"/>
  <c r="D24" i="1"/>
  <c r="D23" i="1"/>
  <c r="D22" i="1"/>
  <c r="D21" i="1"/>
  <c r="D20" i="1"/>
  <c r="D19" i="1"/>
  <c r="D17" i="1"/>
  <c r="D16" i="1"/>
  <c r="D15" i="1"/>
  <c r="D13" i="1"/>
  <c r="I30" i="1"/>
  <c r="H30" i="1"/>
  <c r="G30" i="1"/>
  <c r="F30" i="1"/>
  <c r="E30" i="1"/>
  <c r="I28" i="1"/>
  <c r="H28" i="1"/>
  <c r="G28" i="1"/>
  <c r="F28" i="1"/>
  <c r="E28" i="1"/>
  <c r="I27" i="1"/>
  <c r="H27" i="1"/>
  <c r="G27" i="1"/>
  <c r="F27" i="1"/>
  <c r="E27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<sst xmlns="http://schemas.openxmlformats.org/spreadsheetml/2006/main" count="46" uniqueCount="35">
  <si>
    <t>CUBE:</t>
  </si>
  <si>
    <t>Actual</t>
  </si>
  <si>
    <t>Q1</t>
  </si>
  <si>
    <t>Q2</t>
  </si>
  <si>
    <t>Q3</t>
  </si>
  <si>
    <t>Q4</t>
  </si>
  <si>
    <t>Year</t>
  </si>
  <si>
    <t>FTE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</si>
  <si>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</si>
  <si>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</si>
  <si>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</si>
  <si>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</si>
  <si>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</si>
  <si>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</si>
  <si>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</si>
  <si>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</si>
  <si>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</si>
  <si>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</si>
  <si>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</si>
  <si>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</si>
  <si>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</si>
  <si>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Allocations</t>
  </si>
  <si>
    <t>Operating Expense</t>
  </si>
  <si>
    <t>Cost of Sales</t>
  </si>
  <si>
    <t>Gross Revenue</t>
  </si>
  <si>
    <t>Payroll</t>
  </si>
  <si>
    <t>Office Expense</t>
  </si>
  <si>
    <t>Travel</t>
  </si>
  <si>
    <t>Occupancy</t>
  </si>
  <si>
    <t>Marketing</t>
  </si>
  <si>
    <t>Depreciation</t>
  </si>
  <si>
    <t>Currency</t>
  </si>
  <si>
    <t>Organization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</si>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</sst>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b/>
      <sz val="9"/>
      <name val="Arial"/>
      <family val="2"/>
    </font>
    <font>
      <b/>
      <sz val="9"/>
      <color theme="0" tint="-0.49998474074526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theme="1"/>
      <name val="Arial"/>
      <family val="2"/>
    </font>
    <font>
      <b/>
      <sz val="9"/>
      <color rgb="FF08416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08DA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rgb="FF608DAD"/>
      </bottom>
      <diagonal/>
    </border>
  </borders>
  <cellStyleXfs count="16">
    <xf numFmtId="0" fontId="0" fillId="0" borderId="0"/>
    <xf numFmtId="43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7" fillId="0" borderId="0" xfId="0" applyFont="1" applyFill="1" applyBorder="1" applyAlignment="1"/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9" fillId="3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/>
    <xf numFmtId="0" fontId="0" fillId="0" borderId="0" xfId="0" applyFill="1"/>
    <xf numFmtId="0" fontId="11" fillId="0" borderId="0" xfId="0" applyFont="1" applyBorder="1" applyAlignment="1">
      <alignment horizontal="center"/>
    </xf>
    <xf numFmtId="165" fontId="12" fillId="0" borderId="0" xfId="1" applyNumberFormat="1" applyFont="1" applyFill="1" applyBorder="1"/>
    <xf numFmtId="164" fontId="12" fillId="0" borderId="0" xfId="1" applyNumberFormat="1" applyFont="1" applyFill="1" applyBorder="1"/>
    <xf numFmtId="164" fontId="14" fillId="0" borderId="0" xfId="1" applyNumberFormat="1" applyFont="1" applyFill="1" applyBorder="1"/>
    <xf numFmtId="49" fontId="12" fillId="3" borderId="0" xfId="9" applyNumberFormat="1" applyFont="1" applyFill="1" applyBorder="1" applyAlignment="1">
      <alignment horizontal="left" vertical="center" indent="1"/>
    </xf>
    <xf numFmtId="164" fontId="9" fillId="0" borderId="0" xfId="1" applyNumberFormat="1" applyFont="1" applyFill="1" applyBorder="1"/>
    <xf numFmtId="164" fontId="9" fillId="0" borderId="0" xfId="1" applyNumberFormat="1" applyFont="1" applyFill="1" applyBorder="1" applyAlignment="1">
      <alignment vertical="center"/>
    </xf>
    <xf numFmtId="49" fontId="9" fillId="3" borderId="0" xfId="9" applyNumberFormat="1" applyFont="1" applyFill="1" applyBorder="1" applyAlignment="1">
      <alignment horizontal="left" vertical="center" indent="2"/>
    </xf>
    <xf numFmtId="49" fontId="9" fillId="3" borderId="0" xfId="9" applyNumberFormat="1" applyFont="1" applyFill="1" applyBorder="1" applyAlignment="1">
      <alignment horizontal="left" vertical="center" indent="1"/>
    </xf>
    <xf numFmtId="49" fontId="9" fillId="3" borderId="0" xfId="9" applyNumberFormat="1" applyFont="1" applyFill="1" applyBorder="1" applyAlignment="1">
      <alignment horizontal="left" vertical="center"/>
    </xf>
    <xf numFmtId="164" fontId="9" fillId="0" borderId="2" xfId="1" applyNumberFormat="1" applyFont="1" applyFill="1" applyBorder="1"/>
    <xf numFmtId="0" fontId="12" fillId="0" borderId="0" xfId="0" applyFont="1" applyFill="1" applyBorder="1" applyAlignment="1"/>
    <xf numFmtId="165" fontId="12" fillId="4" borderId="0" xfId="1" applyNumberFormat="1" applyFont="1" applyFill="1" applyBorder="1"/>
    <xf numFmtId="164" fontId="11" fillId="4" borderId="0" xfId="1" applyNumberFormat="1" applyFont="1" applyFill="1" applyBorder="1"/>
    <xf numFmtId="164" fontId="12" fillId="4" borderId="0" xfId="1" applyNumberFormat="1" applyFont="1" applyFill="1" applyBorder="1"/>
    <xf numFmtId="164" fontId="9" fillId="4" borderId="2" xfId="1" applyNumberFormat="1" applyFont="1" applyFill="1" applyBorder="1"/>
    <xf numFmtId="164" fontId="14" fillId="4" borderId="0" xfId="1" applyNumberFormat="1" applyFont="1" applyFill="1" applyBorder="1"/>
    <xf numFmtId="164" fontId="9" fillId="4" borderId="0" xfId="1" applyNumberFormat="1" applyFont="1" applyFill="1" applyBorder="1"/>
    <xf numFmtId="164" fontId="9" fillId="4" borderId="0" xfId="1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49" fontId="9" fillId="3" borderId="5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6" xfId="0" applyBorder="1"/>
    <xf numFmtId="0" fontId="14" fillId="4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center" vertical="top" wrapText="1"/>
    </xf>
    <xf numFmtId="0" fontId="13" fillId="5" borderId="3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center" vertical="top" wrapText="1"/>
    </xf>
  </cellXfs>
  <cellStyles count="16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2" xfId="9"/>
    <cellStyle name="Normal 3" xfId="10"/>
    <cellStyle name="Normal 4" xfId="11"/>
    <cellStyle name="Normal 5" xfId="12"/>
    <cellStyle name="Percent 2" xfId="13"/>
    <cellStyle name="Percent 3" xfId="14"/>
    <cellStyle name="Percent 4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FFD08F"/>
      <rgbColor rgb="00800000"/>
      <rgbColor rgb="000F3F6A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CC99FF"/>
      <rgbColor rgb="00FFCC99"/>
      <rgbColor rgb="003366FF"/>
      <rgbColor rgb="0033CCCC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FFBE31"/>
      <rgbColor rgb="00993300"/>
      <rgbColor rgb="00993366"/>
      <rgbColor rgb="00333399"/>
      <rgbColor rgb="00333333"/>
    </indexedColors>
    <mruColors>
      <color rgb="FF608DAD"/>
      <color rgb="FF08416B"/>
      <color rgb="FF029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C:\TM1Models\SmartCo\Reports\Logo\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1</xdr:row>
      <xdr:rowOff>190500</xdr:rowOff>
    </xdr:to>
    <xdr:pic>
      <xdr:nvPicPr>
        <xdr:cNvPr id="1031" name="Picture 1" descr="C:\TM1Models\SmartCo\Reports\Logo\logo.pn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6</xdr:col>
      <xdr:colOff>704850</xdr:colOff>
      <xdr:row>1</xdr:row>
      <xdr:rowOff>28575</xdr:rowOff>
    </xdr:from>
    <xdr:to>
      <xdr:col>9</xdr:col>
      <xdr:colOff>19050</xdr:colOff>
      <xdr:row>3</xdr:row>
      <xdr:rowOff>285750</xdr:rowOff>
    </xdr:to>
    <xdr:sp macro="" textlink="">
      <xdr:nvSpPr>
        <xdr:cNvPr id="2" name="Rectangle 1"/>
        <xdr:cNvSpPr/>
      </xdr:nvSpPr>
      <xdr:spPr>
        <a:xfrm>
          <a:off x="5543550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66675</xdr:colOff>
      <xdr:row>1</xdr:row>
      <xdr:rowOff>28575</xdr:rowOff>
    </xdr:from>
    <xdr:to>
      <xdr:col>6</xdr:col>
      <xdr:colOff>711200</xdr:colOff>
      <xdr:row>3</xdr:row>
      <xdr:rowOff>285750</xdr:rowOff>
    </xdr:to>
    <xdr:sp macro="" textlink="">
      <xdr:nvSpPr>
        <xdr:cNvPr id="3" name="Rectangle 2"/>
        <xdr:cNvSpPr/>
      </xdr:nvSpPr>
      <xdr:spPr>
        <a:xfrm>
          <a:off x="66675" y="28575"/>
          <a:ext cx="548322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Summary P&amp;L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1Models/SmartCo/Reports/Genco%20Report%20Samples/Dashboa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Northeastern/RC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okup"/>
    </sheetNames>
    <sheetDataSet>
      <sheetData sheetId="0"/>
      <sheetData sheetId="1">
        <row r="1">
          <cell r="C1" t="str">
            <v>Year</v>
          </cell>
        </row>
        <row r="2">
          <cell r="C2" t="str">
            <v>Q1</v>
          </cell>
        </row>
        <row r="3">
          <cell r="C3" t="str">
            <v>Jan</v>
          </cell>
        </row>
        <row r="4">
          <cell r="C4" t="str">
            <v>Feb</v>
          </cell>
        </row>
        <row r="5">
          <cell r="C5" t="str">
            <v>Mar</v>
          </cell>
        </row>
        <row r="6">
          <cell r="C6" t="str">
            <v>Q2</v>
          </cell>
        </row>
        <row r="7">
          <cell r="C7" t="str">
            <v>Apr</v>
          </cell>
        </row>
        <row r="8">
          <cell r="C8" t="str">
            <v>May</v>
          </cell>
        </row>
        <row r="9">
          <cell r="C9" t="str">
            <v>Jun</v>
          </cell>
        </row>
        <row r="10">
          <cell r="C10" t="str">
            <v>Q3</v>
          </cell>
        </row>
        <row r="11">
          <cell r="C11" t="str">
            <v>Jul</v>
          </cell>
        </row>
        <row r="12">
          <cell r="C12" t="str">
            <v>Aug</v>
          </cell>
        </row>
        <row r="13">
          <cell r="C13" t="str">
            <v>Sep</v>
          </cell>
        </row>
        <row r="14">
          <cell r="C14" t="str">
            <v>Q4</v>
          </cell>
        </row>
        <row r="15">
          <cell r="C15" t="str">
            <v>Oct</v>
          </cell>
        </row>
        <row r="16">
          <cell r="C16" t="str">
            <v>Nov</v>
          </cell>
        </row>
        <row r="17">
          <cell r="C17" t="str">
            <v>Dec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nrollment"/>
      <sheetName val="Tuition"/>
      <sheetName val="FTE"/>
      <sheetName val="OpEx Rates"/>
      <sheetName val="Lookup"/>
      <sheetName val="{PL}PickLst"/>
      <sheetName val="Projec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[Begin Format Range]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 t="str">
            <v>D</v>
          </cell>
        </row>
        <row r="7">
          <cell r="A7" t="str">
            <v>N</v>
          </cell>
        </row>
      </sheetData>
      <sheetData sheetId="5">
        <row r="1">
          <cell r="C1" t="str">
            <v>Program Total</v>
          </cell>
          <cell r="D1" t="str">
            <v>Source Total</v>
          </cell>
          <cell r="E1" t="str">
            <v/>
          </cell>
          <cell r="I1" t="str">
            <v>2011 Bud</v>
          </cell>
          <cell r="J1" t="str">
            <v>University Total</v>
          </cell>
          <cell r="M1" t="str">
            <v>Enrollment Total</v>
          </cell>
          <cell r="O1" t="str">
            <v>School of Arts &amp; Science</v>
          </cell>
          <cell r="R1" t="str">
            <v>0101</v>
          </cell>
        </row>
        <row r="2">
          <cell r="C2" t="str">
            <v>00000</v>
          </cell>
          <cell r="D2" t="str">
            <v>10000</v>
          </cell>
          <cell r="E2" t="str">
            <v/>
          </cell>
          <cell r="J2" t="str">
            <v>0101 Central Campus</v>
          </cell>
          <cell r="M2" t="str">
            <v>Undergraduate Total</v>
          </cell>
          <cell r="O2" t="str">
            <v>44520 African &amp; African Amer Studies</v>
          </cell>
        </row>
        <row r="3">
          <cell r="C3" t="str">
            <v>10037</v>
          </cell>
          <cell r="D3" t="str">
            <v>10811</v>
          </cell>
          <cell r="E3" t="str">
            <v/>
          </cell>
          <cell r="J3" t="str">
            <v>Academics</v>
          </cell>
          <cell r="M3" t="str">
            <v>Undergraduate Full Time</v>
          </cell>
          <cell r="O3" t="str">
            <v>44640 Art History And Music</v>
          </cell>
        </row>
        <row r="4">
          <cell r="C4" t="str">
            <v>11052</v>
          </cell>
          <cell r="D4" t="str">
            <v>11011</v>
          </cell>
          <cell r="E4" t="str">
            <v/>
          </cell>
          <cell r="J4" t="str">
            <v>School of Arts &amp; Science</v>
          </cell>
          <cell r="M4" t="str">
            <v>Undergraduate Part Time</v>
          </cell>
          <cell r="O4" t="str">
            <v>44641 Art History And Music - Grad</v>
          </cell>
        </row>
        <row r="5">
          <cell r="C5" t="str">
            <v>11053</v>
          </cell>
          <cell r="E5" t="str">
            <v/>
          </cell>
          <cell r="J5" t="str">
            <v>44520 African &amp; African Amer Studies</v>
          </cell>
          <cell r="M5" t="str">
            <v>Undergraduate Summer</v>
          </cell>
          <cell r="O5" t="str">
            <v>44661 Biology</v>
          </cell>
        </row>
        <row r="6">
          <cell r="C6" t="str">
            <v>11051</v>
          </cell>
          <cell r="E6" t="str">
            <v/>
          </cell>
          <cell r="J6" t="str">
            <v>44640 Art History And Music</v>
          </cell>
          <cell r="M6" t="str">
            <v>Undergraduate On-Line</v>
          </cell>
          <cell r="O6" t="str">
            <v>44670 Biology - Grad</v>
          </cell>
        </row>
        <row r="7">
          <cell r="C7" t="str">
            <v>11054</v>
          </cell>
          <cell r="E7" t="str">
            <v/>
          </cell>
          <cell r="J7" t="str">
            <v>44641 Art History And Music - Grad</v>
          </cell>
          <cell r="M7" t="str">
            <v>Graduate Total</v>
          </cell>
          <cell r="O7" t="str">
            <v>44680 Chemistry</v>
          </cell>
        </row>
        <row r="8">
          <cell r="C8" t="str">
            <v>11213</v>
          </cell>
          <cell r="E8" t="str">
            <v/>
          </cell>
          <cell r="J8" t="str">
            <v>44661 Biology</v>
          </cell>
          <cell r="M8" t="str">
            <v>Graduate Full Time</v>
          </cell>
          <cell r="O8" t="str">
            <v>44711 Chemistry - Grad</v>
          </cell>
        </row>
        <row r="9">
          <cell r="C9" t="str">
            <v>17029</v>
          </cell>
          <cell r="E9" t="str">
            <v/>
          </cell>
          <cell r="J9" t="str">
            <v>44670 Biology - Grad</v>
          </cell>
          <cell r="M9" t="str">
            <v>Graduate Part Time</v>
          </cell>
          <cell r="O9" t="str">
            <v>44720 Communication</v>
          </cell>
        </row>
        <row r="10">
          <cell r="C10" t="str">
            <v>11055</v>
          </cell>
          <cell r="E10" t="str">
            <v/>
          </cell>
          <cell r="J10" t="str">
            <v>44680 Chemistry</v>
          </cell>
          <cell r="M10" t="str">
            <v>Graduate Summer</v>
          </cell>
          <cell r="O10" t="str">
            <v>44730 Comp &amp; Info Science</v>
          </cell>
        </row>
        <row r="11">
          <cell r="C11" t="str">
            <v>18004</v>
          </cell>
          <cell r="J11" t="str">
            <v>44711 Chemistry - Grad</v>
          </cell>
          <cell r="M11" t="str">
            <v>Cont Ed</v>
          </cell>
          <cell r="O11" t="str">
            <v>44740 Comp &amp; Info Science - Grad</v>
          </cell>
        </row>
        <row r="12">
          <cell r="C12" t="str">
            <v>11047</v>
          </cell>
          <cell r="J12" t="str">
            <v>44720 Communication</v>
          </cell>
          <cell r="M12" t="str">
            <v>Certificate</v>
          </cell>
          <cell r="O12" t="str">
            <v>44750 Economics</v>
          </cell>
        </row>
        <row r="13">
          <cell r="C13" t="str">
            <v>18001</v>
          </cell>
          <cell r="J13" t="str">
            <v>44730 Comp &amp; Info Science</v>
          </cell>
          <cell r="O13" t="str">
            <v>44760 Economics - Grad</v>
          </cell>
        </row>
        <row r="14">
          <cell r="J14" t="str">
            <v>44740 Comp &amp; Info Science - Grad</v>
          </cell>
          <cell r="O14" t="str">
            <v>44761 English</v>
          </cell>
        </row>
        <row r="15">
          <cell r="J15" t="str">
            <v>44750 Economics</v>
          </cell>
          <cell r="O15" t="str">
            <v>44770 English - Grad</v>
          </cell>
        </row>
        <row r="16">
          <cell r="J16" t="str">
            <v>44760 Economics - Grad</v>
          </cell>
          <cell r="O16" t="str">
            <v>44835 History</v>
          </cell>
        </row>
        <row r="17">
          <cell r="J17" t="str">
            <v>44761 English</v>
          </cell>
          <cell r="O17" t="str">
            <v>44841 History - Grad</v>
          </cell>
        </row>
        <row r="18">
          <cell r="J18" t="str">
            <v>44770 English - Grad</v>
          </cell>
          <cell r="O18" t="str">
            <v>44842 Mathematics</v>
          </cell>
        </row>
        <row r="19">
          <cell r="J19" t="str">
            <v>44835 History</v>
          </cell>
          <cell r="O19" t="str">
            <v>44853 Mathematics - Grad</v>
          </cell>
        </row>
        <row r="20">
          <cell r="J20" t="str">
            <v>44841 History - Grad</v>
          </cell>
          <cell r="O20" t="str">
            <v>44860 Modern Languages</v>
          </cell>
        </row>
        <row r="21">
          <cell r="J21" t="str">
            <v>44842 Mathematics</v>
          </cell>
          <cell r="O21" t="str">
            <v>44865 Philosophy</v>
          </cell>
        </row>
        <row r="22">
          <cell r="J22" t="str">
            <v>44853 Mathematics - Grad</v>
          </cell>
          <cell r="O22" t="str">
            <v>44870 Philosophy - Grad</v>
          </cell>
        </row>
        <row r="23">
          <cell r="J23" t="str">
            <v>44860 Modern Languages</v>
          </cell>
          <cell r="O23" t="str">
            <v>44883 Physics</v>
          </cell>
        </row>
        <row r="24">
          <cell r="J24" t="str">
            <v>44865 Philosophy</v>
          </cell>
          <cell r="O24" t="str">
            <v>44920 Physics - Grad</v>
          </cell>
        </row>
        <row r="25">
          <cell r="J25" t="str">
            <v>44870 Philosophy - Grad</v>
          </cell>
          <cell r="O25" t="str">
            <v>44921 Political Science</v>
          </cell>
        </row>
        <row r="26">
          <cell r="J26" t="str">
            <v>44883 Physics</v>
          </cell>
          <cell r="O26" t="str">
            <v>44931 Political Science - Grad</v>
          </cell>
        </row>
        <row r="27">
          <cell r="J27" t="str">
            <v>44920 Physics - Grad</v>
          </cell>
          <cell r="O27" t="str">
            <v>44932 Psychology</v>
          </cell>
        </row>
        <row r="28">
          <cell r="J28" t="str">
            <v>44921 Political Science</v>
          </cell>
          <cell r="O28" t="str">
            <v>44941 Psychology - Grad</v>
          </cell>
        </row>
        <row r="29">
          <cell r="J29" t="str">
            <v>44931 Political Science - Grad</v>
          </cell>
          <cell r="O29" t="str">
            <v>44952 Sociology Anthropology</v>
          </cell>
        </row>
        <row r="30">
          <cell r="J30" t="str">
            <v>44932 Psychology</v>
          </cell>
          <cell r="O30" t="str">
            <v>44962 Sociology Anthropology - Grad</v>
          </cell>
        </row>
        <row r="31">
          <cell r="J31" t="str">
            <v>44941 Psychology - Grad</v>
          </cell>
          <cell r="O31" t="str">
            <v>44971 Theology</v>
          </cell>
        </row>
        <row r="32">
          <cell r="J32" t="str">
            <v>44952 Sociology Anthropology</v>
          </cell>
        </row>
        <row r="33">
          <cell r="J33" t="str">
            <v>44962 Sociology Anthropology - Grad</v>
          </cell>
        </row>
        <row r="34">
          <cell r="J34" t="str">
            <v>44971 Theology</v>
          </cell>
        </row>
        <row r="35">
          <cell r="J35" t="str">
            <v>School of Business</v>
          </cell>
        </row>
        <row r="36">
          <cell r="J36" t="str">
            <v>50500 Business Administration</v>
          </cell>
        </row>
        <row r="37">
          <cell r="J37" t="str">
            <v>51200 GBA - Academic Instructional</v>
          </cell>
        </row>
        <row r="38">
          <cell r="J38" t="str">
            <v>51700 GBA - Student Affairs</v>
          </cell>
        </row>
        <row r="39">
          <cell r="J39" t="str">
            <v>School of Education</v>
          </cell>
        </row>
        <row r="40">
          <cell r="J40" t="str">
            <v>51300 School Of Ed Opportunity Program</v>
          </cell>
        </row>
        <row r="41">
          <cell r="J41" t="str">
            <v>51800 Bilingual &amp; ESL Teachers Institute</v>
          </cell>
        </row>
        <row r="42">
          <cell r="J42" t="str">
            <v>School of Law</v>
          </cell>
        </row>
        <row r="43">
          <cell r="J43" t="str">
            <v>52200 Law</v>
          </cell>
        </row>
        <row r="44">
          <cell r="J44" t="str">
            <v>52202 Law School Deans Expenses</v>
          </cell>
        </row>
        <row r="45">
          <cell r="J45" t="str">
            <v>52211 Law Review</v>
          </cell>
        </row>
        <row r="46">
          <cell r="J46" t="str">
            <v>School of Social Service</v>
          </cell>
        </row>
        <row r="47">
          <cell r="J47" t="str">
            <v>52026 Social Service</v>
          </cell>
        </row>
        <row r="48">
          <cell r="J48" t="str">
            <v>52027 Innovation In Soc Policy Inst</v>
          </cell>
        </row>
        <row r="49">
          <cell r="J49" t="str">
            <v>Athletics</v>
          </cell>
        </row>
        <row r="50">
          <cell r="J50" t="str">
            <v>31025 Mens Basketball</v>
          </cell>
        </row>
        <row r="51">
          <cell r="J51" t="str">
            <v>31026 Football</v>
          </cell>
        </row>
        <row r="52">
          <cell r="J52" t="str">
            <v>31027 Womens Crew</v>
          </cell>
        </row>
        <row r="53">
          <cell r="J53" t="str">
            <v>31030 Cheerleading Dance Team</v>
          </cell>
        </row>
        <row r="54">
          <cell r="J54" t="str">
            <v>Enrollment Services</v>
          </cell>
        </row>
        <row r="55">
          <cell r="J55" t="str">
            <v>40282 Vice President-Enrollment</v>
          </cell>
        </row>
        <row r="56">
          <cell r="J56" t="str">
            <v>40291 Admissions Office</v>
          </cell>
        </row>
        <row r="57">
          <cell r="J57" t="str">
            <v>Finance</v>
          </cell>
        </row>
        <row r="58">
          <cell r="J58" t="str">
            <v>11400 Office Of The Budget</v>
          </cell>
        </row>
        <row r="59">
          <cell r="J59" t="str">
            <v>11500 Human Resources Department</v>
          </cell>
        </row>
        <row r="60">
          <cell r="J60" t="str">
            <v>20500 Vice President For Finance</v>
          </cell>
        </row>
        <row r="61">
          <cell r="J61" t="str">
            <v>Office of the President</v>
          </cell>
        </row>
        <row r="62">
          <cell r="J62" t="str">
            <v>10300 President</v>
          </cell>
        </row>
        <row r="63">
          <cell r="J63" t="str">
            <v>10700 General Counsel</v>
          </cell>
        </row>
        <row r="64">
          <cell r="J64" t="str">
            <v>11000 University Secretary</v>
          </cell>
        </row>
        <row r="65">
          <cell r="J65" t="str">
            <v>University Development</v>
          </cell>
        </row>
        <row r="66">
          <cell r="J66" t="str">
            <v>30303 Capital Campaign</v>
          </cell>
        </row>
        <row r="67">
          <cell r="J67" t="str">
            <v>7101 Dental School</v>
          </cell>
        </row>
        <row r="68">
          <cell r="J68" t="str">
            <v>School of Dentistry</v>
          </cell>
        </row>
        <row r="69">
          <cell r="J69" t="str">
            <v>60110 Dept 60110</v>
          </cell>
        </row>
        <row r="70">
          <cell r="J70" t="str">
            <v>60120 Dept 60120</v>
          </cell>
        </row>
        <row r="71">
          <cell r="J71" t="str">
            <v>60200 Dept 60200</v>
          </cell>
        </row>
        <row r="72">
          <cell r="J72" t="str">
            <v>60300 Dept 60300</v>
          </cell>
        </row>
        <row r="73">
          <cell r="J73" t="str">
            <v>60700 Dept 60700</v>
          </cell>
        </row>
        <row r="74">
          <cell r="J74" t="str">
            <v>61400 Dept 61400</v>
          </cell>
        </row>
        <row r="75">
          <cell r="J75" t="str">
            <v>61500 Dept 61500</v>
          </cell>
        </row>
        <row r="76">
          <cell r="J76" t="str">
            <v>63131 Dept 63131</v>
          </cell>
        </row>
        <row r="77">
          <cell r="J77" t="str">
            <v>7402 Medical School</v>
          </cell>
        </row>
        <row r="78">
          <cell r="J78" t="str">
            <v>School of Medicine</v>
          </cell>
        </row>
        <row r="79">
          <cell r="J79" t="str">
            <v>57680 Dept 57680</v>
          </cell>
        </row>
        <row r="80">
          <cell r="J80" t="str">
            <v>57681 Dept 57681</v>
          </cell>
        </row>
        <row r="81">
          <cell r="J81" t="str">
            <v>57684 Dept 57684</v>
          </cell>
        </row>
        <row r="82">
          <cell r="J82" t="str">
            <v>57685 Dept 57685</v>
          </cell>
        </row>
        <row r="83">
          <cell r="J83" t="str">
            <v>57686 Dept 57686</v>
          </cell>
        </row>
        <row r="84">
          <cell r="J84" t="str">
            <v>57687 Dept 57687</v>
          </cell>
        </row>
        <row r="85">
          <cell r="J85" t="str">
            <v>57691 Dept 57691</v>
          </cell>
        </row>
        <row r="86">
          <cell r="J86" t="str">
            <v>7701 University Health System</v>
          </cell>
        </row>
        <row r="87">
          <cell r="J87" t="str">
            <v>Hospital</v>
          </cell>
        </row>
        <row r="88">
          <cell r="J88" t="str">
            <v>67101 Dept 67101</v>
          </cell>
        </row>
        <row r="89">
          <cell r="J89" t="str">
            <v>67701 Dept 67701</v>
          </cell>
        </row>
        <row r="90">
          <cell r="J90" t="str">
            <v>67702 Dept 67702</v>
          </cell>
        </row>
        <row r="91">
          <cell r="J91" t="str">
            <v>67720 Dept 67720</v>
          </cell>
        </row>
        <row r="92">
          <cell r="J92" t="str">
            <v>67730 Dept 67730</v>
          </cell>
        </row>
        <row r="93">
          <cell r="J93" t="str">
            <v>67740 Dept 67740</v>
          </cell>
        </row>
        <row r="94">
          <cell r="J94" t="str">
            <v>82600 Dept 82600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1"/>
  <sheetViews>
    <sheetView showGridLines="0" showRowColHeaders="0" tabSelected="1" topLeftCell="A2" workbookViewId="0">
      <selection activeCell="A2" sqref="A2"/>
    </sheetView>
  </sheetViews>
  <sheetFormatPr defaultRowHeight="15" x14ac:dyDescent="0.25"/>
  <cols>
    <col min="1" max="1" width="1.42578125" customWidth="1"/>
    <col min="2" max="2" width="28.7109375" customWidth="1"/>
    <col min="3" max="3" width="9.140625" hidden="1" customWidth="1"/>
    <col min="4" max="9" width="14.140625" customWidth="1"/>
  </cols>
  <sheetData>
    <row r="1" spans="2:11" hidden="1" x14ac:dyDescent="0.25">
      <c r="B1" t="s">
        <v>0</v>
      </c>
      <c r="D1" t="str">
        <f ca="1">_xll.VIEW("24retail:Income Statement",$D$6,$D$5,"!","!","!","!")</f>
        <v>24retail:Income Statement</v>
      </c>
    </row>
    <row r="2" spans="2:11" ht="33.75" customHeight="1" x14ac:dyDescent="0.25">
      <c r="B2" s="3"/>
      <c r="C2" s="3"/>
      <c r="D2" s="3"/>
      <c r="E2" s="7"/>
      <c r="F2" s="3"/>
      <c r="G2" s="3"/>
      <c r="H2" s="3"/>
      <c r="I2" s="3"/>
      <c r="J2" s="3"/>
      <c r="K2" s="3"/>
    </row>
    <row r="3" spans="2:11" ht="2.2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6.2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 x14ac:dyDescent="0.25">
      <c r="B5" s="8" t="s">
        <v>32</v>
      </c>
      <c r="C5" s="9"/>
      <c r="D5" s="32" t="str">
        <f ca="1">_xll.SUBNM("24retail:organization","Workflow","101","Caption_Default")</f>
        <v>Massachusetts</v>
      </c>
      <c r="E5" s="32"/>
    </row>
    <row r="6" spans="2:11" x14ac:dyDescent="0.25">
      <c r="B6" s="31" t="s">
        <v>31</v>
      </c>
      <c r="C6" s="3"/>
      <c r="D6" s="32" t="str">
        <f ca="1">_xll.SUBNM("24retail:Currency Calc","Default","Local")</f>
        <v>Local</v>
      </c>
      <c r="E6" s="32"/>
    </row>
    <row r="7" spans="2:11" ht="7.5" customHeight="1" x14ac:dyDescent="0.25"/>
    <row r="8" spans="2:11" x14ac:dyDescent="0.25">
      <c r="D8" s="36" t="str">
        <f>D9</f>
        <v>Actual</v>
      </c>
      <c r="E8" s="37" t="str">
        <f ca="1">E9</f>
        <v>Budget</v>
      </c>
      <c r="F8" s="37"/>
      <c r="G8" s="37"/>
      <c r="H8" s="37"/>
      <c r="I8" s="37"/>
    </row>
    <row r="9" spans="2:11" hidden="1" x14ac:dyDescent="0.25">
      <c r="D9" s="38" t="s">
        <v>1</v>
      </c>
      <c r="E9" s="39" t="str">
        <f ca="1">_xll.SUBNM("24retail:Version","",_xll.DBR("24retail:Calendar","Current Version","String"),"Caption_Default")</f>
        <v>Budget</v>
      </c>
      <c r="F9" s="39" t="str">
        <f ca="1">_xll.SUBNM("24retail:Version","",_xll.DBR("24retail:Calendar","Current Version","String"),"Caption_Default")</f>
        <v>Budget</v>
      </c>
      <c r="G9" s="39" t="str">
        <f ca="1">_xll.SUBNM("24retail:Version","",_xll.DBR("24retail:Calendar","Current Version","String"),"Caption_Default")</f>
        <v>Budget</v>
      </c>
      <c r="H9" s="39" t="str">
        <f ca="1">_xll.SUBNM("24retail:Version","",_xll.DBR("24retail:Calendar","Current Version","String"),"Caption_Default")</f>
        <v>Budget</v>
      </c>
      <c r="I9" s="39" t="str">
        <f ca="1">_xll.SUBNM("24retail:Version","",_xll.DBR("24retail:Calendar","Current Version","String"),"Caption_Default")</f>
        <v>Budget</v>
      </c>
    </row>
    <row r="10" spans="2:11" x14ac:dyDescent="0.25">
      <c r="D10" s="36" t="str">
        <f ca="1">_xll.DBRA("24retail:Year",D11,"caption_default")</f>
        <v>2014</v>
      </c>
      <c r="E10" s="37" t="str">
        <f ca="1">_xll.DBRA("24retail:Year",E11,"caption_default")</f>
        <v>2015</v>
      </c>
      <c r="F10" s="37"/>
      <c r="G10" s="37"/>
      <c r="H10" s="37"/>
      <c r="I10" s="37"/>
    </row>
    <row r="11" spans="2:11" hidden="1" x14ac:dyDescent="0.25">
      <c r="D11" s="11" t="s">
        <v>33</v>
      </c>
      <c r="E11" s="11" t="s">
        <v>34</v>
      </c>
      <c r="F11" s="11" t="s">
        <v>34</v>
      </c>
      <c r="G11" s="11" t="s">
        <v>34</v>
      </c>
      <c r="H11" s="11" t="s">
        <v>34</v>
      </c>
      <c r="I11" s="11" t="s">
        <v>34</v>
      </c>
    </row>
    <row r="12" spans="2:11" ht="15.75" thickBot="1" x14ac:dyDescent="0.3">
      <c r="B12" s="33"/>
      <c r="C12" s="33"/>
      <c r="D12" s="34" t="s">
        <v>6</v>
      </c>
      <c r="E12" s="35" t="s">
        <v>2</v>
      </c>
      <c r="F12" s="35" t="s">
        <v>3</v>
      </c>
      <c r="G12" s="35" t="s">
        <v>4</v>
      </c>
      <c r="H12" s="35" t="s">
        <v>5</v>
      </c>
      <c r="I12" s="34" t="s">
        <v>6</v>
      </c>
    </row>
    <row r="13" spans="2:11" ht="15.75" thickTop="1" x14ac:dyDescent="0.25">
      <c r="B13" s="15" t="s">
        <v>7</v>
      </c>
      <c r="C13" s="1" t="s">
        <v>7</v>
      </c>
      <c r="D13" s="23">
        <f ca="1">_xll.DBRW($D$1,$D$6,$D$5,D$11,D$12,$C13,D$9)</f>
        <v>4.9982762806999999</v>
      </c>
      <c r="E13" s="12">
        <f ca="1">_xll.DBRW($D$1,$D$6,$D$5,E$11,E$12,$C13,E$9)</f>
        <v>5</v>
      </c>
      <c r="F13" s="12">
        <f ca="1">_xll.DBRW($D$1,$D$6,$D$5,F$11,F$12,$C13,F$9)</f>
        <v>4</v>
      </c>
      <c r="G13" s="12">
        <f ca="1">_xll.DBRW($D$1,$D$6,$D$5,G$11,G$12,$C13,G$9)</f>
        <v>4</v>
      </c>
      <c r="H13" s="12">
        <f ca="1">_xll.DBRW($D$1,$D$6,$D$5,H$11,H$12,$C13,H$9)</f>
        <v>4</v>
      </c>
      <c r="I13" s="23">
        <f ca="1">_xll.DBRW($D$1,$D$6,$D$5,I$11,I$12,$C13,I$9)</f>
        <v>4</v>
      </c>
    </row>
    <row r="14" spans="2:11" s="2" customFormat="1" ht="19.5" customHeight="1" x14ac:dyDescent="0.25">
      <c r="B14" s="30" t="s">
        <v>10</v>
      </c>
      <c r="C14" s="4"/>
      <c r="D14" s="24"/>
      <c r="E14" s="14"/>
      <c r="F14" s="14"/>
      <c r="G14" s="14"/>
      <c r="H14" s="14"/>
      <c r="I14" s="24"/>
    </row>
    <row r="15" spans="2:11" x14ac:dyDescent="0.25">
      <c r="B15" s="15" t="s">
        <v>24</v>
      </c>
      <c r="C15" s="1" t="s">
        <v>8</v>
      </c>
      <c r="D15" s="25">
        <f ca="1">_xll.DBRW($D$1,$D$6,$D$5,D$11,D$12,$C15,D$9)</f>
        <v>10592822.336328186</v>
      </c>
      <c r="E15" s="13">
        <f ca="1">_xll.DBRW($D$1,$D$6,$D$5,E$11,E$12,$C15,E$9)</f>
        <v>2405352.0718405312</v>
      </c>
      <c r="F15" s="13">
        <f ca="1">_xll.DBRW($D$1,$D$6,$D$5,F$11,F$12,$C15,F$9)</f>
        <v>2470160.7568223746</v>
      </c>
      <c r="G15" s="13">
        <f ca="1">_xll.DBRW($D$1,$D$6,$D$5,G$11,G$12,$C15,G$9)</f>
        <v>2581662.4000495765</v>
      </c>
      <c r="H15" s="13">
        <f ca="1">_xll.DBRW($D$1,$D$6,$D$5,H$11,H$12,$C15,H$9)</f>
        <v>3081352.0880606854</v>
      </c>
      <c r="I15" s="25">
        <f ca="1">_xll.DBRW($D$1,$D$6,$D$5,I$11,I$12,$C15,I$9)</f>
        <v>10538527.316773167</v>
      </c>
    </row>
    <row r="16" spans="2:11" x14ac:dyDescent="0.25">
      <c r="B16" s="15" t="s">
        <v>23</v>
      </c>
      <c r="C16" s="1" t="s">
        <v>9</v>
      </c>
      <c r="D16" s="25">
        <f ca="1">_xll.DBRW($D$1,$D$6,$D$5,D$11,D$12,$C16,D$9)</f>
        <v>8811382.6706150007</v>
      </c>
      <c r="E16" s="13">
        <f ca="1">_xll.DBRW($D$1,$D$6,$D$5,E$11,E$12,$C16,E$9)</f>
        <v>1668904.9492274064</v>
      </c>
      <c r="F16" s="13">
        <f ca="1">_xll.DBRW($D$1,$D$6,$D$5,F$11,F$12,$C16,F$9)</f>
        <v>1757727.2468154267</v>
      </c>
      <c r="G16" s="13">
        <f ca="1">_xll.DBRW($D$1,$D$6,$D$5,G$11,G$12,$C16,G$9)</f>
        <v>1830413.0822461785</v>
      </c>
      <c r="H16" s="13">
        <f ca="1">_xll.DBRW($D$1,$D$6,$D$5,H$11,H$12,$C16,H$9)</f>
        <v>2165993.9662223449</v>
      </c>
      <c r="I16" s="25">
        <f ca="1">_xll.DBRW($D$1,$D$6,$D$5,I$11,I$12,$C16,I$9)</f>
        <v>7423039.2445113566</v>
      </c>
    </row>
    <row r="17" spans="2:9" x14ac:dyDescent="0.25">
      <c r="B17" s="18" t="s">
        <v>10</v>
      </c>
      <c r="C17" s="1" t="s">
        <v>10</v>
      </c>
      <c r="D17" s="26">
        <f ca="1">_xll.DBRW($D$1,$D$6,$D$5,D$11,D$12,$C17,D$9)</f>
        <v>1781439.6657131873</v>
      </c>
      <c r="E17" s="21">
        <f ca="1">_xll.DBRW($D$1,$D$6,$D$5,E$11,E$12,$C17,E$9)</f>
        <v>736447.12261312455</v>
      </c>
      <c r="F17" s="21">
        <f ca="1">_xll.DBRW($D$1,$D$6,$D$5,F$11,F$12,$C17,F$9)</f>
        <v>712433.51000694756</v>
      </c>
      <c r="G17" s="21">
        <f ca="1">_xll.DBRW($D$1,$D$6,$D$5,G$11,G$12,$C17,G$9)</f>
        <v>751249.31780339777</v>
      </c>
      <c r="H17" s="21">
        <f ca="1">_xll.DBRW($D$1,$D$6,$D$5,H$11,H$12,$C17,H$9)</f>
        <v>915358.12183834077</v>
      </c>
      <c r="I17" s="26">
        <f ca="1">_xll.DBRW($D$1,$D$6,$D$5,I$11,I$12,$C17,I$9)</f>
        <v>3115488.0722618103</v>
      </c>
    </row>
    <row r="18" spans="2:9" s="2" customFormat="1" ht="19.5" customHeight="1" x14ac:dyDescent="0.25">
      <c r="B18" s="30" t="s">
        <v>22</v>
      </c>
      <c r="C18" s="4"/>
      <c r="D18" s="27"/>
      <c r="E18" s="14"/>
      <c r="F18" s="14"/>
      <c r="G18" s="14"/>
      <c r="H18" s="14"/>
      <c r="I18" s="24"/>
    </row>
    <row r="19" spans="2:9" x14ac:dyDescent="0.25">
      <c r="B19" s="15" t="s">
        <v>25</v>
      </c>
      <c r="C19" s="5" t="s">
        <v>11</v>
      </c>
      <c r="D19" s="25">
        <f ca="1">_xll.DBRW($D$1,$D$6,$D$5,D$11,D$12,$C19,D$9)</f>
        <v>710411.91797512444</v>
      </c>
      <c r="E19" s="13">
        <f ca="1">_xll.DBRW($D$1,$D$6,$D$5,E$11,E$12,$C19,E$9)</f>
        <v>168832.99857301213</v>
      </c>
      <c r="F19" s="13">
        <f ca="1">_xll.DBRW($D$1,$D$6,$D$5,F$11,F$12,$C19,F$9)</f>
        <v>160678.39056280127</v>
      </c>
      <c r="G19" s="13">
        <f ca="1">_xll.DBRW($D$1,$D$6,$D$5,G$11,G$12,$C19,G$9)</f>
        <v>139143.87650999875</v>
      </c>
      <c r="H19" s="13">
        <f ca="1">_xll.DBRW($D$1,$D$6,$D$5,H$11,H$12,$C19,H$9)</f>
        <v>136937.47650999876</v>
      </c>
      <c r="I19" s="25">
        <f ca="1">_xll.DBRW($D$1,$D$6,$D$5,I$11,I$12,$C19,I$9)</f>
        <v>605592.74215581082</v>
      </c>
    </row>
    <row r="20" spans="2:9" x14ac:dyDescent="0.25">
      <c r="B20" s="15" t="s">
        <v>26</v>
      </c>
      <c r="C20" s="1" t="s">
        <v>12</v>
      </c>
      <c r="D20" s="25">
        <f ca="1">_xll.DBRW($D$1,$D$6,$D$5,D$11,D$12,$C20,D$9)</f>
        <v>67120.542625874237</v>
      </c>
      <c r="E20" s="13">
        <f ca="1">_xll.DBRW($D$1,$D$6,$D$5,E$11,E$12,$C20,E$9)</f>
        <v>16693.939999999999</v>
      </c>
      <c r="F20" s="13">
        <f ca="1">_xll.DBRW($D$1,$D$6,$D$5,F$11,F$12,$C20,F$9)</f>
        <v>16766.939999999999</v>
      </c>
      <c r="G20" s="13">
        <f ca="1">_xll.DBRW($D$1,$D$6,$D$5,G$11,G$12,$C20,G$9)</f>
        <v>16766.939999999999</v>
      </c>
      <c r="H20" s="13">
        <f ca="1">_xll.DBRW($D$1,$D$6,$D$5,H$11,H$12,$C20,H$9)</f>
        <v>16766.939999999999</v>
      </c>
      <c r="I20" s="25">
        <f ca="1">_xll.DBRW($D$1,$D$6,$D$5,I$11,I$12,$C20,I$9)</f>
        <v>66994.75999999998</v>
      </c>
    </row>
    <row r="21" spans="2:9" x14ac:dyDescent="0.25">
      <c r="B21" s="15" t="s">
        <v>27</v>
      </c>
      <c r="C21" s="1" t="s">
        <v>13</v>
      </c>
      <c r="D21" s="25">
        <f ca="1">_xll.DBRW($D$1,$D$6,$D$5,D$11,D$12,$C21,D$9)</f>
        <v>45415.518284643775</v>
      </c>
      <c r="E21" s="13">
        <f ca="1">_xll.DBRW($D$1,$D$6,$D$5,E$11,E$12,$C21,E$9)</f>
        <v>11307</v>
      </c>
      <c r="F21" s="13">
        <f ca="1">_xll.DBRW($D$1,$D$6,$D$5,F$11,F$12,$C21,F$9)</f>
        <v>11307</v>
      </c>
      <c r="G21" s="13">
        <f ca="1">_xll.DBRW($D$1,$D$6,$D$5,G$11,G$12,$C21,G$9)</f>
        <v>11307</v>
      </c>
      <c r="H21" s="13">
        <f ca="1">_xll.DBRW($D$1,$D$6,$D$5,H$11,H$12,$C21,H$9)</f>
        <v>11307</v>
      </c>
      <c r="I21" s="25">
        <f ca="1">_xll.DBRW($D$1,$D$6,$D$5,I$11,I$12,$C21,I$9)</f>
        <v>45228</v>
      </c>
    </row>
    <row r="22" spans="2:9" x14ac:dyDescent="0.25">
      <c r="B22" s="15" t="s">
        <v>28</v>
      </c>
      <c r="C22" s="1" t="s">
        <v>14</v>
      </c>
      <c r="D22" s="25">
        <f ca="1">_xll.DBRW($D$1,$D$6,$D$5,D$11,D$12,$C22,D$9)</f>
        <v>536653.70116066164</v>
      </c>
      <c r="E22" s="13">
        <f ca="1">_xll.DBRW($D$1,$D$6,$D$5,E$11,E$12,$C22,E$9)</f>
        <v>154423.07692307694</v>
      </c>
      <c r="F22" s="13">
        <f ca="1">_xll.DBRW($D$1,$D$6,$D$5,F$11,F$12,$C22,F$9)</f>
        <v>45961.538461538461</v>
      </c>
      <c r="G22" s="13">
        <f ca="1">_xll.DBRW($D$1,$D$6,$D$5,G$11,G$12,$C22,G$9)</f>
        <v>45961.538461538461</v>
      </c>
      <c r="H22" s="13">
        <f ca="1">_xll.DBRW($D$1,$D$6,$D$5,H$11,H$12,$C22,H$9)</f>
        <v>73653.846153846142</v>
      </c>
      <c r="I22" s="25">
        <f ca="1">_xll.DBRW($D$1,$D$6,$D$5,I$11,I$12,$C22,I$9)</f>
        <v>320000</v>
      </c>
    </row>
    <row r="23" spans="2:9" x14ac:dyDescent="0.25">
      <c r="B23" s="15" t="s">
        <v>29</v>
      </c>
      <c r="C23" s="1" t="s">
        <v>15</v>
      </c>
      <c r="D23" s="25">
        <f ca="1">_xll.DBRW($D$1,$D$6,$D$5,D$11,D$12,$C23,D$9)</f>
        <v>99851.30396833492</v>
      </c>
      <c r="E23" s="13">
        <f ca="1">_xll.DBRW($D$1,$D$6,$D$5,E$11,E$12,$C23,E$9)</f>
        <v>37569.801746686142</v>
      </c>
      <c r="F23" s="13">
        <f ca="1">_xll.DBRW($D$1,$D$6,$D$5,F$11,F$12,$C23,F$9)</f>
        <v>35548.068807420859</v>
      </c>
      <c r="G23" s="13">
        <f ca="1">_xll.DBRW($D$1,$D$6,$D$5,G$11,G$12,$C23,G$9)</f>
        <v>34219.10073785374</v>
      </c>
      <c r="H23" s="13">
        <f ca="1">_xll.DBRW($D$1,$D$6,$D$5,H$11,H$12,$C23,H$9)</f>
        <v>34277.828708039262</v>
      </c>
      <c r="I23" s="25">
        <f ca="1">_xll.DBRW($D$1,$D$6,$D$5,I$11,I$12,$C23,I$9)</f>
        <v>141614.80000000002</v>
      </c>
    </row>
    <row r="24" spans="2:9" x14ac:dyDescent="0.25">
      <c r="B24" s="15" t="s">
        <v>30</v>
      </c>
      <c r="C24" s="1" t="s">
        <v>16</v>
      </c>
      <c r="D24" s="25">
        <f ca="1">_xll.DBRW($D$1,$D$6,$D$5,D$11,D$12,$C24,D$9)</f>
        <v>134270.06256135003</v>
      </c>
      <c r="E24" s="13">
        <f ca="1">_xll.DBRW($D$1,$D$6,$D$5,E$11,E$12,$C24,E$9)</f>
        <v>250</v>
      </c>
      <c r="F24" s="13">
        <f ca="1">_xll.DBRW($D$1,$D$6,$D$5,F$11,F$12,$C24,F$9)</f>
        <v>10750</v>
      </c>
      <c r="G24" s="13">
        <f ca="1">_xll.DBRW($D$1,$D$6,$D$5,G$11,G$12,$C24,G$9)</f>
        <v>38250</v>
      </c>
      <c r="H24" s="13">
        <f ca="1">_xll.DBRW($D$1,$D$6,$D$5,H$11,H$12,$C24,H$9)</f>
        <v>38250</v>
      </c>
      <c r="I24" s="25">
        <f ca="1">_xll.DBRW($D$1,$D$6,$D$5,I$11,I$12,$C24,I$9)</f>
        <v>87500</v>
      </c>
    </row>
    <row r="25" spans="2:9" x14ac:dyDescent="0.25">
      <c r="B25" s="18" t="s">
        <v>17</v>
      </c>
      <c r="C25" s="1" t="s">
        <v>17</v>
      </c>
      <c r="D25" s="26">
        <f ca="1">_xll.DBRW($D$1,$D$6,$D$5,D$11,D$12,$C25,D$9)</f>
        <v>1593723.0465759889</v>
      </c>
      <c r="E25" s="21">
        <f ca="1">_xll.DBRW($D$1,$D$6,$D$5,E$11,E$12,$C25,E$9)</f>
        <v>389076.81724277517</v>
      </c>
      <c r="F25" s="21">
        <f ca="1">_xll.DBRW($D$1,$D$6,$D$5,F$11,F$12,$C25,F$9)</f>
        <v>281011.93783176062</v>
      </c>
      <c r="G25" s="21">
        <f ca="1">_xll.DBRW($D$1,$D$6,$D$5,G$11,G$12,$C25,G$9)</f>
        <v>285648.45570939098</v>
      </c>
      <c r="H25" s="21">
        <f ca="1">_xll.DBRW($D$1,$D$6,$D$5,H$11,H$12,$C25,H$9)</f>
        <v>311193.09137188416</v>
      </c>
      <c r="I25" s="26">
        <f ca="1">_xll.DBRW($D$1,$D$6,$D$5,I$11,I$12,$C25,I$9)</f>
        <v>1266930.3021558109</v>
      </c>
    </row>
    <row r="26" spans="2:9" s="2" customFormat="1" ht="9" customHeight="1" x14ac:dyDescent="0.25">
      <c r="B26" s="22"/>
      <c r="C26" s="4"/>
      <c r="D26" s="24"/>
      <c r="E26" s="14"/>
      <c r="F26" s="14"/>
      <c r="G26" s="14"/>
      <c r="H26" s="14"/>
      <c r="I26" s="24"/>
    </row>
    <row r="27" spans="2:9" x14ac:dyDescent="0.25">
      <c r="B27" s="15" t="s">
        <v>18</v>
      </c>
      <c r="C27" s="1" t="s">
        <v>18</v>
      </c>
      <c r="D27" s="25">
        <f ca="1">_xll.DBRW($D$1,$D$6,$D$5,D$11,D$12,$C27,D$9)</f>
        <v>187716.61913719832</v>
      </c>
      <c r="E27" s="16">
        <f ca="1">_xll.DBRW($D$1,$D$6,$D$5,E$11,E$12,$C27,E$9)</f>
        <v>347370.30537034932</v>
      </c>
      <c r="F27" s="16">
        <f ca="1">_xll.DBRW($D$1,$D$6,$D$5,F$11,F$12,$C27,F$9)</f>
        <v>431421.57217518706</v>
      </c>
      <c r="G27" s="16">
        <f ca="1">_xll.DBRW($D$1,$D$6,$D$5,G$11,G$12,$C27,G$9)</f>
        <v>465600.86209400679</v>
      </c>
      <c r="H27" s="16">
        <f ca="1">_xll.DBRW($D$1,$D$6,$D$5,H$11,H$12,$C27,H$9)</f>
        <v>604165.03046645666</v>
      </c>
      <c r="I27" s="28">
        <f ca="1">_xll.DBRW($D$1,$D$6,$D$5,I$11,I$12,$C27,I$9)</f>
        <v>1848557.7701059999</v>
      </c>
    </row>
    <row r="28" spans="2:9" x14ac:dyDescent="0.25">
      <c r="B28" s="19" t="s">
        <v>21</v>
      </c>
      <c r="C28" s="1" t="s">
        <v>19</v>
      </c>
      <c r="D28" s="28">
        <f ca="1">_xll.DBRW($D$1,$D$6,$D$5,D$11,D$12,$C28,D$9)</f>
        <v>11965.313357304512</v>
      </c>
      <c r="E28" s="16">
        <f ca="1">_xll.DBRW($D$1,$D$6,$D$5,E$11,E$12,$C28,E$9)</f>
        <v>63289.275738578101</v>
      </c>
      <c r="F28" s="16">
        <f ca="1">_xll.DBRW($D$1,$D$6,$D$5,F$11,F$12,$C28,F$9)</f>
        <v>81728.266616717287</v>
      </c>
      <c r="G28" s="16">
        <f ca="1">_xll.DBRW($D$1,$D$6,$D$5,G$11,G$12,$C28,G$9)</f>
        <v>81543.825057765789</v>
      </c>
      <c r="H28" s="16">
        <f ca="1">_xll.DBRW($D$1,$D$6,$D$5,H$11,H$12,$C28,H$9)</f>
        <v>97832.828860375128</v>
      </c>
      <c r="I28" s="28">
        <f ca="1">_xll.DBRW($D$1,$D$6,$D$5,I$11,I$12,$C28,I$9)</f>
        <v>324394.1962734363</v>
      </c>
    </row>
    <row r="29" spans="2:9" s="2" customFormat="1" ht="9" customHeight="1" x14ac:dyDescent="0.25">
      <c r="B29" s="22"/>
      <c r="C29" s="4"/>
      <c r="D29" s="24"/>
      <c r="E29" s="14"/>
      <c r="F29" s="14"/>
      <c r="G29" s="14"/>
      <c r="H29" s="14"/>
      <c r="I29" s="24"/>
    </row>
    <row r="30" spans="2:9" ht="21" customHeight="1" x14ac:dyDescent="0.25">
      <c r="B30" s="20" t="s">
        <v>20</v>
      </c>
      <c r="C30" s="6" t="s">
        <v>20</v>
      </c>
      <c r="D30" s="29">
        <f ca="1">_xll.DBRW($D$1,$D$6,$D$5,D$11,D$12,$C30,D$9)</f>
        <v>175751.30577989377</v>
      </c>
      <c r="E30" s="17">
        <f ca="1">_xll.DBRW($D$1,$D$6,$D$5,E$11,E$12,$C30,E$9)</f>
        <v>284081.02963177121</v>
      </c>
      <c r="F30" s="17">
        <f ca="1">_xll.DBRW($D$1,$D$6,$D$5,F$11,F$12,$C30,F$9)</f>
        <v>349693.30555846973</v>
      </c>
      <c r="G30" s="17">
        <f ca="1">_xll.DBRW($D$1,$D$6,$D$5,G$11,G$12,$C30,G$9)</f>
        <v>384057.03703624103</v>
      </c>
      <c r="H30" s="17">
        <f ca="1">_xll.DBRW($D$1,$D$6,$D$5,H$11,H$12,$C30,H$9)</f>
        <v>506332.20160608151</v>
      </c>
      <c r="I30" s="29">
        <f ca="1">_xll.DBRW($D$1,$D$6,$D$5,I$11,I$12,$C30,I$9)</f>
        <v>1524163.5738325636</v>
      </c>
    </row>
    <row r="31" spans="2:9" x14ac:dyDescent="0.25">
      <c r="D31" s="10"/>
      <c r="E31" s="10"/>
      <c r="F31" s="10"/>
      <c r="G31" s="10"/>
      <c r="H31" s="10"/>
      <c r="I31" s="10"/>
    </row>
  </sheetData>
  <mergeCells count="4">
    <mergeCell ref="E8:I8"/>
    <mergeCell ref="E10:I10"/>
    <mergeCell ref="D5:E5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2011-12-02T19:15:02Z</dcterms:created>
  <dcterms:modified xsi:type="dcterms:W3CDTF">2016-10-16T23:23:52Z</dcterms:modified>
</cp:coreProperties>
</file>