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heet1" sheetId="1" r:id="rId1"/>
    <sheet name="Sheet2" sheetId="2" r:id="rId2"/>
    <sheet name="Sheet3" sheetId="3" r:id="rId3"/>
    <sheet name="Sheet4" sheetId="4" r:id="rId4"/>
    <sheet name="Sheet5" sheetId="6" r:id="rId5"/>
    <sheet name="vlooup reference" sheetId="7" r:id="rId6"/>
  </sheets>
  <calcPr calcId="144525"/>
</workbook>
</file>

<file path=xl/sharedStrings.xml><?xml version="1.0" encoding="utf-8"?>
<sst xmlns="http://schemas.openxmlformats.org/spreadsheetml/2006/main" count="220" uniqueCount="107">
  <si>
    <t>InvoiceNum</t>
  </si>
  <si>
    <t>Office</t>
  </si>
  <si>
    <t>Amount</t>
  </si>
  <si>
    <t>Due Date</t>
  </si>
  <si>
    <t>Today</t>
  </si>
  <si>
    <t>Due Count</t>
  </si>
  <si>
    <t>AG-0145</t>
  </si>
  <si>
    <t>Oregon</t>
  </si>
  <si>
    <t>AG-0189</t>
  </si>
  <si>
    <t>California</t>
  </si>
  <si>
    <t>AG-0220</t>
  </si>
  <si>
    <t>Washington</t>
  </si>
  <si>
    <t>AG-0310</t>
  </si>
  <si>
    <t>AG-0355</t>
  </si>
  <si>
    <t>Description</t>
  </si>
  <si>
    <t>Values</t>
  </si>
  <si>
    <t>AG-0409</t>
  </si>
  <si>
    <t>Total Over due days</t>
  </si>
  <si>
    <t>AG-0581</t>
  </si>
  <si>
    <t>Total over due amount</t>
  </si>
  <si>
    <t>AG-0600</t>
  </si>
  <si>
    <t>Total amount for Oregon only</t>
  </si>
  <si>
    <t>AG-0602</t>
  </si>
  <si>
    <t>Total for all except Oregon</t>
  </si>
  <si>
    <t>AG-0633</t>
  </si>
  <si>
    <t>Total over due amount for Oregon</t>
  </si>
  <si>
    <r>
      <rPr>
        <sz val="12"/>
        <color rgb="FF374151"/>
        <rFont val="Segoe UI"/>
        <charset val="134"/>
      </rPr>
      <t xml:space="preserve">Use </t>
    </r>
    <r>
      <rPr>
        <sz val="10.5"/>
        <color rgb="FF374151"/>
        <rFont val="Courier New"/>
        <charset val="134"/>
      </rPr>
      <t>SUM</t>
    </r>
    <r>
      <rPr>
        <sz val="12"/>
        <color rgb="FF374151"/>
        <rFont val="Segoe UI"/>
        <charset val="134"/>
      </rPr>
      <t xml:space="preserve"> for simple addition of a range of numbers.</t>
    </r>
  </si>
  <si>
    <r>
      <rPr>
        <sz val="12"/>
        <color rgb="FF374151"/>
        <rFont val="Segoe UI"/>
        <charset val="134"/>
      </rPr>
      <t xml:space="preserve">Use </t>
    </r>
    <r>
      <rPr>
        <sz val="10.5"/>
        <color rgb="FF374151"/>
        <rFont val="Courier New"/>
        <charset val="134"/>
      </rPr>
      <t>SUMIF</t>
    </r>
    <r>
      <rPr>
        <sz val="12"/>
        <color rgb="FF374151"/>
        <rFont val="Segoe UI"/>
        <charset val="134"/>
      </rPr>
      <t xml:space="preserve"> when you want to add values based on a single criterion.</t>
    </r>
  </si>
  <si>
    <r>
      <rPr>
        <sz val="12"/>
        <color rgb="FF374151"/>
        <rFont val="Segoe UI"/>
        <charset val="134"/>
      </rPr>
      <t xml:space="preserve">Use </t>
    </r>
    <r>
      <rPr>
        <sz val="10.5"/>
        <color rgb="FF374151"/>
        <rFont val="Courier New"/>
        <charset val="134"/>
      </rPr>
      <t>SUMIFS</t>
    </r>
    <r>
      <rPr>
        <sz val="12"/>
        <color rgb="FF374151"/>
        <rFont val="Segoe UI"/>
        <charset val="134"/>
      </rPr>
      <t xml:space="preserve"> when you want to add values based on multiple criteria</t>
    </r>
  </si>
  <si>
    <t>ABC Consultation Inc.</t>
  </si>
  <si>
    <t>Sales Report by Regions</t>
  </si>
  <si>
    <t>Salesperson</t>
  </si>
  <si>
    <t>Region</t>
  </si>
  <si>
    <t>January</t>
  </si>
  <si>
    <t>February</t>
  </si>
  <si>
    <t>March</t>
  </si>
  <si>
    <t>Total</t>
  </si>
  <si>
    <t>John Ayotte</t>
  </si>
  <si>
    <t>Quebec</t>
  </si>
  <si>
    <t>Paul Joli</t>
  </si>
  <si>
    <t>Townships</t>
  </si>
  <si>
    <t>Roger Smith</t>
  </si>
  <si>
    <t>Hull</t>
  </si>
  <si>
    <t>Montreal</t>
  </si>
  <si>
    <t>Laval</t>
  </si>
  <si>
    <t>Total per Region</t>
  </si>
  <si>
    <t>Total per Salesperson</t>
  </si>
  <si>
    <t>Total Sales</t>
  </si>
  <si>
    <t>Month</t>
  </si>
  <si>
    <t>SalesRep</t>
  </si>
  <si>
    <t>Type</t>
  </si>
  <si>
    <t>Albert</t>
  </si>
  <si>
    <t>New</t>
  </si>
  <si>
    <t>Total No of Entries</t>
  </si>
  <si>
    <t>Total No of Blank Entries</t>
  </si>
  <si>
    <t>Brooks</t>
  </si>
  <si>
    <t>Total No of New Type</t>
  </si>
  <si>
    <t>Cook</t>
  </si>
  <si>
    <t>Amount &gt;100 and &lt;=200</t>
  </si>
  <si>
    <t>Existing</t>
  </si>
  <si>
    <t>January sales for Brooks that exceed 1000</t>
  </si>
  <si>
    <r>
      <rPr>
        <sz val="12"/>
        <color rgb="FF374151"/>
        <rFont val="Segoe UI"/>
        <charset val="134"/>
      </rPr>
      <t>COUNT:</t>
    </r>
    <r>
      <rPr>
        <sz val="12"/>
        <color rgb="FF374151"/>
        <rFont val="Segoe UI"/>
        <charset val="134"/>
      </rPr>
      <t xml:space="preserve"> Counts the number of cells with numeric values in a range.</t>
    </r>
  </si>
  <si>
    <r>
      <rPr>
        <sz val="12"/>
        <color rgb="FF374151"/>
        <rFont val="Segoe UI"/>
        <charset val="134"/>
      </rPr>
      <t>COUNTA:</t>
    </r>
    <r>
      <rPr>
        <sz val="12"/>
        <color rgb="FF374151"/>
        <rFont val="Segoe UI"/>
        <charset val="134"/>
      </rPr>
      <t xml:space="preserve"> Counts the number of non-empty cells in a range (includes text, errors, etc.).</t>
    </r>
  </si>
  <si>
    <r>
      <rPr>
        <sz val="12"/>
        <color rgb="FF374151"/>
        <rFont val="Segoe UI"/>
        <charset val="134"/>
      </rPr>
      <t>COUNTBLANK:</t>
    </r>
    <r>
      <rPr>
        <sz val="12"/>
        <color rgb="FF374151"/>
        <rFont val="Segoe UI"/>
        <charset val="134"/>
      </rPr>
      <t xml:space="preserve"> Counts the number of empty cells in a range.</t>
    </r>
  </si>
  <si>
    <r>
      <rPr>
        <sz val="12"/>
        <color rgb="FF374151"/>
        <rFont val="Segoe UI"/>
        <charset val="134"/>
      </rPr>
      <t>COUNTIF:</t>
    </r>
    <r>
      <rPr>
        <sz val="12"/>
        <color rgb="FF374151"/>
        <rFont val="Segoe UI"/>
        <charset val="134"/>
      </rPr>
      <t xml:space="preserve"> Counts cells in a range that meet a specific criterion.</t>
    </r>
  </si>
  <si>
    <r>
      <rPr>
        <sz val="12"/>
        <color rgb="FF374151"/>
        <rFont val="Segoe UI"/>
        <charset val="134"/>
      </rPr>
      <t>COUNTIFS:</t>
    </r>
    <r>
      <rPr>
        <sz val="12"/>
        <color rgb="FF374151"/>
        <rFont val="Segoe UI"/>
        <charset val="134"/>
      </rPr>
      <t xml:space="preserve"> Counts cells based on multiple criteria.</t>
    </r>
  </si>
  <si>
    <r>
      <rPr>
        <sz val="12"/>
        <color rgb="FF374151"/>
        <rFont val="Segoe UI"/>
        <charset val="134"/>
      </rPr>
      <t>COUNTIN:</t>
    </r>
    <r>
      <rPr>
        <sz val="12"/>
        <color rgb="FF374151"/>
        <rFont val="Segoe UI"/>
        <charset val="134"/>
      </rPr>
      <t xml:space="preserve"> Counts cells in a range that meet a specified condition (similar to </t>
    </r>
    <r>
      <rPr>
        <sz val="10.5"/>
        <color rgb="FF374151"/>
        <rFont val="Courier New"/>
        <charset val="134"/>
      </rPr>
      <t>COUNTIF</t>
    </r>
    <r>
      <rPr>
        <sz val="12"/>
        <color rgb="FF374151"/>
        <rFont val="Segoe UI"/>
        <charset val="134"/>
      </rPr>
      <t>).</t>
    </r>
  </si>
  <si>
    <r>
      <rPr>
        <sz val="12"/>
        <color rgb="FF374151"/>
        <rFont val="Segoe UI"/>
        <charset val="134"/>
      </rPr>
      <t>COUNTIFS:</t>
    </r>
    <r>
      <rPr>
        <sz val="12"/>
        <color rgb="FF374151"/>
        <rFont val="Segoe UI"/>
        <charset val="134"/>
      </rPr>
      <t xml:space="preserve"> Counts cells based on multiple criteria, similar to </t>
    </r>
    <r>
      <rPr>
        <sz val="10.5"/>
        <color rgb="FF374151"/>
        <rFont val="Courier New"/>
        <charset val="134"/>
      </rPr>
      <t>COUNTIFS</t>
    </r>
    <r>
      <rPr>
        <sz val="12"/>
        <color rgb="FF374151"/>
        <rFont val="Segoe UI"/>
        <charset val="134"/>
      </rPr>
      <t>.</t>
    </r>
  </si>
  <si>
    <t>If Condition</t>
  </si>
  <si>
    <t>3. If Gender is Male, Then add Mr. to Name else add Ms. To Name</t>
  </si>
  <si>
    <t>Name</t>
  </si>
  <si>
    <t>Gender</t>
  </si>
  <si>
    <t>Mr/Ms</t>
  </si>
  <si>
    <t>Paul</t>
  </si>
  <si>
    <t>M</t>
  </si>
  <si>
    <t>Bob</t>
  </si>
  <si>
    <t>Jane</t>
  </si>
  <si>
    <t>F</t>
  </si>
  <si>
    <t>Maria</t>
  </si>
  <si>
    <t>Sue</t>
  </si>
  <si>
    <t>Kate</t>
  </si>
  <si>
    <t>Mark</t>
  </si>
  <si>
    <t>GAME ID's</t>
  </si>
  <si>
    <t>HS</t>
  </si>
  <si>
    <t>AS</t>
  </si>
  <si>
    <t>NAMES</t>
  </si>
  <si>
    <t>Game ID's</t>
  </si>
  <si>
    <t>Name's</t>
  </si>
  <si>
    <t>Atl</t>
  </si>
  <si>
    <t>Bos</t>
  </si>
  <si>
    <t>Charlotte</t>
  </si>
  <si>
    <t>Chicago</t>
  </si>
  <si>
    <t>Cleveland</t>
  </si>
  <si>
    <t>Dallas</t>
  </si>
  <si>
    <t>Denver</t>
  </si>
  <si>
    <t>Detroit</t>
  </si>
  <si>
    <t>Golden</t>
  </si>
  <si>
    <t>Houston</t>
  </si>
  <si>
    <t>Indiana</t>
  </si>
  <si>
    <t>LAC</t>
  </si>
  <si>
    <t>LAL</t>
  </si>
  <si>
    <t>Memphis</t>
  </si>
  <si>
    <t>Miami</t>
  </si>
  <si>
    <t>Milwaukee</t>
  </si>
  <si>
    <t>Minnesota</t>
  </si>
  <si>
    <t>NYK</t>
  </si>
  <si>
    <t>Orlando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</si>
</sst>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8" formatCode="&quot;$&quot;#,##0.00_);[Red]\(&quot;$&quot;#,##0.00\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_(* #,##0_);_(* \(#,##0\);_(* &quot;-&quot;??_);_(@_)"/>
  </numFmts>
  <fonts count="40">
    <font>
      <sz val="11"/>
      <color theme="1"/>
      <name val="Calibri"/>
      <charset val="134"/>
      <scheme val="minor"/>
    </font>
    <font>
      <b/>
      <sz val="11"/>
      <color rgb="FFFF0000"/>
      <name val="Book Antiqua"/>
      <charset val="134"/>
    </font>
    <font>
      <sz val="10"/>
      <name val="Arial"/>
      <charset val="134"/>
    </font>
    <font>
      <b/>
      <sz val="10"/>
      <color indexed="10"/>
      <name val="Arial"/>
      <charset val="134"/>
    </font>
    <font>
      <sz val="24"/>
      <color theme="8" tint="-0.249977111117893"/>
      <name val="High Tower Text"/>
      <charset val="134"/>
    </font>
    <font>
      <sz val="10"/>
      <color theme="1" tint="0.349986266670736"/>
      <name val="Calibri Light"/>
      <charset val="134"/>
      <scheme val="major"/>
    </font>
    <font>
      <sz val="12"/>
      <color theme="9" tint="-0.249977111117893"/>
      <name val="High Tower Text"/>
      <charset val="134"/>
    </font>
    <font>
      <sz val="10"/>
      <name val="Calibri"/>
      <charset val="134"/>
      <scheme val="minor"/>
    </font>
    <font>
      <sz val="18"/>
      <color theme="8" tint="-0.499984740745262"/>
      <name val="Agency FB"/>
      <charset val="134"/>
    </font>
    <font>
      <b/>
      <sz val="11"/>
      <color theme="0"/>
      <name val="Calibri"/>
      <charset val="134"/>
      <scheme val="minor"/>
    </font>
    <font>
      <sz val="10"/>
      <color theme="1" tint="0.149998474074526"/>
      <name val="Calibri Light"/>
      <charset val="134"/>
      <scheme val="major"/>
    </font>
    <font>
      <sz val="10"/>
      <name val="Book Antiqua"/>
      <charset val="134"/>
    </font>
    <font>
      <sz val="11"/>
      <name val="Book Antiqua"/>
      <charset val="134"/>
    </font>
    <font>
      <sz val="12"/>
      <color rgb="FF374151"/>
      <name val="Segoe UI"/>
      <charset val="134"/>
    </font>
    <font>
      <sz val="14"/>
      <name val="Arial"/>
      <charset val="134"/>
    </font>
    <font>
      <i/>
      <sz val="10"/>
      <name val="Arial"/>
      <charset val="134"/>
    </font>
    <font>
      <b/>
      <sz val="10"/>
      <color theme="0"/>
      <name val="Arial"/>
      <charset val="134"/>
    </font>
    <font>
      <b/>
      <i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24"/>
      <color theme="4"/>
      <name val="Calibri Light"/>
      <charset val="134"/>
      <scheme val="major"/>
    </font>
    <font>
      <sz val="10.5"/>
      <color rgb="FF374151"/>
      <name val="Courier New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3" tint="0.79998168889431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"/>
        <bgColor indexed="6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5" tint="-0.249946592608417"/>
      </bottom>
      <diagonal/>
    </border>
    <border>
      <left/>
      <right/>
      <top style="thin">
        <color theme="0" tint="-0.14996795556505"/>
      </top>
      <bottom style="thin">
        <color theme="0" tint="-0.14996795556505"/>
      </bottom>
      <diagonal/>
    </border>
    <border>
      <left/>
      <right/>
      <top style="thin">
        <color theme="0" tint="-0.14996795556505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176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9" borderId="6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9" applyNumberFormat="0" applyAlignment="0" applyProtection="0">
      <alignment vertical="center"/>
    </xf>
    <xf numFmtId="0" fontId="28" fillId="11" borderId="10" applyNumberFormat="0" applyAlignment="0" applyProtection="0">
      <alignment vertical="center"/>
    </xf>
    <xf numFmtId="0" fontId="29" fillId="11" borderId="9" applyNumberFormat="0" applyAlignment="0" applyProtection="0">
      <alignment vertical="center"/>
    </xf>
    <xf numFmtId="0" fontId="30" fillId="12" borderId="11" applyNumberFormat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 applyFill="0" applyBorder="0">
      <alignment vertical="center"/>
    </xf>
    <xf numFmtId="0" fontId="38" fillId="0" borderId="0" applyNumberFormat="0" applyFill="0" applyBorder="0" applyAlignment="0" applyProtection="0"/>
    <xf numFmtId="0" fontId="7" fillId="0" borderId="0">
      <alignment vertical="center"/>
    </xf>
  </cellStyleXfs>
  <cellXfs count="53">
    <xf numFmtId="0" fontId="0" fillId="0" borderId="0" xfId="0"/>
    <xf numFmtId="0" fontId="1" fillId="2" borderId="1" xfId="50" applyFont="1" applyFill="1" applyBorder="1" applyAlignment="1">
      <alignment horizontal="center" vertical="center" wrapText="1"/>
    </xf>
    <xf numFmtId="0" fontId="2" fillId="0" borderId="1" xfId="50" applyFill="1" applyBorder="1" applyAlignment="1">
      <alignment horizontal="center" vertical="center"/>
    </xf>
    <xf numFmtId="0" fontId="3" fillId="2" borderId="1" xfId="50" applyFont="1" applyFill="1" applyBorder="1" applyAlignment="1">
      <alignment horizontal="center"/>
    </xf>
    <xf numFmtId="0" fontId="3" fillId="2" borderId="2" xfId="50" applyFont="1" applyFill="1" applyBorder="1" applyAlignment="1">
      <alignment horizontal="center"/>
    </xf>
    <xf numFmtId="0" fontId="2" fillId="0" borderId="1" xfId="50" applyFill="1" applyBorder="1" applyAlignment="1">
      <alignment horizontal="center"/>
    </xf>
    <xf numFmtId="0" fontId="2" fillId="0" borderId="1" xfId="50" applyFill="1" applyBorder="1"/>
    <xf numFmtId="0" fontId="4" fillId="0" borderId="3" xfId="53" applyFont="1" applyBorder="1"/>
    <xf numFmtId="0" fontId="5" fillId="0" borderId="3" xfId="52" applyBorder="1">
      <alignment vertical="center"/>
    </xf>
    <xf numFmtId="0" fontId="5" fillId="0" borderId="0" xfId="52">
      <alignment vertical="center"/>
    </xf>
    <xf numFmtId="0" fontId="6" fillId="0" borderId="0" xfId="0" applyFont="1"/>
    <xf numFmtId="0" fontId="7" fillId="0" borderId="0" xfId="54" applyFont="1">
      <alignment vertical="center"/>
    </xf>
    <xf numFmtId="0" fontId="7" fillId="0" borderId="0" xfId="54" applyFont="1" applyBorder="1">
      <alignment vertical="center"/>
    </xf>
    <xf numFmtId="0" fontId="8" fillId="0" borderId="0" xfId="0" applyFont="1" applyAlignment="1">
      <alignment vertical="center"/>
    </xf>
    <xf numFmtId="0" fontId="9" fillId="3" borderId="4" xfId="52" applyFont="1" applyFill="1" applyBorder="1" applyAlignment="1">
      <alignment horizontal="center" vertical="center"/>
    </xf>
    <xf numFmtId="0" fontId="10" fillId="0" borderId="5" xfId="52" applyFont="1" applyBorder="1" applyAlignment="1">
      <alignment horizontal="center" vertical="center"/>
    </xf>
    <xf numFmtId="0" fontId="10" fillId="0" borderId="5" xfId="52" applyNumberFormat="1" applyFont="1" applyBorder="1" applyAlignment="1">
      <alignment horizontal="center" vertical="center"/>
    </xf>
    <xf numFmtId="178" fontId="10" fillId="0" borderId="5" xfId="52" applyNumberFormat="1" applyFont="1" applyBorder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2" fillId="0" borderId="0" xfId="49"/>
    <xf numFmtId="0" fontId="11" fillId="0" borderId="1" xfId="49" applyFont="1" applyBorder="1" applyAlignment="1">
      <alignment horizontal="center" vertical="center"/>
    </xf>
    <xf numFmtId="0" fontId="12" fillId="0" borderId="1" xfId="49" applyFont="1" applyBorder="1" applyAlignment="1">
      <alignment horizontal="center" vertical="center"/>
    </xf>
    <xf numFmtId="0" fontId="11" fillId="0" borderId="1" xfId="49" applyFont="1" applyBorder="1"/>
    <xf numFmtId="0" fontId="2" fillId="0" borderId="1" xfId="49" applyBorder="1"/>
    <xf numFmtId="0" fontId="2" fillId="0" borderId="0" xfId="49" applyFont="1"/>
    <xf numFmtId="0" fontId="13" fillId="5" borderId="0" xfId="0" applyFont="1" applyFill="1"/>
    <xf numFmtId="0" fontId="2" fillId="5" borderId="0" xfId="49" applyFont="1" applyFill="1"/>
    <xf numFmtId="0" fontId="0" fillId="5" borderId="0" xfId="0" applyFill="1"/>
    <xf numFmtId="0" fontId="14" fillId="6" borderId="0" xfId="50" applyFont="1" applyFill="1" applyAlignment="1" applyProtection="1">
      <alignment horizontal="center"/>
      <protection locked="0"/>
    </xf>
    <xf numFmtId="0" fontId="2" fillId="6" borderId="0" xfId="50" applyFill="1" applyAlignment="1" applyProtection="1">
      <alignment horizontal="center"/>
      <protection locked="0"/>
    </xf>
    <xf numFmtId="0" fontId="15" fillId="6" borderId="0" xfId="50" applyFont="1" applyFill="1" applyAlignment="1" applyProtection="1">
      <alignment horizontal="center"/>
      <protection locked="0"/>
    </xf>
    <xf numFmtId="0" fontId="2" fillId="0" borderId="0" xfId="50" applyProtection="1">
      <protection locked="0"/>
    </xf>
    <xf numFmtId="0" fontId="16" fillId="7" borderId="0" xfId="50" applyFont="1" applyFill="1" applyProtection="1">
      <protection locked="0"/>
    </xf>
    <xf numFmtId="0" fontId="16" fillId="7" borderId="0" xfId="50" applyFont="1" applyFill="1" applyAlignment="1" applyProtection="1">
      <alignment horizontal="center"/>
      <protection locked="0"/>
    </xf>
    <xf numFmtId="179" fontId="0" fillId="0" borderId="0" xfId="51" applyNumberFormat="1" applyFont="1" applyProtection="1">
      <protection locked="0"/>
    </xf>
    <xf numFmtId="179" fontId="2" fillId="0" borderId="0" xfId="50" applyNumberFormat="1" applyFont="1" applyProtection="1">
      <protection locked="0"/>
    </xf>
    <xf numFmtId="0" fontId="2" fillId="0" borderId="0" xfId="50" applyBorder="1" applyProtection="1">
      <protection locked="0"/>
    </xf>
    <xf numFmtId="179" fontId="0" fillId="0" borderId="0" xfId="51" applyNumberFormat="1" applyFont="1" applyBorder="1" applyProtection="1">
      <protection locked="0"/>
    </xf>
    <xf numFmtId="179" fontId="2" fillId="0" borderId="0" xfId="50" applyNumberFormat="1" applyFont="1" applyBorder="1" applyProtection="1">
      <protection locked="0"/>
    </xf>
    <xf numFmtId="0" fontId="17" fillId="0" borderId="0" xfId="50" applyFont="1" applyAlignment="1" applyProtection="1">
      <alignment horizontal="right"/>
      <protection locked="0"/>
    </xf>
    <xf numFmtId="179" fontId="2" fillId="0" borderId="0" xfId="50" applyNumberFormat="1" applyProtection="1">
      <protection locked="0"/>
    </xf>
    <xf numFmtId="0" fontId="17" fillId="0" borderId="0" xfId="50" applyFont="1" applyProtection="1">
      <protection locked="0"/>
    </xf>
    <xf numFmtId="0" fontId="17" fillId="0" borderId="0" xfId="50" applyFont="1" applyAlignment="1" applyProtection="1">
      <alignment horizontal="center"/>
      <protection locked="0"/>
    </xf>
    <xf numFmtId="0" fontId="17" fillId="0" borderId="0" xfId="50" applyFont="1" applyAlignment="1" applyProtection="1">
      <alignment horizontal="left"/>
      <protection locked="0"/>
    </xf>
    <xf numFmtId="0" fontId="1" fillId="8" borderId="1" xfId="49" applyFont="1" applyFill="1" applyBorder="1" applyAlignment="1">
      <alignment horizontal="center"/>
    </xf>
    <xf numFmtId="0" fontId="1" fillId="8" borderId="1" xfId="49" applyFont="1" applyFill="1" applyBorder="1"/>
    <xf numFmtId="0" fontId="11" fillId="0" borderId="1" xfId="49" applyFont="1" applyFill="1" applyBorder="1"/>
    <xf numFmtId="8" fontId="11" fillId="0" borderId="1" xfId="49" applyNumberFormat="1" applyFont="1" applyFill="1" applyBorder="1"/>
    <xf numFmtId="58" fontId="11" fillId="0" borderId="1" xfId="49" applyNumberFormat="1" applyFont="1" applyFill="1" applyBorder="1"/>
    <xf numFmtId="3" fontId="11" fillId="0" borderId="1" xfId="49" applyNumberFormat="1" applyFont="1" applyFill="1" applyBorder="1" applyAlignment="1">
      <alignment horizontal="center"/>
    </xf>
    <xf numFmtId="0" fontId="13" fillId="5" borderId="0" xfId="0" applyFont="1" applyFill="1" applyAlignment="1">
      <alignment horizontal="left" indent="1"/>
    </xf>
    <xf numFmtId="0" fontId="12" fillId="0" borderId="1" xfId="49" applyFont="1" applyFill="1" applyBorder="1" applyAlignment="1">
      <alignment horizontal="center"/>
    </xf>
    <xf numFmtId="0" fontId="2" fillId="0" borderId="1" xfId="49" applyBorder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4 3" xfId="50"/>
    <cellStyle name="Comma 2 2" xfId="51"/>
    <cellStyle name="Normal 27" xfId="52"/>
    <cellStyle name="Title 14" xfId="53"/>
    <cellStyle name="Normal 28" xfId="54"/>
  </cellStyles>
  <dxfs count="1">
    <dxf>
      <fill>
        <patternFill patternType="solid">
          <bgColor theme="0" tint="-0.0499893185216834"/>
        </patternFill>
      </fill>
      <border>
        <top style="thin">
          <color theme="0" tint="-0.14996795556505"/>
        </top>
        <bottom style="thin">
          <color theme="0" tint="-0.14996795556505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H5" sqref="H5"/>
    </sheetView>
  </sheetViews>
  <sheetFormatPr defaultColWidth="9" defaultRowHeight="15"/>
  <cols>
    <col min="1" max="1" width="14.2857142857143" customWidth="1"/>
    <col min="2" max="2" width="12.1428571428571" customWidth="1"/>
    <col min="3" max="3" width="9.85714285714286" customWidth="1"/>
    <col min="4" max="4" width="11.4285714285714" customWidth="1"/>
    <col min="5" max="5" width="9.85714285714286" customWidth="1"/>
    <col min="6" max="6" width="12.7142857142857" customWidth="1"/>
    <col min="9" max="9" width="37.2857142857143" customWidth="1"/>
    <col min="10" max="10" width="26.7142857142857" customWidth="1"/>
  </cols>
  <sheetData>
    <row r="1" spans="1:6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5" t="s">
        <v>5</v>
      </c>
    </row>
    <row r="2" spans="1:6">
      <c r="A2" s="46" t="s">
        <v>6</v>
      </c>
      <c r="B2" s="46" t="s">
        <v>7</v>
      </c>
      <c r="C2" s="47">
        <v>5000</v>
      </c>
      <c r="D2" s="48">
        <v>39173</v>
      </c>
      <c r="E2" s="48">
        <v>39207</v>
      </c>
      <c r="F2" s="49">
        <f>D:D-E:E</f>
        <v>-34</v>
      </c>
    </row>
    <row r="3" spans="1:6">
      <c r="A3" s="46" t="s">
        <v>8</v>
      </c>
      <c r="B3" s="46" t="s">
        <v>9</v>
      </c>
      <c r="C3" s="47">
        <v>450</v>
      </c>
      <c r="D3" s="48">
        <v>39191</v>
      </c>
      <c r="E3" s="48">
        <v>39207</v>
      </c>
      <c r="F3" s="49">
        <f t="shared" ref="F3:F11" si="0">D:D-E:E</f>
        <v>-16</v>
      </c>
    </row>
    <row r="4" spans="1:6">
      <c r="A4" s="46" t="s">
        <v>10</v>
      </c>
      <c r="B4" s="46" t="s">
        <v>11</v>
      </c>
      <c r="C4" s="47">
        <v>3211.56</v>
      </c>
      <c r="D4" s="48">
        <v>39200</v>
      </c>
      <c r="E4" s="48">
        <v>39207</v>
      </c>
      <c r="F4" s="49">
        <f t="shared" si="0"/>
        <v>-7</v>
      </c>
    </row>
    <row r="5" spans="1:6">
      <c r="A5" s="46" t="s">
        <v>12</v>
      </c>
      <c r="B5" s="46" t="s">
        <v>7</v>
      </c>
      <c r="C5" s="47">
        <v>250</v>
      </c>
      <c r="D5" s="48">
        <v>39202</v>
      </c>
      <c r="E5" s="48">
        <v>39207</v>
      </c>
      <c r="F5" s="49">
        <f t="shared" si="0"/>
        <v>-5</v>
      </c>
    </row>
    <row r="6" spans="1:10">
      <c r="A6" s="46" t="s">
        <v>13</v>
      </c>
      <c r="B6" s="46" t="s">
        <v>11</v>
      </c>
      <c r="C6" s="47">
        <v>125.5</v>
      </c>
      <c r="D6" s="48">
        <v>39206</v>
      </c>
      <c r="E6" s="48">
        <v>39207</v>
      </c>
      <c r="F6" s="49">
        <f t="shared" si="0"/>
        <v>-1</v>
      </c>
      <c r="I6" s="44" t="s">
        <v>14</v>
      </c>
      <c r="J6" s="44" t="s">
        <v>15</v>
      </c>
    </row>
    <row r="7" ht="16.5" spans="1:10">
      <c r="A7" s="46" t="s">
        <v>16</v>
      </c>
      <c r="B7" s="46" t="s">
        <v>11</v>
      </c>
      <c r="C7" s="47">
        <v>3000</v>
      </c>
      <c r="D7" s="48">
        <v>39212</v>
      </c>
      <c r="E7" s="48">
        <v>39207</v>
      </c>
      <c r="F7" s="49">
        <f t="shared" si="0"/>
        <v>5</v>
      </c>
      <c r="I7" s="51" t="s">
        <v>17</v>
      </c>
      <c r="J7" s="52">
        <f>SUMIF(F2:F11,"&lt;0")</f>
        <v>-63</v>
      </c>
    </row>
    <row r="8" ht="16.5" spans="1:10">
      <c r="A8" s="46" t="s">
        <v>18</v>
      </c>
      <c r="B8" s="46" t="s">
        <v>7</v>
      </c>
      <c r="C8" s="47">
        <v>2100</v>
      </c>
      <c r="D8" s="48">
        <v>39225</v>
      </c>
      <c r="E8" s="48">
        <v>39207</v>
      </c>
      <c r="F8" s="49">
        <f t="shared" si="0"/>
        <v>18</v>
      </c>
      <c r="I8" s="51" t="s">
        <v>19</v>
      </c>
      <c r="J8" s="46">
        <f>SUMIFS(C2:C11,F2:F11,"&lt;0")</f>
        <v>9037.06</v>
      </c>
    </row>
    <row r="9" ht="16.5" spans="1:10">
      <c r="A9" s="46" t="s">
        <v>20</v>
      </c>
      <c r="B9" s="46" t="s">
        <v>7</v>
      </c>
      <c r="C9" s="47">
        <v>335.39</v>
      </c>
      <c r="D9" s="48">
        <v>39225</v>
      </c>
      <c r="E9" s="48">
        <v>39207</v>
      </c>
      <c r="F9" s="49">
        <f t="shared" si="0"/>
        <v>18</v>
      </c>
      <c r="I9" s="51" t="s">
        <v>21</v>
      </c>
      <c r="J9" s="46">
        <f>SUMIFS(C2:C11,B2:B11,"Oregon")</f>
        <v>7685.39</v>
      </c>
    </row>
    <row r="10" ht="16.5" spans="1:10">
      <c r="A10" s="46" t="s">
        <v>22</v>
      </c>
      <c r="B10" s="46" t="s">
        <v>11</v>
      </c>
      <c r="C10" s="47">
        <v>65</v>
      </c>
      <c r="D10" s="48">
        <v>39230</v>
      </c>
      <c r="E10" s="48">
        <v>39207</v>
      </c>
      <c r="F10" s="49">
        <f t="shared" si="0"/>
        <v>23</v>
      </c>
      <c r="I10" s="51" t="s">
        <v>23</v>
      </c>
      <c r="J10" s="46">
        <f>SUMIFS(C2:C11,B2:B11,"&lt;&gt;oregon")</f>
        <v>7102.06</v>
      </c>
    </row>
    <row r="11" ht="16.5" spans="1:10">
      <c r="A11" s="46" t="s">
        <v>24</v>
      </c>
      <c r="B11" s="46" t="s">
        <v>9</v>
      </c>
      <c r="C11" s="47">
        <v>250</v>
      </c>
      <c r="D11" s="48">
        <v>39232</v>
      </c>
      <c r="E11" s="48">
        <v>39207</v>
      </c>
      <c r="F11" s="49">
        <f t="shared" si="0"/>
        <v>25</v>
      </c>
      <c r="I11" s="51" t="s">
        <v>25</v>
      </c>
      <c r="J11" s="46">
        <f>SUMIFS(C2:C11,B2:B11,"Oregon",F2:F11,"&lt;0")</f>
        <v>5250</v>
      </c>
    </row>
    <row r="15" ht="17.25" spans="1:6">
      <c r="A15" s="50" t="s">
        <v>26</v>
      </c>
      <c r="B15" s="27"/>
      <c r="C15" s="27"/>
      <c r="D15" s="27"/>
      <c r="E15" s="27"/>
      <c r="F15" s="27"/>
    </row>
    <row r="16" ht="17.25" spans="1:6">
      <c r="A16" s="50" t="s">
        <v>27</v>
      </c>
      <c r="B16" s="27"/>
      <c r="C16" s="27"/>
      <c r="D16" s="27"/>
      <c r="E16" s="27"/>
      <c r="F16" s="27"/>
    </row>
    <row r="17" ht="17.25" spans="1:6">
      <c r="A17" s="50" t="s">
        <v>28</v>
      </c>
      <c r="B17" s="27"/>
      <c r="C17" s="27"/>
      <c r="D17" s="27"/>
      <c r="E17" s="27"/>
      <c r="F17" s="27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D21" sqref="D21"/>
    </sheetView>
  </sheetViews>
  <sheetFormatPr defaultColWidth="9.14285714285714" defaultRowHeight="15" outlineLevelCol="5"/>
  <cols>
    <col min="1" max="1" width="23.1428571428571" customWidth="1"/>
    <col min="2" max="2" width="12.2857142857143" customWidth="1"/>
    <col min="3" max="3" width="9.14285714285714" customWidth="1"/>
    <col min="4" max="4" width="11.5714285714286" customWidth="1"/>
    <col min="5" max="5" width="8" customWidth="1"/>
    <col min="6" max="6" width="8.28571428571429" customWidth="1"/>
  </cols>
  <sheetData>
    <row r="1" ht="18" spans="1:6">
      <c r="A1" s="28" t="s">
        <v>29</v>
      </c>
      <c r="B1" s="28"/>
      <c r="C1" s="28"/>
      <c r="D1" s="28"/>
      <c r="E1" s="28"/>
      <c r="F1" s="28"/>
    </row>
    <row r="2" spans="1:6">
      <c r="A2" s="29"/>
      <c r="B2" s="29"/>
      <c r="C2" s="29"/>
      <c r="D2" s="29"/>
      <c r="E2" s="29"/>
      <c r="F2" s="29"/>
    </row>
    <row r="3" spans="1:6">
      <c r="A3" s="30" t="s">
        <v>30</v>
      </c>
      <c r="B3" s="30"/>
      <c r="C3" s="30"/>
      <c r="D3" s="30"/>
      <c r="E3" s="30"/>
      <c r="F3" s="30"/>
    </row>
    <row r="4" spans="1:6">
      <c r="A4" s="31"/>
      <c r="B4" s="31"/>
      <c r="C4" s="31"/>
      <c r="D4" s="31"/>
      <c r="E4" s="31"/>
      <c r="F4" s="31"/>
    </row>
    <row r="5" spans="1:6">
      <c r="A5" s="32" t="s">
        <v>31</v>
      </c>
      <c r="B5" s="33" t="s">
        <v>32</v>
      </c>
      <c r="C5" s="33" t="s">
        <v>33</v>
      </c>
      <c r="D5" s="33" t="s">
        <v>34</v>
      </c>
      <c r="E5" s="33" t="s">
        <v>35</v>
      </c>
      <c r="F5" s="33" t="s">
        <v>36</v>
      </c>
    </row>
    <row r="6" spans="1:6">
      <c r="A6" s="31" t="s">
        <v>37</v>
      </c>
      <c r="B6" s="31" t="s">
        <v>38</v>
      </c>
      <c r="C6" s="34">
        <v>6500</v>
      </c>
      <c r="D6" s="34">
        <v>4700</v>
      </c>
      <c r="E6" s="34">
        <v>5100</v>
      </c>
      <c r="F6" s="35">
        <f>SUM(C6:E6)</f>
        <v>16300</v>
      </c>
    </row>
    <row r="7" spans="1:6">
      <c r="A7" s="31" t="s">
        <v>39</v>
      </c>
      <c r="B7" s="31" t="s">
        <v>40</v>
      </c>
      <c r="C7" s="34">
        <v>3800</v>
      </c>
      <c r="D7" s="34">
        <v>3900</v>
      </c>
      <c r="E7" s="34">
        <v>3280</v>
      </c>
      <c r="F7" s="35">
        <f t="shared" ref="F7:F15" si="0">SUM(C7:E7)</f>
        <v>10980</v>
      </c>
    </row>
    <row r="8" spans="1:6">
      <c r="A8" s="31" t="s">
        <v>41</v>
      </c>
      <c r="B8" s="31" t="s">
        <v>42</v>
      </c>
      <c r="C8" s="34">
        <v>3500</v>
      </c>
      <c r="D8" s="34">
        <v>4900</v>
      </c>
      <c r="E8" s="34">
        <v>3900</v>
      </c>
      <c r="F8" s="35">
        <f t="shared" si="0"/>
        <v>12300</v>
      </c>
    </row>
    <row r="9" spans="1:6">
      <c r="A9" s="31" t="s">
        <v>37</v>
      </c>
      <c r="B9" s="31" t="s">
        <v>43</v>
      </c>
      <c r="C9" s="34">
        <v>4720</v>
      </c>
      <c r="D9" s="34">
        <v>6400</v>
      </c>
      <c r="E9" s="34">
        <v>6210</v>
      </c>
      <c r="F9" s="35">
        <f t="shared" si="0"/>
        <v>17330</v>
      </c>
    </row>
    <row r="10" spans="1:6">
      <c r="A10" s="31" t="s">
        <v>39</v>
      </c>
      <c r="B10" s="31" t="s">
        <v>44</v>
      </c>
      <c r="C10" s="34">
        <v>4700</v>
      </c>
      <c r="D10" s="34">
        <v>6200</v>
      </c>
      <c r="E10" s="34">
        <v>3460</v>
      </c>
      <c r="F10" s="35">
        <f t="shared" si="0"/>
        <v>14360</v>
      </c>
    </row>
    <row r="11" spans="1:6">
      <c r="A11" s="31" t="s">
        <v>41</v>
      </c>
      <c r="B11" s="31" t="s">
        <v>43</v>
      </c>
      <c r="C11" s="34">
        <v>4800</v>
      </c>
      <c r="D11" s="34">
        <v>5600</v>
      </c>
      <c r="E11" s="34">
        <v>4700</v>
      </c>
      <c r="F11" s="35">
        <f t="shared" si="0"/>
        <v>15100</v>
      </c>
    </row>
    <row r="12" spans="1:6">
      <c r="A12" s="31" t="s">
        <v>39</v>
      </c>
      <c r="B12" s="31" t="s">
        <v>38</v>
      </c>
      <c r="C12" s="34">
        <v>5920</v>
      </c>
      <c r="D12" s="34">
        <v>4300</v>
      </c>
      <c r="E12" s="34">
        <v>5100</v>
      </c>
      <c r="F12" s="35">
        <f t="shared" si="0"/>
        <v>15320</v>
      </c>
    </row>
    <row r="13" spans="1:6">
      <c r="A13" s="31" t="s">
        <v>41</v>
      </c>
      <c r="B13" s="31" t="s">
        <v>44</v>
      </c>
      <c r="C13" s="34">
        <v>3750</v>
      </c>
      <c r="D13" s="34">
        <v>5400</v>
      </c>
      <c r="E13" s="34">
        <v>4760</v>
      </c>
      <c r="F13" s="35">
        <f t="shared" si="0"/>
        <v>13910</v>
      </c>
    </row>
    <row r="14" spans="1:6">
      <c r="A14" s="36" t="s">
        <v>37</v>
      </c>
      <c r="B14" s="36" t="s">
        <v>42</v>
      </c>
      <c r="C14" s="37">
        <v>3600</v>
      </c>
      <c r="D14" s="37">
        <v>6900</v>
      </c>
      <c r="E14" s="37">
        <v>6000</v>
      </c>
      <c r="F14" s="35">
        <f t="shared" si="0"/>
        <v>16500</v>
      </c>
    </row>
    <row r="15" spans="1:6">
      <c r="A15" s="36" t="s">
        <v>41</v>
      </c>
      <c r="B15" s="36" t="s">
        <v>40</v>
      </c>
      <c r="C15" s="37">
        <v>7400</v>
      </c>
      <c r="D15" s="37">
        <v>3260</v>
      </c>
      <c r="E15" s="37">
        <v>6700</v>
      </c>
      <c r="F15" s="35">
        <f t="shared" si="0"/>
        <v>17360</v>
      </c>
    </row>
    <row r="16" spans="1:6">
      <c r="A16" s="36"/>
      <c r="B16" s="36"/>
      <c r="C16" s="37"/>
      <c r="D16" s="37"/>
      <c r="E16" s="37"/>
      <c r="F16" s="38"/>
    </row>
    <row r="17" spans="1:6">
      <c r="A17" s="39"/>
      <c r="B17" s="31"/>
      <c r="C17" s="40"/>
      <c r="D17" s="40"/>
      <c r="E17" s="40"/>
      <c r="F17" s="40"/>
    </row>
    <row r="18" spans="1:6">
      <c r="A18" s="41" t="s">
        <v>45</v>
      </c>
      <c r="B18" s="31"/>
      <c r="C18" s="31"/>
      <c r="D18" s="31"/>
      <c r="E18" s="31"/>
      <c r="F18" s="31"/>
    </row>
    <row r="19" spans="1:6">
      <c r="A19" s="31"/>
      <c r="B19" s="31"/>
      <c r="C19" s="42" t="s">
        <v>33</v>
      </c>
      <c r="D19" s="42" t="s">
        <v>34</v>
      </c>
      <c r="E19" s="42" t="s">
        <v>35</v>
      </c>
      <c r="F19" s="42" t="s">
        <v>36</v>
      </c>
    </row>
    <row r="20" spans="1:6">
      <c r="A20" s="31" t="s">
        <v>42</v>
      </c>
      <c r="B20" s="31"/>
      <c r="C20" s="34">
        <f>SUMIF(B6:B15,"Hull",C6:C15)</f>
        <v>7100</v>
      </c>
      <c r="D20" s="34">
        <f>SUMIF(B6:B15,"Hull",D6:D15)</f>
        <v>11800</v>
      </c>
      <c r="E20" s="34">
        <f>SUMIF(B6:B15,"hull",E6:E15)</f>
        <v>9900</v>
      </c>
      <c r="F20" s="34">
        <f>SUM(C20:E20)</f>
        <v>28800</v>
      </c>
    </row>
    <row r="21" spans="1:6">
      <c r="A21" s="31" t="s">
        <v>44</v>
      </c>
      <c r="B21" s="31"/>
      <c r="C21" s="34">
        <f>SUMIF(B6:B15,"laval",C6:C15)</f>
        <v>8450</v>
      </c>
      <c r="D21" s="34">
        <f>SUMIF(B6:B15,"Laval",D6:D15)</f>
        <v>11600</v>
      </c>
      <c r="E21" s="34">
        <f>SUMIF(B6:B15,"laval",E6:E15)</f>
        <v>8220</v>
      </c>
      <c r="F21" s="34">
        <f>SUM(C21:E21)</f>
        <v>28270</v>
      </c>
    </row>
    <row r="22" spans="1:6">
      <c r="A22" s="31" t="s">
        <v>43</v>
      </c>
      <c r="B22" s="31"/>
      <c r="C22" s="34">
        <f>SUMIF(B6:B15,"Montreal",C6:C15)</f>
        <v>9520</v>
      </c>
      <c r="D22" s="34">
        <f>SUMIF(B6:B15,"Montreal",D6:D15)</f>
        <v>12000</v>
      </c>
      <c r="E22" s="34">
        <f>SUMIF(B6:B15,"montreal",E6:E15)</f>
        <v>10910</v>
      </c>
      <c r="F22" s="34">
        <f>SUM(C22:E22)</f>
        <v>32430</v>
      </c>
    </row>
    <row r="23" spans="1:6">
      <c r="A23" s="31" t="s">
        <v>38</v>
      </c>
      <c r="B23" s="31"/>
      <c r="C23" s="34">
        <f>SUMIF(B6:B15,"Quebec",C6:C15)</f>
        <v>12420</v>
      </c>
      <c r="D23" s="34">
        <f>SUMIF(B6:B15,"Quebec",D6:D15)</f>
        <v>9000</v>
      </c>
      <c r="E23" s="34">
        <f>SUMIF(B6:B15,"quebec",E6:E15)</f>
        <v>10200</v>
      </c>
      <c r="F23" s="34">
        <f>SUM(C23:E23)</f>
        <v>31620</v>
      </c>
    </row>
    <row r="24" spans="1:6">
      <c r="A24" s="31" t="s">
        <v>40</v>
      </c>
      <c r="B24" s="31"/>
      <c r="C24" s="34">
        <f>SUMIF(B6:B15,"Townships",C6:C15)</f>
        <v>11200</v>
      </c>
      <c r="D24" s="34">
        <f>SUMIF(B6:B15,"Townships",D6:D15)</f>
        <v>7160</v>
      </c>
      <c r="E24" s="34">
        <f>SUMIF(B6:B15,"townships",E6:E15)</f>
        <v>9980</v>
      </c>
      <c r="F24" s="34">
        <f>SUM(C24:E24)</f>
        <v>28340</v>
      </c>
    </row>
    <row r="25" spans="1:6">
      <c r="A25" s="31"/>
      <c r="B25" s="34"/>
      <c r="C25" s="34"/>
      <c r="D25" s="34"/>
      <c r="E25" s="31"/>
      <c r="F25" s="31"/>
    </row>
    <row r="26" spans="1:6">
      <c r="A26" s="41" t="s">
        <v>46</v>
      </c>
      <c r="B26" s="31"/>
      <c r="C26" s="31"/>
      <c r="D26" s="31"/>
      <c r="E26" s="31"/>
      <c r="F26" s="31"/>
    </row>
    <row r="27" spans="1:6">
      <c r="A27" s="31"/>
      <c r="B27" s="42" t="s">
        <v>47</v>
      </c>
      <c r="C27" s="31"/>
      <c r="D27" s="31"/>
      <c r="E27" s="31"/>
      <c r="F27" s="31"/>
    </row>
    <row r="28" spans="1:6">
      <c r="A28" s="31" t="s">
        <v>37</v>
      </c>
      <c r="B28" s="34">
        <f>SUMIF(A6:A15,"John Ayotte",F6:F15)</f>
        <v>50130</v>
      </c>
      <c r="C28" s="31"/>
      <c r="D28" s="31"/>
      <c r="E28" s="31"/>
      <c r="F28" s="31"/>
    </row>
    <row r="29" spans="1:6">
      <c r="A29" s="31" t="s">
        <v>39</v>
      </c>
      <c r="B29" s="34">
        <f>SUMIF(A6:A15,"Paul Joli",F6:F15)</f>
        <v>40660</v>
      </c>
      <c r="C29" s="31"/>
      <c r="D29" s="31"/>
      <c r="E29" s="31"/>
      <c r="F29" s="31"/>
    </row>
    <row r="30" spans="1:6">
      <c r="A30" s="31" t="s">
        <v>41</v>
      </c>
      <c r="B30" s="34">
        <f>SUMIF(A6:A15,"Roger Smith",F6:F15)</f>
        <v>58670</v>
      </c>
      <c r="C30" s="31"/>
      <c r="D30" s="31"/>
      <c r="E30" s="31"/>
      <c r="F30" s="31"/>
    </row>
    <row r="31" spans="1:6">
      <c r="A31" s="43" t="s">
        <v>36</v>
      </c>
      <c r="B31" s="40">
        <f>SUM(B28:B30)</f>
        <v>149460</v>
      </c>
      <c r="C31" s="31"/>
      <c r="D31" s="31"/>
      <c r="E31" s="31"/>
      <c r="F31" s="31"/>
    </row>
  </sheetData>
  <mergeCells count="3">
    <mergeCell ref="A1:F1"/>
    <mergeCell ref="A2:F2"/>
    <mergeCell ref="A3:F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workbookViewId="0">
      <selection activeCell="M8" sqref="M8"/>
    </sheetView>
  </sheetViews>
  <sheetFormatPr defaultColWidth="9.14285714285714" defaultRowHeight="15"/>
  <cols>
    <col min="1" max="1" width="9" customWidth="1"/>
    <col min="2" max="2" width="11" customWidth="1"/>
    <col min="3" max="3" width="8.42857142857143" customWidth="1"/>
    <col min="4" max="4" width="9.57142857142857" customWidth="1"/>
    <col min="6" max="6" width="44.8571428571429" customWidth="1"/>
    <col min="7" max="7" width="8.57142857142857" customWidth="1"/>
  </cols>
  <sheetData>
    <row r="1" spans="1:7">
      <c r="A1" s="18" t="s">
        <v>48</v>
      </c>
      <c r="B1" s="18" t="s">
        <v>49</v>
      </c>
      <c r="C1" s="18" t="s">
        <v>50</v>
      </c>
      <c r="D1" s="18" t="s">
        <v>2</v>
      </c>
      <c r="E1" s="19"/>
      <c r="F1" s="18" t="s">
        <v>14</v>
      </c>
      <c r="G1" s="18" t="s">
        <v>15</v>
      </c>
    </row>
    <row r="2" ht="16.5" spans="1:7">
      <c r="A2" s="20" t="s">
        <v>33</v>
      </c>
      <c r="B2" s="20" t="s">
        <v>51</v>
      </c>
      <c r="C2" s="20" t="s">
        <v>52</v>
      </c>
      <c r="D2" s="20">
        <v>85</v>
      </c>
      <c r="E2" s="19"/>
      <c r="F2" s="21" t="s">
        <v>53</v>
      </c>
      <c r="G2" s="22">
        <f>COUNTA(D2:D27)</f>
        <v>24</v>
      </c>
    </row>
    <row r="3" ht="16.5" spans="1:7">
      <c r="A3" s="20" t="s">
        <v>33</v>
      </c>
      <c r="B3" s="20" t="s">
        <v>51</v>
      </c>
      <c r="C3" s="20" t="s">
        <v>52</v>
      </c>
      <c r="D3" s="20">
        <v>675</v>
      </c>
      <c r="E3" s="19"/>
      <c r="F3" s="21" t="s">
        <v>54</v>
      </c>
      <c r="G3" s="22">
        <f>COUNTBLANK(D2:D27)</f>
        <v>2</v>
      </c>
    </row>
    <row r="4" ht="16.5" spans="1:7">
      <c r="A4" s="20" t="s">
        <v>33</v>
      </c>
      <c r="B4" s="20" t="s">
        <v>55</v>
      </c>
      <c r="C4" s="20" t="s">
        <v>52</v>
      </c>
      <c r="D4" s="20">
        <v>130</v>
      </c>
      <c r="E4" s="19"/>
      <c r="F4" s="21" t="s">
        <v>56</v>
      </c>
      <c r="G4" s="22">
        <f>COUNTIF(C2:C27,"New")</f>
        <v>20</v>
      </c>
    </row>
    <row r="5" ht="16.5" spans="1:7">
      <c r="A5" s="20" t="s">
        <v>33</v>
      </c>
      <c r="B5" s="20" t="s">
        <v>57</v>
      </c>
      <c r="C5" s="20" t="s">
        <v>52</v>
      </c>
      <c r="D5" s="20">
        <v>1350</v>
      </c>
      <c r="E5" s="19"/>
      <c r="F5" s="21" t="s">
        <v>58</v>
      </c>
      <c r="G5" s="22">
        <f>COUNTIFS(D2:D27,"&gt;100",D2:D27,"&lt;=200")</f>
        <v>4</v>
      </c>
    </row>
    <row r="6" ht="16.5" spans="1:7">
      <c r="A6" s="20" t="s">
        <v>33</v>
      </c>
      <c r="B6" s="20" t="s">
        <v>57</v>
      </c>
      <c r="C6" s="20" t="s">
        <v>59</v>
      </c>
      <c r="D6" s="20">
        <v>685</v>
      </c>
      <c r="E6" s="19"/>
      <c r="F6" s="21" t="s">
        <v>60</v>
      </c>
      <c r="G6" s="23">
        <f>COUNTIFS(A2:A27,"January",B2:B27,"Brooks",D2:D27,"&gt;1000")</f>
        <v>2</v>
      </c>
    </row>
    <row r="7" spans="1:7">
      <c r="A7" s="20" t="s">
        <v>33</v>
      </c>
      <c r="B7" s="20" t="s">
        <v>55</v>
      </c>
      <c r="C7" s="20" t="s">
        <v>52</v>
      </c>
      <c r="D7" s="20">
        <v>1350</v>
      </c>
      <c r="E7" s="19"/>
      <c r="F7" s="24"/>
      <c r="G7" s="24"/>
    </row>
    <row r="8" spans="1:7">
      <c r="A8" s="20" t="s">
        <v>33</v>
      </c>
      <c r="B8" s="20" t="s">
        <v>57</v>
      </c>
      <c r="C8" s="20" t="s">
        <v>52</v>
      </c>
      <c r="D8" s="20">
        <v>475</v>
      </c>
      <c r="E8" s="19"/>
      <c r="F8" s="24"/>
      <c r="G8" s="24"/>
    </row>
    <row r="9" spans="1:7">
      <c r="A9" s="20" t="s">
        <v>33</v>
      </c>
      <c r="B9" s="20" t="s">
        <v>55</v>
      </c>
      <c r="C9" s="20" t="s">
        <v>52</v>
      </c>
      <c r="D9" s="20">
        <v>1205</v>
      </c>
      <c r="E9" s="19"/>
      <c r="F9" s="24"/>
      <c r="G9" s="24"/>
    </row>
    <row r="10" spans="1:7">
      <c r="A10" s="20" t="s">
        <v>34</v>
      </c>
      <c r="B10" s="20" t="s">
        <v>55</v>
      </c>
      <c r="C10" s="20" t="s">
        <v>59</v>
      </c>
      <c r="D10" s="20"/>
      <c r="E10" s="19"/>
      <c r="F10" s="24"/>
      <c r="G10" s="24"/>
    </row>
    <row r="11" spans="1:7">
      <c r="A11" s="20" t="s">
        <v>34</v>
      </c>
      <c r="B11" s="20" t="s">
        <v>51</v>
      </c>
      <c r="C11" s="20" t="s">
        <v>52</v>
      </c>
      <c r="D11" s="20">
        <v>495</v>
      </c>
      <c r="E11" s="19"/>
      <c r="F11" s="24"/>
      <c r="G11" s="24"/>
    </row>
    <row r="12" spans="1:7">
      <c r="A12" s="20" t="s">
        <v>34</v>
      </c>
      <c r="B12" s="20" t="s">
        <v>57</v>
      </c>
      <c r="C12" s="20" t="s">
        <v>52</v>
      </c>
      <c r="D12" s="20">
        <v>210</v>
      </c>
      <c r="E12" s="19"/>
      <c r="F12" s="24"/>
      <c r="G12" s="24"/>
    </row>
    <row r="13" ht="17.25" spans="1:11">
      <c r="A13" s="20" t="s">
        <v>34</v>
      </c>
      <c r="B13" s="20" t="s">
        <v>57</v>
      </c>
      <c r="C13" s="20" t="s">
        <v>59</v>
      </c>
      <c r="D13" s="20">
        <v>1050</v>
      </c>
      <c r="E13" s="19"/>
      <c r="F13" s="25" t="s">
        <v>61</v>
      </c>
      <c r="G13" s="26"/>
      <c r="H13" s="27"/>
      <c r="I13" s="27"/>
      <c r="J13" s="27"/>
      <c r="K13" s="27"/>
    </row>
    <row r="14" ht="17.25" spans="1:11">
      <c r="A14" s="20" t="s">
        <v>34</v>
      </c>
      <c r="B14" s="20" t="s">
        <v>51</v>
      </c>
      <c r="C14" s="20" t="s">
        <v>52</v>
      </c>
      <c r="D14" s="20">
        <v>140</v>
      </c>
      <c r="E14" s="19"/>
      <c r="F14" s="25" t="s">
        <v>62</v>
      </c>
      <c r="G14" s="26"/>
      <c r="H14" s="27"/>
      <c r="I14" s="27"/>
      <c r="J14" s="27"/>
      <c r="K14" s="27"/>
    </row>
    <row r="15" ht="17.25" spans="1:11">
      <c r="A15" s="20" t="s">
        <v>34</v>
      </c>
      <c r="B15" s="20" t="s">
        <v>55</v>
      </c>
      <c r="C15" s="20" t="s">
        <v>52</v>
      </c>
      <c r="D15" s="20">
        <v>900</v>
      </c>
      <c r="E15" s="19"/>
      <c r="F15" s="25" t="s">
        <v>63</v>
      </c>
      <c r="G15" s="26"/>
      <c r="H15" s="27"/>
      <c r="I15" s="27"/>
      <c r="J15" s="27"/>
      <c r="K15" s="27"/>
    </row>
    <row r="16" ht="17.25" spans="1:11">
      <c r="A16" s="20" t="s">
        <v>34</v>
      </c>
      <c r="B16" s="20" t="s">
        <v>55</v>
      </c>
      <c r="C16" s="20" t="s">
        <v>52</v>
      </c>
      <c r="D16" s="20">
        <v>900</v>
      </c>
      <c r="E16" s="19"/>
      <c r="F16" s="25" t="s">
        <v>64</v>
      </c>
      <c r="G16" s="26"/>
      <c r="H16" s="27"/>
      <c r="I16" s="27"/>
      <c r="J16" s="27"/>
      <c r="K16" s="27"/>
    </row>
    <row r="17" ht="17.25" spans="1:11">
      <c r="A17" s="20" t="s">
        <v>34</v>
      </c>
      <c r="B17" s="20" t="s">
        <v>57</v>
      </c>
      <c r="C17" s="20" t="s">
        <v>52</v>
      </c>
      <c r="D17" s="20">
        <v>95</v>
      </c>
      <c r="E17" s="19"/>
      <c r="F17" s="25" t="s">
        <v>65</v>
      </c>
      <c r="G17" s="26"/>
      <c r="H17" s="27"/>
      <c r="I17" s="27"/>
      <c r="J17" s="27"/>
      <c r="K17" s="27"/>
    </row>
    <row r="18" ht="17.25" spans="1:11">
      <c r="A18" s="20" t="s">
        <v>34</v>
      </c>
      <c r="B18" s="20" t="s">
        <v>57</v>
      </c>
      <c r="C18" s="20" t="s">
        <v>52</v>
      </c>
      <c r="D18" s="20">
        <v>780</v>
      </c>
      <c r="E18" s="19"/>
      <c r="F18" s="25" t="s">
        <v>66</v>
      </c>
      <c r="G18" s="26"/>
      <c r="H18" s="27"/>
      <c r="I18" s="27"/>
      <c r="J18" s="27"/>
      <c r="K18" s="27"/>
    </row>
    <row r="19" ht="17.25" spans="1:11">
      <c r="A19" s="20" t="s">
        <v>35</v>
      </c>
      <c r="B19" s="20" t="s">
        <v>55</v>
      </c>
      <c r="C19" s="20" t="s">
        <v>52</v>
      </c>
      <c r="D19" s="20">
        <v>900</v>
      </c>
      <c r="E19" s="19"/>
      <c r="F19" s="25" t="s">
        <v>67</v>
      </c>
      <c r="G19" s="26"/>
      <c r="H19" s="27"/>
      <c r="I19" s="27"/>
      <c r="J19" s="27"/>
      <c r="K19" s="27"/>
    </row>
    <row r="20" spans="1:11">
      <c r="A20" s="20" t="s">
        <v>35</v>
      </c>
      <c r="B20" s="20" t="s">
        <v>51</v>
      </c>
      <c r="C20" s="20" t="s">
        <v>59</v>
      </c>
      <c r="D20" s="20">
        <v>875</v>
      </c>
      <c r="E20" s="19"/>
      <c r="F20" s="26"/>
      <c r="G20" s="26"/>
      <c r="H20" s="27"/>
      <c r="I20" s="27"/>
      <c r="J20" s="27"/>
      <c r="K20" s="27"/>
    </row>
    <row r="21" spans="1:7">
      <c r="A21" s="20" t="s">
        <v>35</v>
      </c>
      <c r="B21" s="20" t="s">
        <v>55</v>
      </c>
      <c r="C21" s="20" t="s">
        <v>52</v>
      </c>
      <c r="D21" s="20">
        <v>50</v>
      </c>
      <c r="E21" s="19"/>
      <c r="F21" s="24"/>
      <c r="G21" s="24"/>
    </row>
    <row r="22" spans="1:7">
      <c r="A22" s="20" t="s">
        <v>35</v>
      </c>
      <c r="B22" s="20" t="s">
        <v>55</v>
      </c>
      <c r="C22" s="20" t="s">
        <v>52</v>
      </c>
      <c r="D22" s="20"/>
      <c r="E22" s="19"/>
      <c r="F22" s="24"/>
      <c r="G22" s="24"/>
    </row>
    <row r="23" spans="1:7">
      <c r="A23" s="20" t="s">
        <v>35</v>
      </c>
      <c r="B23" s="20" t="s">
        <v>57</v>
      </c>
      <c r="C23" s="20" t="s">
        <v>59</v>
      </c>
      <c r="D23" s="20">
        <v>225</v>
      </c>
      <c r="E23" s="19"/>
      <c r="F23" s="24"/>
      <c r="G23" s="24"/>
    </row>
    <row r="24" spans="1:7">
      <c r="A24" s="20" t="s">
        <v>35</v>
      </c>
      <c r="B24" s="20" t="s">
        <v>57</v>
      </c>
      <c r="C24" s="20" t="s">
        <v>52</v>
      </c>
      <c r="D24" s="20">
        <v>175</v>
      </c>
      <c r="E24" s="19"/>
      <c r="F24" s="24"/>
      <c r="G24" s="24"/>
    </row>
    <row r="25" spans="1:7">
      <c r="A25" s="20" t="s">
        <v>35</v>
      </c>
      <c r="B25" s="20" t="s">
        <v>55</v>
      </c>
      <c r="C25" s="20" t="s">
        <v>59</v>
      </c>
      <c r="D25" s="20">
        <v>400</v>
      </c>
      <c r="E25" s="19"/>
      <c r="F25" s="24"/>
      <c r="G25" s="24"/>
    </row>
    <row r="26" spans="1:7">
      <c r="A26" s="20" t="s">
        <v>35</v>
      </c>
      <c r="B26" s="20" t="s">
        <v>51</v>
      </c>
      <c r="C26" s="20" t="s">
        <v>52</v>
      </c>
      <c r="D26" s="20">
        <v>840</v>
      </c>
      <c r="E26" s="19"/>
      <c r="F26" s="24"/>
      <c r="G26" s="24"/>
    </row>
    <row r="27" spans="1:7">
      <c r="A27" s="20" t="s">
        <v>35</v>
      </c>
      <c r="B27" s="20" t="s">
        <v>57</v>
      </c>
      <c r="C27" s="20" t="s">
        <v>52</v>
      </c>
      <c r="D27" s="20">
        <v>132</v>
      </c>
      <c r="E27" s="19"/>
      <c r="F27" s="24"/>
      <c r="G27" s="24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C14" sqref="C14"/>
    </sheetView>
  </sheetViews>
  <sheetFormatPr defaultColWidth="9.14285714285714" defaultRowHeight="15" outlineLevelCol="6"/>
  <cols>
    <col min="2" max="2" width="27.8571428571429" customWidth="1"/>
    <col min="3" max="3" width="78.5714285714286" customWidth="1"/>
    <col min="4" max="4" width="8.28571428571429" customWidth="1"/>
    <col min="5" max="5" width="37.2857142857143" customWidth="1"/>
    <col min="6" max="6" width="9.28571428571429" customWidth="1"/>
  </cols>
  <sheetData>
    <row r="1" ht="31.5" spans="1:6">
      <c r="A1" s="7" t="s">
        <v>68</v>
      </c>
      <c r="B1" s="8"/>
      <c r="C1" s="8"/>
      <c r="D1" s="8"/>
      <c r="E1" s="9"/>
      <c r="F1" s="9"/>
    </row>
    <row r="2" ht="15.75" spans="1:7">
      <c r="A2" s="9"/>
      <c r="B2" s="10"/>
      <c r="C2"/>
      <c r="D2"/>
      <c r="E2"/>
      <c r="F2" s="9"/>
      <c r="G2" s="9"/>
    </row>
    <row r="3" spans="1:7">
      <c r="A3" s="11"/>
      <c r="B3" s="11"/>
      <c r="C3" s="11"/>
      <c r="D3" s="12"/>
      <c r="E3" s="11"/>
      <c r="F3" s="11"/>
      <c r="G3" s="9"/>
    </row>
    <row r="4" ht="22.5" spans="1:1">
      <c r="A4" s="13" t="s">
        <v>69</v>
      </c>
    </row>
    <row r="5" spans="1:5">
      <c r="A5" s="14" t="s">
        <v>70</v>
      </c>
      <c r="B5" s="14" t="s">
        <v>71</v>
      </c>
      <c r="C5" s="14" t="s">
        <v>72</v>
      </c>
      <c r="D5" s="11"/>
      <c r="E5" s="11"/>
    </row>
    <row r="6" spans="1:5">
      <c r="A6" s="15" t="s">
        <v>73</v>
      </c>
      <c r="B6" s="16" t="s">
        <v>74</v>
      </c>
      <c r="C6" s="17" t="str">
        <f t="shared" ref="C6:C12" si="0">IF(B6="M","Mr."&amp;A6,"Ms."&amp;A6)</f>
        <v>Mr.Paul</v>
      </c>
      <c r="D6" s="11" t="str">
        <f>IF(B6="M","Mr."&amp;A6,"Ms."&amp;A6)</f>
        <v>Mr.Paul</v>
      </c>
      <c r="E6" s="11" t="str">
        <f>IF(B6="M","Male "&amp;A6,"Femail"&amp;A6)</f>
        <v>Male Paul</v>
      </c>
    </row>
    <row r="7" spans="1:5">
      <c r="A7" s="15" t="s">
        <v>75</v>
      </c>
      <c r="B7" s="16" t="s">
        <v>74</v>
      </c>
      <c r="C7" s="17" t="str">
        <f t="shared" si="0"/>
        <v>Mr.Bob</v>
      </c>
      <c r="D7" s="11" t="str">
        <f t="shared" ref="D6:D12" si="1">IF(B7="M","Mr."&amp;A7,"Ms."&amp;A7)</f>
        <v>Mr.Bob</v>
      </c>
      <c r="E7" s="11" t="str">
        <f t="shared" ref="E7:E12" si="2">IF(B7="M","Male "&amp;A7,"Femail"&amp;A7)</f>
        <v>Male Bob</v>
      </c>
    </row>
    <row r="8" spans="1:5">
      <c r="A8" s="15" t="s">
        <v>76</v>
      </c>
      <c r="B8" s="16" t="s">
        <v>77</v>
      </c>
      <c r="C8" s="17" t="str">
        <f t="shared" si="0"/>
        <v>Ms.Jane</v>
      </c>
      <c r="D8" s="11" t="str">
        <f t="shared" si="1"/>
        <v>Ms.Jane</v>
      </c>
      <c r="E8" s="11" t="str">
        <f t="shared" si="2"/>
        <v>FemailJane</v>
      </c>
    </row>
    <row r="9" spans="1:5">
      <c r="A9" s="15" t="s">
        <v>78</v>
      </c>
      <c r="B9" s="16" t="s">
        <v>77</v>
      </c>
      <c r="C9" s="17" t="str">
        <f t="shared" si="0"/>
        <v>Ms.Maria</v>
      </c>
      <c r="D9" s="11" t="str">
        <f t="shared" si="1"/>
        <v>Ms.Maria</v>
      </c>
      <c r="E9" s="11" t="str">
        <f t="shared" si="2"/>
        <v>FemailMaria</v>
      </c>
    </row>
    <row r="10" spans="1:5">
      <c r="A10" s="15" t="s">
        <v>79</v>
      </c>
      <c r="B10" s="16" t="s">
        <v>74</v>
      </c>
      <c r="C10" s="17" t="str">
        <f t="shared" si="0"/>
        <v>Mr.Sue</v>
      </c>
      <c r="D10" s="11" t="str">
        <f t="shared" si="1"/>
        <v>Mr.Sue</v>
      </c>
      <c r="E10" s="11" t="str">
        <f t="shared" si="2"/>
        <v>Male Sue</v>
      </c>
    </row>
    <row r="11" spans="1:5">
      <c r="A11" s="15" t="s">
        <v>80</v>
      </c>
      <c r="B11" s="16" t="s">
        <v>77</v>
      </c>
      <c r="C11" s="17" t="str">
        <f t="shared" si="0"/>
        <v>Ms.Kate</v>
      </c>
      <c r="D11" s="11" t="str">
        <f t="shared" si="1"/>
        <v>Ms.Kate</v>
      </c>
      <c r="E11" s="11" t="str">
        <f t="shared" si="2"/>
        <v>FemailKate</v>
      </c>
    </row>
    <row r="12" spans="1:5">
      <c r="A12" s="15" t="s">
        <v>81</v>
      </c>
      <c r="B12" s="16" t="s">
        <v>74</v>
      </c>
      <c r="C12" s="17" t="str">
        <f t="shared" si="0"/>
        <v>Mr.Mark</v>
      </c>
      <c r="D12" s="11" t="str">
        <f t="shared" si="1"/>
        <v>Mr.Mark</v>
      </c>
      <c r="E12" s="11" t="str">
        <f t="shared" si="2"/>
        <v>Male Mark</v>
      </c>
    </row>
  </sheetData>
  <conditionalFormatting sqref="A7:A12">
    <cfRule type="expression" dxfId="0" priority="2">
      <formula>MOD(ROW(),2)=0</formula>
    </cfRule>
  </conditionalFormatting>
  <conditionalFormatting sqref="A6:C6 B7:C12">
    <cfRule type="expression" dxfId="0" priority="1">
      <formula>MOD(ROW(),2)=0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G9" sqref="G9"/>
    </sheetView>
  </sheetViews>
  <sheetFormatPr defaultColWidth="9.14285714285714" defaultRowHeight="23" customHeight="1" outlineLevelCol="3"/>
  <cols>
    <col min="1" max="1" width="10.8571428571429" customWidth="1"/>
    <col min="2" max="2" width="13.5714285714286" customWidth="1"/>
    <col min="3" max="3" width="11.8571428571429" customWidth="1"/>
    <col min="4" max="4" width="27.5714285714286" customWidth="1"/>
  </cols>
  <sheetData>
    <row r="1" customHeight="1" spans="1:4">
      <c r="A1" s="3" t="s">
        <v>82</v>
      </c>
      <c r="B1" s="3" t="s">
        <v>83</v>
      </c>
      <c r="C1" s="3" t="s">
        <v>84</v>
      </c>
      <c r="D1" s="4" t="s">
        <v>85</v>
      </c>
    </row>
    <row r="2" customHeight="1" spans="1:4">
      <c r="A2" s="5">
        <v>1</v>
      </c>
      <c r="B2" s="5">
        <v>89</v>
      </c>
      <c r="C2" s="5">
        <v>108</v>
      </c>
      <c r="D2" s="6" t="str">
        <f>VLOOKUP(A2:A21,'vlooup reference'!A:B,2,0)</f>
        <v>Detroit</v>
      </c>
    </row>
    <row r="3" customHeight="1" spans="1:4">
      <c r="A3" s="5">
        <v>2</v>
      </c>
      <c r="B3" s="5">
        <v>103</v>
      </c>
      <c r="C3" s="5">
        <v>97</v>
      </c>
      <c r="D3" s="6" t="str">
        <f>VLOOKUP(A3:A22,'vlooup reference'!A:B,2,0)</f>
        <v>Houston</v>
      </c>
    </row>
    <row r="4" customHeight="1" spans="1:4">
      <c r="A4" s="5">
        <v>3</v>
      </c>
      <c r="B4" s="5">
        <v>114</v>
      </c>
      <c r="C4" s="5">
        <v>85</v>
      </c>
      <c r="D4" s="6" t="str">
        <f>VLOOKUP(A4:A23,'vlooup reference'!A:B,2,0)</f>
        <v>Golden</v>
      </c>
    </row>
    <row r="5" customHeight="1" spans="1:4">
      <c r="A5" s="5">
        <v>4</v>
      </c>
      <c r="B5" s="5">
        <v>93</v>
      </c>
      <c r="C5" s="5">
        <v>91</v>
      </c>
      <c r="D5" s="6" t="str">
        <f>VLOOKUP(A5:A24,'vlooup reference'!A:B,2,0)</f>
        <v>Cleveland</v>
      </c>
    </row>
    <row r="6" customHeight="1" spans="1:4">
      <c r="A6" s="5">
        <v>5</v>
      </c>
      <c r="B6" s="5">
        <v>83</v>
      </c>
      <c r="C6" s="5">
        <v>74</v>
      </c>
      <c r="D6" s="6" t="str">
        <f>VLOOKUP(A6:A25,'vlooup reference'!A:B,2,0)</f>
        <v>Denver</v>
      </c>
    </row>
    <row r="7" customHeight="1" spans="1:4">
      <c r="A7" s="5">
        <v>6</v>
      </c>
      <c r="B7" s="5">
        <v>94</v>
      </c>
      <c r="C7" s="5">
        <v>87</v>
      </c>
      <c r="D7" s="6" t="str">
        <f>VLOOKUP(A7:A26,'vlooup reference'!A:B,2,0)</f>
        <v>Dallas</v>
      </c>
    </row>
    <row r="8" customHeight="1" spans="1:4">
      <c r="A8" s="5">
        <v>7</v>
      </c>
      <c r="B8" s="5">
        <v>89</v>
      </c>
      <c r="C8" s="5">
        <v>84</v>
      </c>
      <c r="D8" s="6" t="str">
        <f>VLOOKUP(A8:A27,'vlooup reference'!A:B,2,0)</f>
        <v>Charlotte</v>
      </c>
    </row>
    <row r="9" customHeight="1" spans="1:4">
      <c r="A9" s="5">
        <v>8</v>
      </c>
      <c r="B9" s="5">
        <v>109</v>
      </c>
      <c r="C9" s="5">
        <v>98</v>
      </c>
      <c r="D9" s="6" t="str">
        <f>VLOOKUP(A9:A28,'vlooup reference'!A:B,2,0)</f>
        <v>Bos</v>
      </c>
    </row>
    <row r="10" customHeight="1" spans="1:4">
      <c r="A10" s="5">
        <v>9</v>
      </c>
      <c r="B10" s="5">
        <v>112</v>
      </c>
      <c r="C10" s="5">
        <v>119</v>
      </c>
      <c r="D10" s="6" t="str">
        <f>VLOOKUP(A10:A29,'vlooup reference'!A:B,2,0)</f>
        <v>Chicago</v>
      </c>
    </row>
    <row r="11" customHeight="1" spans="1:4">
      <c r="A11" s="5">
        <v>10</v>
      </c>
      <c r="B11" s="5">
        <v>96</v>
      </c>
      <c r="C11" s="5">
        <v>99</v>
      </c>
      <c r="D11" s="6" t="str">
        <f>VLOOKUP(A11:A30,'vlooup reference'!A:B,2,0)</f>
        <v>Atl</v>
      </c>
    </row>
    <row r="12" customHeight="1" spans="1:4">
      <c r="A12" s="5">
        <v>11</v>
      </c>
      <c r="B12" s="5">
        <v>101</v>
      </c>
      <c r="C12" s="5">
        <v>95</v>
      </c>
      <c r="D12" s="6" t="str">
        <f>VLOOKUP(A12:A31,'vlooup reference'!A:B,2,0)</f>
        <v>NYK</v>
      </c>
    </row>
    <row r="13" customHeight="1" spans="1:4">
      <c r="A13" s="5">
        <v>12</v>
      </c>
      <c r="B13" s="5">
        <v>98</v>
      </c>
      <c r="C13" s="5">
        <v>87</v>
      </c>
      <c r="D13" s="6" t="str">
        <f>VLOOKUP(A13:A32,'vlooup reference'!A:B,2,0)</f>
        <v>Orlando</v>
      </c>
    </row>
    <row r="14" customHeight="1" spans="1:4">
      <c r="A14" s="5">
        <v>13</v>
      </c>
      <c r="B14" s="5">
        <v>100</v>
      </c>
      <c r="C14" s="5">
        <v>94</v>
      </c>
      <c r="D14" s="6" t="str">
        <f>VLOOKUP(A14:A33,'vlooup reference'!A:B,2,0)</f>
        <v>Miami</v>
      </c>
    </row>
    <row r="15" customHeight="1" spans="1:4">
      <c r="A15" s="5">
        <v>14</v>
      </c>
      <c r="B15" s="5">
        <v>92</v>
      </c>
      <c r="C15" s="5">
        <v>95</v>
      </c>
      <c r="D15" s="6" t="str">
        <f>VLOOKUP(A15:A34,'vlooup reference'!A:B,2,0)</f>
        <v>Minnesota</v>
      </c>
    </row>
    <row r="16" customHeight="1" spans="1:4">
      <c r="A16" s="5">
        <v>15</v>
      </c>
      <c r="B16" s="5">
        <v>97</v>
      </c>
      <c r="C16" s="5">
        <v>92</v>
      </c>
      <c r="D16" s="6">
        <f>VLOOKUP(A16:A35,'vlooup reference'!A:B,2,0)</f>
        <v>1</v>
      </c>
    </row>
    <row r="17" customHeight="1" spans="1:4">
      <c r="A17" s="5">
        <v>16</v>
      </c>
      <c r="B17" s="5">
        <v>73</v>
      </c>
      <c r="C17" s="5">
        <v>98</v>
      </c>
      <c r="D17" s="6" t="str">
        <f>VLOOKUP(A17:A36,'vlooup reference'!A:B,2,0)</f>
        <v>Milwaukee</v>
      </c>
    </row>
    <row r="18" customHeight="1" spans="1:4">
      <c r="A18" s="5">
        <v>17</v>
      </c>
      <c r="B18" s="5">
        <v>92</v>
      </c>
      <c r="C18" s="5">
        <v>87</v>
      </c>
      <c r="D18" s="6" t="str">
        <f>VLOOKUP(A18:A37,'vlooup reference'!A:B,2,0)</f>
        <v>LAC</v>
      </c>
    </row>
    <row r="19" customHeight="1" spans="1:4">
      <c r="A19" s="5">
        <v>18</v>
      </c>
      <c r="B19" s="5">
        <v>88</v>
      </c>
      <c r="C19" s="5">
        <v>98</v>
      </c>
      <c r="D19" s="6" t="str">
        <f>VLOOKUP(A19:A38,'vlooup reference'!A:B,2,0)</f>
        <v>Memphis</v>
      </c>
    </row>
    <row r="20" customHeight="1" spans="1:4">
      <c r="A20" s="5">
        <v>19</v>
      </c>
      <c r="B20" s="5">
        <v>92</v>
      </c>
      <c r="C20" s="5">
        <v>99</v>
      </c>
      <c r="D20" s="6" t="str">
        <f>VLOOKUP(A20:A39,'vlooup reference'!A:B,2,0)</f>
        <v>LAL</v>
      </c>
    </row>
    <row r="21" customHeight="1" spans="1:4">
      <c r="A21" s="5">
        <v>20</v>
      </c>
      <c r="B21" s="5">
        <v>80</v>
      </c>
      <c r="C21" s="5">
        <v>90</v>
      </c>
      <c r="D21" s="6" t="str">
        <f>VLOOKUP(A21:A40,'vlooup reference'!A:B,2,0)</f>
        <v>Indiana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D7" sqref="D7"/>
    </sheetView>
  </sheetViews>
  <sheetFormatPr defaultColWidth="9.14285714285714" defaultRowHeight="15" outlineLevelCol="1"/>
  <cols>
    <col min="1" max="1" width="6.71428571428571" customWidth="1"/>
    <col min="2" max="2" width="10.2857142857143" customWidth="1"/>
  </cols>
  <sheetData>
    <row r="1" ht="30" spans="1:2">
      <c r="A1" s="1" t="s">
        <v>86</v>
      </c>
      <c r="B1" s="1" t="s">
        <v>87</v>
      </c>
    </row>
    <row r="2" spans="1:2">
      <c r="A2" s="2">
        <v>10</v>
      </c>
      <c r="B2" s="2" t="s">
        <v>88</v>
      </c>
    </row>
    <row r="3" spans="1:2">
      <c r="A3" s="2">
        <v>8</v>
      </c>
      <c r="B3" s="2" t="s">
        <v>89</v>
      </c>
    </row>
    <row r="4" spans="1:2">
      <c r="A4" s="2">
        <v>7</v>
      </c>
      <c r="B4" s="2" t="s">
        <v>90</v>
      </c>
    </row>
    <row r="5" spans="1:2">
      <c r="A5" s="2">
        <v>9</v>
      </c>
      <c r="B5" s="2" t="s">
        <v>91</v>
      </c>
    </row>
    <row r="6" spans="1:2">
      <c r="A6" s="2">
        <v>4</v>
      </c>
      <c r="B6" s="2" t="s">
        <v>92</v>
      </c>
    </row>
    <row r="7" spans="1:2">
      <c r="A7" s="2">
        <v>6</v>
      </c>
      <c r="B7" s="2" t="s">
        <v>93</v>
      </c>
    </row>
    <row r="8" spans="1:2">
      <c r="A8" s="2">
        <v>5</v>
      </c>
      <c r="B8" s="2" t="s">
        <v>94</v>
      </c>
    </row>
    <row r="9" spans="1:2">
      <c r="A9" s="2">
        <v>1</v>
      </c>
      <c r="B9" s="2" t="s">
        <v>95</v>
      </c>
    </row>
    <row r="10" spans="1:2">
      <c r="A10" s="2">
        <v>3</v>
      </c>
      <c r="B10" s="2" t="s">
        <v>96</v>
      </c>
    </row>
    <row r="11" spans="1:2">
      <c r="A11" s="2">
        <v>2</v>
      </c>
      <c r="B11" s="2" t="s">
        <v>97</v>
      </c>
    </row>
    <row r="12" spans="1:2">
      <c r="A12" s="2">
        <v>20</v>
      </c>
      <c r="B12" s="2" t="s">
        <v>98</v>
      </c>
    </row>
    <row r="13" spans="1:2">
      <c r="A13" s="2">
        <v>17</v>
      </c>
      <c r="B13" s="2" t="s">
        <v>99</v>
      </c>
    </row>
    <row r="14" spans="1:2">
      <c r="A14" s="2">
        <v>19</v>
      </c>
      <c r="B14" s="2" t="s">
        <v>100</v>
      </c>
    </row>
    <row r="15" spans="1:2">
      <c r="A15" s="2">
        <v>18</v>
      </c>
      <c r="B15" s="2" t="s">
        <v>101</v>
      </c>
    </row>
    <row r="16" spans="1:2">
      <c r="A16" s="2">
        <v>13</v>
      </c>
      <c r="B16" s="2" t="s">
        <v>102</v>
      </c>
    </row>
    <row r="17" spans="1:2">
      <c r="A17" s="2">
        <v>16</v>
      </c>
      <c r="B17" s="2" t="s">
        <v>103</v>
      </c>
    </row>
    <row r="18" spans="1:2">
      <c r="A18" s="2">
        <v>14</v>
      </c>
      <c r="B18" s="2" t="s">
        <v>104</v>
      </c>
    </row>
    <row r="19" spans="1:2">
      <c r="A19" s="2">
        <v>15</v>
      </c>
      <c r="B19" s="2">
        <v>1</v>
      </c>
    </row>
    <row r="20" spans="1:2">
      <c r="A20" s="2">
        <v>11</v>
      </c>
      <c r="B20" s="2" t="s">
        <v>105</v>
      </c>
    </row>
    <row r="21" spans="1:2">
      <c r="A21" s="2">
        <v>12</v>
      </c>
      <c r="B21" s="2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vlooup reference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rajaverma</cp:lastModifiedBy>
  <dcterms:created xsi:type="dcterms:W3CDTF">2023-10-11T09:52:19Z</dcterms:created>
  <dcterms:modified xsi:type="dcterms:W3CDTF">2023-10-11T11:58:39Z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9371C74C7B3940BFA28A56370AB761F3_12</vt:lpwstr>
  </property>
  <property fmtid="{D5CDD505-2E9C-101B-9397-08002B2CF9AE}" pid="3" name="KSOProductBuildVer">
    <vt:lpwstr>1033-12.2.0.13266</vt:lpwstr>
  </property>
</Properties>
</file>