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8535" windowHeight="2835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2" i="2"/>
  <c r="V2" s="1"/>
  <c r="P5" i="1"/>
  <c r="P6"/>
  <c r="P7"/>
  <c r="P8"/>
  <c r="P9"/>
  <c r="P10"/>
  <c r="P11"/>
  <c r="P12"/>
  <c r="P13"/>
  <c r="P14"/>
  <c r="P15"/>
  <c r="P16"/>
  <c r="P17"/>
  <c r="P18"/>
  <c r="P4"/>
  <c r="O4"/>
  <c r="O5"/>
  <c r="O6"/>
  <c r="O7"/>
  <c r="O8"/>
  <c r="O9"/>
  <c r="O10"/>
  <c r="O11"/>
  <c r="O12"/>
  <c r="O13"/>
  <c r="O14"/>
  <c r="O15"/>
  <c r="O16"/>
  <c r="O17"/>
  <c r="O18"/>
  <c r="N5"/>
  <c r="N6"/>
  <c r="N7"/>
  <c r="N8"/>
  <c r="N9"/>
  <c r="N10"/>
  <c r="N11"/>
  <c r="N12"/>
  <c r="N13"/>
  <c r="N14"/>
  <c r="N15"/>
  <c r="N16"/>
  <c r="N17"/>
  <c r="N18"/>
  <c r="N4"/>
  <c r="M5"/>
  <c r="M6"/>
  <c r="M7"/>
  <c r="M8"/>
  <c r="M9"/>
  <c r="M10"/>
  <c r="M11"/>
  <c r="M12"/>
  <c r="M13"/>
  <c r="M14"/>
  <c r="M15"/>
  <c r="M16"/>
  <c r="M17"/>
  <c r="M18"/>
  <c r="M4"/>
  <c r="L5"/>
  <c r="L6"/>
  <c r="L7"/>
  <c r="L8"/>
  <c r="L9"/>
  <c r="L10"/>
  <c r="L11"/>
  <c r="L12"/>
  <c r="L13"/>
  <c r="L14"/>
  <c r="L15"/>
  <c r="L16"/>
  <c r="L17"/>
  <c r="L18"/>
  <c r="L4"/>
  <c r="H5"/>
  <c r="H6"/>
  <c r="H7"/>
  <c r="H8"/>
  <c r="H9"/>
  <c r="H10"/>
  <c r="H11"/>
  <c r="H12"/>
  <c r="H13"/>
  <c r="H14"/>
  <c r="H15"/>
  <c r="H16"/>
  <c r="H17"/>
  <c r="H18"/>
  <c r="H4"/>
  <c r="F5"/>
  <c r="F6"/>
  <c r="F7"/>
  <c r="F8"/>
  <c r="F9"/>
  <c r="F10"/>
  <c r="F11"/>
  <c r="F12"/>
  <c r="F13"/>
  <c r="F14"/>
  <c r="F15"/>
  <c r="F16"/>
  <c r="F17"/>
  <c r="F18"/>
  <c r="F4"/>
  <c r="C3" i="2" l="1"/>
  <c r="D3" l="1"/>
  <c r="D4" s="1"/>
  <c r="C4"/>
  <c r="E3" l="1"/>
  <c r="E4" s="1"/>
  <c r="F3" l="1"/>
  <c r="F4" s="1"/>
  <c r="G3" l="1"/>
  <c r="G4" s="1"/>
  <c r="H3" l="1"/>
  <c r="H4" s="1"/>
  <c r="I3" l="1"/>
  <c r="I4" s="1"/>
  <c r="J3" l="1"/>
  <c r="J4" s="1"/>
  <c r="K3" l="1"/>
  <c r="L3" l="1"/>
  <c r="K4"/>
  <c r="M3" l="1"/>
  <c r="L4"/>
  <c r="N3" l="1"/>
  <c r="M4"/>
  <c r="O3" l="1"/>
  <c r="N4"/>
  <c r="P3" l="1"/>
  <c r="O4"/>
  <c r="Q3" l="1"/>
  <c r="P4"/>
  <c r="R3" l="1"/>
  <c r="Q4"/>
  <c r="S3" l="1"/>
  <c r="R4"/>
  <c r="T3" l="1"/>
  <c r="S4"/>
  <c r="U3" l="1"/>
  <c r="T4"/>
  <c r="V3" l="1"/>
  <c r="U4"/>
  <c r="W3" l="1"/>
  <c r="V4"/>
  <c r="X3" l="1"/>
  <c r="W4"/>
  <c r="Y3" l="1"/>
  <c r="X4"/>
  <c r="Z3" l="1"/>
  <c r="Y4"/>
  <c r="AA3" l="1"/>
  <c r="Z4"/>
  <c r="AB3" l="1"/>
  <c r="AA4"/>
  <c r="AC3" l="1"/>
  <c r="AB4"/>
  <c r="AD3" l="1"/>
  <c r="AC4"/>
  <c r="AE3" l="1"/>
  <c r="AD4"/>
  <c r="AF3" l="1"/>
  <c r="AE4"/>
  <c r="AG3" l="1"/>
  <c r="AG4" s="1"/>
  <c r="AF4"/>
</calcChain>
</file>

<file path=xl/sharedStrings.xml><?xml version="1.0" encoding="utf-8"?>
<sst xmlns="http://schemas.openxmlformats.org/spreadsheetml/2006/main" count="100" uniqueCount="88">
  <si>
    <t>Emp. Id</t>
  </si>
  <si>
    <t>Name</t>
  </si>
  <si>
    <t>Designation</t>
  </si>
  <si>
    <t>Basic Salary</t>
  </si>
  <si>
    <t>AS2011</t>
  </si>
  <si>
    <t>AS2012</t>
  </si>
  <si>
    <t>AS2013</t>
  </si>
  <si>
    <t>AS2014</t>
  </si>
  <si>
    <t>AS2015</t>
  </si>
  <si>
    <t>AS2016</t>
  </si>
  <si>
    <t>AS2017</t>
  </si>
  <si>
    <t>AS2018</t>
  </si>
  <si>
    <t>AS2019</t>
  </si>
  <si>
    <t>AS2020</t>
  </si>
  <si>
    <t>AS2021</t>
  </si>
  <si>
    <t>AS2022</t>
  </si>
  <si>
    <t>AS2023</t>
  </si>
  <si>
    <t>AS2024</t>
  </si>
  <si>
    <t>AS2025</t>
  </si>
  <si>
    <t>Mahesh</t>
  </si>
  <si>
    <t>Kiran</t>
  </si>
  <si>
    <t>Dev</t>
  </si>
  <si>
    <t>Prakash</t>
  </si>
  <si>
    <t>Aman</t>
  </si>
  <si>
    <t>Prashant</t>
  </si>
  <si>
    <t>Adams</t>
  </si>
  <si>
    <t>Virat</t>
  </si>
  <si>
    <t>Neha</t>
  </si>
  <si>
    <t>Lalit</t>
  </si>
  <si>
    <t>Nitish</t>
  </si>
  <si>
    <t>Monika</t>
  </si>
  <si>
    <t>Riddhi</t>
  </si>
  <si>
    <t>Mohit</t>
  </si>
  <si>
    <t>Amit</t>
  </si>
  <si>
    <t>Manager</t>
  </si>
  <si>
    <t>Asst. Manager</t>
  </si>
  <si>
    <t>Superwiser</t>
  </si>
  <si>
    <t>Staff</t>
  </si>
  <si>
    <t>Helper</t>
  </si>
  <si>
    <t>Attendence</t>
  </si>
  <si>
    <t>Salary</t>
  </si>
  <si>
    <t>T.A</t>
  </si>
  <si>
    <t>SALARY SHEET IN EXCEL 30 DAYS</t>
  </si>
  <si>
    <t>D.A.(300)</t>
  </si>
  <si>
    <t>H.R.A(18%)</t>
  </si>
  <si>
    <t>Con.A(1000)</t>
  </si>
  <si>
    <t>Overtime(Hrs.)</t>
  </si>
  <si>
    <t>O.T Salary</t>
  </si>
  <si>
    <t>Gross Salary</t>
  </si>
  <si>
    <t>PF(12%)</t>
  </si>
  <si>
    <t>ESI(0.75%)</t>
  </si>
  <si>
    <t>Net Salary</t>
  </si>
  <si>
    <t>Feb</t>
  </si>
  <si>
    <t>Months</t>
  </si>
  <si>
    <t>Id No.</t>
  </si>
  <si>
    <t>To</t>
  </si>
  <si>
    <t>EM501</t>
  </si>
  <si>
    <t>EM502</t>
  </si>
  <si>
    <t>EM503</t>
  </si>
  <si>
    <t>EM504</t>
  </si>
  <si>
    <t>EM505</t>
  </si>
  <si>
    <t>EM506</t>
  </si>
  <si>
    <t>EM507</t>
  </si>
  <si>
    <t>EM508</t>
  </si>
  <si>
    <t>EM509</t>
  </si>
  <si>
    <t>EM510</t>
  </si>
  <si>
    <t>EM511</t>
  </si>
  <si>
    <t>EM512</t>
  </si>
  <si>
    <t>EM513</t>
  </si>
  <si>
    <t>EM514</t>
  </si>
  <si>
    <t>EM515</t>
  </si>
  <si>
    <t>EM516</t>
  </si>
  <si>
    <t xml:space="preserve">Rajesh </t>
  </si>
  <si>
    <t>Suresh</t>
  </si>
  <si>
    <t>Diwakar</t>
  </si>
  <si>
    <t>Jaiswal</t>
  </si>
  <si>
    <t>Gupta</t>
  </si>
  <si>
    <t>Pandey</t>
  </si>
  <si>
    <t>Latika</t>
  </si>
  <si>
    <t>Babita</t>
  </si>
  <si>
    <t>Deepika</t>
  </si>
  <si>
    <t>Pravesh</t>
  </si>
  <si>
    <t>Pinkey</t>
  </si>
  <si>
    <t>Nilesh</t>
  </si>
  <si>
    <t>Dinesh</t>
  </si>
  <si>
    <t>Jay</t>
  </si>
  <si>
    <t>Viru</t>
  </si>
  <si>
    <t>Attendence Sheet Formate 2023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</si>
</sst>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\ &quot;Hrs&quot;"/>
    <numFmt numFmtId="165" formatCode="_(* #,##0_);_(* \(#,##0\);_(* &quot;-&quot;??_);_(@_)"/>
    <numFmt numFmtId="166" formatCode="[$-409]d\-mmm;@"/>
    <numFmt numFmtId="167" formatCode="dd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mbria"/>
      <family val="1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7" fontId="4" fillId="3" borderId="1" xfId="0" applyNumberFormat="1" applyFont="1" applyFill="1" applyBorder="1"/>
    <xf numFmtId="0" fontId="0" fillId="0" borderId="1" xfId="0" applyBorder="1"/>
    <xf numFmtId="0" fontId="4" fillId="8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textRotation="45"/>
    </xf>
    <xf numFmtId="0" fontId="4" fillId="3" borderId="3" xfId="0" applyFont="1" applyFill="1" applyBorder="1" applyAlignment="1">
      <alignment horizontal="center" textRotation="45"/>
    </xf>
    <xf numFmtId="0" fontId="3" fillId="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sqref="A1:P2"/>
    </sheetView>
  </sheetViews>
  <sheetFormatPr defaultRowHeight="15"/>
  <cols>
    <col min="1" max="1" width="8.28515625" customWidth="1"/>
    <col min="2" max="2" width="10.140625" customWidth="1"/>
    <col min="3" max="3" width="14.7109375" customWidth="1"/>
    <col min="4" max="4" width="11.140625" customWidth="1"/>
    <col min="5" max="5" width="11.42578125" bestFit="1" customWidth="1"/>
    <col min="6" max="6" width="10.5703125" bestFit="1" customWidth="1"/>
    <col min="8" max="8" width="10.85546875" bestFit="1" customWidth="1"/>
    <col min="9" max="9" width="10.42578125" customWidth="1"/>
    <col min="10" max="10" width="10.5703125" bestFit="1" customWidth="1"/>
    <col min="11" max="11" width="14.42578125" bestFit="1" customWidth="1"/>
    <col min="12" max="12" width="10.5703125" bestFit="1" customWidth="1"/>
    <col min="13" max="13" width="11.5703125" bestFit="1" customWidth="1"/>
    <col min="14" max="14" width="9.5703125" bestFit="1" customWidth="1"/>
    <col min="15" max="15" width="10.140625" bestFit="1" customWidth="1"/>
    <col min="16" max="16" width="10.5703125" bestFit="1" customWidth="1"/>
  </cols>
  <sheetData>
    <row r="1" spans="1:16">
      <c r="A1" s="15" t="s">
        <v>42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>
      <c r="A3" s="2" t="s">
        <v>0</v>
      </c>
      <c r="B3" s="2" t="s">
        <v>1</v>
      </c>
      <c r="C3" s="2" t="s">
        <v>2</v>
      </c>
      <c r="D3" s="2" t="s">
        <v>3</v>
      </c>
      <c r="E3" s="2" t="s">
        <v>39</v>
      </c>
      <c r="F3" s="2" t="s">
        <v>40</v>
      </c>
      <c r="G3" s="2" t="s">
        <v>43</v>
      </c>
      <c r="H3" s="2" t="s">
        <v>44</v>
      </c>
      <c r="I3" s="2" t="s">
        <v>45</v>
      </c>
      <c r="J3" s="2" t="s">
        <v>41</v>
      </c>
      <c r="K3" s="2" t="s">
        <v>46</v>
      </c>
      <c r="L3" s="2" t="s">
        <v>47</v>
      </c>
      <c r="M3" s="2" t="s">
        <v>48</v>
      </c>
      <c r="N3" s="2" t="s">
        <v>49</v>
      </c>
      <c r="O3" s="2" t="s">
        <v>50</v>
      </c>
      <c r="P3" s="2" t="s">
        <v>51</v>
      </c>
    </row>
    <row r="4" spans="1:16">
      <c r="A4" s="3" t="s">
        <v>4</v>
      </c>
      <c r="B4" s="3" t="s">
        <v>19</v>
      </c>
      <c r="C4" s="3" t="s">
        <v>34</v>
      </c>
      <c r="D4" s="4">
        <v>45000</v>
      </c>
      <c r="E4" s="3">
        <v>29</v>
      </c>
      <c r="F4" s="4">
        <f>D4/30*E4</f>
        <v>43500</v>
      </c>
      <c r="G4" s="4">
        <v>300</v>
      </c>
      <c r="H4" s="4">
        <f>D4*18%</f>
        <v>8100</v>
      </c>
      <c r="I4" s="4">
        <v>1000</v>
      </c>
      <c r="J4" s="4">
        <v>10000</v>
      </c>
      <c r="K4" s="5">
        <v>50</v>
      </c>
      <c r="L4" s="4">
        <f>(D4/30/8*K4)</f>
        <v>9375</v>
      </c>
      <c r="M4" s="4">
        <f>F4+G4+H4+I4+J4+L4</f>
        <v>72275</v>
      </c>
      <c r="N4" s="4">
        <f>M4*12%</f>
        <v>8673</v>
      </c>
      <c r="O4" s="6">
        <f>IF(D4&lt;21000,(D4*0.75%),0)</f>
        <v>0</v>
      </c>
      <c r="P4" s="4">
        <f>M4-N4-O4</f>
        <v>63602</v>
      </c>
    </row>
    <row r="5" spans="1:16">
      <c r="A5" s="3" t="s">
        <v>5</v>
      </c>
      <c r="B5" s="3" t="s">
        <v>20</v>
      </c>
      <c r="C5" s="3" t="s">
        <v>35</v>
      </c>
      <c r="D5" s="4">
        <v>40000</v>
      </c>
      <c r="E5" s="3">
        <v>30</v>
      </c>
      <c r="F5" s="4">
        <f t="shared" ref="F5:F18" si="0">D5/30*E5</f>
        <v>40000</v>
      </c>
      <c r="G5" s="4">
        <v>300</v>
      </c>
      <c r="H5" s="4">
        <f t="shared" ref="H5:H18" si="1">D5*18%</f>
        <v>7200</v>
      </c>
      <c r="I5" s="4">
        <v>1000</v>
      </c>
      <c r="J5" s="4">
        <v>5000</v>
      </c>
      <c r="K5" s="5">
        <v>60</v>
      </c>
      <c r="L5" s="4">
        <f t="shared" ref="L5:L18" si="2">(D5/30/8*K5)</f>
        <v>10000</v>
      </c>
      <c r="M5" s="4">
        <f t="shared" ref="M5:M18" si="3">F5+G5+H5+I5+J5+L5</f>
        <v>63500</v>
      </c>
      <c r="N5" s="4">
        <f t="shared" ref="N5:N18" si="4">M5*12%</f>
        <v>7620</v>
      </c>
      <c r="O5" s="6">
        <f t="shared" ref="O5:O18" si="5">IF(D5&lt;21000,(D5*0.75%),0)</f>
        <v>0</v>
      </c>
      <c r="P5" s="4">
        <f t="shared" ref="P5:P18" si="6">M5-N5-O5</f>
        <v>55880</v>
      </c>
    </row>
    <row r="6" spans="1:16">
      <c r="A6" s="3" t="s">
        <v>6</v>
      </c>
      <c r="B6" s="3" t="s">
        <v>21</v>
      </c>
      <c r="C6" s="3" t="s">
        <v>36</v>
      </c>
      <c r="D6" s="4">
        <v>35000</v>
      </c>
      <c r="E6" s="3">
        <v>28</v>
      </c>
      <c r="F6" s="4">
        <f t="shared" si="0"/>
        <v>32666.666666666668</v>
      </c>
      <c r="G6" s="4">
        <v>300</v>
      </c>
      <c r="H6" s="4">
        <f t="shared" si="1"/>
        <v>6300</v>
      </c>
      <c r="I6" s="4">
        <v>1000</v>
      </c>
      <c r="J6" s="4">
        <v>0</v>
      </c>
      <c r="K6" s="5">
        <v>60</v>
      </c>
      <c r="L6" s="4">
        <f t="shared" si="2"/>
        <v>8750</v>
      </c>
      <c r="M6" s="4">
        <f t="shared" si="3"/>
        <v>49016.666666666672</v>
      </c>
      <c r="N6" s="4">
        <f t="shared" si="4"/>
        <v>5882</v>
      </c>
      <c r="O6" s="6">
        <f t="shared" si="5"/>
        <v>0</v>
      </c>
      <c r="P6" s="4">
        <f t="shared" si="6"/>
        <v>43134.666666666672</v>
      </c>
    </row>
    <row r="7" spans="1:16">
      <c r="A7" s="3" t="s">
        <v>7</v>
      </c>
      <c r="B7" s="3" t="s">
        <v>22</v>
      </c>
      <c r="C7" s="3" t="s">
        <v>37</v>
      </c>
      <c r="D7" s="4">
        <v>30000</v>
      </c>
      <c r="E7" s="3">
        <v>24</v>
      </c>
      <c r="F7" s="4">
        <f t="shared" si="0"/>
        <v>24000</v>
      </c>
      <c r="G7" s="4">
        <v>300</v>
      </c>
      <c r="H7" s="4">
        <f t="shared" si="1"/>
        <v>5400</v>
      </c>
      <c r="I7" s="4">
        <v>1000</v>
      </c>
      <c r="J7" s="4">
        <v>0</v>
      </c>
      <c r="K7" s="5">
        <v>60</v>
      </c>
      <c r="L7" s="4">
        <f t="shared" si="2"/>
        <v>7500</v>
      </c>
      <c r="M7" s="4">
        <f t="shared" si="3"/>
        <v>38200</v>
      </c>
      <c r="N7" s="4">
        <f t="shared" si="4"/>
        <v>4584</v>
      </c>
      <c r="O7" s="6">
        <f t="shared" si="5"/>
        <v>0</v>
      </c>
      <c r="P7" s="4">
        <f t="shared" si="6"/>
        <v>33616</v>
      </c>
    </row>
    <row r="8" spans="1:16">
      <c r="A8" s="3" t="s">
        <v>8</v>
      </c>
      <c r="B8" s="3" t="s">
        <v>23</v>
      </c>
      <c r="C8" s="3" t="s">
        <v>37</v>
      </c>
      <c r="D8" s="4">
        <v>30000</v>
      </c>
      <c r="E8" s="3">
        <v>25</v>
      </c>
      <c r="F8" s="4">
        <f t="shared" si="0"/>
        <v>25000</v>
      </c>
      <c r="G8" s="4">
        <v>300</v>
      </c>
      <c r="H8" s="4">
        <f t="shared" si="1"/>
        <v>5400</v>
      </c>
      <c r="I8" s="4">
        <v>1000</v>
      </c>
      <c r="J8" s="4">
        <v>0</v>
      </c>
      <c r="K8" s="5">
        <v>60</v>
      </c>
      <c r="L8" s="4">
        <f t="shared" si="2"/>
        <v>7500</v>
      </c>
      <c r="M8" s="4">
        <f t="shared" si="3"/>
        <v>39200</v>
      </c>
      <c r="N8" s="4">
        <f t="shared" si="4"/>
        <v>4704</v>
      </c>
      <c r="O8" s="6">
        <f t="shared" si="5"/>
        <v>0</v>
      </c>
      <c r="P8" s="4">
        <f t="shared" si="6"/>
        <v>34496</v>
      </c>
    </row>
    <row r="9" spans="1:16">
      <c r="A9" s="3" t="s">
        <v>9</v>
      </c>
      <c r="B9" s="3" t="s">
        <v>24</v>
      </c>
      <c r="C9" s="3" t="s">
        <v>37</v>
      </c>
      <c r="D9" s="4">
        <v>25000</v>
      </c>
      <c r="E9" s="3">
        <v>26</v>
      </c>
      <c r="F9" s="4">
        <f t="shared" si="0"/>
        <v>21666.666666666668</v>
      </c>
      <c r="G9" s="4">
        <v>300</v>
      </c>
      <c r="H9" s="4">
        <f t="shared" si="1"/>
        <v>4500</v>
      </c>
      <c r="I9" s="4">
        <v>1000</v>
      </c>
      <c r="J9" s="4">
        <v>0</v>
      </c>
      <c r="K9" s="5">
        <v>60</v>
      </c>
      <c r="L9" s="4">
        <f t="shared" si="2"/>
        <v>6250</v>
      </c>
      <c r="M9" s="4">
        <f t="shared" si="3"/>
        <v>33716.666666666672</v>
      </c>
      <c r="N9" s="4">
        <f t="shared" si="4"/>
        <v>4046.0000000000005</v>
      </c>
      <c r="O9" s="6">
        <f t="shared" si="5"/>
        <v>0</v>
      </c>
      <c r="P9" s="4">
        <f t="shared" si="6"/>
        <v>29670.666666666672</v>
      </c>
    </row>
    <row r="10" spans="1:16">
      <c r="A10" s="3" t="s">
        <v>10</v>
      </c>
      <c r="B10" s="3" t="s">
        <v>25</v>
      </c>
      <c r="C10" s="3" t="s">
        <v>36</v>
      </c>
      <c r="D10" s="4">
        <v>32000</v>
      </c>
      <c r="E10" s="3">
        <v>27</v>
      </c>
      <c r="F10" s="4">
        <f t="shared" si="0"/>
        <v>28800.000000000004</v>
      </c>
      <c r="G10" s="4">
        <v>300</v>
      </c>
      <c r="H10" s="4">
        <f t="shared" si="1"/>
        <v>5760</v>
      </c>
      <c r="I10" s="4">
        <v>1000</v>
      </c>
      <c r="J10" s="4">
        <v>0</v>
      </c>
      <c r="K10" s="5">
        <v>60</v>
      </c>
      <c r="L10" s="4">
        <f t="shared" si="2"/>
        <v>8000.0000000000009</v>
      </c>
      <c r="M10" s="4">
        <f t="shared" si="3"/>
        <v>43860</v>
      </c>
      <c r="N10" s="4">
        <f t="shared" si="4"/>
        <v>5263.2</v>
      </c>
      <c r="O10" s="6">
        <f t="shared" si="5"/>
        <v>0</v>
      </c>
      <c r="P10" s="4">
        <f t="shared" si="6"/>
        <v>38596.800000000003</v>
      </c>
    </row>
    <row r="11" spans="1:16">
      <c r="A11" s="3" t="s">
        <v>11</v>
      </c>
      <c r="B11" s="3" t="s">
        <v>26</v>
      </c>
      <c r="C11" s="3" t="s">
        <v>37</v>
      </c>
      <c r="D11" s="4">
        <v>17000</v>
      </c>
      <c r="E11" s="3">
        <v>28</v>
      </c>
      <c r="F11" s="4">
        <f t="shared" si="0"/>
        <v>15866.666666666666</v>
      </c>
      <c r="G11" s="4">
        <v>300</v>
      </c>
      <c r="H11" s="4">
        <f t="shared" si="1"/>
        <v>3060</v>
      </c>
      <c r="I11" s="4">
        <v>1000</v>
      </c>
      <c r="J11" s="4">
        <v>2000</v>
      </c>
      <c r="K11" s="5">
        <v>60</v>
      </c>
      <c r="L11" s="4">
        <f t="shared" si="2"/>
        <v>4250</v>
      </c>
      <c r="M11" s="4">
        <f t="shared" si="3"/>
        <v>26476.666666666664</v>
      </c>
      <c r="N11" s="4">
        <f t="shared" si="4"/>
        <v>3177.2</v>
      </c>
      <c r="O11" s="6">
        <f t="shared" si="5"/>
        <v>127.5</v>
      </c>
      <c r="P11" s="4">
        <f t="shared" si="6"/>
        <v>23171.966666666664</v>
      </c>
    </row>
    <row r="12" spans="1:16">
      <c r="A12" s="3" t="s">
        <v>12</v>
      </c>
      <c r="B12" s="3" t="s">
        <v>27</v>
      </c>
      <c r="C12" s="3" t="s">
        <v>38</v>
      </c>
      <c r="D12" s="4">
        <v>17000</v>
      </c>
      <c r="E12" s="3">
        <v>30</v>
      </c>
      <c r="F12" s="4">
        <f t="shared" si="0"/>
        <v>17000</v>
      </c>
      <c r="G12" s="4">
        <v>300</v>
      </c>
      <c r="H12" s="4">
        <f t="shared" si="1"/>
        <v>3060</v>
      </c>
      <c r="I12" s="4">
        <v>1000</v>
      </c>
      <c r="J12" s="4">
        <v>1000</v>
      </c>
      <c r="K12" s="5">
        <v>60</v>
      </c>
      <c r="L12" s="4">
        <f t="shared" si="2"/>
        <v>4250</v>
      </c>
      <c r="M12" s="4">
        <f t="shared" si="3"/>
        <v>26610</v>
      </c>
      <c r="N12" s="4">
        <f t="shared" si="4"/>
        <v>3193.2</v>
      </c>
      <c r="O12" s="6">
        <f t="shared" si="5"/>
        <v>127.5</v>
      </c>
      <c r="P12" s="4">
        <f t="shared" si="6"/>
        <v>23289.3</v>
      </c>
    </row>
    <row r="13" spans="1:16">
      <c r="A13" s="3" t="s">
        <v>13</v>
      </c>
      <c r="B13" s="3" t="s">
        <v>28</v>
      </c>
      <c r="C13" s="3" t="s">
        <v>38</v>
      </c>
      <c r="D13" s="4">
        <v>15000</v>
      </c>
      <c r="E13" s="3">
        <v>25</v>
      </c>
      <c r="F13" s="4">
        <f t="shared" si="0"/>
        <v>12500</v>
      </c>
      <c r="G13" s="4">
        <v>300</v>
      </c>
      <c r="H13" s="4">
        <f t="shared" si="1"/>
        <v>2700</v>
      </c>
      <c r="I13" s="4">
        <v>1000</v>
      </c>
      <c r="J13" s="4">
        <v>3000</v>
      </c>
      <c r="K13" s="5">
        <v>60</v>
      </c>
      <c r="L13" s="4">
        <f t="shared" si="2"/>
        <v>3750</v>
      </c>
      <c r="M13" s="4">
        <f t="shared" si="3"/>
        <v>23250</v>
      </c>
      <c r="N13" s="4">
        <f t="shared" si="4"/>
        <v>2790</v>
      </c>
      <c r="O13" s="6">
        <f t="shared" si="5"/>
        <v>112.5</v>
      </c>
      <c r="P13" s="4">
        <f t="shared" si="6"/>
        <v>20347.5</v>
      </c>
    </row>
    <row r="14" spans="1:16">
      <c r="A14" s="3" t="s">
        <v>14</v>
      </c>
      <c r="B14" s="3" t="s">
        <v>29</v>
      </c>
      <c r="C14" s="3" t="s">
        <v>38</v>
      </c>
      <c r="D14" s="4">
        <v>16000</v>
      </c>
      <c r="E14" s="3">
        <v>22</v>
      </c>
      <c r="F14" s="4">
        <f t="shared" si="0"/>
        <v>11733.333333333334</v>
      </c>
      <c r="G14" s="4">
        <v>300</v>
      </c>
      <c r="H14" s="4">
        <f t="shared" si="1"/>
        <v>2880</v>
      </c>
      <c r="I14" s="4">
        <v>1000</v>
      </c>
      <c r="J14" s="4">
        <v>4000</v>
      </c>
      <c r="K14" s="5">
        <v>60</v>
      </c>
      <c r="L14" s="4">
        <f t="shared" si="2"/>
        <v>4000.0000000000005</v>
      </c>
      <c r="M14" s="4">
        <f t="shared" si="3"/>
        <v>23913.333333333336</v>
      </c>
      <c r="N14" s="4">
        <f t="shared" si="4"/>
        <v>2869.6000000000004</v>
      </c>
      <c r="O14" s="6">
        <f t="shared" si="5"/>
        <v>120</v>
      </c>
      <c r="P14" s="4">
        <f t="shared" si="6"/>
        <v>20923.733333333337</v>
      </c>
    </row>
    <row r="15" spans="1:16">
      <c r="A15" s="3" t="s">
        <v>15</v>
      </c>
      <c r="B15" s="3" t="s">
        <v>30</v>
      </c>
      <c r="C15" s="3" t="s">
        <v>34</v>
      </c>
      <c r="D15" s="4">
        <v>45000</v>
      </c>
      <c r="E15" s="3">
        <v>26</v>
      </c>
      <c r="F15" s="4">
        <f t="shared" si="0"/>
        <v>39000</v>
      </c>
      <c r="G15" s="4">
        <v>300</v>
      </c>
      <c r="H15" s="4">
        <f t="shared" si="1"/>
        <v>8100</v>
      </c>
      <c r="I15" s="4">
        <v>1000</v>
      </c>
      <c r="J15" s="4">
        <v>500</v>
      </c>
      <c r="K15" s="5">
        <v>60</v>
      </c>
      <c r="L15" s="4">
        <f t="shared" si="2"/>
        <v>11250</v>
      </c>
      <c r="M15" s="4">
        <f t="shared" si="3"/>
        <v>60150</v>
      </c>
      <c r="N15" s="4">
        <f t="shared" si="4"/>
        <v>7218</v>
      </c>
      <c r="O15" s="6">
        <f t="shared" si="5"/>
        <v>0</v>
      </c>
      <c r="P15" s="4">
        <f t="shared" si="6"/>
        <v>52932</v>
      </c>
    </row>
    <row r="16" spans="1:16">
      <c r="A16" s="3" t="s">
        <v>16</v>
      </c>
      <c r="B16" s="3" t="s">
        <v>31</v>
      </c>
      <c r="C16" s="3" t="s">
        <v>34</v>
      </c>
      <c r="D16" s="4">
        <v>44000</v>
      </c>
      <c r="E16" s="3">
        <v>29</v>
      </c>
      <c r="F16" s="4">
        <f t="shared" si="0"/>
        <v>42533.333333333336</v>
      </c>
      <c r="G16" s="4">
        <v>300</v>
      </c>
      <c r="H16" s="4">
        <f t="shared" si="1"/>
        <v>7920</v>
      </c>
      <c r="I16" s="4">
        <v>1000</v>
      </c>
      <c r="J16" s="4">
        <v>400</v>
      </c>
      <c r="K16" s="5">
        <v>40</v>
      </c>
      <c r="L16" s="4">
        <f t="shared" si="2"/>
        <v>7333.3333333333339</v>
      </c>
      <c r="M16" s="4">
        <f t="shared" si="3"/>
        <v>59486.666666666672</v>
      </c>
      <c r="N16" s="4">
        <f t="shared" si="4"/>
        <v>7138.4000000000005</v>
      </c>
      <c r="O16" s="6">
        <f t="shared" si="5"/>
        <v>0</v>
      </c>
      <c r="P16" s="4">
        <f t="shared" si="6"/>
        <v>52348.26666666667</v>
      </c>
    </row>
    <row r="17" spans="1:16">
      <c r="A17" s="3" t="s">
        <v>17</v>
      </c>
      <c r="B17" s="3" t="s">
        <v>32</v>
      </c>
      <c r="C17" s="3" t="s">
        <v>37</v>
      </c>
      <c r="D17" s="4">
        <v>15000</v>
      </c>
      <c r="E17" s="3">
        <v>30</v>
      </c>
      <c r="F17" s="4">
        <f t="shared" si="0"/>
        <v>15000</v>
      </c>
      <c r="G17" s="4">
        <v>300</v>
      </c>
      <c r="H17" s="4">
        <f t="shared" si="1"/>
        <v>2700</v>
      </c>
      <c r="I17" s="4">
        <v>1000</v>
      </c>
      <c r="J17" s="4">
        <v>6000</v>
      </c>
      <c r="K17" s="5">
        <v>40</v>
      </c>
      <c r="L17" s="4">
        <f t="shared" si="2"/>
        <v>2500</v>
      </c>
      <c r="M17" s="4">
        <f t="shared" si="3"/>
        <v>27500</v>
      </c>
      <c r="N17" s="4">
        <f t="shared" si="4"/>
        <v>3300</v>
      </c>
      <c r="O17" s="6">
        <f t="shared" si="5"/>
        <v>112.5</v>
      </c>
      <c r="P17" s="4">
        <f t="shared" si="6"/>
        <v>24087.5</v>
      </c>
    </row>
    <row r="18" spans="1:16">
      <c r="A18" s="3" t="s">
        <v>18</v>
      </c>
      <c r="B18" s="3" t="s">
        <v>33</v>
      </c>
      <c r="C18" s="3" t="s">
        <v>37</v>
      </c>
      <c r="D18" s="4">
        <v>15000</v>
      </c>
      <c r="E18" s="3">
        <v>29</v>
      </c>
      <c r="F18" s="4">
        <f t="shared" si="0"/>
        <v>14500</v>
      </c>
      <c r="G18" s="4">
        <v>300</v>
      </c>
      <c r="H18" s="4">
        <f t="shared" si="1"/>
        <v>2700</v>
      </c>
      <c r="I18" s="4">
        <v>1000</v>
      </c>
      <c r="J18" s="4">
        <v>0</v>
      </c>
      <c r="K18" s="5">
        <v>40</v>
      </c>
      <c r="L18" s="4">
        <f t="shared" si="2"/>
        <v>2500</v>
      </c>
      <c r="M18" s="4">
        <f t="shared" si="3"/>
        <v>21000</v>
      </c>
      <c r="N18" s="4">
        <f t="shared" si="4"/>
        <v>2520</v>
      </c>
      <c r="O18" s="6">
        <f t="shared" si="5"/>
        <v>112.5</v>
      </c>
      <c r="P18" s="4">
        <f t="shared" si="6"/>
        <v>18367.5</v>
      </c>
    </row>
    <row r="21" spans="1:16">
      <c r="B21" s="1"/>
    </row>
  </sheetData>
  <mergeCells count="1">
    <mergeCell ref="A1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"/>
  <sheetViews>
    <sheetView workbookViewId="0">
      <selection activeCell="AI4" sqref="AI4"/>
    </sheetView>
  </sheetViews>
  <sheetFormatPr defaultRowHeight="15"/>
  <cols>
    <col min="3" max="3" width="3.85546875" customWidth="1"/>
    <col min="4" max="4" width="3" bestFit="1" customWidth="1"/>
    <col min="5" max="5" width="3" customWidth="1"/>
    <col min="6" max="6" width="3" bestFit="1" customWidth="1"/>
    <col min="7" max="15" width="3" customWidth="1"/>
    <col min="16" max="16" width="3" bestFit="1" customWidth="1"/>
    <col min="17" max="22" width="3" customWidth="1"/>
    <col min="23" max="23" width="3" bestFit="1" customWidth="1"/>
    <col min="24" max="33" width="3" customWidth="1"/>
  </cols>
  <sheetData>
    <row r="1" spans="1:36" ht="42" customHeight="1">
      <c r="A1" s="20" t="s">
        <v>87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spans="1:36" ht="21" customHeight="1">
      <c r="A2" s="9" t="s">
        <v>53</v>
      </c>
      <c r="B2" s="10" t="s">
        <v>52</v>
      </c>
      <c r="C2" s="8"/>
      <c r="O2" s="16">
        <f>DATEVALUE("1"&amp;B2&amp;"2023")</f>
        <v>44958</v>
      </c>
      <c r="P2" s="16"/>
      <c r="Q2" s="16"/>
      <c r="R2" s="16"/>
      <c r="T2" s="11" t="s">
        <v>55</v>
      </c>
      <c r="V2" s="16">
        <f>EOMONTH(O2,0)</f>
        <v>44985</v>
      </c>
      <c r="W2" s="16"/>
      <c r="X2" s="16"/>
      <c r="Y2" s="16"/>
      <c r="AC2" s="19">
        <v>2023</v>
      </c>
      <c r="AD2" s="19"/>
      <c r="AE2" s="19"/>
    </row>
    <row r="3" spans="1:36">
      <c r="A3" s="17" t="s">
        <v>54</v>
      </c>
      <c r="B3" s="17" t="s">
        <v>1</v>
      </c>
      <c r="C3" s="12">
        <f>O2</f>
        <v>44958</v>
      </c>
      <c r="D3" s="12">
        <f t="shared" ref="D3:AG3" si="0">IF(C3&lt;$V$2,C3+1,"")</f>
        <v>44959</v>
      </c>
      <c r="E3" s="12">
        <f t="shared" si="0"/>
        <v>44960</v>
      </c>
      <c r="F3" s="12">
        <f t="shared" si="0"/>
        <v>44961</v>
      </c>
      <c r="G3" s="12">
        <f t="shared" si="0"/>
        <v>44962</v>
      </c>
      <c r="H3" s="12">
        <f t="shared" si="0"/>
        <v>44963</v>
      </c>
      <c r="I3" s="12">
        <f t="shared" si="0"/>
        <v>44964</v>
      </c>
      <c r="J3" s="12">
        <f t="shared" si="0"/>
        <v>44965</v>
      </c>
      <c r="K3" s="12">
        <f t="shared" si="0"/>
        <v>44966</v>
      </c>
      <c r="L3" s="12">
        <f t="shared" si="0"/>
        <v>44967</v>
      </c>
      <c r="M3" s="12">
        <f t="shared" si="0"/>
        <v>44968</v>
      </c>
      <c r="N3" s="12">
        <f t="shared" si="0"/>
        <v>44969</v>
      </c>
      <c r="O3" s="12">
        <f t="shared" si="0"/>
        <v>44970</v>
      </c>
      <c r="P3" s="12">
        <f t="shared" si="0"/>
        <v>44971</v>
      </c>
      <c r="Q3" s="12">
        <f t="shared" si="0"/>
        <v>44972</v>
      </c>
      <c r="R3" s="12">
        <f t="shared" si="0"/>
        <v>44973</v>
      </c>
      <c r="S3" s="12">
        <f t="shared" si="0"/>
        <v>44974</v>
      </c>
      <c r="T3" s="12">
        <f t="shared" si="0"/>
        <v>44975</v>
      </c>
      <c r="U3" s="12">
        <f t="shared" si="0"/>
        <v>44976</v>
      </c>
      <c r="V3" s="12">
        <f t="shared" si="0"/>
        <v>44977</v>
      </c>
      <c r="W3" s="12">
        <f t="shared" si="0"/>
        <v>44978</v>
      </c>
      <c r="X3" s="12">
        <f t="shared" si="0"/>
        <v>44979</v>
      </c>
      <c r="Y3" s="12">
        <f t="shared" si="0"/>
        <v>44980</v>
      </c>
      <c r="Z3" s="12">
        <f t="shared" si="0"/>
        <v>44981</v>
      </c>
      <c r="AA3" s="12">
        <f t="shared" si="0"/>
        <v>44982</v>
      </c>
      <c r="AB3" s="12">
        <f t="shared" si="0"/>
        <v>44983</v>
      </c>
      <c r="AC3" s="12">
        <f t="shared" si="0"/>
        <v>44984</v>
      </c>
      <c r="AD3" s="12">
        <f t="shared" si="0"/>
        <v>44985</v>
      </c>
      <c r="AE3" s="12" t="str">
        <f t="shared" si="0"/>
        <v/>
      </c>
      <c r="AF3" s="12" t="str">
        <f t="shared" si="0"/>
        <v/>
      </c>
      <c r="AG3" s="12" t="str">
        <f t="shared" si="0"/>
        <v/>
      </c>
      <c r="AH3" s="7"/>
      <c r="AI3" s="7"/>
      <c r="AJ3" s="7"/>
    </row>
    <row r="4" spans="1:36" ht="27.75">
      <c r="A4" s="18"/>
      <c r="B4" s="18"/>
      <c r="C4" s="14" t="str">
        <f>TEXT(C3,"ddd")</f>
        <v>Wed</v>
      </c>
      <c r="D4" s="14" t="str">
        <f t="shared" ref="D4:J4" si="1">TEXT(D3,"ddd")</f>
        <v>Thu</v>
      </c>
      <c r="E4" s="14" t="str">
        <f t="shared" si="1"/>
        <v>Fri</v>
      </c>
      <c r="F4" s="14" t="str">
        <f t="shared" si="1"/>
        <v>Sat</v>
      </c>
      <c r="G4" s="14" t="str">
        <f t="shared" si="1"/>
        <v>Sun</v>
      </c>
      <c r="H4" s="14" t="str">
        <f t="shared" si="1"/>
        <v>Mon</v>
      </c>
      <c r="I4" s="14" t="str">
        <f t="shared" si="1"/>
        <v>Tue</v>
      </c>
      <c r="J4" s="14" t="str">
        <f t="shared" si="1"/>
        <v>Wed</v>
      </c>
      <c r="K4" s="14" t="str">
        <f t="shared" ref="K4:AG4" si="2">TEXT(K3,"ddd")</f>
        <v>Thu</v>
      </c>
      <c r="L4" s="14" t="str">
        <f t="shared" si="2"/>
        <v>Fri</v>
      </c>
      <c r="M4" s="14" t="str">
        <f t="shared" si="2"/>
        <v>Sat</v>
      </c>
      <c r="N4" s="14" t="str">
        <f t="shared" si="2"/>
        <v>Sun</v>
      </c>
      <c r="O4" s="14" t="str">
        <f t="shared" si="2"/>
        <v>Mon</v>
      </c>
      <c r="P4" s="14" t="str">
        <f t="shared" si="2"/>
        <v>Tue</v>
      </c>
      <c r="Q4" s="14" t="str">
        <f t="shared" si="2"/>
        <v>Wed</v>
      </c>
      <c r="R4" s="14" t="str">
        <f t="shared" si="2"/>
        <v>Thu</v>
      </c>
      <c r="S4" s="14" t="str">
        <f t="shared" si="2"/>
        <v>Fri</v>
      </c>
      <c r="T4" s="14" t="str">
        <f t="shared" si="2"/>
        <v>Sat</v>
      </c>
      <c r="U4" s="14" t="str">
        <f t="shared" si="2"/>
        <v>Sun</v>
      </c>
      <c r="V4" s="14" t="str">
        <f t="shared" si="2"/>
        <v>Mon</v>
      </c>
      <c r="W4" s="14" t="str">
        <f t="shared" si="2"/>
        <v>Tue</v>
      </c>
      <c r="X4" s="14" t="str">
        <f t="shared" si="2"/>
        <v>Wed</v>
      </c>
      <c r="Y4" s="14" t="str">
        <f t="shared" si="2"/>
        <v>Thu</v>
      </c>
      <c r="Z4" s="14" t="str">
        <f t="shared" si="2"/>
        <v>Fri</v>
      </c>
      <c r="AA4" s="14" t="str">
        <f t="shared" si="2"/>
        <v>Sat</v>
      </c>
      <c r="AB4" s="14" t="str">
        <f t="shared" si="2"/>
        <v>Sun</v>
      </c>
      <c r="AC4" s="14" t="str">
        <f t="shared" si="2"/>
        <v>Mon</v>
      </c>
      <c r="AD4" s="14" t="str">
        <f t="shared" si="2"/>
        <v>Tue</v>
      </c>
      <c r="AE4" s="14" t="str">
        <f t="shared" si="2"/>
        <v/>
      </c>
      <c r="AF4" s="14" t="str">
        <f t="shared" si="2"/>
        <v/>
      </c>
      <c r="AG4" s="14" t="str">
        <f t="shared" si="2"/>
        <v/>
      </c>
    </row>
    <row r="5" spans="1:36">
      <c r="A5" s="13" t="s">
        <v>56</v>
      </c>
      <c r="B5" s="13" t="s">
        <v>72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6">
      <c r="A6" s="13" t="s">
        <v>57</v>
      </c>
      <c r="B6" s="13" t="s">
        <v>19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6">
      <c r="A7" s="13" t="s">
        <v>58</v>
      </c>
      <c r="B7" s="13" t="s">
        <v>73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6">
      <c r="A8" s="13" t="s">
        <v>59</v>
      </c>
      <c r="B8" s="13" t="s">
        <v>74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6">
      <c r="A9" s="13" t="s">
        <v>60</v>
      </c>
      <c r="B9" s="13" t="s">
        <v>75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6">
      <c r="A10" s="13" t="s">
        <v>61</v>
      </c>
      <c r="B10" s="13" t="s">
        <v>76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6">
      <c r="A11" s="13" t="s">
        <v>62</v>
      </c>
      <c r="B11" s="13" t="s">
        <v>77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6">
      <c r="A12" s="13" t="s">
        <v>63</v>
      </c>
      <c r="B12" s="13" t="s">
        <v>78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6">
      <c r="A13" s="13" t="s">
        <v>64</v>
      </c>
      <c r="B13" s="13" t="s">
        <v>79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6">
      <c r="A14" s="13" t="s">
        <v>65</v>
      </c>
      <c r="B14" s="13" t="s">
        <v>80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spans="1:36">
      <c r="A15" s="13" t="s">
        <v>66</v>
      </c>
      <c r="B15" s="13" t="s">
        <v>81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spans="1:36">
      <c r="A16" s="13" t="s">
        <v>67</v>
      </c>
      <c r="B16" s="13" t="s">
        <v>82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spans="1:33">
      <c r="A17" s="13" t="s">
        <v>68</v>
      </c>
      <c r="B17" s="13" t="s">
        <v>83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 spans="1:33">
      <c r="A18" s="13" t="s">
        <v>69</v>
      </c>
      <c r="B18" s="13" t="s">
        <v>84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 spans="1:33">
      <c r="A19" s="13" t="s">
        <v>70</v>
      </c>
      <c r="B19" s="13" t="s">
        <v>85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spans="1:33">
      <c r="A20" s="13" t="s">
        <v>71</v>
      </c>
      <c r="B20" s="13" t="s">
        <v>86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</sheetData>
  <mergeCells count="6">
    <mergeCell ref="A1:AG1"/>
    <mergeCell ref="O2:R2"/>
    <mergeCell ref="V2:Y2"/>
    <mergeCell ref="A3:A4"/>
    <mergeCell ref="B3:B4"/>
    <mergeCell ref="AC2:AE2"/>
  </mergeCells>
  <conditionalFormatting sqref="A16:A20">
    <cfRule type="expression" dxfId="2" priority="3">
      <formula>I$4="sun"</formula>
    </cfRule>
  </conditionalFormatting>
  <conditionalFormatting sqref="I5:AG20">
    <cfRule type="expression" dxfId="1" priority="2">
      <formula>I$4="sun"</formula>
    </cfRule>
  </conditionalFormatting>
  <conditionalFormatting sqref="C5:AG20">
    <cfRule type="expression" dxfId="0" priority="1">
      <formula>C$4="sun"</formula>
    </cfRule>
  </conditionalFormatting>
  <dataValidations count="2">
    <dataValidation type="custom" allowBlank="1" showInputMessage="1" showErrorMessage="1" errorTitle="Invalid" error="Sunday is Holiday" sqref="C5:AG20">
      <formula1>C$4&lt;&gt;"sun"</formula1>
    </dataValidation>
    <dataValidation type="list" allowBlank="1" showInputMessage="1" showErrorMessage="1" sqref="B2">
      <formula1>"Jan,Feb,March,Apr,May,Jun,Jul,Aug,Sep,Oct,Nov,Dec"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sqref="A1:A1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mcz</dc:creator>
  <cp:lastModifiedBy>mcz</cp:lastModifiedBy>
  <dcterms:created xsi:type="dcterms:W3CDTF">2023-05-13T02:20:17Z</dcterms:created>
  <dcterms:modified xsi:type="dcterms:W3CDTF">2023-05-13T04:19:19Z</dcterms:modified>
</cp:coreProperties>
</file>