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31a4248de92c4aa/Desktop/"/>
    </mc:Choice>
  </mc:AlternateContent>
  <xr:revisionPtr revIDLastSave="24" documentId="13_ncr:1_{1ECFC57D-B904-4FF8-A4AA-806BCA3962F2}" xr6:coauthVersionLast="47" xr6:coauthVersionMax="47" xr10:uidLastSave="{9DA19476-0D97-4A53-81A8-1378A8C13806}"/>
  <bookViews>
    <workbookView xWindow="-110" yWindow="-110" windowWidth="19420" windowHeight="10300" firstSheet="1" activeTab="6" xr2:uid="{00000000-000D-0000-FFFF-FFFF00000000}"/>
  </bookViews>
  <sheets>
    <sheet name="financials" sheetId="2" r:id="rId1"/>
    <sheet name="movies" sheetId="1" r:id="rId2"/>
    <sheet name="actors" sheetId="3" r:id="rId3"/>
    <sheet name="movie_actor" sheetId="4" r:id="rId4"/>
    <sheet name="languages" sheetId="5" r:id="rId5"/>
    <sheet name="marvel financials" sheetId="6" r:id="rId6"/>
    <sheet name="imdb rating 3M" sheetId="7" r:id="rId7"/>
    <sheet name="variance and standard deva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6" i="7"/>
  <c r="B5" i="7"/>
  <c r="E7" i="6"/>
  <c r="I16" i="8"/>
  <c r="D16" i="8"/>
  <c r="D15" i="8"/>
  <c r="D14" i="8"/>
  <c r="D13" i="8"/>
  <c r="I15" i="8"/>
  <c r="I14" i="8"/>
  <c r="I13" i="8"/>
  <c r="I4" i="8"/>
  <c r="I5" i="8"/>
  <c r="I6" i="8"/>
  <c r="I7" i="8"/>
  <c r="I8" i="8"/>
  <c r="I9" i="8"/>
  <c r="I10" i="8"/>
  <c r="I3" i="8"/>
  <c r="D4" i="8"/>
  <c r="D5" i="8"/>
  <c r="D6" i="8"/>
  <c r="D7" i="8"/>
  <c r="D8" i="8"/>
  <c r="D9" i="8"/>
  <c r="D10" i="8"/>
  <c r="D3" i="8"/>
  <c r="H10" i="8"/>
  <c r="H9" i="8"/>
  <c r="H8" i="8"/>
  <c r="H7" i="8"/>
  <c r="H6" i="8"/>
  <c r="H5" i="8"/>
  <c r="H4" i="8"/>
  <c r="H3" i="8"/>
  <c r="C10" i="8"/>
  <c r="C9" i="8"/>
  <c r="C8" i="8"/>
  <c r="C7" i="8"/>
  <c r="C6" i="8"/>
  <c r="C5" i="8"/>
  <c r="C4" i="8"/>
  <c r="C3" i="8"/>
  <c r="B12" i="8"/>
  <c r="G12" i="8"/>
  <c r="B4" i="7"/>
  <c r="B3" i="7"/>
  <c r="B2" i="7"/>
  <c r="E3" i="6"/>
  <c r="E4" i="6"/>
  <c r="E5" i="6"/>
  <c r="E6" i="6"/>
  <c r="E2" i="6"/>
  <c r="D3" i="6"/>
  <c r="D5" i="6"/>
  <c r="D7" i="6"/>
  <c r="D4" i="6"/>
  <c r="D2" i="6"/>
  <c r="C4" i="6"/>
  <c r="C5" i="6" s="1"/>
  <c r="B6" i="6"/>
  <c r="B3" i="6"/>
  <c r="B2" i="6"/>
  <c r="B4" i="6" s="1"/>
  <c r="B5" i="6" s="1"/>
  <c r="L47" i="1"/>
  <c r="L46" i="1"/>
  <c r="Q44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B7" i="6" l="1"/>
  <c r="M35" i="1"/>
  <c r="N35" i="1" s="1"/>
  <c r="M27" i="1"/>
  <c r="N27" i="1" s="1"/>
  <c r="M19" i="1"/>
  <c r="Q19" i="1" s="1"/>
  <c r="M11" i="1"/>
  <c r="Q11" i="1" s="1"/>
  <c r="M2" i="1"/>
  <c r="N2" i="1" s="1"/>
  <c r="M36" i="1"/>
  <c r="N36" i="1" s="1"/>
  <c r="M28" i="1"/>
  <c r="N28" i="1" s="1"/>
  <c r="M20" i="1"/>
  <c r="N20" i="1" s="1"/>
  <c r="M12" i="1"/>
  <c r="N12" i="1" s="1"/>
  <c r="M4" i="1"/>
  <c r="N4" i="1" s="1"/>
  <c r="M3" i="1"/>
  <c r="Q3" i="1" s="1"/>
  <c r="M34" i="1"/>
  <c r="N34" i="1" s="1"/>
  <c r="M26" i="1"/>
  <c r="N26" i="1" s="1"/>
  <c r="M18" i="1"/>
  <c r="Q18" i="1" s="1"/>
  <c r="M10" i="1"/>
  <c r="Q10" i="1" s="1"/>
  <c r="M33" i="1"/>
  <c r="Q33" i="1" s="1"/>
  <c r="M25" i="1"/>
  <c r="Q25" i="1" s="1"/>
  <c r="M17" i="1"/>
  <c r="Q17" i="1" s="1"/>
  <c r="M9" i="1"/>
  <c r="Q9" i="1" s="1"/>
  <c r="M40" i="1"/>
  <c r="N40" i="1" s="1"/>
  <c r="M32" i="1"/>
  <c r="N32" i="1" s="1"/>
  <c r="M24" i="1"/>
  <c r="N24" i="1" s="1"/>
  <c r="M16" i="1"/>
  <c r="N16" i="1" s="1"/>
  <c r="M8" i="1"/>
  <c r="N8" i="1" s="1"/>
  <c r="M39" i="1"/>
  <c r="N39" i="1" s="1"/>
  <c r="M31" i="1"/>
  <c r="N31" i="1" s="1"/>
  <c r="M23" i="1"/>
  <c r="N23" i="1" s="1"/>
  <c r="M15" i="1"/>
  <c r="Q15" i="1" s="1"/>
  <c r="M7" i="1"/>
  <c r="Q7" i="1" s="1"/>
  <c r="M38" i="1"/>
  <c r="N38" i="1" s="1"/>
  <c r="M30" i="1"/>
  <c r="N30" i="1" s="1"/>
  <c r="M22" i="1"/>
  <c r="N22" i="1" s="1"/>
  <c r="M14" i="1"/>
  <c r="N14" i="1" s="1"/>
  <c r="M6" i="1"/>
  <c r="N6" i="1" s="1"/>
  <c r="M37" i="1"/>
  <c r="N37" i="1" s="1"/>
  <c r="M29" i="1"/>
  <c r="N29" i="1" s="1"/>
  <c r="M21" i="1"/>
  <c r="N21" i="1" s="1"/>
  <c r="M13" i="1"/>
  <c r="N13" i="1" s="1"/>
  <c r="M5" i="1"/>
  <c r="N5" i="1" s="1"/>
  <c r="L28" i="1"/>
  <c r="O28" i="1" s="1"/>
  <c r="L20" i="1"/>
  <c r="O20" i="1" s="1"/>
  <c r="L12" i="1"/>
  <c r="O12" i="1" s="1"/>
  <c r="L4" i="1"/>
  <c r="O4" i="1" s="1"/>
  <c r="L35" i="1"/>
  <c r="O35" i="1" s="1"/>
  <c r="L27" i="1"/>
  <c r="O27" i="1" s="1"/>
  <c r="L19" i="1"/>
  <c r="P19" i="1" s="1"/>
  <c r="L11" i="1"/>
  <c r="P11" i="1" s="1"/>
  <c r="L3" i="1"/>
  <c r="P3" i="1" s="1"/>
  <c r="L33" i="1"/>
  <c r="P33" i="1" s="1"/>
  <c r="L25" i="1"/>
  <c r="P25" i="1" s="1"/>
  <c r="L17" i="1"/>
  <c r="P17" i="1" s="1"/>
  <c r="L9" i="1"/>
  <c r="P9" i="1" s="1"/>
  <c r="L26" i="1"/>
  <c r="O26" i="1" s="1"/>
  <c r="L2" i="1"/>
  <c r="O2" i="1" s="1"/>
  <c r="L40" i="1"/>
  <c r="O40" i="1" s="1"/>
  <c r="L32" i="1"/>
  <c r="O32" i="1" s="1"/>
  <c r="L24" i="1"/>
  <c r="O24" i="1" s="1"/>
  <c r="L16" i="1"/>
  <c r="O16" i="1" s="1"/>
  <c r="L8" i="1"/>
  <c r="O8" i="1" s="1"/>
  <c r="L10" i="1"/>
  <c r="O10" i="1" s="1"/>
  <c r="L39" i="1"/>
  <c r="O39" i="1" s="1"/>
  <c r="L31" i="1"/>
  <c r="O31" i="1" s="1"/>
  <c r="L23" i="1"/>
  <c r="P23" i="1" s="1"/>
  <c r="L15" i="1"/>
  <c r="P15" i="1" s="1"/>
  <c r="L7" i="1"/>
  <c r="P7" i="1" s="1"/>
  <c r="L36" i="1"/>
  <c r="O36" i="1" s="1"/>
  <c r="L18" i="1"/>
  <c r="O18" i="1" s="1"/>
  <c r="L38" i="1"/>
  <c r="O38" i="1" s="1"/>
  <c r="L30" i="1"/>
  <c r="O30" i="1" s="1"/>
  <c r="L22" i="1"/>
  <c r="O22" i="1" s="1"/>
  <c r="L14" i="1"/>
  <c r="O14" i="1" s="1"/>
  <c r="L6" i="1"/>
  <c r="O6" i="1" s="1"/>
  <c r="L34" i="1"/>
  <c r="O34" i="1" s="1"/>
  <c r="L37" i="1"/>
  <c r="O37" i="1" s="1"/>
  <c r="L29" i="1"/>
  <c r="O29" i="1" s="1"/>
  <c r="L21" i="1"/>
  <c r="O21" i="1" s="1"/>
  <c r="L13" i="1"/>
  <c r="O13" i="1" s="1"/>
  <c r="L5" i="1"/>
  <c r="O5" i="1" s="1"/>
  <c r="Q31" i="1" l="1"/>
  <c r="P8" i="1"/>
  <c r="Q40" i="1"/>
  <c r="Q23" i="1"/>
  <c r="Q29" i="1"/>
  <c r="Q16" i="1"/>
  <c r="Q4" i="1"/>
  <c r="Q28" i="1"/>
  <c r="P31" i="1"/>
  <c r="Q5" i="1"/>
  <c r="P2" i="1"/>
  <c r="Q13" i="1"/>
  <c r="P30" i="1"/>
  <c r="Q12" i="1"/>
  <c r="Q6" i="1"/>
  <c r="Q39" i="1"/>
  <c r="Q26" i="1"/>
  <c r="P10" i="1"/>
  <c r="P38" i="1"/>
  <c r="Q20" i="1"/>
  <c r="Q14" i="1"/>
  <c r="Q8" i="1"/>
  <c r="Q34" i="1"/>
  <c r="P36" i="1"/>
  <c r="Q22" i="1"/>
  <c r="P37" i="1"/>
  <c r="Q36" i="1"/>
  <c r="Q30" i="1"/>
  <c r="Q24" i="1"/>
  <c r="Q35" i="1"/>
  <c r="P39" i="1"/>
  <c r="Q37" i="1"/>
  <c r="Q38" i="1"/>
  <c r="Q32" i="1"/>
  <c r="Q21" i="1"/>
  <c r="P21" i="1"/>
  <c r="Q27" i="1"/>
  <c r="Q2" i="1"/>
  <c r="P12" i="1"/>
  <c r="P27" i="1"/>
  <c r="P20" i="1"/>
  <c r="P34" i="1"/>
  <c r="P18" i="1"/>
  <c r="P4" i="1"/>
  <c r="P32" i="1"/>
  <c r="P40" i="1"/>
  <c r="P35" i="1"/>
  <c r="P28" i="1"/>
  <c r="P5" i="1"/>
  <c r="P6" i="1"/>
  <c r="P16" i="1"/>
  <c r="P14" i="1"/>
  <c r="P24" i="1"/>
  <c r="P13" i="1"/>
  <c r="P29" i="1"/>
  <c r="P22" i="1"/>
  <c r="P26" i="1"/>
  <c r="N11" i="1"/>
  <c r="N3" i="1"/>
  <c r="N25" i="1"/>
  <c r="N33" i="1"/>
  <c r="N19" i="1"/>
  <c r="N10" i="1"/>
  <c r="N18" i="1"/>
  <c r="N7" i="1"/>
  <c r="N15" i="1"/>
  <c r="N9" i="1"/>
  <c r="N17" i="1"/>
  <c r="O3" i="1"/>
  <c r="O19" i="1"/>
  <c r="O15" i="1"/>
  <c r="O11" i="1"/>
  <c r="O23" i="1"/>
  <c r="O7" i="1"/>
  <c r="O9" i="1"/>
  <c r="O25" i="1"/>
  <c r="O33" i="1"/>
  <c r="O17" i="1"/>
  <c r="O44" i="1" l="1"/>
  <c r="L50" i="1" s="1"/>
  <c r="L48" i="1"/>
  <c r="L49" i="1" s="1"/>
  <c r="P44" i="1"/>
  <c r="N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<sst xmlns="http://schemas.openxmlformats.org/spreadsheetml/2006/main" count="366" uniqueCount="215">
  <si>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</si>
  <si>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</si>
  <si>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</si>
  <si>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</si>
  <si>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</si>
  <si>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</si>
  <si>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</si>
  <si>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</si>
  <si>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</si>
  <si>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</si>
  <si>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</si>
  <si>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</si>
  <si>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</si>
  <si>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</si>
  <si>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</si>
  <si>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</si>
  <si>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</si>
  <si>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</si>
  <si>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</si>
  <si>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</si>
  <si>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</si>
  <si>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</si>
  <si>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</si>
  <si>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</si>
  <si>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</si>
  <si>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</si>
  <si>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</si>
  <si>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</si>
  <si>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</si>
  <si>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</si>
  <si>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</si>
  <si>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</si>
  <si>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</si>
  <si>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</si>
  <si>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</si>
  <si>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</si>
  <si>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</si>
  <si>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</si>
  <si>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</si>
  <si>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</si>
  <si>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</si>
  <si>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</si>
  <si>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</si>
  <si>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</si>
  <si>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</si>
  <si>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</si>
  <si>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</si>
  <si>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</si>
  <si>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</si>
  <si>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</si>
  <si>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</si>
  <si>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</si>
  <si>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</si>
  <si>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</si>
  <si>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</si>
  <si>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</si>
  <si>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</si>
  <si>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</si>
  <si>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</si>
  <si>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</si>
  <si>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</si>
  <si>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</si>
  <si>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</si>
  <si>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</si>
  <si>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</si>
  <si>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</si>
  <si>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</si>
  <si>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</si>
  <si>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</si>
  <si>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</si>
  <si>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</si>
  <si>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</si>
  <si>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</si>
  <si>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</si>
  <si>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</si>
  <si>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</si>
  <si>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</si>
  <si>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</si>
  <si>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</si>
  <si>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</si>
  <si>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</si>
  <si>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</si>
  <si>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</si>
  <si>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</si>
  <si>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</si>
  <si>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</si>
  <si>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</si>
  <si>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</si>
  <si>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</si>
  <si>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</si>
  <si>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</si>
  <si>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</si>
  <si>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</si>
  <si>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</si>
  <si>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</si>
  <si>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</si>
  <si>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</si>
  <si>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</si>
  <si>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</si>
  <si>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</si>
  <si>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</si>
  <si>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</si>
  <si>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</si>
  <si>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</si>
  <si>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</si>
  <si>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</si>
  <si>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</si>
  <si>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</si>
  <si>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</si>
  <si>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</si>
  <si>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</si>
  <si>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</si>
  <si>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</si>
  <si>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</si>
  <si>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</si>
  <si>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</si>
  <si>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</si>
  <si>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</si>
  <si>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</si>
  <si>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</si>
  <si>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</si>
  <si>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</si>
  <si>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</si>
  <si>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</si>
  <si>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</si>
  <si>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</si>
  <si>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</si>
  <si>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</si>
  <si>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</si>
  <si>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</si>
  <si>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</si>
  <si>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</si>
  <si>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</si>
  <si>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</si>
  <si>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</si>
  <si>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</si>
  <si>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</si>
  <si>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</si>
  <si>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</si>
  <si>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</si>
  <si>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</si>
  <si>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</si>
  <si>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</si>
  <si>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</si>
  <si>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</si>
  <si>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</si>
  <si>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</si>
  <si>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</si>
  <si>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</si>
  <si>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</si>
  <si>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</si>
  <si>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</si>
  <si>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</si>
  <si>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</si>
  <si>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</si>
  <si>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</si>
  <si>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</si>
  <si>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(mill)</t>
  </si>
  <si>
    <t>revenue (mill)</t>
  </si>
  <si>
    <t>budget INR</t>
  </si>
  <si>
    <t>revenue INR</t>
  </si>
  <si>
    <t>total budget INR</t>
  </si>
  <si>
    <t>total revnue INR</t>
  </si>
  <si>
    <t>budget USD</t>
  </si>
  <si>
    <t>revenue USD</t>
  </si>
  <si>
    <t>total budget USD</t>
  </si>
  <si>
    <t>total revenue USD</t>
  </si>
  <si>
    <t>total no of movies</t>
  </si>
  <si>
    <t>total no bollywood</t>
  </si>
  <si>
    <t>total no Revnue INR hollywood</t>
  </si>
  <si>
    <t>total no average revnue INR</t>
  </si>
  <si>
    <t>% of bollywood movies</t>
  </si>
  <si>
    <t>Key matrix</t>
  </si>
  <si>
    <t>Marvel consolidate P&amp; L</t>
  </si>
  <si>
    <t>Revenue</t>
  </si>
  <si>
    <t>Budget</t>
  </si>
  <si>
    <t>Profit/loss</t>
  </si>
  <si>
    <r>
      <t xml:space="preserve">Profit/loss </t>
    </r>
    <r>
      <rPr>
        <strike/>
        <sz val="11"/>
        <color theme="1"/>
        <rFont val="Calibri"/>
        <family val="2"/>
        <scheme val="minor"/>
      </rPr>
      <t>%</t>
    </r>
  </si>
  <si>
    <t>Total revnue</t>
  </si>
  <si>
    <t>Market Share %</t>
  </si>
  <si>
    <t>target</t>
  </si>
  <si>
    <t>target -actual</t>
  </si>
  <si>
    <t>target -actual %</t>
  </si>
  <si>
    <t>Mean</t>
  </si>
  <si>
    <t>median</t>
  </si>
  <si>
    <t>mode</t>
  </si>
  <si>
    <t>Column1</t>
  </si>
  <si>
    <t>Column2</t>
  </si>
  <si>
    <t>Krance Income Level (in thousand $)</t>
  </si>
  <si>
    <t>Juganda Income Level(in thousasnd $)</t>
  </si>
  <si>
    <t>income</t>
  </si>
  <si>
    <t>income mean</t>
  </si>
  <si>
    <t>nishit</t>
  </si>
  <si>
    <t>veeral</t>
  </si>
  <si>
    <t>angilina</t>
  </si>
  <si>
    <t>salma</t>
  </si>
  <si>
    <t>nitin</t>
  </si>
  <si>
    <t>dhaval</t>
  </si>
  <si>
    <t>venkat</t>
  </si>
  <si>
    <t>priya</t>
  </si>
  <si>
    <t>MOHAN</t>
  </si>
  <si>
    <t>rita</t>
  </si>
  <si>
    <t>bhavin</t>
  </si>
  <si>
    <t>michele</t>
  </si>
  <si>
    <t>abdul</t>
  </si>
  <si>
    <t>kiran</t>
  </si>
  <si>
    <t>ahmed</t>
  </si>
  <si>
    <t>gayatri</t>
  </si>
  <si>
    <t>mean</t>
  </si>
  <si>
    <t>income mean square</t>
  </si>
  <si>
    <t>toal meanincome square</t>
  </si>
  <si>
    <t>count</t>
  </si>
  <si>
    <t>variance</t>
  </si>
  <si>
    <t>std devation</t>
  </si>
  <si>
    <t>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</si>
</sst>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 [$₹-4009]\ * #,##0.00_ ;_ [$₹-4009]\ * \-#,##0.00_ ;_ [$₹-4009]\ * &quot;-&quot;??_ ;_ @_ "/>
    <numFmt numFmtId="165" formatCode="_-[$$-409]* #,##0.00_ ;_-[$$-409]* \-#,##0.00\ ;_-[$$-409]* &quot;-&quot;??_ ;_-@_ "/>
    <numFmt numFmtId="170" formatCode="0.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64" fontId="2" fillId="0" borderId="0" xfId="0" applyNumberFormat="1" applyFont="1"/>
    <xf numFmtId="0" fontId="0" fillId="4" borderId="0" xfId="0" applyFill="1"/>
    <xf numFmtId="0" fontId="0" fillId="5" borderId="0" xfId="0" applyFill="1"/>
    <xf numFmtId="0" fontId="4" fillId="0" borderId="0" xfId="0" applyFont="1"/>
    <xf numFmtId="9" fontId="0" fillId="0" borderId="0" xfId="1" applyFont="1"/>
    <xf numFmtId="165" fontId="0" fillId="0" borderId="0" xfId="0" applyNumberFormat="1"/>
    <xf numFmtId="165" fontId="0" fillId="0" borderId="0" xfId="1" applyNumberFormat="1" applyFont="1"/>
    <xf numFmtId="9" fontId="0" fillId="0" borderId="0" xfId="0" applyNumberFormat="1"/>
    <xf numFmtId="0" fontId="6" fillId="6" borderId="0" xfId="0" applyFont="1" applyFill="1"/>
    <xf numFmtId="0" fontId="6" fillId="0" borderId="0" xfId="0" applyFont="1"/>
    <xf numFmtId="0" fontId="7" fillId="4" borderId="0" xfId="0" applyFont="1" applyFill="1"/>
    <xf numFmtId="0" fontId="8" fillId="7" borderId="0" xfId="0" applyFont="1" applyFill="1"/>
    <xf numFmtId="0" fontId="0" fillId="8" borderId="0" xfId="0" applyFill="1"/>
    <xf numFmtId="2" fontId="0" fillId="8" borderId="0" xfId="0" applyNumberFormat="1" applyFill="1"/>
    <xf numFmtId="170" fontId="0" fillId="8" borderId="0" xfId="0" applyNumberFormat="1" applyFill="1"/>
  </cellXfs>
  <cellStyles count="2">
    <cellStyle name="Normal" xfId="0" builtinId="0"/>
    <cellStyle name="Percent" xfId="1" builtinId="5"/>
  </cellStyles>
  <dxfs count="22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21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20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9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8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7">
      <calculatedColumnFormula array="1">_xlfn.XLOOKUP(Movies[[#This Row],[movie_id]:[movie_id]],Financials[[#All],[movie_id]:[movie_id]],Financials[[#All],[currency]],"Not Available",0)</calculatedColumnFormula>
    </tableColumn>
    <tableColumn id="11" xr3:uid="{20132130-1D9C-4350-98E2-7A8A6E2AF4EF}" name="budget (mill)" dataDxfId="16">
      <calculatedColumnFormula>IF(Movies[[#This Row],[unit]] = "billions",Movies[[#This Row],[budget]]*1000,Movies[[#This Row],[budget]])</calculatedColumnFormula>
    </tableColumn>
    <tableColumn id="12" xr3:uid="{AF7D8D35-9455-4717-B1DE-B5F2C671E26E}" name="revenue (mill)" dataDxfId="15">
      <calculatedColumnFormula>IF(Movies[[#This Row],[unit]] = "billions",Movies[[#This Row],[revenue]]*1000,Movies[[#This Row],[revenue]])</calculatedColumnFormula>
    </tableColumn>
    <tableColumn id="17" xr3:uid="{748C0F09-CB07-4CDC-87A6-4EEFBF4D313B}" name="revenue INR" dataDxfId="14">
      <calculatedColumnFormula>IF(Movies[[#This Row],[currency]] ="USD",Movies[[#This Row],[revenue (mill)]]*80,Movies[[#This Row],[revenue (mill)]])</calculatedColumnFormula>
    </tableColumn>
    <tableColumn id="18" xr3:uid="{CB5AEB8B-108A-4254-A8CA-8E28A12E5A76}" name="budget INR" dataDxfId="13">
      <calculatedColumnFormula>IF(Movies[[#This Row],[currency]] = "USD",Movies[[#This Row],[budget (mill)]]*80,Movies[[#This Row],[budget (mill)]])</calculatedColumnFormula>
    </tableColumn>
    <tableColumn id="10" xr3:uid="{2ED7DD3A-FD0E-4C35-B3AD-6C41A22ADB0B}" name="budget USD" dataDxfId="12">
      <calculatedColumnFormula>IF(Movies[[#This Row],[currency]] = "INR",Movies[[#This Row],[budget (mill)]]/80,Movies[[#This Row],[budget (mill)]])</calculatedColumnFormula>
    </tableColumn>
    <tableColumn id="13" xr3:uid="{F58B3E95-2744-4D94-AD56-DEB7E46DE268}" name="revenue USD" dataDxfId="11">
      <calculatedColumnFormula>IF(Movies[[#This Row],[currency]] =  "INR",Movies[[#This Row],[revenue (mill)]]/80,Movies[[#This Row],[revenue (mill)]])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0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9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8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551D0E-B910-4817-A79C-5EE9B62413B6}" name="ratingtable" displayName="ratingtable" ref="A1:B5" totalsRowShown="0" headerRowDxfId="1" dataDxfId="0">
  <autoFilter ref="A1:B5" xr:uid="{85551D0E-B910-4817-A79C-5EE9B62413B6}"/>
  <tableColumns count="2">
    <tableColumn id="1" xr3:uid="{4B650C64-E89D-4127-8972-FB5A15F7A273}" name="Column1" dataDxfId="3"/>
    <tableColumn id="2" xr3:uid="{A8517658-DC5C-4F70-8B50-A002FC8AB0C5}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70" zoomScaleNormal="70" workbookViewId="0">
      <selection activeCell="C2" sqref="C2"/>
    </sheetView>
  </sheetViews>
  <sheetFormatPr defaultRowHeight="14.5" x14ac:dyDescent="0.35"/>
  <cols>
    <col min="1" max="1" width="9.453125" customWidth="1"/>
    <col min="5" max="5" width="30.269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opLeftCell="A27" zoomScale="104" zoomScaleNormal="104" workbookViewId="0">
      <selection activeCell="E2" sqref="E2:E44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6.1796875" customWidth="1"/>
    <col min="6" max="6" width="22" customWidth="1"/>
    <col min="7" max="7" width="6.26953125" customWidth="1"/>
    <col min="8" max="9" width="16.7265625" customWidth="1"/>
    <col min="10" max="10" width="13.1796875" customWidth="1"/>
    <col min="11" max="11" width="23.7265625" customWidth="1"/>
    <col min="12" max="12" width="13.36328125" customWidth="1"/>
    <col min="13" max="13" width="15.36328125" customWidth="1"/>
    <col min="14" max="14" width="17.1796875" customWidth="1"/>
    <col min="15" max="15" width="14.26953125" bestFit="1" customWidth="1"/>
    <col min="16" max="16" width="17" customWidth="1"/>
    <col min="17" max="17" width="16.1796875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160</v>
      </c>
      <c r="O1" s="1" t="s">
        <v>159</v>
      </c>
      <c r="P1" s="1" t="s">
        <v>163</v>
      </c>
      <c r="Q1" s="1" t="s">
        <v>164</v>
      </c>
    </row>
    <row r="2" spans="1:17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 = "billions",Movies[[#This Row],[budget]]*1000,Movies[[#This Row],[budget]])</f>
        <v>1000</v>
      </c>
      <c r="M2">
        <f>IF(Movies[[#This Row],[unit]] = "billions",Movies[[#This Row],[revenue]]*1000,Movies[[#This Row],[revenue]])</f>
        <v>12500</v>
      </c>
      <c r="N2">
        <f>IF(Movies[[#This Row],[currency]] ="USD",Movies[[#This Row],[revenue (mill)]]*80,Movies[[#This Row],[revenue (mill)]])</f>
        <v>12500</v>
      </c>
      <c r="O2">
        <f>IF(Movies[[#This Row],[currency]] = "USD",Movies[[#This Row],[budget (mill)]]*80,Movies[[#This Row],[budget (mill)]])</f>
        <v>1000</v>
      </c>
      <c r="P2">
        <f>IF(Movies[[#This Row],[currency]] = "INR",Movies[[#This Row],[budget (mill)]]/80,Movies[[#This Row],[budget (mill)]])</f>
        <v>12.5</v>
      </c>
      <c r="Q2">
        <f>IF(Movies[[#This Row],[currency]] =  "INR",Movies[[#This Row],[revenue (mill)]]/80,Movies[[#This Row],[revenue (mill)]])</f>
        <v>156.25</v>
      </c>
    </row>
    <row r="3" spans="1:17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 = "billions",Movies[[#This Row],[budget]]*1000,Movies[[#This Row],[budget]])</f>
        <v>200</v>
      </c>
      <c r="M3">
        <f>IF(Movies[[#This Row],[unit]] = "billions",Movies[[#This Row],[revenue]]*1000,Movies[[#This Row],[revenue]])</f>
        <v>954.8</v>
      </c>
      <c r="N3">
        <f>IF(Movies[[#This Row],[currency]] ="USD",Movies[[#This Row],[revenue (mill)]]*80,Movies[[#This Row],[revenue (mill)]])</f>
        <v>76384</v>
      </c>
      <c r="O3">
        <f>IF(Movies[[#This Row],[currency]] = "USD",Movies[[#This Row],[budget (mill)]]*80,Movies[[#This Row],[budget (mill)]])</f>
        <v>16000</v>
      </c>
      <c r="P3">
        <f>IF(Movies[[#This Row],[currency]] = "INR",Movies[[#This Row],[budget (mill)]]/80,Movies[[#This Row],[budget (mill)]])</f>
        <v>200</v>
      </c>
      <c r="Q3">
        <f>IF(Movies[[#This Row],[currency]] =  "INR",Movies[[#This Row],[revenue (mill)]]/80,Movies[[#This Row],[revenue (mill)]])</f>
        <v>954.8</v>
      </c>
    </row>
    <row r="4" spans="1:17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 = "billions",Movies[[#This Row],[budget]]*1000,Movies[[#This Row],[budget]])</f>
        <v>165</v>
      </c>
      <c r="M4">
        <f>IF(Movies[[#This Row],[unit]] = "billions",Movies[[#This Row],[revenue]]*1000,Movies[[#This Row],[revenue]])</f>
        <v>644.79999999999995</v>
      </c>
      <c r="N4">
        <f>IF(Movies[[#This Row],[currency]] ="USD",Movies[[#This Row],[revenue (mill)]]*80,Movies[[#This Row],[revenue (mill)]])</f>
        <v>51584</v>
      </c>
      <c r="O4">
        <f>IF(Movies[[#This Row],[currency]] = "USD",Movies[[#This Row],[budget (mill)]]*80,Movies[[#This Row],[budget (mill)]])</f>
        <v>13200</v>
      </c>
      <c r="P4">
        <f>IF(Movies[[#This Row],[currency]] = "INR",Movies[[#This Row],[budget (mill)]]/80,Movies[[#This Row],[budget (mill)]])</f>
        <v>165</v>
      </c>
      <c r="Q4">
        <f>IF(Movies[[#This Row],[currency]] =  "INR",Movies[[#This Row],[revenue (mill)]]/80,Movies[[#This Row],[revenue (mill)]])</f>
        <v>644.79999999999995</v>
      </c>
    </row>
    <row r="5" spans="1:17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 = "billions",Movies[[#This Row],[budget]]*1000,Movies[[#This Row],[budget]])</f>
        <v>180</v>
      </c>
      <c r="M5">
        <f>IF(Movies[[#This Row],[unit]] = "billions",Movies[[#This Row],[revenue]]*1000,Movies[[#This Row],[revenue]])</f>
        <v>854</v>
      </c>
      <c r="N5">
        <f>IF(Movies[[#This Row],[currency]] ="USD",Movies[[#This Row],[revenue (mill)]]*80,Movies[[#This Row],[revenue (mill)]])</f>
        <v>68320</v>
      </c>
      <c r="O5">
        <f>IF(Movies[[#This Row],[currency]] = "USD",Movies[[#This Row],[budget (mill)]]*80,Movies[[#This Row],[budget (mill)]])</f>
        <v>14400</v>
      </c>
      <c r="P5">
        <f>IF(Movies[[#This Row],[currency]] = "INR",Movies[[#This Row],[budget (mill)]]/80,Movies[[#This Row],[budget (mill)]])</f>
        <v>180</v>
      </c>
      <c r="Q5">
        <f>IF(Movies[[#This Row],[currency]] =  "INR",Movies[[#This Row],[revenue (mill)]]/80,Movies[[#This Row],[revenue (mill)]])</f>
        <v>854</v>
      </c>
    </row>
    <row r="6" spans="1:17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 = "billions",Movies[[#This Row],[budget]]*1000,Movies[[#This Row],[budget]])</f>
        <v>250</v>
      </c>
      <c r="M6">
        <f>IF(Movies[[#This Row],[unit]] = "billions",Movies[[#This Row],[revenue]]*1000,Movies[[#This Row],[revenue]])</f>
        <v>670</v>
      </c>
      <c r="N6">
        <f>IF(Movies[[#This Row],[currency]] ="USD",Movies[[#This Row],[revenue (mill)]]*80,Movies[[#This Row],[revenue (mill)]])</f>
        <v>53600</v>
      </c>
      <c r="O6">
        <f>IF(Movies[[#This Row],[currency]] = "USD",Movies[[#This Row],[budget (mill)]]*80,Movies[[#This Row],[budget (mill)]])</f>
        <v>20000</v>
      </c>
      <c r="P6">
        <f>IF(Movies[[#This Row],[currency]] = "INR",Movies[[#This Row],[budget (mill)]]/80,Movies[[#This Row],[budget (mill)]])</f>
        <v>250</v>
      </c>
      <c r="Q6">
        <f>IF(Movies[[#This Row],[currency]] =  "INR",Movies[[#This Row],[revenue (mill)]]/80,Movies[[#This Row],[revenue (mill)]])</f>
        <v>670</v>
      </c>
    </row>
    <row r="7" spans="1:17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 = "billions",Movies[[#This Row],[budget]]*1000,Movies[[#This Row],[budget]])</f>
        <v>Not Available</v>
      </c>
      <c r="M7" t="str">
        <f>IF(Movies[[#This Row],[unit]] = "billions",Movies[[#This Row],[revenue]]*1000,Movies[[#This Row],[revenue]])</f>
        <v>Not Available</v>
      </c>
      <c r="N7" t="str">
        <f>IF(Movies[[#This Row],[currency]] ="USD",Movies[[#This Row],[revenue (mill)]]*80,Movies[[#This Row],[revenue (mill)]])</f>
        <v>Not Available</v>
      </c>
      <c r="O7" t="str">
        <f>IF(Movies[[#This Row],[currency]] = "USD",Movies[[#This Row],[budget (mill)]]*80,Movies[[#This Row],[budget (mill)]])</f>
        <v>Not Available</v>
      </c>
      <c r="P7" t="str">
        <f>IF(Movies[[#This Row],[currency]] = "INR",Movies[[#This Row],[budget (mill)]]/80,Movies[[#This Row],[budget (mill)]])</f>
        <v>Not Available</v>
      </c>
      <c r="Q7" t="str">
        <f>IF(Movies[[#This Row],[currency]] =  "INR",Movies[[#This Row],[revenue (mill)]]/80,Movies[[#This Row],[revenue (mill)]])</f>
        <v>Not Available</v>
      </c>
    </row>
    <row r="8" spans="1:17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 = "billions",Movies[[#This Row],[budget]]*1000,Movies[[#This Row],[budget]])</f>
        <v>400</v>
      </c>
      <c r="M8">
        <f>IF(Movies[[#This Row],[unit]] = "billions",Movies[[#This Row],[revenue]]*1000,Movies[[#This Row],[revenue]])</f>
        <v>2000</v>
      </c>
      <c r="N8">
        <f>IF(Movies[[#This Row],[currency]] ="USD",Movies[[#This Row],[revenue (mill)]]*80,Movies[[#This Row],[revenue (mill)]])</f>
        <v>2000</v>
      </c>
      <c r="O8">
        <f>IF(Movies[[#This Row],[currency]] = "USD",Movies[[#This Row],[budget (mill)]]*80,Movies[[#This Row],[budget (mill)]])</f>
        <v>400</v>
      </c>
      <c r="P8">
        <f>IF(Movies[[#This Row],[currency]] = "INR",Movies[[#This Row],[budget (mill)]]/80,Movies[[#This Row],[budget (mill)]])</f>
        <v>5</v>
      </c>
      <c r="Q8">
        <f>IF(Movies[[#This Row],[currency]] =  "INR",Movies[[#This Row],[revenue (mill)]]/80,Movies[[#This Row],[revenue (mill)]])</f>
        <v>25</v>
      </c>
    </row>
    <row r="9" spans="1:17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 = "billions",Movies[[#This Row],[budget]]*1000,Movies[[#This Row],[budget]])</f>
        <v>550</v>
      </c>
      <c r="M9">
        <f>IF(Movies[[#This Row],[unit]] = "billions",Movies[[#This Row],[revenue]]*1000,Movies[[#This Row],[revenue]])</f>
        <v>4000</v>
      </c>
      <c r="N9">
        <f>IF(Movies[[#This Row],[currency]] ="USD",Movies[[#This Row],[revenue (mill)]]*80,Movies[[#This Row],[revenue (mill)]])</f>
        <v>4000</v>
      </c>
      <c r="O9">
        <f>IF(Movies[[#This Row],[currency]] = "USD",Movies[[#This Row],[budget (mill)]]*80,Movies[[#This Row],[budget (mill)]])</f>
        <v>550</v>
      </c>
      <c r="P9">
        <f>IF(Movies[[#This Row],[currency]] = "INR",Movies[[#This Row],[budget (mill)]]/80,Movies[[#This Row],[budget (mill)]])</f>
        <v>6.875</v>
      </c>
      <c r="Q9">
        <f>IF(Movies[[#This Row],[currency]] =  "INR",Movies[[#This Row],[revenue (mill)]]/80,Movies[[#This Row],[revenue (mill)]])</f>
        <v>50</v>
      </c>
    </row>
    <row r="10" spans="1:17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 = "billions",Movies[[#This Row],[budget]]*1000,Movies[[#This Row],[budget]])</f>
        <v>390</v>
      </c>
      <c r="M10">
        <f>IF(Movies[[#This Row],[unit]] = "billions",Movies[[#This Row],[revenue]]*1000,Movies[[#This Row],[revenue]])</f>
        <v>1360</v>
      </c>
      <c r="N10">
        <f>IF(Movies[[#This Row],[currency]] ="USD",Movies[[#This Row],[revenue (mill)]]*80,Movies[[#This Row],[revenue (mill)]])</f>
        <v>1360</v>
      </c>
      <c r="O10">
        <f>IF(Movies[[#This Row],[currency]] = "USD",Movies[[#This Row],[budget (mill)]]*80,Movies[[#This Row],[budget (mill)]])</f>
        <v>390</v>
      </c>
      <c r="P10">
        <f>IF(Movies[[#This Row],[currency]] = "INR",Movies[[#This Row],[budget (mill)]]/80,Movies[[#This Row],[budget (mill)]])</f>
        <v>4.875</v>
      </c>
      <c r="Q10">
        <f>IF(Movies[[#This Row],[currency]] =  "INR",Movies[[#This Row],[revenue (mill)]]/80,Movies[[#This Row],[revenue (mill)]])</f>
        <v>17</v>
      </c>
    </row>
    <row r="11" spans="1:17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 = "billions",Movies[[#This Row],[budget]]*1000,Movies[[#This Row],[budget]])</f>
        <v>1400</v>
      </c>
      <c r="M11">
        <f>IF(Movies[[#This Row],[unit]] = "billions",Movies[[#This Row],[revenue]]*1000,Movies[[#This Row],[revenue]])</f>
        <v>3500</v>
      </c>
      <c r="N11">
        <f>IF(Movies[[#This Row],[currency]] ="USD",Movies[[#This Row],[revenue (mill)]]*80,Movies[[#This Row],[revenue (mill)]])</f>
        <v>3500</v>
      </c>
      <c r="O11">
        <f>IF(Movies[[#This Row],[currency]] = "USD",Movies[[#This Row],[budget (mill)]]*80,Movies[[#This Row],[budget (mill)]])</f>
        <v>1400</v>
      </c>
      <c r="P11">
        <f>IF(Movies[[#This Row],[currency]] = "INR",Movies[[#This Row],[budget (mill)]]/80,Movies[[#This Row],[budget (mill)]])</f>
        <v>17.5</v>
      </c>
      <c r="Q11">
        <f>IF(Movies[[#This Row],[currency]] =  "INR",Movies[[#This Row],[revenue (mill)]]/80,Movies[[#This Row],[revenue (mill)]])</f>
        <v>43.75</v>
      </c>
    </row>
    <row r="12" spans="1:17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 = "billions",Movies[[#This Row],[budget]]*1000,Movies[[#This Row],[budget]])</f>
        <v>25</v>
      </c>
      <c r="M12">
        <f>IF(Movies[[#This Row],[unit]] = "billions",Movies[[#This Row],[revenue]]*1000,Movies[[#This Row],[revenue]])</f>
        <v>73.3</v>
      </c>
      <c r="N12">
        <f>IF(Movies[[#This Row],[currency]] ="USD",Movies[[#This Row],[revenue (mill)]]*80,Movies[[#This Row],[revenue (mill)]])</f>
        <v>5864</v>
      </c>
      <c r="O12">
        <f>IF(Movies[[#This Row],[currency]] = "USD",Movies[[#This Row],[budget (mill)]]*80,Movies[[#This Row],[budget (mill)]])</f>
        <v>2000</v>
      </c>
      <c r="P12">
        <f>IF(Movies[[#This Row],[currency]] = "INR",Movies[[#This Row],[budget (mill)]]/80,Movies[[#This Row],[budget (mill)]])</f>
        <v>25</v>
      </c>
      <c r="Q12">
        <f>IF(Movies[[#This Row],[currency]] =  "INR",Movies[[#This Row],[revenue (mill)]]/80,Movies[[#This Row],[revenue (mill)]])</f>
        <v>73.3</v>
      </c>
    </row>
    <row r="13" spans="1:17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 = "billions",Movies[[#This Row],[budget]]*1000,Movies[[#This Row],[budget]])</f>
        <v>Not Available</v>
      </c>
      <c r="M13" t="str">
        <f>IF(Movies[[#This Row],[unit]] = "billions",Movies[[#This Row],[revenue]]*1000,Movies[[#This Row],[revenue]])</f>
        <v>Not Available</v>
      </c>
      <c r="N13" t="str">
        <f>IF(Movies[[#This Row],[currency]] ="USD",Movies[[#This Row],[revenue (mill)]]*80,Movies[[#This Row],[revenue (mill)]])</f>
        <v>Not Available</v>
      </c>
      <c r="O13" t="str">
        <f>IF(Movies[[#This Row],[currency]] = "USD",Movies[[#This Row],[budget (mill)]]*80,Movies[[#This Row],[budget (mill)]])</f>
        <v>Not Available</v>
      </c>
      <c r="P13" t="str">
        <f>IF(Movies[[#This Row],[currency]] = "INR",Movies[[#This Row],[budget (mill)]]/80,Movies[[#This Row],[budget (mill)]])</f>
        <v>Not Available</v>
      </c>
      <c r="Q13" t="str">
        <f>IF(Movies[[#This Row],[currency]] =  "INR",Movies[[#This Row],[revenue (mill)]]/80,Movies[[#This Row],[revenue (mill)]])</f>
        <v>Not Available</v>
      </c>
    </row>
    <row r="14" spans="1:17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 = "billions",Movies[[#This Row],[budget]]*1000,Movies[[#This Row],[budget]])</f>
        <v>165</v>
      </c>
      <c r="M14">
        <f>IF(Movies[[#This Row],[unit]] = "billions",Movies[[#This Row],[revenue]]*1000,Movies[[#This Row],[revenue]])</f>
        <v>701.8</v>
      </c>
      <c r="N14">
        <f>IF(Movies[[#This Row],[currency]] ="USD",Movies[[#This Row],[revenue (mill)]]*80,Movies[[#This Row],[revenue (mill)]])</f>
        <v>56144</v>
      </c>
      <c r="O14">
        <f>IF(Movies[[#This Row],[currency]] = "USD",Movies[[#This Row],[budget (mill)]]*80,Movies[[#This Row],[budget (mill)]])</f>
        <v>13200</v>
      </c>
      <c r="P14">
        <f>IF(Movies[[#This Row],[currency]] = "INR",Movies[[#This Row],[budget (mill)]]/80,Movies[[#This Row],[budget (mill)]])</f>
        <v>165</v>
      </c>
      <c r="Q14">
        <f>IF(Movies[[#This Row],[currency]] =  "INR",Movies[[#This Row],[revenue (mill)]]/80,Movies[[#This Row],[revenue (mill)]])</f>
        <v>701.8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 = "billions",Movies[[#This Row],[budget]]*1000,Movies[[#This Row],[budget]])</f>
        <v>55</v>
      </c>
      <c r="M15">
        <f>IF(Movies[[#This Row],[unit]] = "billions",Movies[[#This Row],[revenue]]*1000,Movies[[#This Row],[revenue]])</f>
        <v>307.10000000000002</v>
      </c>
      <c r="N15">
        <f>IF(Movies[[#This Row],[currency]] ="USD",Movies[[#This Row],[revenue (mill)]]*80,Movies[[#This Row],[revenue (mill)]])</f>
        <v>24568</v>
      </c>
      <c r="O15">
        <f>IF(Movies[[#This Row],[currency]] = "USD",Movies[[#This Row],[budget (mill)]]*80,Movies[[#This Row],[budget (mill)]])</f>
        <v>4400</v>
      </c>
      <c r="P15">
        <f>IF(Movies[[#This Row],[currency]] = "INR",Movies[[#This Row],[budget (mill)]]/80,Movies[[#This Row],[budget (mill)]])</f>
        <v>55</v>
      </c>
      <c r="Q15">
        <f>IF(Movies[[#This Row],[currency]] =  "INR",Movies[[#This Row],[revenue (mill)]]/80,Movies[[#This Row],[revenue (mill)]])</f>
        <v>307.10000000000002</v>
      </c>
    </row>
    <row r="16" spans="1:17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 = "billions",Movies[[#This Row],[budget]]*1000,Movies[[#This Row],[budget]])</f>
        <v>103</v>
      </c>
      <c r="M16">
        <f>IF(Movies[[#This Row],[unit]] = "billions",Movies[[#This Row],[revenue]]*1000,Movies[[#This Row],[revenue]])</f>
        <v>460.5</v>
      </c>
      <c r="N16">
        <f>IF(Movies[[#This Row],[currency]] ="USD",Movies[[#This Row],[revenue (mill)]]*80,Movies[[#This Row],[revenue (mill)]])</f>
        <v>36840</v>
      </c>
      <c r="O16">
        <f>IF(Movies[[#This Row],[currency]] = "USD",Movies[[#This Row],[budget (mill)]]*80,Movies[[#This Row],[budget (mill)]])</f>
        <v>8240</v>
      </c>
      <c r="P16">
        <f>IF(Movies[[#This Row],[currency]] = "INR",Movies[[#This Row],[budget (mill)]]/80,Movies[[#This Row],[budget (mill)]])</f>
        <v>103</v>
      </c>
      <c r="Q16">
        <f>IF(Movies[[#This Row],[currency]] =  "INR",Movies[[#This Row],[revenue (mill)]]/80,Movies[[#This Row],[revenue (mill)]])</f>
        <v>460.5</v>
      </c>
    </row>
    <row r="17" spans="1:17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 = "billions",Movies[[#This Row],[budget]]*1000,Movies[[#This Row],[budget]])</f>
        <v>200</v>
      </c>
      <c r="M17">
        <f>IF(Movies[[#This Row],[unit]] = "billions",Movies[[#This Row],[revenue]]*1000,Movies[[#This Row],[revenue]])</f>
        <v>2202</v>
      </c>
      <c r="N17">
        <f>IF(Movies[[#This Row],[currency]] ="USD",Movies[[#This Row],[revenue (mill)]]*80,Movies[[#This Row],[revenue (mill)]])</f>
        <v>176160</v>
      </c>
      <c r="O17">
        <f>IF(Movies[[#This Row],[currency]] = "USD",Movies[[#This Row],[budget (mill)]]*80,Movies[[#This Row],[budget (mill)]])</f>
        <v>16000</v>
      </c>
      <c r="P17">
        <f>IF(Movies[[#This Row],[currency]] = "INR",Movies[[#This Row],[budget (mill)]]/80,Movies[[#This Row],[budget (mill)]])</f>
        <v>200</v>
      </c>
      <c r="Q17">
        <f>IF(Movies[[#This Row],[currency]] =  "INR",Movies[[#This Row],[revenue (mill)]]/80,Movies[[#This Row],[revenue (mill)]])</f>
        <v>2202</v>
      </c>
    </row>
    <row r="18" spans="1:17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 = "billions",Movies[[#This Row],[budget]]*1000,Movies[[#This Row],[budget]])</f>
        <v>3.18</v>
      </c>
      <c r="M18">
        <f>IF(Movies[[#This Row],[unit]] = "billions",Movies[[#This Row],[revenue]]*1000,Movies[[#This Row],[revenue]])</f>
        <v>3.3</v>
      </c>
      <c r="N18">
        <f>IF(Movies[[#This Row],[currency]] ="USD",Movies[[#This Row],[revenue (mill)]]*80,Movies[[#This Row],[revenue (mill)]])</f>
        <v>264</v>
      </c>
      <c r="O18">
        <f>IF(Movies[[#This Row],[currency]] = "USD",Movies[[#This Row],[budget (mill)]]*80,Movies[[#This Row],[budget (mill)]])</f>
        <v>254.4</v>
      </c>
      <c r="P18">
        <f>IF(Movies[[#This Row],[currency]] = "INR",Movies[[#This Row],[budget (mill)]]/80,Movies[[#This Row],[budget (mill)]])</f>
        <v>3.18</v>
      </c>
      <c r="Q18">
        <f>IF(Movies[[#This Row],[currency]] =  "INR",Movies[[#This Row],[revenue (mill)]]/80,Movies[[#This Row],[revenue (mill)]])</f>
        <v>3.3</v>
      </c>
    </row>
    <row r="19" spans="1:17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 = "billions",Movies[[#This Row],[budget]]*1000,Movies[[#This Row],[budget]])</f>
        <v>237</v>
      </c>
      <c r="M19">
        <f>IF(Movies[[#This Row],[unit]] = "billions",Movies[[#This Row],[revenue]]*1000,Movies[[#This Row],[revenue]])</f>
        <v>2847</v>
      </c>
      <c r="N19">
        <f>IF(Movies[[#This Row],[currency]] ="USD",Movies[[#This Row],[revenue (mill)]]*80,Movies[[#This Row],[revenue (mill)]])</f>
        <v>227760</v>
      </c>
      <c r="O19">
        <f>IF(Movies[[#This Row],[currency]] = "USD",Movies[[#This Row],[budget (mill)]]*80,Movies[[#This Row],[budget (mill)]])</f>
        <v>18960</v>
      </c>
      <c r="P19">
        <f>IF(Movies[[#This Row],[currency]] = "INR",Movies[[#This Row],[budget (mill)]]/80,Movies[[#This Row],[budget (mill)]])</f>
        <v>237</v>
      </c>
      <c r="Q19">
        <f>IF(Movies[[#This Row],[currency]] =  "INR",Movies[[#This Row],[revenue (mill)]]/80,Movies[[#This Row],[revenue (mill)]])</f>
        <v>2847</v>
      </c>
    </row>
    <row r="20" spans="1:17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 = "billions",Movies[[#This Row],[budget]]*1000,Movies[[#This Row],[budget]])</f>
        <v>7.2</v>
      </c>
      <c r="M20">
        <f>IF(Movies[[#This Row],[unit]] = "billions",Movies[[#This Row],[revenue]]*1000,Movies[[#This Row],[revenue]])</f>
        <v>291</v>
      </c>
      <c r="N20">
        <f>IF(Movies[[#This Row],[currency]] ="USD",Movies[[#This Row],[revenue (mill)]]*80,Movies[[#This Row],[revenue (mill)]])</f>
        <v>23280</v>
      </c>
      <c r="O20">
        <f>IF(Movies[[#This Row],[currency]] = "USD",Movies[[#This Row],[budget (mill)]]*80,Movies[[#This Row],[budget (mill)]])</f>
        <v>576</v>
      </c>
      <c r="P20">
        <f>IF(Movies[[#This Row],[currency]] = "INR",Movies[[#This Row],[budget (mill)]]/80,Movies[[#This Row],[budget (mill)]])</f>
        <v>7.2</v>
      </c>
      <c r="Q20">
        <f>IF(Movies[[#This Row],[currency]] =  "INR",Movies[[#This Row],[revenue (mill)]]/80,Movies[[#This Row],[revenue (mill)]])</f>
        <v>291</v>
      </c>
    </row>
    <row r="21" spans="1:17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 = "billions",Movies[[#This Row],[budget]]*1000,Movies[[#This Row],[budget]])</f>
        <v>185</v>
      </c>
      <c r="M21">
        <f>IF(Movies[[#This Row],[unit]] = "billions",Movies[[#This Row],[revenue]]*1000,Movies[[#This Row],[revenue]])</f>
        <v>1006</v>
      </c>
      <c r="N21">
        <f>IF(Movies[[#This Row],[currency]] ="USD",Movies[[#This Row],[revenue (mill)]]*80,Movies[[#This Row],[revenue (mill)]])</f>
        <v>80480</v>
      </c>
      <c r="O21">
        <f>IF(Movies[[#This Row],[currency]] = "USD",Movies[[#This Row],[budget (mill)]]*80,Movies[[#This Row],[budget (mill)]])</f>
        <v>14800</v>
      </c>
      <c r="P21">
        <f>IF(Movies[[#This Row],[currency]] = "INR",Movies[[#This Row],[budget (mill)]]/80,Movies[[#This Row],[budget (mill)]])</f>
        <v>185</v>
      </c>
      <c r="Q21">
        <f>IF(Movies[[#This Row],[currency]] =  "INR",Movies[[#This Row],[revenue (mill)]]/80,Movies[[#This Row],[revenue (mill)]])</f>
        <v>1006</v>
      </c>
    </row>
    <row r="22" spans="1:17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 = "billions",Movies[[#This Row],[budget]]*1000,Movies[[#This Row],[budget]])</f>
        <v>22</v>
      </c>
      <c r="M22">
        <f>IF(Movies[[#This Row],[unit]] = "billions",Movies[[#This Row],[revenue]]*1000,Movies[[#This Row],[revenue]])</f>
        <v>322.2</v>
      </c>
      <c r="N22">
        <f>IF(Movies[[#This Row],[currency]] ="USD",Movies[[#This Row],[revenue (mill)]]*80,Movies[[#This Row],[revenue (mill)]])</f>
        <v>25776</v>
      </c>
      <c r="O22">
        <f>IF(Movies[[#This Row],[currency]] = "USD",Movies[[#This Row],[budget (mill)]]*80,Movies[[#This Row],[budget (mill)]])</f>
        <v>1760</v>
      </c>
      <c r="P22">
        <f>IF(Movies[[#This Row],[currency]] = "INR",Movies[[#This Row],[budget (mill)]]/80,Movies[[#This Row],[budget (mill)]])</f>
        <v>22</v>
      </c>
      <c r="Q22">
        <f>IF(Movies[[#This Row],[currency]] =  "INR",Movies[[#This Row],[revenue (mill)]]/80,Movies[[#This Row],[revenue (mill)]])</f>
        <v>322.2</v>
      </c>
    </row>
    <row r="23" spans="1:17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 = "billions",Movies[[#This Row],[budget]]*1000,Movies[[#This Row],[budget]])</f>
        <v>63</v>
      </c>
      <c r="M23">
        <f>IF(Movies[[#This Row],[unit]] = "billions",Movies[[#This Row],[revenue]]*1000,Movies[[#This Row],[revenue]])</f>
        <v>1046</v>
      </c>
      <c r="N23">
        <f>IF(Movies[[#This Row],[currency]] ="USD",Movies[[#This Row],[revenue (mill)]]*80,Movies[[#This Row],[revenue (mill)]])</f>
        <v>83680</v>
      </c>
      <c r="O23">
        <f>IF(Movies[[#This Row],[currency]] = "USD",Movies[[#This Row],[budget (mill)]]*80,Movies[[#This Row],[budget (mill)]])</f>
        <v>5040</v>
      </c>
      <c r="P23">
        <f>IF(Movies[[#This Row],[currency]] = "INR",Movies[[#This Row],[budget (mill)]]/80,Movies[[#This Row],[budget (mill)]])</f>
        <v>63</v>
      </c>
      <c r="Q23">
        <f>IF(Movies[[#This Row],[currency]] =  "INR",Movies[[#This Row],[revenue (mill)]]/80,Movies[[#This Row],[revenue (mill)]])</f>
        <v>1046</v>
      </c>
    </row>
    <row r="24" spans="1:17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 = "billions",Movies[[#This Row],[budget]]*1000,Movies[[#This Row],[budget]])</f>
        <v>15.5</v>
      </c>
      <c r="M24">
        <f>IF(Movies[[#This Row],[unit]] = "billions",Movies[[#This Row],[revenue]]*1000,Movies[[#This Row],[revenue]])</f>
        <v>263.10000000000002</v>
      </c>
      <c r="N24">
        <f>IF(Movies[[#This Row],[currency]] ="USD",Movies[[#This Row],[revenue (mill)]]*80,Movies[[#This Row],[revenue (mill)]])</f>
        <v>21048</v>
      </c>
      <c r="O24">
        <f>IF(Movies[[#This Row],[currency]] = "USD",Movies[[#This Row],[budget (mill)]]*80,Movies[[#This Row],[budget (mill)]])</f>
        <v>1240</v>
      </c>
      <c r="P24">
        <f>IF(Movies[[#This Row],[currency]] = "INR",Movies[[#This Row],[budget (mill)]]/80,Movies[[#This Row],[budget (mill)]])</f>
        <v>15.5</v>
      </c>
      <c r="Q24">
        <f>IF(Movies[[#This Row],[currency]] =  "INR",Movies[[#This Row],[revenue (mill)]]/80,Movies[[#This Row],[revenue (mill)]])</f>
        <v>263.10000000000002</v>
      </c>
    </row>
    <row r="25" spans="1:17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 = "billions",Movies[[#This Row],[budget]]*1000,Movies[[#This Row],[budget]])</f>
        <v>400</v>
      </c>
      <c r="M25">
        <f>IF(Movies[[#This Row],[unit]] = "billions",Movies[[#This Row],[revenue]]*1000,Movies[[#This Row],[revenue]])</f>
        <v>2798</v>
      </c>
      <c r="N25">
        <f>IF(Movies[[#This Row],[currency]] ="USD",Movies[[#This Row],[revenue (mill)]]*80,Movies[[#This Row],[revenue (mill)]])</f>
        <v>223840</v>
      </c>
      <c r="O25">
        <f>IF(Movies[[#This Row],[currency]] = "USD",Movies[[#This Row],[budget (mill)]]*80,Movies[[#This Row],[budget (mill)]])</f>
        <v>32000</v>
      </c>
      <c r="P25">
        <f>IF(Movies[[#This Row],[currency]] = "INR",Movies[[#This Row],[budget (mill)]]/80,Movies[[#This Row],[budget (mill)]])</f>
        <v>400</v>
      </c>
      <c r="Q25">
        <f>IF(Movies[[#This Row],[currency]] =  "INR",Movies[[#This Row],[revenue (mill)]]/80,Movies[[#This Row],[revenue (mill)]])</f>
        <v>2798</v>
      </c>
    </row>
    <row r="26" spans="1:17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 = "billions",Movies[[#This Row],[budget]]*1000,Movies[[#This Row],[budget]])</f>
        <v>400</v>
      </c>
      <c r="M26">
        <f>IF(Movies[[#This Row],[unit]] = "billions",Movies[[#This Row],[revenue]]*1000,Movies[[#This Row],[revenue]])</f>
        <v>2048</v>
      </c>
      <c r="N26">
        <f>IF(Movies[[#This Row],[currency]] ="USD",Movies[[#This Row],[revenue (mill)]]*80,Movies[[#This Row],[revenue (mill)]])</f>
        <v>163840</v>
      </c>
      <c r="O26">
        <f>IF(Movies[[#This Row],[currency]] = "USD",Movies[[#This Row],[budget (mill)]]*80,Movies[[#This Row],[budget (mill)]])</f>
        <v>32000</v>
      </c>
      <c r="P26">
        <f>IF(Movies[[#This Row],[currency]] = "INR",Movies[[#This Row],[budget (mill)]]/80,Movies[[#This Row],[budget (mill)]])</f>
        <v>400</v>
      </c>
      <c r="Q26">
        <f>IF(Movies[[#This Row],[currency]] =  "INR",Movies[[#This Row],[revenue (mill)]]/80,Movies[[#This Row],[revenue (mill)]])</f>
        <v>2048</v>
      </c>
    </row>
    <row r="27" spans="1:17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 = "billions",Movies[[#This Row],[budget]]*1000,Movies[[#This Row],[budget]])</f>
        <v>70</v>
      </c>
      <c r="M27">
        <f>IF(Movies[[#This Row],[unit]] = "billions",Movies[[#This Row],[revenue]]*1000,Movies[[#This Row],[revenue]])</f>
        <v>100</v>
      </c>
      <c r="N27">
        <f>IF(Movies[[#This Row],[currency]] ="USD",Movies[[#This Row],[revenue (mill)]]*80,Movies[[#This Row],[revenue (mill)]])</f>
        <v>100</v>
      </c>
      <c r="O27">
        <f>IF(Movies[[#This Row],[currency]] = "USD",Movies[[#This Row],[budget (mill)]]*80,Movies[[#This Row],[budget (mill)]])</f>
        <v>70</v>
      </c>
      <c r="P27">
        <f>IF(Movies[[#This Row],[currency]] = "INR",Movies[[#This Row],[budget (mill)]]/80,Movies[[#This Row],[budget (mill)]])</f>
        <v>0.875</v>
      </c>
      <c r="Q27">
        <f>IF(Movies[[#This Row],[currency]] =  "INR",Movies[[#This Row],[revenue (mill)]]/80,Movies[[#This Row],[revenue (mill)]])</f>
        <v>1.25</v>
      </c>
    </row>
    <row r="28" spans="1:17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 = "billions",Movies[[#This Row],[budget]]*1000,Movies[[#This Row],[budget]])</f>
        <v>120</v>
      </c>
      <c r="M28">
        <f>IF(Movies[[#This Row],[unit]] = "billions",Movies[[#This Row],[revenue]]*1000,Movies[[#This Row],[revenue]])</f>
        <v>1350</v>
      </c>
      <c r="N28">
        <f>IF(Movies[[#This Row],[currency]] ="USD",Movies[[#This Row],[revenue (mill)]]*80,Movies[[#This Row],[revenue (mill)]])</f>
        <v>1350</v>
      </c>
      <c r="O28">
        <f>IF(Movies[[#This Row],[currency]] = "USD",Movies[[#This Row],[budget (mill)]]*80,Movies[[#This Row],[budget (mill)]])</f>
        <v>120</v>
      </c>
      <c r="P28">
        <f>IF(Movies[[#This Row],[currency]] = "INR",Movies[[#This Row],[budget (mill)]]/80,Movies[[#This Row],[budget (mill)]])</f>
        <v>1.5</v>
      </c>
      <c r="Q28">
        <f>IF(Movies[[#This Row],[currency]] =  "INR",Movies[[#This Row],[revenue (mill)]]/80,Movies[[#This Row],[revenue (mill)]])</f>
        <v>16.875</v>
      </c>
    </row>
    <row r="29" spans="1:17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 = "billions",Movies[[#This Row],[budget]]*1000,Movies[[#This Row],[budget]])</f>
        <v>100</v>
      </c>
      <c r="M29">
        <f>IF(Movies[[#This Row],[unit]] = "billions",Movies[[#This Row],[revenue]]*1000,Movies[[#This Row],[revenue]])</f>
        <v>410</v>
      </c>
      <c r="N29">
        <f>IF(Movies[[#This Row],[currency]] ="USD",Movies[[#This Row],[revenue (mill)]]*80,Movies[[#This Row],[revenue (mill)]])</f>
        <v>410</v>
      </c>
      <c r="O29">
        <f>IF(Movies[[#This Row],[currency]] = "USD",Movies[[#This Row],[budget (mill)]]*80,Movies[[#This Row],[budget (mill)]])</f>
        <v>100</v>
      </c>
      <c r="P29">
        <f>IF(Movies[[#This Row],[currency]] = "INR",Movies[[#This Row],[budget (mill)]]/80,Movies[[#This Row],[budget (mill)]])</f>
        <v>1.25</v>
      </c>
      <c r="Q29">
        <f>IF(Movies[[#This Row],[currency]] =  "INR",Movies[[#This Row],[revenue (mill)]]/80,Movies[[#This Row],[revenue (mill)]])</f>
        <v>5.125</v>
      </c>
    </row>
    <row r="30" spans="1:17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 = "billions",Movies[[#This Row],[budget]]*1000,Movies[[#This Row],[budget]])</f>
        <v>850</v>
      </c>
      <c r="M30">
        <f>IF(Movies[[#This Row],[unit]] = "billions",Movies[[#This Row],[revenue]]*1000,Movies[[#This Row],[revenue]])</f>
        <v>8540</v>
      </c>
      <c r="N30">
        <f>IF(Movies[[#This Row],[currency]] ="USD",Movies[[#This Row],[revenue (mill)]]*80,Movies[[#This Row],[revenue (mill)]])</f>
        <v>8540</v>
      </c>
      <c r="O30">
        <f>IF(Movies[[#This Row],[currency]] = "USD",Movies[[#This Row],[budget (mill)]]*80,Movies[[#This Row],[budget (mill)]])</f>
        <v>850</v>
      </c>
      <c r="P30">
        <f>IF(Movies[[#This Row],[currency]] = "INR",Movies[[#This Row],[budget (mill)]]/80,Movies[[#This Row],[budget (mill)]])</f>
        <v>10.625</v>
      </c>
      <c r="Q30">
        <f>IF(Movies[[#This Row],[currency]] =  "INR",Movies[[#This Row],[revenue (mill)]]/80,Movies[[#This Row],[revenue (mill)]])</f>
        <v>106.75</v>
      </c>
    </row>
    <row r="31" spans="1:17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 = "billions",Movies[[#This Row],[budget]]*1000,Movies[[#This Row],[budget]])</f>
        <v>1000</v>
      </c>
      <c r="M31">
        <f>IF(Movies[[#This Row],[unit]] = "billions",Movies[[#This Row],[revenue]]*1000,Movies[[#This Row],[revenue]])</f>
        <v>5900</v>
      </c>
      <c r="N31">
        <f>IF(Movies[[#This Row],[currency]] ="USD",Movies[[#This Row],[revenue (mill)]]*80,Movies[[#This Row],[revenue (mill)]])</f>
        <v>5900</v>
      </c>
      <c r="O31">
        <f>IF(Movies[[#This Row],[currency]] = "USD",Movies[[#This Row],[budget (mill)]]*80,Movies[[#This Row],[budget (mill)]])</f>
        <v>1000</v>
      </c>
      <c r="P31">
        <f>IF(Movies[[#This Row],[currency]] = "INR",Movies[[#This Row],[budget (mill)]]/80,Movies[[#This Row],[budget (mill)]])</f>
        <v>12.5</v>
      </c>
      <c r="Q31">
        <f>IF(Movies[[#This Row],[currency]] =  "INR",Movies[[#This Row],[revenue (mill)]]/80,Movies[[#This Row],[revenue (mill)]])</f>
        <v>73.75</v>
      </c>
    </row>
    <row r="32" spans="1:17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 = "billions",Movies[[#This Row],[budget]]*1000,Movies[[#This Row],[budget]])</f>
        <v>2000</v>
      </c>
      <c r="M32">
        <f>IF(Movies[[#This Row],[unit]] = "billions",Movies[[#This Row],[revenue]]*1000,Movies[[#This Row],[revenue]])</f>
        <v>3600</v>
      </c>
      <c r="N32">
        <f>IF(Movies[[#This Row],[currency]] ="USD",Movies[[#This Row],[revenue (mill)]]*80,Movies[[#This Row],[revenue (mill)]])</f>
        <v>3600</v>
      </c>
      <c r="O32">
        <f>IF(Movies[[#This Row],[currency]] = "USD",Movies[[#This Row],[budget (mill)]]*80,Movies[[#This Row],[budget (mill)]])</f>
        <v>2000</v>
      </c>
      <c r="P32">
        <f>IF(Movies[[#This Row],[currency]] = "INR",Movies[[#This Row],[budget (mill)]]/80,Movies[[#This Row],[budget (mill)]])</f>
        <v>25</v>
      </c>
      <c r="Q32">
        <f>IF(Movies[[#This Row],[currency]] =  "INR",Movies[[#This Row],[revenue (mill)]]/80,Movies[[#This Row],[revenue (mill)]])</f>
        <v>45</v>
      </c>
    </row>
    <row r="33" spans="1:17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 = "billions",Movies[[#This Row],[budget]]*1000,Movies[[#This Row],[budget]])</f>
        <v>5500</v>
      </c>
      <c r="M33">
        <f>IF(Movies[[#This Row],[unit]] = "billions",Movies[[#This Row],[revenue]]*1000,Movies[[#This Row],[revenue]])</f>
        <v>12000</v>
      </c>
      <c r="N33">
        <f>IF(Movies[[#This Row],[currency]] ="USD",Movies[[#This Row],[revenue (mill)]]*80,Movies[[#This Row],[revenue (mill)]])</f>
        <v>12000</v>
      </c>
      <c r="O33">
        <f>IF(Movies[[#This Row],[currency]] = "USD",Movies[[#This Row],[budget (mill)]]*80,Movies[[#This Row],[budget (mill)]])</f>
        <v>5500</v>
      </c>
      <c r="P33">
        <f>IF(Movies[[#This Row],[currency]] = "INR",Movies[[#This Row],[budget (mill)]]/80,Movies[[#This Row],[budget (mill)]])</f>
        <v>68.75</v>
      </c>
      <c r="Q33">
        <f>IF(Movies[[#This Row],[currency]] =  "INR",Movies[[#This Row],[revenue (mill)]]/80,Movies[[#This Row],[revenue (mill)]])</f>
        <v>150</v>
      </c>
    </row>
    <row r="34" spans="1:17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 = "billions",Movies[[#This Row],[budget]]*1000,Movies[[#This Row],[budget]])</f>
        <v>1800</v>
      </c>
      <c r="M34">
        <f>IF(Movies[[#This Row],[unit]] = "billions",Movies[[#This Row],[revenue]]*1000,Movies[[#This Row],[revenue]])</f>
        <v>6500</v>
      </c>
      <c r="N34">
        <f>IF(Movies[[#This Row],[currency]] ="USD",Movies[[#This Row],[revenue (mill)]]*80,Movies[[#This Row],[revenue (mill)]])</f>
        <v>6500</v>
      </c>
      <c r="O34">
        <f>IF(Movies[[#This Row],[currency]] = "USD",Movies[[#This Row],[budget (mill)]]*80,Movies[[#This Row],[budget (mill)]])</f>
        <v>1800</v>
      </c>
      <c r="P34">
        <f>IF(Movies[[#This Row],[currency]] = "INR",Movies[[#This Row],[budget (mill)]]/80,Movies[[#This Row],[budget (mill)]])</f>
        <v>22.5</v>
      </c>
      <c r="Q34">
        <f>IF(Movies[[#This Row],[currency]] =  "INR",Movies[[#This Row],[revenue (mill)]]/80,Movies[[#This Row],[revenue (mill)]])</f>
        <v>81.25</v>
      </c>
    </row>
    <row r="35" spans="1:17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 = "billions",Movies[[#This Row],[budget]]*1000,Movies[[#This Row],[budget]])</f>
        <v>250</v>
      </c>
      <c r="M35">
        <f>IF(Movies[[#This Row],[unit]] = "billions",Movies[[#This Row],[revenue]]*1000,Movies[[#This Row],[revenue]])</f>
        <v>3409</v>
      </c>
      <c r="N35">
        <f>IF(Movies[[#This Row],[currency]] ="USD",Movies[[#This Row],[revenue (mill)]]*80,Movies[[#This Row],[revenue (mill)]])</f>
        <v>3409</v>
      </c>
      <c r="O35">
        <f>IF(Movies[[#This Row],[currency]] = "USD",Movies[[#This Row],[budget (mill)]]*80,Movies[[#This Row],[budget (mill)]])</f>
        <v>250</v>
      </c>
      <c r="P35">
        <f>IF(Movies[[#This Row],[currency]] = "INR",Movies[[#This Row],[budget (mill)]]/80,Movies[[#This Row],[budget (mill)]])</f>
        <v>3.125</v>
      </c>
      <c r="Q35">
        <f>IF(Movies[[#This Row],[currency]] =  "INR",Movies[[#This Row],[revenue (mill)]]/80,Movies[[#This Row],[revenue (mill)]])</f>
        <v>42.612499999999997</v>
      </c>
    </row>
    <row r="36" spans="1:17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 = "billions",Movies[[#This Row],[budget]]*1000,Movies[[#This Row],[budget]])</f>
        <v>900</v>
      </c>
      <c r="M36">
        <f>IF(Movies[[#This Row],[unit]] = "billions",Movies[[#This Row],[revenue]]*1000,Movies[[#This Row],[revenue]])</f>
        <v>11690</v>
      </c>
      <c r="N36">
        <f>IF(Movies[[#This Row],[currency]] ="USD",Movies[[#This Row],[revenue (mill)]]*80,Movies[[#This Row],[revenue (mill)]])</f>
        <v>11690</v>
      </c>
      <c r="O36">
        <f>IF(Movies[[#This Row],[currency]] = "USD",Movies[[#This Row],[budget (mill)]]*80,Movies[[#This Row],[budget (mill)]])</f>
        <v>900</v>
      </c>
      <c r="P36">
        <f>IF(Movies[[#This Row],[currency]] = "INR",Movies[[#This Row],[budget (mill)]]/80,Movies[[#This Row],[budget (mill)]])</f>
        <v>11.25</v>
      </c>
      <c r="Q36">
        <f>IF(Movies[[#This Row],[currency]] =  "INR",Movies[[#This Row],[revenue (mill)]]/80,Movies[[#This Row],[revenue (mill)]])</f>
        <v>146.125</v>
      </c>
    </row>
    <row r="37" spans="1:17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 = "billions",Movies[[#This Row],[budget]]*1000,Movies[[#This Row],[budget]])</f>
        <v>216.7</v>
      </c>
      <c r="M37">
        <f>IF(Movies[[#This Row],[unit]] = "billions",Movies[[#This Row],[revenue]]*1000,Movies[[#This Row],[revenue]])</f>
        <v>370.6</v>
      </c>
      <c r="N37">
        <f>IF(Movies[[#This Row],[currency]] ="USD",Movies[[#This Row],[revenue (mill)]]*80,Movies[[#This Row],[revenue (mill)]])</f>
        <v>29648</v>
      </c>
      <c r="O37">
        <f>IF(Movies[[#This Row],[currency]] = "USD",Movies[[#This Row],[budget (mill)]]*80,Movies[[#This Row],[budget (mill)]])</f>
        <v>17336</v>
      </c>
      <c r="P37">
        <f>IF(Movies[[#This Row],[currency]] = "INR",Movies[[#This Row],[budget (mill)]]/80,Movies[[#This Row],[budget (mill)]])</f>
        <v>216.7</v>
      </c>
      <c r="Q37">
        <f>IF(Movies[[#This Row],[currency]] =  "INR",Movies[[#This Row],[revenue (mill)]]/80,Movies[[#This Row],[revenue (mill)]])</f>
        <v>370.6</v>
      </c>
    </row>
    <row r="38" spans="1:17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 = "billions",Movies[[#This Row],[budget]]*1000,Movies[[#This Row],[budget]])</f>
        <v>177</v>
      </c>
      <c r="M38">
        <f>IF(Movies[[#This Row],[unit]] = "billions",Movies[[#This Row],[revenue]]*1000,Movies[[#This Row],[revenue]])</f>
        <v>714.4</v>
      </c>
      <c r="N38">
        <f>IF(Movies[[#This Row],[currency]] ="USD",Movies[[#This Row],[revenue (mill)]]*80,Movies[[#This Row],[revenue (mill)]])</f>
        <v>57152</v>
      </c>
      <c r="O38">
        <f>IF(Movies[[#This Row],[currency]] = "USD",Movies[[#This Row],[budget (mill)]]*80,Movies[[#This Row],[budget (mill)]])</f>
        <v>14160</v>
      </c>
      <c r="P38">
        <f>IF(Movies[[#This Row],[currency]] = "INR",Movies[[#This Row],[budget (mill)]]/80,Movies[[#This Row],[budget (mill)]])</f>
        <v>177</v>
      </c>
      <c r="Q38">
        <f>IF(Movies[[#This Row],[currency]] =  "INR",Movies[[#This Row],[revenue (mill)]]/80,Movies[[#This Row],[revenue (mill)]])</f>
        <v>714.4</v>
      </c>
    </row>
    <row r="39" spans="1:17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 = "billions",Movies[[#This Row],[budget]]*1000,Movies[[#This Row],[budget]])</f>
        <v>1800</v>
      </c>
      <c r="M39">
        <f>IF(Movies[[#This Row],[unit]] = "billions",Movies[[#This Row],[revenue]]*1000,Movies[[#This Row],[revenue]])</f>
        <v>3100</v>
      </c>
      <c r="N39">
        <f>IF(Movies[[#This Row],[currency]] ="USD",Movies[[#This Row],[revenue (mill)]]*80,Movies[[#This Row],[revenue (mill)]])</f>
        <v>3100</v>
      </c>
      <c r="O39">
        <f>IF(Movies[[#This Row],[currency]] = "USD",Movies[[#This Row],[budget (mill)]]*80,Movies[[#This Row],[budget (mill)]])</f>
        <v>1800</v>
      </c>
      <c r="P39">
        <f>IF(Movies[[#This Row],[currency]] = "INR",Movies[[#This Row],[budget (mill)]]/80,Movies[[#This Row],[budget (mill)]])</f>
        <v>22.5</v>
      </c>
      <c r="Q39">
        <f>IF(Movies[[#This Row],[currency]] =  "INR",Movies[[#This Row],[revenue (mill)]]/80,Movies[[#This Row],[revenue (mill)]])</f>
        <v>38.75</v>
      </c>
    </row>
    <row r="40" spans="1:17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 = "billions",Movies[[#This Row],[budget]]*1000,Movies[[#This Row],[budget]])</f>
        <v>500</v>
      </c>
      <c r="M40">
        <f>IF(Movies[[#This Row],[unit]] = "billions",Movies[[#This Row],[revenue]]*1000,Movies[[#This Row],[revenue]])</f>
        <v>950</v>
      </c>
      <c r="N40">
        <f>IF(Movies[[#This Row],[currency]] ="USD",Movies[[#This Row],[revenue (mill)]]*80,Movies[[#This Row],[revenue (mill)]])</f>
        <v>950</v>
      </c>
      <c r="O40">
        <f>IF(Movies[[#This Row],[currency]] = "USD",Movies[[#This Row],[budget (mill)]]*80,Movies[[#This Row],[budget (mill)]])</f>
        <v>500</v>
      </c>
      <c r="P40">
        <f>IF(Movies[[#This Row],[currency]] = "INR",Movies[[#This Row],[budget (mill)]]/80,Movies[[#This Row],[budget (mill)]])</f>
        <v>6.25</v>
      </c>
      <c r="Q40">
        <f>IF(Movies[[#This Row],[currency]] =  "INR",Movies[[#This Row],[revenue (mill)]]/80,Movies[[#This Row],[revenue (mill)]])</f>
        <v>11.875</v>
      </c>
    </row>
    <row r="43" spans="1:17" x14ac:dyDescent="0.35">
      <c r="N43" s="3" t="s">
        <v>161</v>
      </c>
      <c r="O43" s="3" t="s">
        <v>162</v>
      </c>
      <c r="P43" s="5" t="s">
        <v>165</v>
      </c>
      <c r="Q43" s="5" t="s">
        <v>166</v>
      </c>
    </row>
    <row r="44" spans="1:17" x14ac:dyDescent="0.35">
      <c r="N44" s="4">
        <f>SUM(Movies[budget INR])</f>
        <v>264196.40000000002</v>
      </c>
      <c r="O44" s="4">
        <f>SUM(Movies[revenue INR])</f>
        <v>1567141</v>
      </c>
      <c r="P44" s="4">
        <f>SUM(Movies[revenue USD])</f>
        <v>19589.262500000001</v>
      </c>
      <c r="Q44" s="4">
        <f>SUM(Movies[movie_id])</f>
        <v>4706</v>
      </c>
    </row>
    <row r="46" spans="1:17" x14ac:dyDescent="0.35">
      <c r="K46" s="6" t="s">
        <v>167</v>
      </c>
      <c r="L46" s="7">
        <f xml:space="preserve"> COUNT(Movies[movie_id])</f>
        <v>39</v>
      </c>
    </row>
    <row r="47" spans="1:17" x14ac:dyDescent="0.35">
      <c r="K47" s="6" t="s">
        <v>168</v>
      </c>
      <c r="L47" s="7">
        <f>COUNTIF(Movies[industry],"bollywood")</f>
        <v>18</v>
      </c>
    </row>
    <row r="48" spans="1:17" x14ac:dyDescent="0.35">
      <c r="K48" s="6" t="s">
        <v>169</v>
      </c>
      <c r="L48" s="7">
        <f>SUMIF(Movies[industry],"bollywood",Movies[revenue INR])</f>
        <v>80909</v>
      </c>
    </row>
    <row r="49" spans="11:12" x14ac:dyDescent="0.35">
      <c r="K49" s="6" t="s">
        <v>170</v>
      </c>
      <c r="L49">
        <f>L48/L47</f>
        <v>4494.9444444444443</v>
      </c>
    </row>
    <row r="50" spans="11:12" x14ac:dyDescent="0.35">
      <c r="K50" s="6" t="s">
        <v>171</v>
      </c>
      <c r="L50" s="8">
        <f>L48/O44</f>
        <v>5.1628411227834639E-2</v>
      </c>
    </row>
  </sheetData>
  <conditionalFormatting sqref="A1:B1">
    <cfRule type="duplicateValues" dxfId="7" priority="5"/>
    <cfRule type="duplicateValues" dxfId="6" priority="6"/>
  </conditionalFormatting>
  <conditionalFormatting sqref="A2:B40">
    <cfRule type="duplicateValues" dxfId="5" priority="9"/>
    <cfRule type="duplicateValues" dxfId="4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B2" sqref="B2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BEA9-528F-419B-8511-D2BE62471FFD}">
  <dimension ref="A1:F8"/>
  <sheetViews>
    <sheetView workbookViewId="0">
      <selection activeCell="E7" sqref="E7"/>
    </sheetView>
  </sheetViews>
  <sheetFormatPr defaultRowHeight="14.5" x14ac:dyDescent="0.35"/>
  <cols>
    <col min="1" max="1" width="19" customWidth="1"/>
    <col min="2" max="2" width="21.36328125" customWidth="1"/>
    <col min="3" max="3" width="23" customWidth="1"/>
    <col min="4" max="4" width="18.81640625" customWidth="1"/>
    <col min="5" max="5" width="13.7265625" customWidth="1"/>
  </cols>
  <sheetData>
    <row r="1" spans="1:6" x14ac:dyDescent="0.35">
      <c r="A1" s="6" t="s">
        <v>172</v>
      </c>
      <c r="B1" s="6" t="s">
        <v>173</v>
      </c>
      <c r="C1" s="6" t="s">
        <v>180</v>
      </c>
      <c r="D1" s="6" t="s">
        <v>181</v>
      </c>
      <c r="E1" s="6" t="s">
        <v>182</v>
      </c>
      <c r="F1" s="6"/>
    </row>
    <row r="2" spans="1:6" x14ac:dyDescent="0.35">
      <c r="A2" t="s">
        <v>174</v>
      </c>
      <c r="B2" s="9">
        <f>SUMIF(Movies[studio],"marvel studios",Movies[revenue USD])</f>
        <v>9054.6</v>
      </c>
      <c r="C2" s="9">
        <v>8000</v>
      </c>
      <c r="D2" s="9">
        <f>B2-C2</f>
        <v>1054.6000000000004</v>
      </c>
      <c r="E2" s="8">
        <f>D2/B2</f>
        <v>0.11647118591655074</v>
      </c>
    </row>
    <row r="3" spans="1:6" x14ac:dyDescent="0.35">
      <c r="A3" t="s">
        <v>175</v>
      </c>
      <c r="B3" s="9">
        <f>SUMIF(Movies[studio],"marvel studios",Movies[budget USD])</f>
        <v>1988.7</v>
      </c>
      <c r="C3" s="9">
        <v>2000</v>
      </c>
      <c r="D3" s="9">
        <f>B3-C3</f>
        <v>-11.299999999999955</v>
      </c>
      <c r="E3" s="8">
        <f t="shared" ref="E3:E5" si="0">D3/B3</f>
        <v>-5.6821038869613082E-3</v>
      </c>
    </row>
    <row r="4" spans="1:6" x14ac:dyDescent="0.35">
      <c r="A4" t="s">
        <v>176</v>
      </c>
      <c r="B4" s="9">
        <f>B2-B3</f>
        <v>7065.9000000000005</v>
      </c>
      <c r="C4" s="9">
        <f>C2-C3</f>
        <v>6000</v>
      </c>
      <c r="D4" s="9">
        <f>B4-C4</f>
        <v>1065.9000000000005</v>
      </c>
      <c r="E4" s="8">
        <f t="shared" si="0"/>
        <v>0.15085127160022085</v>
      </c>
    </row>
    <row r="5" spans="1:6" x14ac:dyDescent="0.35">
      <c r="A5" t="s">
        <v>177</v>
      </c>
      <c r="B5" s="8">
        <f>B4/B3</f>
        <v>3.5530245889274403</v>
      </c>
      <c r="C5" s="8">
        <f>C4/C3</f>
        <v>3</v>
      </c>
      <c r="D5" s="11">
        <f>B5-C5</f>
        <v>0.55302458892744033</v>
      </c>
      <c r="E5" s="8">
        <f t="shared" si="0"/>
        <v>0.15564896191567959</v>
      </c>
    </row>
    <row r="6" spans="1:6" x14ac:dyDescent="0.35">
      <c r="A6" t="s">
        <v>178</v>
      </c>
      <c r="B6" s="10">
        <f>SUMIF(Movies[industry],"hollywood",Movies[revenue USD])</f>
        <v>18577.900000000001</v>
      </c>
      <c r="E6" s="8">
        <f t="shared" ref="E6:E7" si="1">D6/B6</f>
        <v>0</v>
      </c>
    </row>
    <row r="7" spans="1:6" x14ac:dyDescent="0.35">
      <c r="A7" t="s">
        <v>179</v>
      </c>
      <c r="B7" s="8">
        <f>B2/B6</f>
        <v>0.48738554949698293</v>
      </c>
      <c r="C7" s="8">
        <v>0.55000000000000004</v>
      </c>
      <c r="D7" s="11">
        <f>B7-C7</f>
        <v>-6.2614450503017116E-2</v>
      </c>
      <c r="E7" s="8">
        <f>D7/B7</f>
        <v>-0.12847005941731293</v>
      </c>
    </row>
    <row r="8" spans="1:6" x14ac:dyDescent="0.35">
      <c r="C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D77E-DC68-4CFB-8A23-21AF99F0E8E4}">
  <dimension ref="A1:B7"/>
  <sheetViews>
    <sheetView tabSelected="1" workbookViewId="0">
      <selection activeCell="B11" sqref="B11"/>
    </sheetView>
  </sheetViews>
  <sheetFormatPr defaultRowHeight="14.5" x14ac:dyDescent="0.35"/>
  <cols>
    <col min="1" max="5" width="10.26953125" customWidth="1"/>
  </cols>
  <sheetData>
    <row r="1" spans="1:2" x14ac:dyDescent="0.35">
      <c r="A1" s="16" t="s">
        <v>186</v>
      </c>
      <c r="B1" s="17" t="s">
        <v>187</v>
      </c>
    </row>
    <row r="2" spans="1:2" x14ac:dyDescent="0.35">
      <c r="A2" s="16" t="s">
        <v>183</v>
      </c>
      <c r="B2" s="17">
        <f>AVERAGE(Movies[imdb_rating])</f>
        <v>7.9473684210526319</v>
      </c>
    </row>
    <row r="3" spans="1:2" x14ac:dyDescent="0.35">
      <c r="A3" s="16" t="s">
        <v>184</v>
      </c>
      <c r="B3" s="16">
        <f>MEDIAN(Movies[imdb_rating])</f>
        <v>8.1</v>
      </c>
    </row>
    <row r="4" spans="1:2" x14ac:dyDescent="0.35">
      <c r="A4" s="16" t="s">
        <v>185</v>
      </c>
      <c r="B4" s="16">
        <f>MODE(Movies[imdb_rating])</f>
        <v>8.4</v>
      </c>
    </row>
    <row r="5" spans="1:2" x14ac:dyDescent="0.35">
      <c r="A5" s="16" t="s">
        <v>211</v>
      </c>
      <c r="B5" s="16">
        <f>COUNT(Movies[imdb_rating])</f>
        <v>38</v>
      </c>
    </row>
    <row r="6" spans="1:2" x14ac:dyDescent="0.35">
      <c r="A6" s="16" t="s">
        <v>212</v>
      </c>
      <c r="B6" s="18">
        <f>_xlfn.VAR.P(Movies[imdb_rating])</f>
        <v>1.3577562326869845</v>
      </c>
    </row>
    <row r="7" spans="1:2" x14ac:dyDescent="0.35">
      <c r="A7" s="16" t="s">
        <v>213</v>
      </c>
      <c r="B7" s="17">
        <f>_xlfn.STDEV.P(Movies[imdb_rating])</f>
        <v>1.1652279745556164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CE0-B8AA-4B24-9055-B45C533F27A1}">
  <dimension ref="A1:I16"/>
  <sheetViews>
    <sheetView workbookViewId="0">
      <selection activeCell="D17" sqref="D17"/>
    </sheetView>
  </sheetViews>
  <sheetFormatPr defaultRowHeight="14.5" x14ac:dyDescent="0.35"/>
  <cols>
    <col min="1" max="1" width="9.08984375" customWidth="1"/>
    <col min="3" max="3" width="15.08984375" customWidth="1"/>
    <col min="4" max="4" width="17.6328125" customWidth="1"/>
    <col min="8" max="8" width="13.08984375" customWidth="1"/>
    <col min="9" max="9" width="17.90625" customWidth="1"/>
  </cols>
  <sheetData>
    <row r="1" spans="1:9" x14ac:dyDescent="0.35">
      <c r="A1" s="12" t="s">
        <v>189</v>
      </c>
      <c r="B1" s="12"/>
      <c r="C1" s="12"/>
      <c r="D1" s="12"/>
      <c r="E1" s="13"/>
      <c r="F1" s="12" t="s">
        <v>188</v>
      </c>
      <c r="G1" s="12"/>
      <c r="H1" s="12"/>
      <c r="I1" s="12"/>
    </row>
    <row r="2" spans="1:9" x14ac:dyDescent="0.35">
      <c r="A2" t="s">
        <v>36</v>
      </c>
      <c r="B2" t="s">
        <v>190</v>
      </c>
      <c r="C2" t="s">
        <v>191</v>
      </c>
      <c r="D2" t="s">
        <v>209</v>
      </c>
      <c r="F2" t="s">
        <v>36</v>
      </c>
      <c r="G2" t="s">
        <v>190</v>
      </c>
      <c r="H2" t="s">
        <v>191</v>
      </c>
      <c r="I2" t="s">
        <v>209</v>
      </c>
    </row>
    <row r="3" spans="1:9" x14ac:dyDescent="0.35">
      <c r="A3" t="s">
        <v>192</v>
      </c>
      <c r="B3">
        <v>71</v>
      </c>
      <c r="C3">
        <f>B3-B12</f>
        <v>9</v>
      </c>
      <c r="D3">
        <f>C3*C3</f>
        <v>81</v>
      </c>
      <c r="F3" t="s">
        <v>200</v>
      </c>
      <c r="G3">
        <v>99</v>
      </c>
      <c r="H3">
        <f>G3-G12</f>
        <v>37</v>
      </c>
      <c r="I3">
        <f>H3*H3</f>
        <v>1369</v>
      </c>
    </row>
    <row r="4" spans="1:9" x14ac:dyDescent="0.35">
      <c r="A4" t="s">
        <v>193</v>
      </c>
      <c r="B4">
        <v>62</v>
      </c>
      <c r="C4">
        <f>B4-B12</f>
        <v>0</v>
      </c>
      <c r="D4">
        <f t="shared" ref="D4:D10" si="0">C4*C4</f>
        <v>0</v>
      </c>
      <c r="F4" t="s">
        <v>201</v>
      </c>
      <c r="G4">
        <v>14</v>
      </c>
      <c r="H4">
        <f>G4-G12</f>
        <v>-48</v>
      </c>
      <c r="I4">
        <f t="shared" ref="I4:I10" si="1">H4*H4</f>
        <v>2304</v>
      </c>
    </row>
    <row r="5" spans="1:9" x14ac:dyDescent="0.35">
      <c r="A5" t="s">
        <v>194</v>
      </c>
      <c r="B5">
        <v>66</v>
      </c>
      <c r="C5">
        <f>B5-B12</f>
        <v>4</v>
      </c>
      <c r="D5">
        <f t="shared" si="0"/>
        <v>16</v>
      </c>
      <c r="F5" t="s">
        <v>202</v>
      </c>
      <c r="G5">
        <v>75</v>
      </c>
      <c r="H5">
        <f>G5-G12</f>
        <v>13</v>
      </c>
      <c r="I5">
        <f t="shared" si="1"/>
        <v>169</v>
      </c>
    </row>
    <row r="6" spans="1:9" x14ac:dyDescent="0.35">
      <c r="A6" t="s">
        <v>195</v>
      </c>
      <c r="B6">
        <v>61</v>
      </c>
      <c r="C6">
        <f>B6-B12</f>
        <v>-1</v>
      </c>
      <c r="D6">
        <f t="shared" si="0"/>
        <v>1</v>
      </c>
      <c r="F6" t="s">
        <v>203</v>
      </c>
      <c r="G6">
        <v>84</v>
      </c>
      <c r="H6">
        <f>G6-G12</f>
        <v>22</v>
      </c>
      <c r="I6">
        <f t="shared" si="1"/>
        <v>484</v>
      </c>
    </row>
    <row r="7" spans="1:9" x14ac:dyDescent="0.35">
      <c r="A7" t="s">
        <v>196</v>
      </c>
      <c r="B7">
        <v>54</v>
      </c>
      <c r="C7">
        <f>B7-B12</f>
        <v>-8</v>
      </c>
      <c r="D7">
        <f t="shared" si="0"/>
        <v>64</v>
      </c>
      <c r="F7" t="s">
        <v>204</v>
      </c>
      <c r="G7">
        <v>44</v>
      </c>
      <c r="H7">
        <f>G7-G12</f>
        <v>-18</v>
      </c>
      <c r="I7">
        <f t="shared" si="1"/>
        <v>324</v>
      </c>
    </row>
    <row r="8" spans="1:9" x14ac:dyDescent="0.35">
      <c r="A8" t="s">
        <v>197</v>
      </c>
      <c r="B8">
        <v>67</v>
      </c>
      <c r="C8">
        <f>B8-B12</f>
        <v>5</v>
      </c>
      <c r="D8">
        <f t="shared" si="0"/>
        <v>25</v>
      </c>
      <c r="F8" t="s">
        <v>205</v>
      </c>
      <c r="G8">
        <v>54</v>
      </c>
      <c r="H8">
        <f>G8-G12</f>
        <v>-8</v>
      </c>
      <c r="I8">
        <f t="shared" si="1"/>
        <v>64</v>
      </c>
    </row>
    <row r="9" spans="1:9" x14ac:dyDescent="0.35">
      <c r="A9" t="s">
        <v>198</v>
      </c>
      <c r="B9">
        <v>55</v>
      </c>
      <c r="C9">
        <f>B9-B12</f>
        <v>-7</v>
      </c>
      <c r="D9">
        <f t="shared" si="0"/>
        <v>49</v>
      </c>
      <c r="F9" t="s">
        <v>206</v>
      </c>
      <c r="G9">
        <v>98</v>
      </c>
      <c r="H9">
        <f>G9-G12</f>
        <v>36</v>
      </c>
      <c r="I9">
        <f t="shared" si="1"/>
        <v>1296</v>
      </c>
    </row>
    <row r="10" spans="1:9" x14ac:dyDescent="0.35">
      <c r="A10" t="s">
        <v>199</v>
      </c>
      <c r="B10">
        <v>60</v>
      </c>
      <c r="C10">
        <f>B10-B12</f>
        <v>-2</v>
      </c>
      <c r="D10">
        <f t="shared" si="0"/>
        <v>4</v>
      </c>
      <c r="F10" t="s">
        <v>207</v>
      </c>
      <c r="G10">
        <v>28</v>
      </c>
      <c r="H10">
        <f>G10-G12</f>
        <v>-34</v>
      </c>
      <c r="I10">
        <f t="shared" si="1"/>
        <v>1156</v>
      </c>
    </row>
    <row r="12" spans="1:9" x14ac:dyDescent="0.35">
      <c r="A12" t="s">
        <v>208</v>
      </c>
      <c r="B12">
        <f>AVERAGE(B3:B10)</f>
        <v>62</v>
      </c>
      <c r="F12" t="s">
        <v>208</v>
      </c>
      <c r="G12">
        <f>AVERAGE(G3:G10)</f>
        <v>62</v>
      </c>
    </row>
    <row r="13" spans="1:9" x14ac:dyDescent="0.35">
      <c r="C13" t="s">
        <v>210</v>
      </c>
      <c r="D13">
        <f>SUM(D3:D10)</f>
        <v>240</v>
      </c>
      <c r="H13" t="s">
        <v>210</v>
      </c>
      <c r="I13">
        <f>SUM(I3:I10)</f>
        <v>7166</v>
      </c>
    </row>
    <row r="14" spans="1:9" x14ac:dyDescent="0.35">
      <c r="C14" t="s">
        <v>211</v>
      </c>
      <c r="D14">
        <f>COUNT(D3:D10)</f>
        <v>8</v>
      </c>
      <c r="H14" t="s">
        <v>211</v>
      </c>
      <c r="I14">
        <f>COUNT(I3:I10)</f>
        <v>8</v>
      </c>
    </row>
    <row r="15" spans="1:9" x14ac:dyDescent="0.35">
      <c r="C15" s="14" t="s">
        <v>212</v>
      </c>
      <c r="D15" s="14">
        <f>D13/D14</f>
        <v>30</v>
      </c>
      <c r="H15" s="14" t="s">
        <v>212</v>
      </c>
      <c r="I15" s="14">
        <f>I13/I14</f>
        <v>895.75</v>
      </c>
    </row>
    <row r="16" spans="1:9" x14ac:dyDescent="0.35">
      <c r="C16" s="15" t="s">
        <v>213</v>
      </c>
      <c r="D16" s="15">
        <f>SQRT(D15)</f>
        <v>5.4772255750516612</v>
      </c>
      <c r="H16" s="15" t="s">
        <v>214</v>
      </c>
      <c r="I16" s="15">
        <f>SQRT(I15)</f>
        <v>29.929082845954369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financials</vt:lpstr>
      <vt:lpstr>movies</vt:lpstr>
      <vt:lpstr>actors</vt:lpstr>
      <vt:lpstr>movie_actor</vt:lpstr>
      <vt:lpstr>languages</vt:lpstr>
      <vt:lpstr>marvel financials</vt:lpstr>
      <vt:lpstr>imdb rating 3M</vt:lpstr>
      <vt:lpstr>variance and standard devation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Rakesh Thakur</cp:lastModifiedBy>
  <dcterms:created xsi:type="dcterms:W3CDTF">2015-06-05T18:17:20Z</dcterms:created>
  <dcterms:modified xsi:type="dcterms:W3CDTF">2023-08-26T10:36:19Z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