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rzb0109\Box\DBVF and Subscales\Sizing\RAVEN\VehicleDefinition\"/>
    </mc:Choice>
  </mc:AlternateContent>
  <xr:revisionPtr revIDLastSave="0" documentId="13_ncr:1_{7227560E-40CE-427B-BC46-EFD01BE02760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heet1" sheetId="5" r:id="rId1"/>
    <sheet name="Sheet2" sheetId="6" r:id="rId2"/>
    <sheet name="LPC-04-s" sheetId="4" r:id="rId3"/>
    <sheet name="RAVEN" sheetId="7" r:id="rId4"/>
    <sheet name="Nacelle" sheetId="9" r:id="rId5"/>
    <sheet name="Airfoil Attachment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4" i="7" l="1"/>
  <c r="K83" i="7" s="1"/>
  <c r="T83" i="7"/>
  <c r="T86" i="7"/>
  <c r="E83" i="7"/>
  <c r="L83" i="7"/>
  <c r="J83" i="7"/>
  <c r="Q83" i="7" s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3" i="9"/>
  <c r="S13" i="9"/>
  <c r="S14" i="9"/>
  <c r="S15" i="9"/>
  <c r="S16" i="9"/>
  <c r="R13" i="9"/>
  <c r="R14" i="9"/>
  <c r="R15" i="9"/>
  <c r="R16" i="9"/>
  <c r="Q13" i="9"/>
  <c r="Q14" i="9"/>
  <c r="Q15" i="9"/>
  <c r="Q16" i="9"/>
  <c r="O13" i="9"/>
  <c r="O14" i="9"/>
  <c r="O15" i="9"/>
  <c r="O16" i="9"/>
  <c r="N13" i="9"/>
  <c r="N14" i="9"/>
  <c r="N15" i="9"/>
  <c r="N16" i="9"/>
  <c r="L13" i="9"/>
  <c r="L14" i="9"/>
  <c r="L15" i="9"/>
  <c r="L16" i="9"/>
  <c r="K13" i="9"/>
  <c r="K14" i="9"/>
  <c r="K15" i="9"/>
  <c r="K16" i="9"/>
  <c r="J13" i="9"/>
  <c r="J14" i="9"/>
  <c r="J15" i="9"/>
  <c r="J16" i="9"/>
  <c r="D13" i="9"/>
  <c r="D14" i="9"/>
  <c r="D15" i="9"/>
  <c r="D16" i="9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Q31" i="7"/>
  <c r="Q33" i="7"/>
  <c r="Q34" i="7"/>
  <c r="Q42" i="7"/>
  <c r="Q43" i="7"/>
  <c r="Q44" i="7"/>
  <c r="Q46" i="7"/>
  <c r="Q51" i="7"/>
  <c r="Q53" i="7"/>
  <c r="Q54" i="7"/>
  <c r="Q55" i="7"/>
  <c r="Q56" i="7"/>
  <c r="Q63" i="7"/>
  <c r="Q64" i="7"/>
  <c r="Q65" i="7"/>
  <c r="Q66" i="7"/>
  <c r="Q73" i="7"/>
  <c r="Q74" i="7"/>
  <c r="Q75" i="7"/>
  <c r="Q76" i="7"/>
  <c r="Q22" i="7"/>
  <c r="Q25" i="7"/>
  <c r="Q13" i="7"/>
  <c r="Q15" i="7"/>
  <c r="Q16" i="7"/>
  <c r="Q18" i="7"/>
  <c r="Q6" i="7"/>
  <c r="Q7" i="7"/>
  <c r="Q8" i="7"/>
  <c r="O25" i="7"/>
  <c r="O32" i="7"/>
  <c r="O33" i="7"/>
  <c r="O34" i="7"/>
  <c r="O35" i="7"/>
  <c r="O43" i="7"/>
  <c r="O44" i="7"/>
  <c r="O45" i="7"/>
  <c r="O52" i="7"/>
  <c r="O53" i="7"/>
  <c r="O54" i="7"/>
  <c r="O55" i="7"/>
  <c r="O63" i="7"/>
  <c r="O64" i="7"/>
  <c r="O65" i="7"/>
  <c r="O72" i="7"/>
  <c r="O73" i="7"/>
  <c r="O74" i="7"/>
  <c r="O75" i="7"/>
  <c r="O6" i="7"/>
  <c r="O13" i="7"/>
  <c r="O14" i="7"/>
  <c r="O23" i="7"/>
  <c r="O24" i="7"/>
  <c r="N52" i="7"/>
  <c r="N70" i="7"/>
  <c r="N72" i="7"/>
  <c r="N31" i="7"/>
  <c r="N33" i="7"/>
  <c r="N41" i="7"/>
  <c r="N43" i="7"/>
  <c r="N22" i="7"/>
  <c r="N23" i="7"/>
  <c r="L22" i="7"/>
  <c r="O22" i="7" s="1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N40" i="7" s="1"/>
  <c r="L41" i="7"/>
  <c r="L42" i="7"/>
  <c r="N42" i="7" s="1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N60" i="7" s="1"/>
  <c r="L61" i="7"/>
  <c r="L62" i="7"/>
  <c r="N62" i="7" s="1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N80" i="7" s="1"/>
  <c r="L81" i="7"/>
  <c r="L82" i="7"/>
  <c r="O82" i="7" s="1"/>
  <c r="K22" i="7"/>
  <c r="K23" i="7"/>
  <c r="K24" i="7"/>
  <c r="K25" i="7"/>
  <c r="K26" i="7"/>
  <c r="O26" i="7" s="1"/>
  <c r="K27" i="7"/>
  <c r="O27" i="7" s="1"/>
  <c r="K28" i="7"/>
  <c r="O28" i="7" s="1"/>
  <c r="K29" i="7"/>
  <c r="O29" i="7" s="1"/>
  <c r="K30" i="7"/>
  <c r="O30" i="7" s="1"/>
  <c r="K31" i="7"/>
  <c r="O31" i="7" s="1"/>
  <c r="K32" i="7"/>
  <c r="K33" i="7"/>
  <c r="K34" i="7"/>
  <c r="N34" i="7" s="1"/>
  <c r="K35" i="7"/>
  <c r="N35" i="7" s="1"/>
  <c r="K36" i="7"/>
  <c r="N36" i="7" s="1"/>
  <c r="K37" i="7"/>
  <c r="N37" i="7" s="1"/>
  <c r="K38" i="7"/>
  <c r="N38" i="7" s="1"/>
  <c r="K39" i="7"/>
  <c r="N39" i="7" s="1"/>
  <c r="K40" i="7"/>
  <c r="O40" i="7" s="1"/>
  <c r="K41" i="7"/>
  <c r="O41" i="7" s="1"/>
  <c r="K42" i="7"/>
  <c r="K43" i="7"/>
  <c r="K44" i="7"/>
  <c r="K45" i="7"/>
  <c r="K46" i="7"/>
  <c r="O46" i="7" s="1"/>
  <c r="K47" i="7"/>
  <c r="O47" i="7" s="1"/>
  <c r="K48" i="7"/>
  <c r="O48" i="7" s="1"/>
  <c r="K49" i="7"/>
  <c r="O49" i="7" s="1"/>
  <c r="K50" i="7"/>
  <c r="O50" i="7" s="1"/>
  <c r="K51" i="7"/>
  <c r="O51" i="7" s="1"/>
  <c r="K52" i="7"/>
  <c r="K53" i="7"/>
  <c r="N53" i="7" s="1"/>
  <c r="K54" i="7"/>
  <c r="N54" i="7" s="1"/>
  <c r="K55" i="7"/>
  <c r="N55" i="7" s="1"/>
  <c r="K56" i="7"/>
  <c r="N56" i="7" s="1"/>
  <c r="K57" i="7"/>
  <c r="N57" i="7" s="1"/>
  <c r="K58" i="7"/>
  <c r="N58" i="7" s="1"/>
  <c r="K59" i="7"/>
  <c r="N59" i="7" s="1"/>
  <c r="K60" i="7"/>
  <c r="O60" i="7" s="1"/>
  <c r="K61" i="7"/>
  <c r="N61" i="7" s="1"/>
  <c r="K62" i="7"/>
  <c r="K63" i="7"/>
  <c r="K64" i="7"/>
  <c r="K65" i="7"/>
  <c r="K66" i="7"/>
  <c r="O66" i="7" s="1"/>
  <c r="K67" i="7"/>
  <c r="O67" i="7" s="1"/>
  <c r="K68" i="7"/>
  <c r="O68" i="7" s="1"/>
  <c r="K69" i="7"/>
  <c r="O69" i="7" s="1"/>
  <c r="K70" i="7"/>
  <c r="O70" i="7" s="1"/>
  <c r="K71" i="7"/>
  <c r="O71" i="7" s="1"/>
  <c r="K72" i="7"/>
  <c r="K73" i="7"/>
  <c r="N73" i="7" s="1"/>
  <c r="K74" i="7"/>
  <c r="N74" i="7" s="1"/>
  <c r="K75" i="7"/>
  <c r="N75" i="7" s="1"/>
  <c r="K76" i="7"/>
  <c r="N76" i="7" s="1"/>
  <c r="K77" i="7"/>
  <c r="N77" i="7" s="1"/>
  <c r="K78" i="7"/>
  <c r="N78" i="7" s="1"/>
  <c r="K79" i="7"/>
  <c r="N79" i="7" s="1"/>
  <c r="K80" i="7"/>
  <c r="O80" i="7" s="1"/>
  <c r="K81" i="7"/>
  <c r="N81" i="7" s="1"/>
  <c r="K82" i="7"/>
  <c r="J54" i="7"/>
  <c r="J55" i="7"/>
  <c r="J56" i="7"/>
  <c r="J57" i="7"/>
  <c r="Q57" i="7" s="1"/>
  <c r="J58" i="7"/>
  <c r="Q58" i="7" s="1"/>
  <c r="J59" i="7"/>
  <c r="Q59" i="7" s="1"/>
  <c r="J60" i="7"/>
  <c r="Q60" i="7" s="1"/>
  <c r="J61" i="7"/>
  <c r="Q61" i="7" s="1"/>
  <c r="J62" i="7"/>
  <c r="Q62" i="7" s="1"/>
  <c r="J63" i="7"/>
  <c r="J64" i="7"/>
  <c r="J65" i="7"/>
  <c r="J66" i="7"/>
  <c r="J67" i="7"/>
  <c r="Q67" i="7" s="1"/>
  <c r="J68" i="7"/>
  <c r="Q68" i="7" s="1"/>
  <c r="J69" i="7"/>
  <c r="Q69" i="7" s="1"/>
  <c r="J70" i="7"/>
  <c r="Q70" i="7" s="1"/>
  <c r="J71" i="7"/>
  <c r="Q71" i="7" s="1"/>
  <c r="J72" i="7"/>
  <c r="Q72" i="7" s="1"/>
  <c r="J73" i="7"/>
  <c r="J74" i="7"/>
  <c r="J75" i="7"/>
  <c r="J76" i="7"/>
  <c r="J77" i="7"/>
  <c r="Q77" i="7" s="1"/>
  <c r="J78" i="7"/>
  <c r="Q78" i="7" s="1"/>
  <c r="J79" i="7"/>
  <c r="Q79" i="7" s="1"/>
  <c r="J80" i="7"/>
  <c r="Q80" i="7" s="1"/>
  <c r="J81" i="7"/>
  <c r="Q81" i="7" s="1"/>
  <c r="J82" i="7"/>
  <c r="Q82" i="7" s="1"/>
  <c r="D85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J28" i="7"/>
  <c r="Q28" i="7" s="1"/>
  <c r="J29" i="7"/>
  <c r="Q29" i="7" s="1"/>
  <c r="J30" i="7"/>
  <c r="Q30" i="7" s="1"/>
  <c r="J31" i="7"/>
  <c r="J32" i="7"/>
  <c r="Q32" i="7" s="1"/>
  <c r="J33" i="7"/>
  <c r="J34" i="7"/>
  <c r="J35" i="7"/>
  <c r="Q35" i="7" s="1"/>
  <c r="J36" i="7"/>
  <c r="Q36" i="7" s="1"/>
  <c r="J37" i="7"/>
  <c r="Q37" i="7" s="1"/>
  <c r="J38" i="7"/>
  <c r="Q38" i="7" s="1"/>
  <c r="J39" i="7"/>
  <c r="Q39" i="7" s="1"/>
  <c r="J40" i="7"/>
  <c r="Q40" i="7" s="1"/>
  <c r="J41" i="7"/>
  <c r="Q41" i="7" s="1"/>
  <c r="J42" i="7"/>
  <c r="J43" i="7"/>
  <c r="J44" i="7"/>
  <c r="J45" i="7"/>
  <c r="Q45" i="7" s="1"/>
  <c r="J46" i="7"/>
  <c r="J47" i="7"/>
  <c r="Q47" i="7" s="1"/>
  <c r="J48" i="7"/>
  <c r="Q48" i="7" s="1"/>
  <c r="J49" i="7"/>
  <c r="Q49" i="7" s="1"/>
  <c r="J50" i="7"/>
  <c r="Q50" i="7" s="1"/>
  <c r="J51" i="7"/>
  <c r="J52" i="7"/>
  <c r="Q52" i="7" s="1"/>
  <c r="J53" i="7"/>
  <c r="J22" i="7"/>
  <c r="J23" i="7"/>
  <c r="Q23" i="7" s="1"/>
  <c r="J24" i="7"/>
  <c r="Q24" i="7" s="1"/>
  <c r="J25" i="7"/>
  <c r="J26" i="7"/>
  <c r="Q26" i="7" s="1"/>
  <c r="J27" i="7"/>
  <c r="Q27" i="7" s="1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Q29" i="9"/>
  <c r="Q30" i="9"/>
  <c r="Q31" i="9"/>
  <c r="Q32" i="9"/>
  <c r="Q33" i="9"/>
  <c r="Q34" i="9"/>
  <c r="Q35" i="9"/>
  <c r="Q36" i="9"/>
  <c r="Q37" i="9"/>
  <c r="Q28" i="9"/>
  <c r="S31" i="9"/>
  <c r="S33" i="9"/>
  <c r="R29" i="9"/>
  <c r="S29" i="9" s="1"/>
  <c r="R30" i="9"/>
  <c r="S30" i="9" s="1"/>
  <c r="R31" i="9"/>
  <c r="R32" i="9"/>
  <c r="S32" i="9" s="1"/>
  <c r="R33" i="9"/>
  <c r="R34" i="9"/>
  <c r="S34" i="9" s="1"/>
  <c r="R35" i="9"/>
  <c r="S35" i="9" s="1"/>
  <c r="R36" i="9"/>
  <c r="S36" i="9" s="1"/>
  <c r="R37" i="9"/>
  <c r="S37" i="9" s="1"/>
  <c r="R28" i="9"/>
  <c r="S28" i="9" s="1"/>
  <c r="L8" i="7"/>
  <c r="L9" i="7"/>
  <c r="L14" i="7"/>
  <c r="L16" i="7"/>
  <c r="O16" i="7" s="1"/>
  <c r="L3" i="7"/>
  <c r="L18" i="7"/>
  <c r="L19" i="7"/>
  <c r="L20" i="7"/>
  <c r="L21" i="7"/>
  <c r="K4" i="7"/>
  <c r="K5" i="7"/>
  <c r="K6" i="7"/>
  <c r="K7" i="7"/>
  <c r="O7" i="7" s="1"/>
  <c r="K8" i="7"/>
  <c r="O8" i="7" s="1"/>
  <c r="K9" i="7"/>
  <c r="O9" i="7" s="1"/>
  <c r="K10" i="7"/>
  <c r="O10" i="7" s="1"/>
  <c r="K11" i="7"/>
  <c r="K12" i="7"/>
  <c r="O12" i="7" s="1"/>
  <c r="K13" i="7"/>
  <c r="K14" i="7"/>
  <c r="K15" i="7"/>
  <c r="O15" i="7" s="1"/>
  <c r="K16" i="7"/>
  <c r="K17" i="7"/>
  <c r="K18" i="7"/>
  <c r="O18" i="7" s="1"/>
  <c r="K19" i="7"/>
  <c r="O19" i="7" s="1"/>
  <c r="K20" i="7"/>
  <c r="O20" i="7" s="1"/>
  <c r="K21" i="7"/>
  <c r="O21" i="7" s="1"/>
  <c r="J4" i="7"/>
  <c r="Q4" i="7" s="1"/>
  <c r="J5" i="7"/>
  <c r="Q5" i="7" s="1"/>
  <c r="J6" i="7"/>
  <c r="J7" i="7"/>
  <c r="J8" i="7"/>
  <c r="J9" i="7"/>
  <c r="Q9" i="7" s="1"/>
  <c r="J10" i="7"/>
  <c r="Q10" i="7" s="1"/>
  <c r="J11" i="7"/>
  <c r="Q11" i="7" s="1"/>
  <c r="J12" i="7"/>
  <c r="Q12" i="7" s="1"/>
  <c r="J13" i="7"/>
  <c r="J14" i="7"/>
  <c r="Q14" i="7" s="1"/>
  <c r="J15" i="7"/>
  <c r="J16" i="7"/>
  <c r="J17" i="7"/>
  <c r="Q17" i="7" s="1"/>
  <c r="J18" i="7"/>
  <c r="J19" i="7"/>
  <c r="Q19" i="7" s="1"/>
  <c r="J20" i="7"/>
  <c r="Q20" i="7" s="1"/>
  <c r="J21" i="7"/>
  <c r="Q21" i="7" s="1"/>
  <c r="G85" i="7"/>
  <c r="D4" i="9"/>
  <c r="L4" i="9" s="1"/>
  <c r="D5" i="9"/>
  <c r="D6" i="9"/>
  <c r="L6" i="9" s="1"/>
  <c r="D7" i="9"/>
  <c r="D8" i="9"/>
  <c r="L8" i="9" s="1"/>
  <c r="D9" i="9"/>
  <c r="L9" i="9" s="1"/>
  <c r="D10" i="9"/>
  <c r="L10" i="9" s="1"/>
  <c r="D11" i="9"/>
  <c r="L11" i="9" s="1"/>
  <c r="D12" i="9"/>
  <c r="L12" i="9" s="1"/>
  <c r="D3" i="9"/>
  <c r="L3" i="9" s="1"/>
  <c r="G21" i="9"/>
  <c r="T12" i="9" s="1"/>
  <c r="K12" i="9"/>
  <c r="J12" i="9"/>
  <c r="Q12" i="9" s="1"/>
  <c r="K11" i="9"/>
  <c r="J11" i="9"/>
  <c r="Q11" i="9" s="1"/>
  <c r="K10" i="9"/>
  <c r="J10" i="9"/>
  <c r="Q10" i="9" s="1"/>
  <c r="AE9" i="9"/>
  <c r="AB9" i="9"/>
  <c r="AA9" i="9"/>
  <c r="K9" i="9"/>
  <c r="J9" i="9"/>
  <c r="Q9" i="9" s="1"/>
  <c r="AE8" i="9"/>
  <c r="AB8" i="9"/>
  <c r="AA8" i="9"/>
  <c r="K8" i="9"/>
  <c r="J8" i="9"/>
  <c r="Q8" i="9" s="1"/>
  <c r="AE7" i="9"/>
  <c r="AB7" i="9"/>
  <c r="AA7" i="9"/>
  <c r="L7" i="9"/>
  <c r="K7" i="9"/>
  <c r="J7" i="9"/>
  <c r="Q7" i="9" s="1"/>
  <c r="AE6" i="9"/>
  <c r="AB6" i="9"/>
  <c r="AA6" i="9"/>
  <c r="K6" i="9"/>
  <c r="J6" i="9"/>
  <c r="Q6" i="9" s="1"/>
  <c r="L5" i="9"/>
  <c r="K5" i="9"/>
  <c r="J5" i="9"/>
  <c r="Q5" i="9" s="1"/>
  <c r="K4" i="9"/>
  <c r="J4" i="9"/>
  <c r="Q4" i="9" s="1"/>
  <c r="K3" i="9"/>
  <c r="J3" i="9"/>
  <c r="Q3" i="9" s="1"/>
  <c r="L5" i="7"/>
  <c r="O5" i="7" s="1"/>
  <c r="L6" i="7"/>
  <c r="L7" i="7"/>
  <c r="L10" i="7"/>
  <c r="L11" i="7"/>
  <c r="O11" i="7" s="1"/>
  <c r="L12" i="7"/>
  <c r="L13" i="7"/>
  <c r="L15" i="7"/>
  <c r="B11" i="6"/>
  <c r="B13" i="6" s="1"/>
  <c r="D19" i="8"/>
  <c r="R3" i="8"/>
  <c r="K3" i="8"/>
  <c r="E3" i="8"/>
  <c r="G16" i="8"/>
  <c r="T6" i="8" s="1"/>
  <c r="L14" i="8"/>
  <c r="K14" i="8"/>
  <c r="J14" i="8"/>
  <c r="Q14" i="8" s="1"/>
  <c r="E14" i="8"/>
  <c r="L13" i="8"/>
  <c r="K13" i="8"/>
  <c r="J13" i="8"/>
  <c r="Q13" i="8" s="1"/>
  <c r="E13" i="8"/>
  <c r="L12" i="8"/>
  <c r="K12" i="8"/>
  <c r="J12" i="8"/>
  <c r="Q12" i="8" s="1"/>
  <c r="E12" i="8"/>
  <c r="L11" i="8"/>
  <c r="K11" i="8"/>
  <c r="J11" i="8"/>
  <c r="Q11" i="8" s="1"/>
  <c r="E11" i="8"/>
  <c r="L10" i="8"/>
  <c r="K10" i="8"/>
  <c r="J10" i="8"/>
  <c r="Q10" i="8" s="1"/>
  <c r="E10" i="8"/>
  <c r="AE9" i="8"/>
  <c r="AB9" i="8"/>
  <c r="AA9" i="8"/>
  <c r="L9" i="8"/>
  <c r="K9" i="8"/>
  <c r="J9" i="8"/>
  <c r="Q9" i="8" s="1"/>
  <c r="E9" i="8"/>
  <c r="AE8" i="8"/>
  <c r="AB8" i="8"/>
  <c r="AA8" i="8"/>
  <c r="L8" i="8"/>
  <c r="K8" i="8"/>
  <c r="J8" i="8"/>
  <c r="Q8" i="8" s="1"/>
  <c r="E8" i="8"/>
  <c r="AE7" i="8"/>
  <c r="AB7" i="8"/>
  <c r="AA7" i="8"/>
  <c r="L7" i="8"/>
  <c r="K7" i="8"/>
  <c r="J7" i="8"/>
  <c r="Q7" i="8" s="1"/>
  <c r="E7" i="8"/>
  <c r="AE6" i="8"/>
  <c r="AB6" i="8"/>
  <c r="AA6" i="8"/>
  <c r="L6" i="8"/>
  <c r="K6" i="8"/>
  <c r="J6" i="8"/>
  <c r="Q6" i="8" s="1"/>
  <c r="E6" i="8"/>
  <c r="L5" i="8"/>
  <c r="K5" i="8"/>
  <c r="J5" i="8"/>
  <c r="Q5" i="8" s="1"/>
  <c r="E5" i="8"/>
  <c r="L4" i="8"/>
  <c r="K4" i="8"/>
  <c r="J4" i="8"/>
  <c r="Q4" i="8" s="1"/>
  <c r="E4" i="8"/>
  <c r="L3" i="8"/>
  <c r="J3" i="8"/>
  <c r="Q3" i="8" s="1"/>
  <c r="AE9" i="7"/>
  <c r="AB9" i="7"/>
  <c r="AA9" i="7"/>
  <c r="AE8" i="7"/>
  <c r="AB8" i="7"/>
  <c r="AA8" i="7"/>
  <c r="AE7" i="7"/>
  <c r="AB7" i="7"/>
  <c r="AA7" i="7"/>
  <c r="AE6" i="7"/>
  <c r="AB6" i="7"/>
  <c r="AA6" i="7"/>
  <c r="K3" i="7"/>
  <c r="J3" i="7"/>
  <c r="Q3" i="7" s="1"/>
  <c r="M12" i="6"/>
  <c r="M11" i="6"/>
  <c r="B9" i="6"/>
  <c r="L6" i="6"/>
  <c r="M4" i="6"/>
  <c r="M5" i="6" s="1"/>
  <c r="D4" i="6"/>
  <c r="D21" i="6"/>
  <c r="B23" i="6"/>
  <c r="B6" i="6"/>
  <c r="B7" i="6" s="1"/>
  <c r="B5" i="6"/>
  <c r="D5" i="6" s="1"/>
  <c r="B3" i="6"/>
  <c r="D3" i="6" s="1"/>
  <c r="D2" i="6"/>
  <c r="G24" i="4"/>
  <c r="T3" i="4"/>
  <c r="AE7" i="4"/>
  <c r="AE8" i="4"/>
  <c r="AE9" i="4"/>
  <c r="AE6" i="4"/>
  <c r="AB8" i="4"/>
  <c r="AB9" i="4"/>
  <c r="AA8" i="4"/>
  <c r="AA9" i="4"/>
  <c r="AB7" i="4"/>
  <c r="AA7" i="4"/>
  <c r="AB6" i="4"/>
  <c r="AA6" i="4"/>
  <c r="J3" i="4"/>
  <c r="Q3" i="4" s="1"/>
  <c r="K3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J4" i="4"/>
  <c r="Q4" i="4" s="1"/>
  <c r="J5" i="4"/>
  <c r="Q5" i="4" s="1"/>
  <c r="J6" i="4"/>
  <c r="Q6" i="4" s="1"/>
  <c r="J7" i="4"/>
  <c r="Q7" i="4" s="1"/>
  <c r="J8" i="4"/>
  <c r="Q8" i="4" s="1"/>
  <c r="J9" i="4"/>
  <c r="Q9" i="4" s="1"/>
  <c r="J10" i="4"/>
  <c r="Q10" i="4" s="1"/>
  <c r="J11" i="4"/>
  <c r="Q11" i="4" s="1"/>
  <c r="J12" i="4"/>
  <c r="Q12" i="4" s="1"/>
  <c r="J13" i="4"/>
  <c r="Q13" i="4" s="1"/>
  <c r="J14" i="4"/>
  <c r="Q14" i="4" s="1"/>
  <c r="J15" i="4"/>
  <c r="Q15" i="4" s="1"/>
  <c r="J16" i="4"/>
  <c r="Q16" i="4" s="1"/>
  <c r="J17" i="4"/>
  <c r="Q17" i="4" s="1"/>
  <c r="J18" i="4"/>
  <c r="Q18" i="4" s="1"/>
  <c r="E8" i="4"/>
  <c r="E4" i="4"/>
  <c r="E5" i="4"/>
  <c r="E6" i="4"/>
  <c r="E7" i="4"/>
  <c r="E9" i="4"/>
  <c r="D24" i="4" s="1"/>
  <c r="E10" i="4"/>
  <c r="E11" i="4"/>
  <c r="E12" i="4"/>
  <c r="E13" i="4"/>
  <c r="E14" i="4"/>
  <c r="E15" i="4"/>
  <c r="E16" i="4"/>
  <c r="E17" i="4"/>
  <c r="E18" i="4"/>
  <c r="E3" i="4"/>
  <c r="S59" i="7" l="1"/>
  <c r="S72" i="7"/>
  <c r="S32" i="7"/>
  <c r="S58" i="7"/>
  <c r="R24" i="7"/>
  <c r="S65" i="7"/>
  <c r="S25" i="7"/>
  <c r="S39" i="7"/>
  <c r="N32" i="7"/>
  <c r="N71" i="7"/>
  <c r="N51" i="7"/>
  <c r="R61" i="7"/>
  <c r="R41" i="7"/>
  <c r="S82" i="7"/>
  <c r="S62" i="7"/>
  <c r="S42" i="7"/>
  <c r="N29" i="7"/>
  <c r="N69" i="7"/>
  <c r="O42" i="7"/>
  <c r="O81" i="7"/>
  <c r="N48" i="7"/>
  <c r="N28" i="7"/>
  <c r="N67" i="7"/>
  <c r="N50" i="7"/>
  <c r="R58" i="7"/>
  <c r="N47" i="7"/>
  <c r="N27" i="7"/>
  <c r="N66" i="7"/>
  <c r="O79" i="7"/>
  <c r="O59" i="7"/>
  <c r="O39" i="7"/>
  <c r="N68" i="7"/>
  <c r="N46" i="7"/>
  <c r="N26" i="7"/>
  <c r="N65" i="7"/>
  <c r="O78" i="7"/>
  <c r="O58" i="7"/>
  <c r="O38" i="7"/>
  <c r="R35" i="7"/>
  <c r="O62" i="7"/>
  <c r="R79" i="7"/>
  <c r="S40" i="7"/>
  <c r="O61" i="7"/>
  <c r="N45" i="7"/>
  <c r="N25" i="7"/>
  <c r="N64" i="7"/>
  <c r="O77" i="7"/>
  <c r="O57" i="7"/>
  <c r="O37" i="7"/>
  <c r="N30" i="7"/>
  <c r="N49" i="7"/>
  <c r="N44" i="7"/>
  <c r="N24" i="7"/>
  <c r="N63" i="7"/>
  <c r="O76" i="7"/>
  <c r="O56" i="7"/>
  <c r="O36" i="7"/>
  <c r="R73" i="7"/>
  <c r="N82" i="7"/>
  <c r="O83" i="7"/>
  <c r="N83" i="7"/>
  <c r="S83" i="7"/>
  <c r="T16" i="9"/>
  <c r="T15" i="9"/>
  <c r="T14" i="9"/>
  <c r="T13" i="9"/>
  <c r="N6" i="9"/>
  <c r="E3" i="7"/>
  <c r="L17" i="7"/>
  <c r="N17" i="7" s="1"/>
  <c r="N13" i="7"/>
  <c r="L4" i="7"/>
  <c r="O4" i="7" s="1"/>
  <c r="N18" i="7"/>
  <c r="N6" i="7"/>
  <c r="N15" i="7"/>
  <c r="N8" i="7"/>
  <c r="N19" i="7"/>
  <c r="N14" i="7"/>
  <c r="N9" i="7"/>
  <c r="N16" i="7"/>
  <c r="D88" i="7"/>
  <c r="S74" i="7" s="1"/>
  <c r="N5" i="7"/>
  <c r="N7" i="7"/>
  <c r="N21" i="7"/>
  <c r="N20" i="7"/>
  <c r="N12" i="7"/>
  <c r="N11" i="7"/>
  <c r="N10" i="7"/>
  <c r="N9" i="9"/>
  <c r="O7" i="9"/>
  <c r="O11" i="9"/>
  <c r="T3" i="9"/>
  <c r="T5" i="9"/>
  <c r="AE10" i="9"/>
  <c r="N5" i="9"/>
  <c r="O10" i="9"/>
  <c r="O12" i="9"/>
  <c r="D24" i="9" s="1"/>
  <c r="N4" i="9"/>
  <c r="O8" i="9"/>
  <c r="O4" i="9"/>
  <c r="T11" i="9"/>
  <c r="O6" i="9"/>
  <c r="N8" i="9"/>
  <c r="O9" i="9"/>
  <c r="N10" i="9"/>
  <c r="T6" i="9"/>
  <c r="T7" i="9"/>
  <c r="T8" i="9"/>
  <c r="T9" i="9"/>
  <c r="T10" i="9"/>
  <c r="O3" i="9"/>
  <c r="O5" i="9"/>
  <c r="N3" i="9"/>
  <c r="T4" i="9"/>
  <c r="N7" i="9"/>
  <c r="N12" i="9"/>
  <c r="D21" i="9"/>
  <c r="N11" i="9"/>
  <c r="T17" i="7"/>
  <c r="AE10" i="7"/>
  <c r="N3" i="7"/>
  <c r="D11" i="6"/>
  <c r="N8" i="8"/>
  <c r="O12" i="8"/>
  <c r="O10" i="8"/>
  <c r="O7" i="8"/>
  <c r="O3" i="8"/>
  <c r="D16" i="8"/>
  <c r="O8" i="8"/>
  <c r="N3" i="8"/>
  <c r="O13" i="8"/>
  <c r="O4" i="8"/>
  <c r="T5" i="8"/>
  <c r="N13" i="8"/>
  <c r="N6" i="8"/>
  <c r="N10" i="8"/>
  <c r="N14" i="8"/>
  <c r="AE10" i="8"/>
  <c r="N4" i="8"/>
  <c r="O14" i="8"/>
  <c r="T8" i="8"/>
  <c r="N11" i="8"/>
  <c r="T4" i="8"/>
  <c r="O6" i="8"/>
  <c r="N7" i="8"/>
  <c r="T12" i="8"/>
  <c r="O11" i="8"/>
  <c r="R5" i="8" s="1"/>
  <c r="T7" i="8"/>
  <c r="T14" i="8"/>
  <c r="T9" i="8"/>
  <c r="T11" i="8"/>
  <c r="N5" i="8"/>
  <c r="T3" i="8"/>
  <c r="O5" i="8"/>
  <c r="N9" i="8"/>
  <c r="O9" i="8"/>
  <c r="T13" i="8"/>
  <c r="T10" i="8"/>
  <c r="N12" i="8"/>
  <c r="O3" i="7"/>
  <c r="B14" i="6"/>
  <c r="B12" i="6"/>
  <c r="D12" i="6" s="1"/>
  <c r="D9" i="6"/>
  <c r="B10" i="6"/>
  <c r="D10" i="6" s="1"/>
  <c r="AE10" i="4"/>
  <c r="N3" i="4"/>
  <c r="O3" i="4"/>
  <c r="T15" i="4"/>
  <c r="O11" i="4"/>
  <c r="D27" i="4" s="1"/>
  <c r="S4" i="4" s="1"/>
  <c r="T16" i="4"/>
  <c r="T17" i="4"/>
  <c r="O8" i="4"/>
  <c r="T18" i="4"/>
  <c r="T9" i="4"/>
  <c r="T5" i="4"/>
  <c r="T7" i="4"/>
  <c r="T10" i="4"/>
  <c r="T11" i="4"/>
  <c r="T4" i="4"/>
  <c r="T6" i="4"/>
  <c r="T8" i="4"/>
  <c r="T12" i="4"/>
  <c r="T13" i="4"/>
  <c r="T14" i="4"/>
  <c r="N12" i="4"/>
  <c r="O7" i="4"/>
  <c r="O13" i="4"/>
  <c r="O4" i="4"/>
  <c r="N18" i="4"/>
  <c r="N5" i="4"/>
  <c r="O18" i="4"/>
  <c r="O5" i="4"/>
  <c r="O15" i="4"/>
  <c r="O14" i="4"/>
  <c r="O10" i="4"/>
  <c r="O9" i="4"/>
  <c r="O12" i="4"/>
  <c r="O6" i="4"/>
  <c r="N15" i="4"/>
  <c r="N13" i="4"/>
  <c r="N11" i="4"/>
  <c r="O17" i="4"/>
  <c r="N14" i="4"/>
  <c r="N10" i="4"/>
  <c r="O16" i="4"/>
  <c r="N9" i="4"/>
  <c r="N8" i="4"/>
  <c r="N7" i="4"/>
  <c r="N6" i="4"/>
  <c r="N4" i="4"/>
  <c r="N17" i="4"/>
  <c r="N16" i="4"/>
  <c r="S45" i="7" l="1"/>
  <c r="S52" i="7"/>
  <c r="R64" i="7"/>
  <c r="S34" i="7"/>
  <c r="R44" i="7"/>
  <c r="V44" i="7" s="1"/>
  <c r="R46" i="7"/>
  <c r="R37" i="7"/>
  <c r="S29" i="7"/>
  <c r="S54" i="7"/>
  <c r="S60" i="7"/>
  <c r="R66" i="7"/>
  <c r="S80" i="7"/>
  <c r="R57" i="7"/>
  <c r="V57" i="7" s="1"/>
  <c r="S26" i="7"/>
  <c r="R70" i="7"/>
  <c r="V70" i="7" s="1"/>
  <c r="S51" i="7"/>
  <c r="S31" i="7"/>
  <c r="R30" i="7"/>
  <c r="S28" i="7"/>
  <c r="S48" i="7"/>
  <c r="S68" i="7"/>
  <c r="R27" i="7"/>
  <c r="R47" i="7"/>
  <c r="V47" i="7" s="1"/>
  <c r="R67" i="7"/>
  <c r="R50" i="7"/>
  <c r="S71" i="7"/>
  <c r="S61" i="7"/>
  <c r="V61" i="7" s="1"/>
  <c r="S33" i="7"/>
  <c r="S53" i="7"/>
  <c r="S73" i="7"/>
  <c r="V73" i="7" s="1"/>
  <c r="R32" i="7"/>
  <c r="V32" i="7" s="1"/>
  <c r="R52" i="7"/>
  <c r="V52" i="7" s="1"/>
  <c r="R72" i="7"/>
  <c r="V72" i="7" s="1"/>
  <c r="R80" i="7"/>
  <c r="S41" i="7"/>
  <c r="V41" i="7" s="1"/>
  <c r="R60" i="7"/>
  <c r="V60" i="7" s="1"/>
  <c r="R40" i="7"/>
  <c r="V40" i="7" s="1"/>
  <c r="S81" i="7"/>
  <c r="S23" i="7"/>
  <c r="S43" i="7"/>
  <c r="S63" i="7"/>
  <c r="R22" i="7"/>
  <c r="R42" i="7"/>
  <c r="V42" i="7" s="1"/>
  <c r="R62" i="7"/>
  <c r="V62" i="7" s="1"/>
  <c r="R82" i="7"/>
  <c r="V82" i="7" s="1"/>
  <c r="R81" i="7"/>
  <c r="V81" i="7" s="1"/>
  <c r="R26" i="7"/>
  <c r="R29" i="7"/>
  <c r="V29" i="7" s="1"/>
  <c r="R77" i="7"/>
  <c r="R83" i="7"/>
  <c r="V83" i="7" s="1"/>
  <c r="S46" i="7"/>
  <c r="R33" i="7"/>
  <c r="V33" i="7" s="1"/>
  <c r="S77" i="7"/>
  <c r="R34" i="7"/>
  <c r="V34" i="7" s="1"/>
  <c r="S67" i="7"/>
  <c r="S66" i="7"/>
  <c r="S57" i="7"/>
  <c r="R75" i="7"/>
  <c r="R28" i="7"/>
  <c r="V28" i="7" s="1"/>
  <c r="R48" i="7"/>
  <c r="V48" i="7" s="1"/>
  <c r="R54" i="7"/>
  <c r="V54" i="7" s="1"/>
  <c r="S24" i="7"/>
  <c r="V24" i="7" s="1"/>
  <c r="R25" i="7"/>
  <c r="V25" i="7" s="1"/>
  <c r="S38" i="7"/>
  <c r="R55" i="7"/>
  <c r="R68" i="7"/>
  <c r="V68" i="7" s="1"/>
  <c r="R74" i="7"/>
  <c r="V74" i="7" s="1"/>
  <c r="S44" i="7"/>
  <c r="R45" i="7"/>
  <c r="V45" i="7" s="1"/>
  <c r="S35" i="7"/>
  <c r="V35" i="7" s="1"/>
  <c r="R49" i="7"/>
  <c r="V49" i="7" s="1"/>
  <c r="S55" i="7"/>
  <c r="R39" i="7"/>
  <c r="V39" i="7" s="1"/>
  <c r="S75" i="7"/>
  <c r="R59" i="7"/>
  <c r="V59" i="7" s="1"/>
  <c r="R51" i="7"/>
  <c r="R56" i="7"/>
  <c r="R63" i="7"/>
  <c r="S79" i="7"/>
  <c r="V79" i="7" s="1"/>
  <c r="S78" i="7"/>
  <c r="S64" i="7"/>
  <c r="S47" i="7"/>
  <c r="R31" i="7"/>
  <c r="V31" i="7" s="1"/>
  <c r="R43" i="7"/>
  <c r="V43" i="7" s="1"/>
  <c r="R71" i="7"/>
  <c r="V71" i="7" s="1"/>
  <c r="R76" i="7"/>
  <c r="S27" i="7"/>
  <c r="S30" i="7"/>
  <c r="S36" i="7"/>
  <c r="V58" i="7"/>
  <c r="R38" i="7"/>
  <c r="V38" i="7" s="1"/>
  <c r="S49" i="7"/>
  <c r="S69" i="7"/>
  <c r="S50" i="7"/>
  <c r="S56" i="7"/>
  <c r="R65" i="7"/>
  <c r="V65" i="7" s="1"/>
  <c r="R69" i="7"/>
  <c r="R23" i="7"/>
  <c r="V23" i="7" s="1"/>
  <c r="R36" i="7"/>
  <c r="S37" i="7"/>
  <c r="R53" i="7"/>
  <c r="V53" i="7" s="1"/>
  <c r="R78" i="7"/>
  <c r="V78" i="7" s="1"/>
  <c r="S22" i="7"/>
  <c r="O17" i="7"/>
  <c r="S70" i="7"/>
  <c r="S76" i="7"/>
  <c r="N21" i="9"/>
  <c r="N4" i="7"/>
  <c r="N84" i="7" s="1"/>
  <c r="S17" i="7"/>
  <c r="R17" i="7"/>
  <c r="V17" i="7" s="1"/>
  <c r="T11" i="7"/>
  <c r="T21" i="7"/>
  <c r="S6" i="9"/>
  <c r="R7" i="9"/>
  <c r="S7" i="9"/>
  <c r="R21" i="7"/>
  <c r="S21" i="7"/>
  <c r="R8" i="9"/>
  <c r="S12" i="9"/>
  <c r="R11" i="9"/>
  <c r="S4" i="9"/>
  <c r="R12" i="9"/>
  <c r="R6" i="9"/>
  <c r="R4" i="9"/>
  <c r="S8" i="9"/>
  <c r="S10" i="9"/>
  <c r="R3" i="9"/>
  <c r="R9" i="9"/>
  <c r="R10" i="9"/>
  <c r="S5" i="9"/>
  <c r="S3" i="9"/>
  <c r="R5" i="9"/>
  <c r="S11" i="9"/>
  <c r="S9" i="9"/>
  <c r="T7" i="7"/>
  <c r="T12" i="7"/>
  <c r="T4" i="7"/>
  <c r="T6" i="7"/>
  <c r="T8" i="7"/>
  <c r="T13" i="7"/>
  <c r="T15" i="7"/>
  <c r="T9" i="7"/>
  <c r="T3" i="7"/>
  <c r="T5" i="7"/>
  <c r="T10" i="7"/>
  <c r="T14" i="7"/>
  <c r="T16" i="7"/>
  <c r="T18" i="7"/>
  <c r="T19" i="7"/>
  <c r="T20" i="7"/>
  <c r="S14" i="7"/>
  <c r="S15" i="7"/>
  <c r="S18" i="7"/>
  <c r="S8" i="7"/>
  <c r="S16" i="7"/>
  <c r="S4" i="7"/>
  <c r="S9" i="7"/>
  <c r="S10" i="7"/>
  <c r="S6" i="7"/>
  <c r="S7" i="7"/>
  <c r="S11" i="7"/>
  <c r="S12" i="7"/>
  <c r="S13" i="7"/>
  <c r="S19" i="7"/>
  <c r="S20" i="7"/>
  <c r="S5" i="7"/>
  <c r="R19" i="7"/>
  <c r="V19" i="7" s="1"/>
  <c r="R11" i="7"/>
  <c r="V11" i="7" s="1"/>
  <c r="R3" i="7"/>
  <c r="V3" i="7" s="1"/>
  <c r="R7" i="8"/>
  <c r="R14" i="8"/>
  <c r="S4" i="8"/>
  <c r="S10" i="8"/>
  <c r="R11" i="8"/>
  <c r="S14" i="8"/>
  <c r="N16" i="8"/>
  <c r="S13" i="8"/>
  <c r="R10" i="8"/>
  <c r="R13" i="8"/>
  <c r="S3" i="8"/>
  <c r="S6" i="8"/>
  <c r="S11" i="8"/>
  <c r="R6" i="8"/>
  <c r="S9" i="8"/>
  <c r="S12" i="8"/>
  <c r="R8" i="8"/>
  <c r="S8" i="8"/>
  <c r="R4" i="8"/>
  <c r="R12" i="8"/>
  <c r="S7" i="8"/>
  <c r="S5" i="8"/>
  <c r="R9" i="8"/>
  <c r="R15" i="7"/>
  <c r="V15" i="7" s="1"/>
  <c r="R18" i="7"/>
  <c r="R7" i="7"/>
  <c r="R20" i="7"/>
  <c r="R10" i="7"/>
  <c r="R14" i="7"/>
  <c r="S3" i="7"/>
  <c r="R16" i="7"/>
  <c r="V16" i="7" s="1"/>
  <c r="R9" i="7"/>
  <c r="V9" i="7" s="1"/>
  <c r="R5" i="7"/>
  <c r="R8" i="7"/>
  <c r="V8" i="7" s="1"/>
  <c r="R13" i="7"/>
  <c r="R12" i="7"/>
  <c r="V12" i="7" s="1"/>
  <c r="R4" i="7"/>
  <c r="V4" i="7" s="1"/>
  <c r="R6" i="7"/>
  <c r="V6" i="7" s="1"/>
  <c r="S3" i="4"/>
  <c r="R9" i="4"/>
  <c r="S18" i="4"/>
  <c r="S5" i="4"/>
  <c r="S11" i="4"/>
  <c r="S15" i="4"/>
  <c r="R14" i="4"/>
  <c r="R3" i="4"/>
  <c r="S7" i="4"/>
  <c r="R10" i="4"/>
  <c r="S9" i="4"/>
  <c r="S10" i="4"/>
  <c r="R15" i="4"/>
  <c r="N24" i="4"/>
  <c r="R11" i="4"/>
  <c r="R5" i="4"/>
  <c r="S14" i="4"/>
  <c r="R6" i="4"/>
  <c r="S16" i="4"/>
  <c r="S6" i="4"/>
  <c r="R7" i="4"/>
  <c r="R18" i="4"/>
  <c r="R8" i="4"/>
  <c r="R12" i="4"/>
  <c r="S8" i="4"/>
  <c r="S13" i="4"/>
  <c r="S12" i="4"/>
  <c r="R16" i="4"/>
  <c r="R13" i="4"/>
  <c r="R17" i="4"/>
  <c r="R4" i="4"/>
  <c r="S17" i="4"/>
  <c r="V80" i="7" l="1"/>
  <c r="V66" i="7"/>
  <c r="V77" i="7"/>
  <c r="V76" i="7"/>
  <c r="V13" i="7"/>
  <c r="V26" i="7"/>
  <c r="V55" i="7"/>
  <c r="V5" i="7"/>
  <c r="V85" i="7" s="1"/>
  <c r="V50" i="7"/>
  <c r="V67" i="7"/>
  <c r="V37" i="7"/>
  <c r="V22" i="7"/>
  <c r="V14" i="7"/>
  <c r="V69" i="7"/>
  <c r="V64" i="7"/>
  <c r="V46" i="7"/>
  <c r="V10" i="7"/>
  <c r="V21" i="7"/>
  <c r="V63" i="7"/>
  <c r="V75" i="7"/>
  <c r="V20" i="7"/>
  <c r="V7" i="7"/>
  <c r="V56" i="7"/>
  <c r="V30" i="7"/>
  <c r="V36" i="7"/>
  <c r="V27" i="7"/>
  <c r="V18" i="7"/>
  <c r="V51" i="7"/>
</calcChain>
</file>

<file path=xl/sharedStrings.xml><?xml version="1.0" encoding="utf-8"?>
<sst xmlns="http://schemas.openxmlformats.org/spreadsheetml/2006/main" count="163" uniqueCount="60">
  <si>
    <t>Start FS</t>
  </si>
  <si>
    <t>End FS</t>
  </si>
  <si>
    <t>Nose cone</t>
  </si>
  <si>
    <t>Tail cone</t>
  </si>
  <si>
    <t>CS</t>
  </si>
  <si>
    <t>FS (norm)</t>
  </si>
  <si>
    <t>TOP (norm)</t>
  </si>
  <si>
    <t>BOT (norm)</t>
  </si>
  <si>
    <t>thick (norm)</t>
  </si>
  <si>
    <t>FS</t>
  </si>
  <si>
    <t>TOP</t>
  </si>
  <si>
    <t>BOT</t>
  </si>
  <si>
    <t>mid</t>
  </si>
  <si>
    <t>SIDE</t>
  </si>
  <si>
    <t>max ht</t>
  </si>
  <si>
    <t>length</t>
  </si>
  <si>
    <t>PMT</t>
  </si>
  <si>
    <t>Start FD</t>
  </si>
  <si>
    <t>End FD</t>
  </si>
  <si>
    <t>in</t>
  </si>
  <si>
    <t>FS (in)</t>
  </si>
  <si>
    <t>TOP (in)</t>
  </si>
  <si>
    <t>BOT (in)</t>
  </si>
  <si>
    <t>ht (in)</t>
  </si>
  <si>
    <t>SIDE (in)</t>
  </si>
  <si>
    <t>Front</t>
  </si>
  <si>
    <t>Aft</t>
  </si>
  <si>
    <t>Max half width</t>
  </si>
  <si>
    <t>LG</t>
  </si>
  <si>
    <t>Proj Area</t>
  </si>
  <si>
    <t>sq. in</t>
  </si>
  <si>
    <t>Span</t>
  </si>
  <si>
    <t>AR</t>
  </si>
  <si>
    <t>Half AR</t>
  </si>
  <si>
    <t>Half Area</t>
  </si>
  <si>
    <t>Semi-span</t>
  </si>
  <si>
    <t>Wheel</t>
  </si>
  <si>
    <t>Width</t>
  </si>
  <si>
    <t>Diameter</t>
  </si>
  <si>
    <t>mm</t>
  </si>
  <si>
    <t>FR</t>
  </si>
  <si>
    <t>m</t>
  </si>
  <si>
    <t>MG</t>
  </si>
  <si>
    <t xml:space="preserve">height </t>
  </si>
  <si>
    <t>"</t>
  </si>
  <si>
    <t>z</t>
  </si>
  <si>
    <t>y</t>
  </si>
  <si>
    <t>LowestPoint</t>
  </si>
  <si>
    <t>semi-span</t>
  </si>
  <si>
    <t>Fus Attachment</t>
  </si>
  <si>
    <t>Full Area</t>
  </si>
  <si>
    <t>Arc Length</t>
  </si>
  <si>
    <t>ft</t>
  </si>
  <si>
    <t>FS (ft)</t>
  </si>
  <si>
    <t>TOP (ft)</t>
  </si>
  <si>
    <t>BOT (ft)</t>
  </si>
  <si>
    <t>ht (ft)</t>
  </si>
  <si>
    <t>SIDE (ft)</t>
  </si>
  <si>
    <t>Side</t>
  </si>
  <si>
    <t>Side(-)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</si>
</sst>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1" xfId="0" applyFill="1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Sheet1!$K$6:$K$186</c:f>
              <c:numCache>
                <c:formatCode>General</c:formatCode>
                <c:ptCount val="181"/>
                <c:pt idx="0">
                  <c:v>0</c:v>
                </c:pt>
                <c:pt idx="1">
                  <c:v>1.7519250018978801E-2</c:v>
                </c:pt>
                <c:pt idx="2">
                  <c:v>3.5166830306877103E-2</c:v>
                </c:pt>
                <c:pt idx="3">
                  <c:v>5.29373041623779E-2</c:v>
                </c:pt>
                <c:pt idx="4">
                  <c:v>7.0825156751994994E-2</c:v>
                </c:pt>
                <c:pt idx="5">
                  <c:v>8.8824796820946295E-2</c:v>
                </c:pt>
                <c:pt idx="6">
                  <c:v>0.106930558439694</c:v>
                </c:pt>
                <c:pt idx="7">
                  <c:v>0.12513670278560199</c:v>
                </c:pt>
                <c:pt idx="8">
                  <c:v>0.14343741995916301</c:v>
                </c:pt>
                <c:pt idx="9">
                  <c:v>0.16182683083420099</c:v>
                </c:pt>
                <c:pt idx="10">
                  <c:v>0.180298988941483</c:v>
                </c:pt>
                <c:pt idx="11">
                  <c:v>0.19884788238512299</c:v>
                </c:pt>
                <c:pt idx="12">
                  <c:v>0.21746743579116801</c:v>
                </c:pt>
                <c:pt idx="13">
                  <c:v>0.23615151228773701</c:v>
                </c:pt>
                <c:pt idx="14">
                  <c:v>0.25489391551606499</c:v>
                </c:pt>
                <c:pt idx="15">
                  <c:v>0.27368839167181003</c:v>
                </c:pt>
                <c:pt idx="16">
                  <c:v>0.29252863157593501</c:v>
                </c:pt>
                <c:pt idx="17">
                  <c:v>0.31140827277450001</c:v>
                </c:pt>
                <c:pt idx="18">
                  <c:v>0.33032090166665901</c:v>
                </c:pt>
                <c:pt idx="19">
                  <c:v>0.34926005566016799</c:v>
                </c:pt>
                <c:pt idx="20">
                  <c:v>0.36821922535367002</c:v>
                </c:pt>
                <c:pt idx="21">
                  <c:v>0.38719185674504097</c:v>
                </c:pt>
                <c:pt idx="22">
                  <c:v>0.40617135346505101</c:v>
                </c:pt>
                <c:pt idx="23">
                  <c:v>0.42515107903558402</c:v>
                </c:pt>
                <c:pt idx="24">
                  <c:v>0.44498990125173599</c:v>
                </c:pt>
                <c:pt idx="25">
                  <c:v>0.46548687335657501</c:v>
                </c:pt>
                <c:pt idx="26">
                  <c:v>0.48607572416007</c:v>
                </c:pt>
                <c:pt idx="27">
                  <c:v>0.50674824485448</c:v>
                </c:pt>
                <c:pt idx="28">
                  <c:v>0.52749613055721201</c:v>
                </c:pt>
                <c:pt idx="29">
                  <c:v>0.54811598765782199</c:v>
                </c:pt>
                <c:pt idx="30">
                  <c:v>0.56831744037570497</c:v>
                </c:pt>
                <c:pt idx="31">
                  <c:v>0.588528812323308</c:v>
                </c:pt>
                <c:pt idx="32">
                  <c:v>0.60874207476332698</c:v>
                </c:pt>
                <c:pt idx="33">
                  <c:v>0.62894914319887796</c:v>
                </c:pt>
                <c:pt idx="34">
                  <c:v>0.64914188042319199</c:v>
                </c:pt>
                <c:pt idx="35">
                  <c:v>0.66894832833497198</c:v>
                </c:pt>
                <c:pt idx="36">
                  <c:v>0.688536002663376</c:v>
                </c:pt>
                <c:pt idx="37">
                  <c:v>0.70805885124672696</c:v>
                </c:pt>
                <c:pt idx="38">
                  <c:v>0.72750906773211999</c:v>
                </c:pt>
                <c:pt idx="39">
                  <c:v>0.745743239747372</c:v>
                </c:pt>
                <c:pt idx="40">
                  <c:v>0.76196139851095801</c:v>
                </c:pt>
                <c:pt idx="41">
                  <c:v>0.77795825257764295</c:v>
                </c:pt>
                <c:pt idx="42">
                  <c:v>0.79372876940461401</c:v>
                </c:pt>
                <c:pt idx="43">
                  <c:v>0.80818614363973396</c:v>
                </c:pt>
                <c:pt idx="44">
                  <c:v>0.822339049999528</c:v>
                </c:pt>
                <c:pt idx="45">
                  <c:v>0.836210757240335</c:v>
                </c:pt>
                <c:pt idx="46">
                  <c:v>0.84901346671558398</c:v>
                </c:pt>
                <c:pt idx="47">
                  <c:v>0.86025258651374403</c:v>
                </c:pt>
                <c:pt idx="48">
                  <c:v>0.87113395396879001</c:v>
                </c:pt>
                <c:pt idx="49">
                  <c:v>0.88165606036043498</c:v>
                </c:pt>
                <c:pt idx="50">
                  <c:v>0.89181753500722905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0.99724034837226305</c:v>
                </c:pt>
                <c:pt idx="116">
                  <c:v>0.99322753347274395</c:v>
                </c:pt>
                <c:pt idx="117">
                  <c:v>0.98883973718474305</c:v>
                </c:pt>
                <c:pt idx="118">
                  <c:v>0.98407571519534598</c:v>
                </c:pt>
                <c:pt idx="119">
                  <c:v>0.97893436064409001</c:v>
                </c:pt>
                <c:pt idx="120">
                  <c:v>0.97341470523932605</c:v>
                </c:pt>
                <c:pt idx="121">
                  <c:v>0.96751592032517197</c:v>
                </c:pt>
                <c:pt idx="122">
                  <c:v>0.96123731789849798</c:v>
                </c:pt>
                <c:pt idx="123">
                  <c:v>0.95457835157540205</c:v>
                </c:pt>
                <c:pt idx="124">
                  <c:v>0.94726473782216902</c:v>
                </c:pt>
                <c:pt idx="125">
                  <c:v>0.93889595888768296</c:v>
                </c:pt>
                <c:pt idx="126">
                  <c:v>0.93016965764413795</c:v>
                </c:pt>
                <c:pt idx="127">
                  <c:v>0.92108672035512096</c:v>
                </c:pt>
                <c:pt idx="128">
                  <c:v>0.91164816424609696</c:v>
                </c:pt>
                <c:pt idx="129">
                  <c:v>0.90185513772747905</c:v>
                </c:pt>
                <c:pt idx="130">
                  <c:v>0.89181753500722905</c:v>
                </c:pt>
                <c:pt idx="131">
                  <c:v>0.88165606036043498</c:v>
                </c:pt>
                <c:pt idx="132">
                  <c:v>0.87113395396879001</c:v>
                </c:pt>
                <c:pt idx="133">
                  <c:v>0.86025258651374403</c:v>
                </c:pt>
                <c:pt idx="134">
                  <c:v>0.84901346671558398</c:v>
                </c:pt>
                <c:pt idx="135">
                  <c:v>0.836210757240335</c:v>
                </c:pt>
                <c:pt idx="136">
                  <c:v>0.822339049999528</c:v>
                </c:pt>
                <c:pt idx="137">
                  <c:v>0.80818614363973396</c:v>
                </c:pt>
                <c:pt idx="138">
                  <c:v>0.79372876940461401</c:v>
                </c:pt>
                <c:pt idx="139">
                  <c:v>0.77795825257764295</c:v>
                </c:pt>
                <c:pt idx="140">
                  <c:v>0.76196139851095801</c:v>
                </c:pt>
                <c:pt idx="141">
                  <c:v>0.745743239747372</c:v>
                </c:pt>
                <c:pt idx="142">
                  <c:v>0.72750906773211899</c:v>
                </c:pt>
                <c:pt idx="143">
                  <c:v>0.70805885124672696</c:v>
                </c:pt>
                <c:pt idx="144">
                  <c:v>0.688536002663376</c:v>
                </c:pt>
                <c:pt idx="145">
                  <c:v>0.66894832833497198</c:v>
                </c:pt>
                <c:pt idx="146">
                  <c:v>0.64914188042319199</c:v>
                </c:pt>
                <c:pt idx="147">
                  <c:v>0.62894914319887796</c:v>
                </c:pt>
                <c:pt idx="148">
                  <c:v>0.60874207476332698</c:v>
                </c:pt>
                <c:pt idx="149">
                  <c:v>0.588528812323308</c:v>
                </c:pt>
                <c:pt idx="150">
                  <c:v>0.56831744037570497</c:v>
                </c:pt>
                <c:pt idx="151">
                  <c:v>0.54811598765782199</c:v>
                </c:pt>
                <c:pt idx="152">
                  <c:v>0.52749613055721201</c:v>
                </c:pt>
                <c:pt idx="153">
                  <c:v>0.50674824485448</c:v>
                </c:pt>
                <c:pt idx="154">
                  <c:v>0.48607572416007</c:v>
                </c:pt>
                <c:pt idx="155">
                  <c:v>0.46548687335657501</c:v>
                </c:pt>
                <c:pt idx="156">
                  <c:v>0.44498990125173699</c:v>
                </c:pt>
                <c:pt idx="157">
                  <c:v>0.42515107903558402</c:v>
                </c:pt>
                <c:pt idx="158">
                  <c:v>0.40617135346505101</c:v>
                </c:pt>
                <c:pt idx="159">
                  <c:v>0.38719185674504097</c:v>
                </c:pt>
                <c:pt idx="160">
                  <c:v>0.36821922535367002</c:v>
                </c:pt>
                <c:pt idx="161">
                  <c:v>0.34926005566016799</c:v>
                </c:pt>
                <c:pt idx="162">
                  <c:v>0.33032090166665901</c:v>
                </c:pt>
                <c:pt idx="163">
                  <c:v>0.31140827277450001</c:v>
                </c:pt>
                <c:pt idx="164">
                  <c:v>0.29252863157593501</c:v>
                </c:pt>
                <c:pt idx="165">
                  <c:v>0.27368839167181003</c:v>
                </c:pt>
                <c:pt idx="166">
                  <c:v>0.25489391551606499</c:v>
                </c:pt>
                <c:pt idx="167">
                  <c:v>0.23615151228773701</c:v>
                </c:pt>
                <c:pt idx="168">
                  <c:v>0.21746743579116801</c:v>
                </c:pt>
                <c:pt idx="169">
                  <c:v>0.19884788238512299</c:v>
                </c:pt>
                <c:pt idx="170">
                  <c:v>0.180298988941483</c:v>
                </c:pt>
                <c:pt idx="171">
                  <c:v>0.16182683083420099</c:v>
                </c:pt>
                <c:pt idx="172">
                  <c:v>0.14343741995916301</c:v>
                </c:pt>
                <c:pt idx="173">
                  <c:v>0.12513670278560199</c:v>
                </c:pt>
                <c:pt idx="174">
                  <c:v>0.106930558439694</c:v>
                </c:pt>
                <c:pt idx="175">
                  <c:v>8.8824796820946295E-2</c:v>
                </c:pt>
                <c:pt idx="176">
                  <c:v>7.0825156751994994E-2</c:v>
                </c:pt>
                <c:pt idx="177">
                  <c:v>5.2937304162377803E-2</c:v>
                </c:pt>
                <c:pt idx="178">
                  <c:v>3.5166830306877103E-2</c:v>
                </c:pt>
                <c:pt idx="179">
                  <c:v>1.7519250018978801E-2</c:v>
                </c:pt>
                <c:pt idx="180">
                  <c:v>0</c:v>
                </c:pt>
              </c:numCache>
            </c:numRef>
          </c:xVal>
          <c:yVal>
            <c:numRef>
              <c:f>Sheet1!$L$6:$L$186</c:f>
              <c:numCache>
                <c:formatCode>General</c:formatCode>
                <c:ptCount val="1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0.74832376470199702</c:v>
                </c:pt>
                <c:pt idx="51">
                  <c:v>0.8</c:v>
                </c:pt>
                <c:pt idx="52">
                  <c:v>0.71225760715671105</c:v>
                </c:pt>
                <c:pt idx="53">
                  <c:v>0.69408862861950105</c:v>
                </c:pt>
                <c:pt idx="54">
                  <c:v>0.67580781453865302</c:v>
                </c:pt>
                <c:pt idx="55">
                  <c:v>0.65742202800778904</c:v>
                </c:pt>
                <c:pt idx="56">
                  <c:v>0.63893813336556105</c:v>
                </c:pt>
                <c:pt idx="57">
                  <c:v>0.61991042981502897</c:v>
                </c:pt>
                <c:pt idx="58">
                  <c:v>0.60064773986629505</c:v>
                </c:pt>
                <c:pt idx="59">
                  <c:v>0.581342214805603</c:v>
                </c:pt>
                <c:pt idx="60">
                  <c:v>0.56200124210306501</c:v>
                </c:pt>
                <c:pt idx="61">
                  <c:v>0.54263217688314802</c:v>
                </c:pt>
                <c:pt idx="62">
                  <c:v>0.52324233923838104</c:v>
                </c:pt>
                <c:pt idx="63">
                  <c:v>0.50383901156700905</c:v>
                </c:pt>
                <c:pt idx="64">
                  <c:v>0.48442943593554699</c:v>
                </c:pt>
                <c:pt idx="65">
                  <c:v>0.46502081146714502</c:v>
                </c:pt>
                <c:pt idx="66">
                  <c:v>0.446104208251622</c:v>
                </c:pt>
                <c:pt idx="67">
                  <c:v>0.42854953858063399</c:v>
                </c:pt>
                <c:pt idx="68">
                  <c:v>0.410864328568742</c:v>
                </c:pt>
                <c:pt idx="69">
                  <c:v>0.39305396530223602</c:v>
                </c:pt>
                <c:pt idx="70">
                  <c:v>0.37512387399029901</c:v>
                </c:pt>
                <c:pt idx="71">
                  <c:v>0.357079516312439</c:v>
                </c:pt>
                <c:pt idx="72">
                  <c:v>0.33892638875480202</c:v>
                </c:pt>
                <c:pt idx="73">
                  <c:v>0.32067002093589803</c:v>
                </c:pt>
                <c:pt idx="74">
                  <c:v>0.30231597392221499</c:v>
                </c:pt>
                <c:pt idx="75">
                  <c:v>0.283869838534276</c:v>
                </c:pt>
                <c:pt idx="76">
                  <c:v>0.26533723364361</c:v>
                </c:pt>
                <c:pt idx="77">
                  <c:v>0.24672380446119699</c:v>
                </c:pt>
                <c:pt idx="78">
                  <c:v>0.228035220817878</c:v>
                </c:pt>
                <c:pt idx="79">
                  <c:v>0.20927717543727101</c:v>
                </c:pt>
                <c:pt idx="80">
                  <c:v>0.19045538220171199</c:v>
                </c:pt>
                <c:pt idx="81">
                  <c:v>0.171575574411752</c:v>
                </c:pt>
                <c:pt idx="82">
                  <c:v>0.15264350303973601</c:v>
                </c:pt>
                <c:pt idx="83">
                  <c:v>0.133664934978004</c:v>
                </c:pt>
                <c:pt idx="84">
                  <c:v>0.114645651282236</c:v>
                </c:pt>
                <c:pt idx="85">
                  <c:v>9.5591445410489501E-2</c:v>
                </c:pt>
                <c:pt idx="86">
                  <c:v>7.6508121458456202E-2</c:v>
                </c:pt>
                <c:pt idx="87">
                  <c:v>5.7401492391475899E-2</c:v>
                </c:pt>
                <c:pt idx="88">
                  <c:v>3.82773782738524E-2</c:v>
                </c:pt>
                <c:pt idx="89">
                  <c:v>1.91416044960054E-2</c:v>
                </c:pt>
                <c:pt idx="90">
                  <c:v>0</c:v>
                </c:pt>
                <c:pt idx="91">
                  <c:v>-1.91416044960054E-2</c:v>
                </c:pt>
                <c:pt idx="92">
                  <c:v>-3.82773782738524E-2</c:v>
                </c:pt>
                <c:pt idx="93">
                  <c:v>-5.7401492391475899E-2</c:v>
                </c:pt>
                <c:pt idx="94">
                  <c:v>-7.6508121458456202E-2</c:v>
                </c:pt>
                <c:pt idx="95">
                  <c:v>-9.5591445410489501E-2</c:v>
                </c:pt>
                <c:pt idx="96">
                  <c:v>-0.114645651282236</c:v>
                </c:pt>
                <c:pt idx="97">
                  <c:v>-0.133664934978004</c:v>
                </c:pt>
                <c:pt idx="98">
                  <c:v>-0.15264350303973601</c:v>
                </c:pt>
                <c:pt idx="99">
                  <c:v>-0.171575574411752</c:v>
                </c:pt>
                <c:pt idx="100">
                  <c:v>-0.19045538220171199</c:v>
                </c:pt>
                <c:pt idx="101">
                  <c:v>-0.20927717543727101</c:v>
                </c:pt>
                <c:pt idx="102">
                  <c:v>-0.228035220817878</c:v>
                </c:pt>
                <c:pt idx="103">
                  <c:v>-0.24672380446119699</c:v>
                </c:pt>
                <c:pt idx="104">
                  <c:v>-0.26533723364361</c:v>
                </c:pt>
                <c:pt idx="105">
                  <c:v>-0.283869838534276</c:v>
                </c:pt>
                <c:pt idx="106">
                  <c:v>-0.30231597392221499</c:v>
                </c:pt>
                <c:pt idx="107">
                  <c:v>-0.32067002093589803</c:v>
                </c:pt>
                <c:pt idx="108">
                  <c:v>-0.33892638875480202</c:v>
                </c:pt>
                <c:pt idx="109">
                  <c:v>-0.357079516312439</c:v>
                </c:pt>
                <c:pt idx="110">
                  <c:v>-0.37512387399029901</c:v>
                </c:pt>
                <c:pt idx="111">
                  <c:v>-0.39305396530223602</c:v>
                </c:pt>
                <c:pt idx="112">
                  <c:v>-0.410864328568742</c:v>
                </c:pt>
                <c:pt idx="113">
                  <c:v>-0.42854953858063399</c:v>
                </c:pt>
                <c:pt idx="114">
                  <c:v>-0.446104208251622</c:v>
                </c:pt>
                <c:pt idx="115">
                  <c:v>-0.46502081146714502</c:v>
                </c:pt>
                <c:pt idx="116">
                  <c:v>-0.48442943593554699</c:v>
                </c:pt>
                <c:pt idx="117">
                  <c:v>-0.50383901156700905</c:v>
                </c:pt>
                <c:pt idx="118">
                  <c:v>-0.52324233923838104</c:v>
                </c:pt>
                <c:pt idx="119">
                  <c:v>-0.54263217688314802</c:v>
                </c:pt>
                <c:pt idx="120">
                  <c:v>-0.56200124210306501</c:v>
                </c:pt>
                <c:pt idx="121">
                  <c:v>-0.581342214805603</c:v>
                </c:pt>
                <c:pt idx="122">
                  <c:v>-0.60064773986629505</c:v>
                </c:pt>
                <c:pt idx="123">
                  <c:v>-0.61991042981502897</c:v>
                </c:pt>
                <c:pt idx="124">
                  <c:v>-0.63893813336556105</c:v>
                </c:pt>
                <c:pt idx="125">
                  <c:v>-0.65742202800778904</c:v>
                </c:pt>
                <c:pt idx="126">
                  <c:v>-0.67580781453865302</c:v>
                </c:pt>
                <c:pt idx="127">
                  <c:v>-0.69408862861950105</c:v>
                </c:pt>
                <c:pt idx="128">
                  <c:v>-0.71225760715671105</c:v>
                </c:pt>
                <c:pt idx="129">
                  <c:v>-0.73030789078659597</c:v>
                </c:pt>
                <c:pt idx="130">
                  <c:v>-0.74832376470199702</c:v>
                </c:pt>
                <c:pt idx="131">
                  <c:v>-0.76641192058662899</c:v>
                </c:pt>
                <c:pt idx="132">
                  <c:v>-0.78437253527866702</c:v>
                </c:pt>
                <c:pt idx="133">
                  <c:v>-0.80219851481300997</c:v>
                </c:pt>
                <c:pt idx="134">
                  <c:v>-0.81988277446727897</c:v>
                </c:pt>
                <c:pt idx="135">
                  <c:v>-0.836210757240335</c:v>
                </c:pt>
                <c:pt idx="136">
                  <c:v>-0.85155701448825005</c:v>
                </c:pt>
                <c:pt idx="137">
                  <c:v>-0.86667353231476396</c:v>
                </c:pt>
                <c:pt idx="138">
                  <c:v>-0.88152510468073897</c:v>
                </c:pt>
                <c:pt idx="139">
                  <c:v>-0.89493859590218305</c:v>
                </c:pt>
                <c:pt idx="140">
                  <c:v>-0.90807023409354204</c:v>
                </c:pt>
                <c:pt idx="141">
                  <c:v>-0.92091620626926596</c:v>
                </c:pt>
                <c:pt idx="142">
                  <c:v>-0.93116914358831404</c:v>
                </c:pt>
                <c:pt idx="143">
                  <c:v>-0.93962583194946603</c:v>
                </c:pt>
                <c:pt idx="144">
                  <c:v>-0.94768850565936302</c:v>
                </c:pt>
                <c:pt idx="145">
                  <c:v>-0.95535722172505999</c:v>
                </c:pt>
                <c:pt idx="146">
                  <c:v>-0.96239241494238903</c:v>
                </c:pt>
                <c:pt idx="147">
                  <c:v>-0.96849674963315302</c:v>
                </c:pt>
                <c:pt idx="148">
                  <c:v>-0.97419096152384099</c:v>
                </c:pt>
                <c:pt idx="149">
                  <c:v>-0.97947642712180005</c:v>
                </c:pt>
                <c:pt idx="150">
                  <c:v>-0.98435468155821704</c:v>
                </c:pt>
                <c:pt idx="151">
                  <c:v>-0.98882741716247302</c:v>
                </c:pt>
                <c:pt idx="152">
                  <c:v>-0.99207593310673203</c:v>
                </c:pt>
                <c:pt idx="153">
                  <c:v>-0.99454942899770005</c:v>
                </c:pt>
                <c:pt idx="154">
                  <c:v>-0.99660292454382904</c:v>
                </c:pt>
                <c:pt idx="155">
                  <c:v>-0.99823982131953204</c:v>
                </c:pt>
                <c:pt idx="156">
                  <c:v>-0.999463682227406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C3-4E05-A174-B121B9D98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799231"/>
        <c:axId val="1759796831"/>
      </c:scatterChart>
      <c:valAx>
        <c:axId val="175979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796831"/>
        <c:crosses val="autoZero"/>
        <c:crossBetween val="midCat"/>
      </c:valAx>
      <c:valAx>
        <c:axId val="175979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79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'LPC-04-s'!$C$2</c:f>
              <c:strCache>
                <c:ptCount val="1"/>
                <c:pt idx="0">
                  <c:v>TOP (in)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'LPC-04-s'!$B$3:$B$18</c:f>
              <c:numCache>
                <c:formatCode>General</c:formatCode>
                <c:ptCount val="16"/>
                <c:pt idx="0">
                  <c:v>4.5900000000000003E-2</c:v>
                </c:pt>
                <c:pt idx="1">
                  <c:v>0.6734</c:v>
                </c:pt>
                <c:pt idx="2">
                  <c:v>1.4538</c:v>
                </c:pt>
                <c:pt idx="3">
                  <c:v>2.3567</c:v>
                </c:pt>
                <c:pt idx="4">
                  <c:v>3.1065999999999998</c:v>
                </c:pt>
                <c:pt idx="5">
                  <c:v>4.4532999999999996</c:v>
                </c:pt>
                <c:pt idx="6">
                  <c:v>13.545400000000001</c:v>
                </c:pt>
                <c:pt idx="7">
                  <c:v>15.173</c:v>
                </c:pt>
                <c:pt idx="8">
                  <c:v>16.181100000000001</c:v>
                </c:pt>
                <c:pt idx="9">
                  <c:v>16.3232</c:v>
                </c:pt>
                <c:pt idx="10">
                  <c:v>19.655000000000001</c:v>
                </c:pt>
                <c:pt idx="11">
                  <c:v>19.8857</c:v>
                </c:pt>
                <c:pt idx="12">
                  <c:v>21.586200000000002</c:v>
                </c:pt>
                <c:pt idx="13">
                  <c:v>21.598400000000002</c:v>
                </c:pt>
                <c:pt idx="14">
                  <c:v>29.8874</c:v>
                </c:pt>
                <c:pt idx="15">
                  <c:v>33.299999999999997</c:v>
                </c:pt>
              </c:numCache>
            </c:numRef>
          </c:xVal>
          <c:yVal>
            <c:numRef>
              <c:f>'LPC-04-s'!$C$3:$C$18</c:f>
              <c:numCache>
                <c:formatCode>General</c:formatCode>
                <c:ptCount val="16"/>
                <c:pt idx="0">
                  <c:v>10.8085</c:v>
                </c:pt>
                <c:pt idx="1">
                  <c:v>11.604100000000001</c:v>
                </c:pt>
                <c:pt idx="2">
                  <c:v>12.3386</c:v>
                </c:pt>
                <c:pt idx="3">
                  <c:v>12.935700000000001</c:v>
                </c:pt>
                <c:pt idx="4">
                  <c:v>13.1351</c:v>
                </c:pt>
                <c:pt idx="5">
                  <c:v>13.1975</c:v>
                </c:pt>
                <c:pt idx="6">
                  <c:v>13.220800000000001</c:v>
                </c:pt>
                <c:pt idx="7">
                  <c:v>13.220800000000001</c:v>
                </c:pt>
                <c:pt idx="8">
                  <c:v>13.220800000000001</c:v>
                </c:pt>
                <c:pt idx="9">
                  <c:v>13.220800000000001</c:v>
                </c:pt>
                <c:pt idx="10">
                  <c:v>13.220800000000001</c:v>
                </c:pt>
                <c:pt idx="11">
                  <c:v>13.220800000000001</c:v>
                </c:pt>
                <c:pt idx="12">
                  <c:v>13.220800000000001</c:v>
                </c:pt>
                <c:pt idx="13">
                  <c:v>13.220800000000001</c:v>
                </c:pt>
                <c:pt idx="14">
                  <c:v>13.220800000000001</c:v>
                </c:pt>
                <c:pt idx="15">
                  <c:v>11.6187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C2-41E3-ADDA-08CF2CB7277D}"/>
            </c:ext>
          </c:extLst>
        </c:ser>
        <c:ser>
          <c:idx val="1"/>
          <c:order val="1"/>
          <c:tx>
            <c:strRef>
              <c:f>'LPC-04-s'!$D$3</c:f>
              <c:strCache>
                <c:ptCount val="1"/>
                <c:pt idx="0">
                  <c:v>10.4368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'LPC-04-s'!$B$3:$B$18</c:f>
              <c:numCache>
                <c:formatCode>General</c:formatCode>
                <c:ptCount val="16"/>
                <c:pt idx="0">
                  <c:v>4.5900000000000003E-2</c:v>
                </c:pt>
                <c:pt idx="1">
                  <c:v>0.6734</c:v>
                </c:pt>
                <c:pt idx="2">
                  <c:v>1.4538</c:v>
                </c:pt>
                <c:pt idx="3">
                  <c:v>2.3567</c:v>
                </c:pt>
                <c:pt idx="4">
                  <c:v>3.1065999999999998</c:v>
                </c:pt>
                <c:pt idx="5">
                  <c:v>4.4532999999999996</c:v>
                </c:pt>
                <c:pt idx="6">
                  <c:v>13.545400000000001</c:v>
                </c:pt>
                <c:pt idx="7">
                  <c:v>15.173</c:v>
                </c:pt>
                <c:pt idx="8">
                  <c:v>16.181100000000001</c:v>
                </c:pt>
                <c:pt idx="9">
                  <c:v>16.3232</c:v>
                </c:pt>
                <c:pt idx="10">
                  <c:v>19.655000000000001</c:v>
                </c:pt>
                <c:pt idx="11">
                  <c:v>19.8857</c:v>
                </c:pt>
                <c:pt idx="12">
                  <c:v>21.586200000000002</c:v>
                </c:pt>
                <c:pt idx="13">
                  <c:v>21.598400000000002</c:v>
                </c:pt>
                <c:pt idx="14">
                  <c:v>29.8874</c:v>
                </c:pt>
                <c:pt idx="15">
                  <c:v>33.299999999999997</c:v>
                </c:pt>
              </c:numCache>
            </c:numRef>
          </c:xVal>
          <c:yVal>
            <c:numRef>
              <c:f>'LPC-04-s'!$D$3:$D$18</c:f>
              <c:numCache>
                <c:formatCode>General</c:formatCode>
                <c:ptCount val="16"/>
                <c:pt idx="0">
                  <c:v>10.4368</c:v>
                </c:pt>
                <c:pt idx="1">
                  <c:v>9.7170000000000005</c:v>
                </c:pt>
                <c:pt idx="2">
                  <c:v>9.0123999999999995</c:v>
                </c:pt>
                <c:pt idx="3">
                  <c:v>8.3861000000000008</c:v>
                </c:pt>
                <c:pt idx="4">
                  <c:v>8.1478999999999999</c:v>
                </c:pt>
                <c:pt idx="5">
                  <c:v>8.1422000000000008</c:v>
                </c:pt>
                <c:pt idx="6">
                  <c:v>8.1437000000000008</c:v>
                </c:pt>
                <c:pt idx="7">
                  <c:v>8.1439000000000004</c:v>
                </c:pt>
                <c:pt idx="8">
                  <c:v>8.1440999999999999</c:v>
                </c:pt>
                <c:pt idx="9">
                  <c:v>8.1440999999999999</c:v>
                </c:pt>
                <c:pt idx="10">
                  <c:v>8.1447000000000003</c:v>
                </c:pt>
                <c:pt idx="11">
                  <c:v>8.1447000000000003</c:v>
                </c:pt>
                <c:pt idx="12">
                  <c:v>8.1449999999999996</c:v>
                </c:pt>
                <c:pt idx="13">
                  <c:v>8.1449999999999996</c:v>
                </c:pt>
                <c:pt idx="14">
                  <c:v>8.1547000000000001</c:v>
                </c:pt>
                <c:pt idx="15">
                  <c:v>9.8298000000000005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C2-41E3-ADDA-08CF2CB72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985984"/>
        <c:axId val="291994624"/>
      </c:scatterChart>
      <c:valAx>
        <c:axId val="29198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994624"/>
        <c:crosses val="autoZero"/>
        <c:crossBetween val="midCat"/>
      </c:valAx>
      <c:valAx>
        <c:axId val="2919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98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'LPC-04-s'!$R$2</c:f>
              <c:strCache>
                <c:ptCount val="1"/>
                <c:pt idx="0">
                  <c:v>TOP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'LPC-04-s'!$Q$3:$Q$18</c:f>
              <c:numCache>
                <c:formatCode>General</c:formatCode>
                <c:ptCount val="16"/>
                <c:pt idx="0">
                  <c:v>1.3783783783783785E-3</c:v>
                </c:pt>
                <c:pt idx="1">
                  <c:v>2.0222222222222225E-2</c:v>
                </c:pt>
                <c:pt idx="2">
                  <c:v>4.365765765765766E-2</c:v>
                </c:pt>
                <c:pt idx="3">
                  <c:v>7.0771771771771783E-2</c:v>
                </c:pt>
                <c:pt idx="4">
                  <c:v>9.3291291291291295E-2</c:v>
                </c:pt>
                <c:pt idx="5">
                  <c:v>0.13373273273273273</c:v>
                </c:pt>
                <c:pt idx="6">
                  <c:v>0.40676876876876883</c:v>
                </c:pt>
                <c:pt idx="7">
                  <c:v>0.45564564564564569</c:v>
                </c:pt>
                <c:pt idx="8">
                  <c:v>0.48591891891891897</c:v>
                </c:pt>
                <c:pt idx="9">
                  <c:v>0.4901861861861862</c:v>
                </c:pt>
                <c:pt idx="10">
                  <c:v>0.59024024024024035</c:v>
                </c:pt>
                <c:pt idx="11">
                  <c:v>0.5971681681681682</c:v>
                </c:pt>
                <c:pt idx="12">
                  <c:v>0.64823423423423432</c:v>
                </c:pt>
                <c:pt idx="13">
                  <c:v>0.64860060060060065</c:v>
                </c:pt>
                <c:pt idx="14">
                  <c:v>0.89751951951951958</c:v>
                </c:pt>
                <c:pt idx="15">
                  <c:v>1</c:v>
                </c:pt>
              </c:numCache>
            </c:numRef>
          </c:xVal>
          <c:yVal>
            <c:numRef>
              <c:f>'LPC-04-s'!$R$3:$R$18</c:f>
              <c:numCache>
                <c:formatCode>General</c:formatCode>
                <c:ptCount val="16"/>
                <c:pt idx="0">
                  <c:v>3.7852852852853225E-3</c:v>
                </c:pt>
                <c:pt idx="1">
                  <c:v>2.7677177177177215E-2</c:v>
                </c:pt>
                <c:pt idx="2">
                  <c:v>4.9734234234234231E-2</c:v>
                </c:pt>
                <c:pt idx="3">
                  <c:v>6.7665165165165242E-2</c:v>
                </c:pt>
                <c:pt idx="4">
                  <c:v>7.3653153153153184E-2</c:v>
                </c:pt>
                <c:pt idx="5">
                  <c:v>7.5527027027027072E-2</c:v>
                </c:pt>
                <c:pt idx="6">
                  <c:v>7.6226726726726757E-2</c:v>
                </c:pt>
                <c:pt idx="7">
                  <c:v>7.6226726726726757E-2</c:v>
                </c:pt>
                <c:pt idx="8">
                  <c:v>7.6226726726726757E-2</c:v>
                </c:pt>
                <c:pt idx="9">
                  <c:v>7.6226726726726757E-2</c:v>
                </c:pt>
                <c:pt idx="10">
                  <c:v>7.6226726726726757E-2</c:v>
                </c:pt>
                <c:pt idx="11">
                  <c:v>7.6226726726726757E-2</c:v>
                </c:pt>
                <c:pt idx="12">
                  <c:v>7.6226726726726757E-2</c:v>
                </c:pt>
                <c:pt idx="13">
                  <c:v>7.6226726726726757E-2</c:v>
                </c:pt>
                <c:pt idx="14">
                  <c:v>7.6226726726726757E-2</c:v>
                </c:pt>
                <c:pt idx="15">
                  <c:v>2.8115615615615652E-2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FC-4088-B286-6C558BEC443B}"/>
            </c:ext>
          </c:extLst>
        </c:ser>
        <c:ser>
          <c:idx val="1"/>
          <c:order val="1"/>
          <c:tx>
            <c:strRef>
              <c:f>'LPC-04-s'!$S$2</c:f>
              <c:strCache>
                <c:ptCount val="1"/>
                <c:pt idx="0">
                  <c:v>BOT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'LPC-04-s'!$Q$3:$Q$18</c:f>
              <c:numCache>
                <c:formatCode>General</c:formatCode>
                <c:ptCount val="16"/>
                <c:pt idx="0">
                  <c:v>1.3783783783783785E-3</c:v>
                </c:pt>
                <c:pt idx="1">
                  <c:v>2.0222222222222225E-2</c:v>
                </c:pt>
                <c:pt idx="2">
                  <c:v>4.365765765765766E-2</c:v>
                </c:pt>
                <c:pt idx="3">
                  <c:v>7.0771771771771783E-2</c:v>
                </c:pt>
                <c:pt idx="4">
                  <c:v>9.3291291291291295E-2</c:v>
                </c:pt>
                <c:pt idx="5">
                  <c:v>0.13373273273273273</c:v>
                </c:pt>
                <c:pt idx="6">
                  <c:v>0.40676876876876883</c:v>
                </c:pt>
                <c:pt idx="7">
                  <c:v>0.45564564564564569</c:v>
                </c:pt>
                <c:pt idx="8">
                  <c:v>0.48591891891891897</c:v>
                </c:pt>
                <c:pt idx="9">
                  <c:v>0.4901861861861862</c:v>
                </c:pt>
                <c:pt idx="10">
                  <c:v>0.59024024024024035</c:v>
                </c:pt>
                <c:pt idx="11">
                  <c:v>0.5971681681681682</c:v>
                </c:pt>
                <c:pt idx="12">
                  <c:v>0.64823423423423432</c:v>
                </c:pt>
                <c:pt idx="13">
                  <c:v>0.64860060060060065</c:v>
                </c:pt>
                <c:pt idx="14">
                  <c:v>0.89751951951951958</c:v>
                </c:pt>
                <c:pt idx="15">
                  <c:v>1</c:v>
                </c:pt>
              </c:numCache>
            </c:numRef>
          </c:xVal>
          <c:yVal>
            <c:numRef>
              <c:f>'LPC-04-s'!$S$3:$S$18</c:f>
              <c:numCache>
                <c:formatCode>General</c:formatCode>
                <c:ptCount val="16"/>
                <c:pt idx="0">
                  <c:v>-7.3768768768768256E-3</c:v>
                </c:pt>
                <c:pt idx="1">
                  <c:v>-2.8992492492492472E-2</c:v>
                </c:pt>
                <c:pt idx="2">
                  <c:v>-5.0151651651651641E-2</c:v>
                </c:pt>
                <c:pt idx="3">
                  <c:v>-6.8959459459459416E-2</c:v>
                </c:pt>
                <c:pt idx="4">
                  <c:v>-7.6112612612612596E-2</c:v>
                </c:pt>
                <c:pt idx="5">
                  <c:v>-7.6283783783783726E-2</c:v>
                </c:pt>
                <c:pt idx="6">
                  <c:v>-7.6238738738738682E-2</c:v>
                </c:pt>
                <c:pt idx="7">
                  <c:v>-7.6232732732732705E-2</c:v>
                </c:pt>
                <c:pt idx="8">
                  <c:v>-7.6226726726726701E-2</c:v>
                </c:pt>
                <c:pt idx="9">
                  <c:v>-7.6226726726726701E-2</c:v>
                </c:pt>
                <c:pt idx="10">
                  <c:v>-7.6208708708708689E-2</c:v>
                </c:pt>
                <c:pt idx="11">
                  <c:v>-7.6208708708708689E-2</c:v>
                </c:pt>
                <c:pt idx="12">
                  <c:v>-7.6199699699699697E-2</c:v>
                </c:pt>
                <c:pt idx="13">
                  <c:v>-7.6199699699699697E-2</c:v>
                </c:pt>
                <c:pt idx="14">
                  <c:v>-7.5908408408408373E-2</c:v>
                </c:pt>
                <c:pt idx="15">
                  <c:v>-2.5605105105105053E-2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FC-4088-B286-6C558BEC4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985984"/>
        <c:axId val="291994624"/>
      </c:scatterChart>
      <c:valAx>
        <c:axId val="29198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994624"/>
        <c:crosses val="autoZero"/>
        <c:crossBetween val="midCat"/>
      </c:valAx>
      <c:valAx>
        <c:axId val="2919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98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042156354483053E-2"/>
          <c:y val="0.14335468296242723"/>
          <c:w val="0.91486806072856341"/>
          <c:h val="0.828460144304680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RAVEN!$R$2</c:f>
              <c:strCache>
                <c:ptCount val="1"/>
                <c:pt idx="0">
                  <c:v>TOP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RAVEN!$Q$3:$Q$83</c:f>
              <c:numCache>
                <c:formatCode>General</c:formatCode>
                <c:ptCount val="81"/>
                <c:pt idx="0">
                  <c:v>1.8404907975460121E-3</c:v>
                </c:pt>
                <c:pt idx="1">
                  <c:v>2.5276073619631902E-3</c:v>
                </c:pt>
                <c:pt idx="2">
                  <c:v>6.3558282208588954E-3</c:v>
                </c:pt>
                <c:pt idx="3">
                  <c:v>8.987730061349692E-3</c:v>
                </c:pt>
                <c:pt idx="4">
                  <c:v>1.2386503067484662E-2</c:v>
                </c:pt>
                <c:pt idx="5">
                  <c:v>1.7926380368098158E-2</c:v>
                </c:pt>
                <c:pt idx="6">
                  <c:v>1.9374233128834357E-2</c:v>
                </c:pt>
                <c:pt idx="7">
                  <c:v>2.6926380368098159E-2</c:v>
                </c:pt>
                <c:pt idx="8">
                  <c:v>3.173006134969325E-2</c:v>
                </c:pt>
                <c:pt idx="9">
                  <c:v>3.771165644171779E-2</c:v>
                </c:pt>
                <c:pt idx="10">
                  <c:v>3.8815950920245403E-2</c:v>
                </c:pt>
                <c:pt idx="11">
                  <c:v>4.7208588957055209E-2</c:v>
                </c:pt>
                <c:pt idx="12">
                  <c:v>4.9245398773006134E-2</c:v>
                </c:pt>
                <c:pt idx="13">
                  <c:v>5.5171779141104292E-2</c:v>
                </c:pt>
                <c:pt idx="14">
                  <c:v>6.0423312883435581E-2</c:v>
                </c:pt>
                <c:pt idx="15">
                  <c:v>6.4852760736196308E-2</c:v>
                </c:pt>
                <c:pt idx="16">
                  <c:v>7.3012269938650301E-2</c:v>
                </c:pt>
                <c:pt idx="17">
                  <c:v>7.5883435582822095E-2</c:v>
                </c:pt>
                <c:pt idx="18">
                  <c:v>7.912269938650307E-2</c:v>
                </c:pt>
                <c:pt idx="19">
                  <c:v>8.1754601226993864E-2</c:v>
                </c:pt>
                <c:pt idx="20">
                  <c:v>8.4773006134969311E-2</c:v>
                </c:pt>
                <c:pt idx="21">
                  <c:v>8.7392638036809814E-2</c:v>
                </c:pt>
                <c:pt idx="22">
                  <c:v>8.8957055214723926E-2</c:v>
                </c:pt>
                <c:pt idx="23">
                  <c:v>9.4631901840490792E-2</c:v>
                </c:pt>
                <c:pt idx="24">
                  <c:v>9.6852760736196308E-2</c:v>
                </c:pt>
                <c:pt idx="25">
                  <c:v>0.10662576687116564</c:v>
                </c:pt>
                <c:pt idx="26">
                  <c:v>0.11252760736196318</c:v>
                </c:pt>
                <c:pt idx="27">
                  <c:v>0.1261288343558282</c:v>
                </c:pt>
                <c:pt idx="28">
                  <c:v>0.12925153374233128</c:v>
                </c:pt>
                <c:pt idx="29">
                  <c:v>0.14590184049079755</c:v>
                </c:pt>
                <c:pt idx="30">
                  <c:v>0.14768711656441719</c:v>
                </c:pt>
                <c:pt idx="31">
                  <c:v>0.16499386503067484</c:v>
                </c:pt>
                <c:pt idx="32">
                  <c:v>0.18077300613496933</c:v>
                </c:pt>
                <c:pt idx="33">
                  <c:v>0.18376687116564416</c:v>
                </c:pt>
                <c:pt idx="34">
                  <c:v>0.20911042944785277</c:v>
                </c:pt>
                <c:pt idx="35">
                  <c:v>0.20919631901840491</c:v>
                </c:pt>
                <c:pt idx="36">
                  <c:v>0.21652760736196316</c:v>
                </c:pt>
                <c:pt idx="37">
                  <c:v>0.22332515337423312</c:v>
                </c:pt>
                <c:pt idx="38">
                  <c:v>0.23200613496932512</c:v>
                </c:pt>
                <c:pt idx="39">
                  <c:v>0.24182208588957055</c:v>
                </c:pt>
                <c:pt idx="40">
                  <c:v>0.24246625766871163</c:v>
                </c:pt>
                <c:pt idx="41">
                  <c:v>0.27262576687116563</c:v>
                </c:pt>
                <c:pt idx="42">
                  <c:v>0.28568098159509203</c:v>
                </c:pt>
                <c:pt idx="43">
                  <c:v>0.2968834355828221</c:v>
                </c:pt>
                <c:pt idx="44">
                  <c:v>0.31830674846625762</c:v>
                </c:pt>
                <c:pt idx="45">
                  <c:v>0.3344907975460123</c:v>
                </c:pt>
                <c:pt idx="46">
                  <c:v>0.34436196319018403</c:v>
                </c:pt>
                <c:pt idx="47">
                  <c:v>0.34541717791411042</c:v>
                </c:pt>
                <c:pt idx="48">
                  <c:v>0.35306134969325154</c:v>
                </c:pt>
                <c:pt idx="49">
                  <c:v>0.36071779141104293</c:v>
                </c:pt>
                <c:pt idx="50">
                  <c:v>0.37125766871165644</c:v>
                </c:pt>
                <c:pt idx="51">
                  <c:v>0.38516564417177912</c:v>
                </c:pt>
                <c:pt idx="52">
                  <c:v>0.39080368098159507</c:v>
                </c:pt>
                <c:pt idx="53">
                  <c:v>0.39523926380368096</c:v>
                </c:pt>
                <c:pt idx="54">
                  <c:v>0.41684662576687115</c:v>
                </c:pt>
                <c:pt idx="55">
                  <c:v>0.45244785276073618</c:v>
                </c:pt>
                <c:pt idx="56">
                  <c:v>0.45257055214723924</c:v>
                </c:pt>
                <c:pt idx="57">
                  <c:v>0.47938650306748465</c:v>
                </c:pt>
                <c:pt idx="58">
                  <c:v>0.48853374233128832</c:v>
                </c:pt>
                <c:pt idx="59">
                  <c:v>0.50917177914110423</c:v>
                </c:pt>
                <c:pt idx="60">
                  <c:v>0.51306134969325146</c:v>
                </c:pt>
                <c:pt idx="61">
                  <c:v>0.52592024539877302</c:v>
                </c:pt>
                <c:pt idx="62">
                  <c:v>0.54530061349693248</c:v>
                </c:pt>
                <c:pt idx="63">
                  <c:v>0.56128834355828217</c:v>
                </c:pt>
                <c:pt idx="64">
                  <c:v>0.58187116564417174</c:v>
                </c:pt>
                <c:pt idx="65">
                  <c:v>0.61450920245398777</c:v>
                </c:pt>
                <c:pt idx="66">
                  <c:v>0.68066871165644172</c:v>
                </c:pt>
                <c:pt idx="67">
                  <c:v>0.68619631901840494</c:v>
                </c:pt>
                <c:pt idx="68">
                  <c:v>0.74300613496932522</c:v>
                </c:pt>
                <c:pt idx="69">
                  <c:v>0.79469938650306748</c:v>
                </c:pt>
                <c:pt idx="70">
                  <c:v>0.8053435582822086</c:v>
                </c:pt>
                <c:pt idx="71">
                  <c:v>0.85096932515337409</c:v>
                </c:pt>
                <c:pt idx="72">
                  <c:v>0.86268098159509199</c:v>
                </c:pt>
                <c:pt idx="73">
                  <c:v>0.90494478527607358</c:v>
                </c:pt>
                <c:pt idx="74">
                  <c:v>0.91230674846625759</c:v>
                </c:pt>
                <c:pt idx="75">
                  <c:v>0.94286503067484662</c:v>
                </c:pt>
                <c:pt idx="76">
                  <c:v>0.94674233128834351</c:v>
                </c:pt>
                <c:pt idx="77">
                  <c:v>0.97340490797546009</c:v>
                </c:pt>
                <c:pt idx="78">
                  <c:v>0.99097546012269933</c:v>
                </c:pt>
                <c:pt idx="79">
                  <c:v>0.99390184049079755</c:v>
                </c:pt>
                <c:pt idx="80">
                  <c:v>1</c:v>
                </c:pt>
              </c:numCache>
            </c:numRef>
          </c:xVal>
          <c:yVal>
            <c:numRef>
              <c:f>RAVEN!$R$3:$R$83</c:f>
              <c:numCache>
                <c:formatCode>General</c:formatCode>
                <c:ptCount val="81"/>
                <c:pt idx="0">
                  <c:v>3.6073619631901825E-3</c:v>
                </c:pt>
                <c:pt idx="1">
                  <c:v>4.1104294478527597E-3</c:v>
                </c:pt>
                <c:pt idx="2">
                  <c:v>6.9079754601226971E-3</c:v>
                </c:pt>
                <c:pt idx="3">
                  <c:v>8.8220858895705512E-3</c:v>
                </c:pt>
                <c:pt idx="4">
                  <c:v>1.1122699386503065E-2</c:v>
                </c:pt>
                <c:pt idx="5">
                  <c:v>1.4361963190184047E-2</c:v>
                </c:pt>
                <c:pt idx="6">
                  <c:v>1.5165644171779138E-2</c:v>
                </c:pt>
                <c:pt idx="7">
                  <c:v>1.9214723926380364E-2</c:v>
                </c:pt>
                <c:pt idx="8">
                  <c:v>2.144171779141104E-2</c:v>
                </c:pt>
                <c:pt idx="9">
                  <c:v>2.3662576687116563E-2</c:v>
                </c:pt>
                <c:pt idx="10">
                  <c:v>2.3975460122699382E-2</c:v>
                </c:pt>
                <c:pt idx="11">
                  <c:v>2.556441717791411E-2</c:v>
                </c:pt>
                <c:pt idx="12">
                  <c:v>2.6006134969325152E-2</c:v>
                </c:pt>
                <c:pt idx="13">
                  <c:v>2.7638036809815948E-2</c:v>
                </c:pt>
                <c:pt idx="14">
                  <c:v>2.8969325153374231E-2</c:v>
                </c:pt>
                <c:pt idx="15">
                  <c:v>2.9723926380368096E-2</c:v>
                </c:pt>
                <c:pt idx="16">
                  <c:v>3.0429447852760732E-2</c:v>
                </c:pt>
                <c:pt idx="17">
                  <c:v>3.0742331288343559E-2</c:v>
                </c:pt>
                <c:pt idx="18">
                  <c:v>3.1564417177914111E-2</c:v>
                </c:pt>
                <c:pt idx="19">
                  <c:v>3.2607361963190182E-2</c:v>
                </c:pt>
                <c:pt idx="20">
                  <c:v>3.3588957055214724E-2</c:v>
                </c:pt>
                <c:pt idx="21">
                  <c:v>3.4435582822085878E-2</c:v>
                </c:pt>
                <c:pt idx="22">
                  <c:v>3.5030674846625767E-2</c:v>
                </c:pt>
                <c:pt idx="23">
                  <c:v>3.7257668711656436E-2</c:v>
                </c:pt>
                <c:pt idx="24">
                  <c:v>3.7380368098159505E-2</c:v>
                </c:pt>
                <c:pt idx="25">
                  <c:v>3.755828220858895E-2</c:v>
                </c:pt>
                <c:pt idx="26">
                  <c:v>3.8049079754601228E-2</c:v>
                </c:pt>
                <c:pt idx="27">
                  <c:v>3.9582822085889577E-2</c:v>
                </c:pt>
                <c:pt idx="28">
                  <c:v>3.9963190184049077E-2</c:v>
                </c:pt>
                <c:pt idx="29">
                  <c:v>4.1779141104294482E-2</c:v>
                </c:pt>
                <c:pt idx="30">
                  <c:v>4.1957055214723926E-2</c:v>
                </c:pt>
                <c:pt idx="31">
                  <c:v>4.3693251533742331E-2</c:v>
                </c:pt>
                <c:pt idx="32">
                  <c:v>4.5190184049079749E-2</c:v>
                </c:pt>
                <c:pt idx="33">
                  <c:v>4.5460122699386499E-2</c:v>
                </c:pt>
                <c:pt idx="34">
                  <c:v>4.7472392638036806E-2</c:v>
                </c:pt>
                <c:pt idx="35">
                  <c:v>4.7478527607361959E-2</c:v>
                </c:pt>
                <c:pt idx="36">
                  <c:v>4.8269938650306751E-2</c:v>
                </c:pt>
                <c:pt idx="37">
                  <c:v>5.1950920245398768E-2</c:v>
                </c:pt>
                <c:pt idx="38">
                  <c:v>5.7098159509202454E-2</c:v>
                </c:pt>
                <c:pt idx="39">
                  <c:v>6.2619631901840486E-2</c:v>
                </c:pt>
                <c:pt idx="40">
                  <c:v>6.2957055214723917E-2</c:v>
                </c:pt>
                <c:pt idx="41">
                  <c:v>7.8914110429447848E-2</c:v>
                </c:pt>
                <c:pt idx="42">
                  <c:v>8.634969325153373E-2</c:v>
                </c:pt>
                <c:pt idx="43">
                  <c:v>9.2815950920245388E-2</c:v>
                </c:pt>
                <c:pt idx="44">
                  <c:v>0.10395705521472391</c:v>
                </c:pt>
                <c:pt idx="45">
                  <c:v>0.11276687116564416</c:v>
                </c:pt>
                <c:pt idx="46">
                  <c:v>0.11957055214723925</c:v>
                </c:pt>
                <c:pt idx="47">
                  <c:v>0.12016564417177912</c:v>
                </c:pt>
                <c:pt idx="48">
                  <c:v>0.12206134969325153</c:v>
                </c:pt>
                <c:pt idx="49">
                  <c:v>0.12350920245398772</c:v>
                </c:pt>
                <c:pt idx="50">
                  <c:v>0.12452760736196317</c:v>
                </c:pt>
                <c:pt idx="51">
                  <c:v>0.12512269938650306</c:v>
                </c:pt>
                <c:pt idx="52">
                  <c:v>0.12520245398773006</c:v>
                </c:pt>
                <c:pt idx="53">
                  <c:v>0.12522699386503067</c:v>
                </c:pt>
                <c:pt idx="54">
                  <c:v>0.12409202453987729</c:v>
                </c:pt>
                <c:pt idx="55">
                  <c:v>0.11809202453987729</c:v>
                </c:pt>
                <c:pt idx="56">
                  <c:v>0.11806748466257667</c:v>
                </c:pt>
                <c:pt idx="57">
                  <c:v>0.11336196319018403</c:v>
                </c:pt>
                <c:pt idx="58">
                  <c:v>0.11187730061349692</c:v>
                </c:pt>
                <c:pt idx="59">
                  <c:v>0.10846625766871165</c:v>
                </c:pt>
                <c:pt idx="60">
                  <c:v>0.10779754601226993</c:v>
                </c:pt>
                <c:pt idx="61">
                  <c:v>0.10549693251533741</c:v>
                </c:pt>
                <c:pt idx="62">
                  <c:v>0.10176073619631901</c:v>
                </c:pt>
                <c:pt idx="63">
                  <c:v>9.8558282208588949E-2</c:v>
                </c:pt>
                <c:pt idx="64">
                  <c:v>9.4865030674846626E-2</c:v>
                </c:pt>
                <c:pt idx="65">
                  <c:v>8.930061349693251E-2</c:v>
                </c:pt>
                <c:pt idx="66">
                  <c:v>7.7944785276073611E-2</c:v>
                </c:pt>
                <c:pt idx="67">
                  <c:v>7.6969325153374221E-2</c:v>
                </c:pt>
                <c:pt idx="68">
                  <c:v>6.6656441717791406E-2</c:v>
                </c:pt>
                <c:pt idx="69">
                  <c:v>5.6803680981595092E-2</c:v>
                </c:pt>
                <c:pt idx="70">
                  <c:v>5.4711656441717785E-2</c:v>
                </c:pt>
                <c:pt idx="71">
                  <c:v>4.583435582822086E-2</c:v>
                </c:pt>
                <c:pt idx="72">
                  <c:v>4.3785276073619622E-2</c:v>
                </c:pt>
                <c:pt idx="73">
                  <c:v>3.7515337423312881E-2</c:v>
                </c:pt>
                <c:pt idx="74">
                  <c:v>3.6355828220858893E-2</c:v>
                </c:pt>
                <c:pt idx="75">
                  <c:v>3.0171779141104294E-2</c:v>
                </c:pt>
                <c:pt idx="76">
                  <c:v>2.947852760736196E-2</c:v>
                </c:pt>
                <c:pt idx="77">
                  <c:v>2.5435582822085887E-2</c:v>
                </c:pt>
                <c:pt idx="78">
                  <c:v>2.2006134969325152E-2</c:v>
                </c:pt>
                <c:pt idx="79">
                  <c:v>2.1331288343558279E-2</c:v>
                </c:pt>
                <c:pt idx="80">
                  <c:v>2.3619631901840477E-3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4B-4395-AAFD-FE61549A2469}"/>
            </c:ext>
          </c:extLst>
        </c:ser>
        <c:ser>
          <c:idx val="1"/>
          <c:order val="1"/>
          <c:tx>
            <c:strRef>
              <c:f>RAVEN!$S$2</c:f>
              <c:strCache>
                <c:ptCount val="1"/>
                <c:pt idx="0">
                  <c:v>BOT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RAVEN!$Q$3:$Q$83</c:f>
              <c:numCache>
                <c:formatCode>General</c:formatCode>
                <c:ptCount val="81"/>
                <c:pt idx="0">
                  <c:v>1.8404907975460121E-3</c:v>
                </c:pt>
                <c:pt idx="1">
                  <c:v>2.5276073619631902E-3</c:v>
                </c:pt>
                <c:pt idx="2">
                  <c:v>6.3558282208588954E-3</c:v>
                </c:pt>
                <c:pt idx="3">
                  <c:v>8.987730061349692E-3</c:v>
                </c:pt>
                <c:pt idx="4">
                  <c:v>1.2386503067484662E-2</c:v>
                </c:pt>
                <c:pt idx="5">
                  <c:v>1.7926380368098158E-2</c:v>
                </c:pt>
                <c:pt idx="6">
                  <c:v>1.9374233128834357E-2</c:v>
                </c:pt>
                <c:pt idx="7">
                  <c:v>2.6926380368098159E-2</c:v>
                </c:pt>
                <c:pt idx="8">
                  <c:v>3.173006134969325E-2</c:v>
                </c:pt>
                <c:pt idx="9">
                  <c:v>3.771165644171779E-2</c:v>
                </c:pt>
                <c:pt idx="10">
                  <c:v>3.8815950920245403E-2</c:v>
                </c:pt>
                <c:pt idx="11">
                  <c:v>4.7208588957055209E-2</c:v>
                </c:pt>
                <c:pt idx="12">
                  <c:v>4.9245398773006134E-2</c:v>
                </c:pt>
                <c:pt idx="13">
                  <c:v>5.5171779141104292E-2</c:v>
                </c:pt>
                <c:pt idx="14">
                  <c:v>6.0423312883435581E-2</c:v>
                </c:pt>
                <c:pt idx="15">
                  <c:v>6.4852760736196308E-2</c:v>
                </c:pt>
                <c:pt idx="16">
                  <c:v>7.3012269938650301E-2</c:v>
                </c:pt>
                <c:pt idx="17">
                  <c:v>7.5883435582822095E-2</c:v>
                </c:pt>
                <c:pt idx="18">
                  <c:v>7.912269938650307E-2</c:v>
                </c:pt>
                <c:pt idx="19">
                  <c:v>8.1754601226993864E-2</c:v>
                </c:pt>
                <c:pt idx="20">
                  <c:v>8.4773006134969311E-2</c:v>
                </c:pt>
                <c:pt idx="21">
                  <c:v>8.7392638036809814E-2</c:v>
                </c:pt>
                <c:pt idx="22">
                  <c:v>8.8957055214723926E-2</c:v>
                </c:pt>
                <c:pt idx="23">
                  <c:v>9.4631901840490792E-2</c:v>
                </c:pt>
                <c:pt idx="24">
                  <c:v>9.6852760736196308E-2</c:v>
                </c:pt>
                <c:pt idx="25">
                  <c:v>0.10662576687116564</c:v>
                </c:pt>
                <c:pt idx="26">
                  <c:v>0.11252760736196318</c:v>
                </c:pt>
                <c:pt idx="27">
                  <c:v>0.1261288343558282</c:v>
                </c:pt>
                <c:pt idx="28">
                  <c:v>0.12925153374233128</c:v>
                </c:pt>
                <c:pt idx="29">
                  <c:v>0.14590184049079755</c:v>
                </c:pt>
                <c:pt idx="30">
                  <c:v>0.14768711656441719</c:v>
                </c:pt>
                <c:pt idx="31">
                  <c:v>0.16499386503067484</c:v>
                </c:pt>
                <c:pt idx="32">
                  <c:v>0.18077300613496933</c:v>
                </c:pt>
                <c:pt idx="33">
                  <c:v>0.18376687116564416</c:v>
                </c:pt>
                <c:pt idx="34">
                  <c:v>0.20911042944785277</c:v>
                </c:pt>
                <c:pt idx="35">
                  <c:v>0.20919631901840491</c:v>
                </c:pt>
                <c:pt idx="36">
                  <c:v>0.21652760736196316</c:v>
                </c:pt>
                <c:pt idx="37">
                  <c:v>0.22332515337423312</c:v>
                </c:pt>
                <c:pt idx="38">
                  <c:v>0.23200613496932512</c:v>
                </c:pt>
                <c:pt idx="39">
                  <c:v>0.24182208588957055</c:v>
                </c:pt>
                <c:pt idx="40">
                  <c:v>0.24246625766871163</c:v>
                </c:pt>
                <c:pt idx="41">
                  <c:v>0.27262576687116563</c:v>
                </c:pt>
                <c:pt idx="42">
                  <c:v>0.28568098159509203</c:v>
                </c:pt>
                <c:pt idx="43">
                  <c:v>0.2968834355828221</c:v>
                </c:pt>
                <c:pt idx="44">
                  <c:v>0.31830674846625762</c:v>
                </c:pt>
                <c:pt idx="45">
                  <c:v>0.3344907975460123</c:v>
                </c:pt>
                <c:pt idx="46">
                  <c:v>0.34436196319018403</c:v>
                </c:pt>
                <c:pt idx="47">
                  <c:v>0.34541717791411042</c:v>
                </c:pt>
                <c:pt idx="48">
                  <c:v>0.35306134969325154</c:v>
                </c:pt>
                <c:pt idx="49">
                  <c:v>0.36071779141104293</c:v>
                </c:pt>
                <c:pt idx="50">
                  <c:v>0.37125766871165644</c:v>
                </c:pt>
                <c:pt idx="51">
                  <c:v>0.38516564417177912</c:v>
                </c:pt>
                <c:pt idx="52">
                  <c:v>0.39080368098159507</c:v>
                </c:pt>
                <c:pt idx="53">
                  <c:v>0.39523926380368096</c:v>
                </c:pt>
                <c:pt idx="54">
                  <c:v>0.41684662576687115</c:v>
                </c:pt>
                <c:pt idx="55">
                  <c:v>0.45244785276073618</c:v>
                </c:pt>
                <c:pt idx="56">
                  <c:v>0.45257055214723924</c:v>
                </c:pt>
                <c:pt idx="57">
                  <c:v>0.47938650306748465</c:v>
                </c:pt>
                <c:pt idx="58">
                  <c:v>0.48853374233128832</c:v>
                </c:pt>
                <c:pt idx="59">
                  <c:v>0.50917177914110423</c:v>
                </c:pt>
                <c:pt idx="60">
                  <c:v>0.51306134969325146</c:v>
                </c:pt>
                <c:pt idx="61">
                  <c:v>0.52592024539877302</c:v>
                </c:pt>
                <c:pt idx="62">
                  <c:v>0.54530061349693248</c:v>
                </c:pt>
                <c:pt idx="63">
                  <c:v>0.56128834355828217</c:v>
                </c:pt>
                <c:pt idx="64">
                  <c:v>0.58187116564417174</c:v>
                </c:pt>
                <c:pt idx="65">
                  <c:v>0.61450920245398777</c:v>
                </c:pt>
                <c:pt idx="66">
                  <c:v>0.68066871165644172</c:v>
                </c:pt>
                <c:pt idx="67">
                  <c:v>0.68619631901840494</c:v>
                </c:pt>
                <c:pt idx="68">
                  <c:v>0.74300613496932522</c:v>
                </c:pt>
                <c:pt idx="69">
                  <c:v>0.79469938650306748</c:v>
                </c:pt>
                <c:pt idx="70">
                  <c:v>0.8053435582822086</c:v>
                </c:pt>
                <c:pt idx="71">
                  <c:v>0.85096932515337409</c:v>
                </c:pt>
                <c:pt idx="72">
                  <c:v>0.86268098159509199</c:v>
                </c:pt>
                <c:pt idx="73">
                  <c:v>0.90494478527607358</c:v>
                </c:pt>
                <c:pt idx="74">
                  <c:v>0.91230674846625759</c:v>
                </c:pt>
                <c:pt idx="75">
                  <c:v>0.94286503067484662</c:v>
                </c:pt>
                <c:pt idx="76">
                  <c:v>0.94674233128834351</c:v>
                </c:pt>
                <c:pt idx="77">
                  <c:v>0.97340490797546009</c:v>
                </c:pt>
                <c:pt idx="78">
                  <c:v>0.99097546012269933</c:v>
                </c:pt>
                <c:pt idx="79">
                  <c:v>0.99390184049079755</c:v>
                </c:pt>
                <c:pt idx="80">
                  <c:v>1</c:v>
                </c:pt>
              </c:numCache>
            </c:numRef>
          </c:xVal>
          <c:yVal>
            <c:numRef>
              <c:f>RAVEN!$S$3:$S$83</c:f>
              <c:numCache>
                <c:formatCode>General</c:formatCode>
                <c:ptCount val="81"/>
                <c:pt idx="0">
                  <c:v>-3.6503067484662593E-3</c:v>
                </c:pt>
                <c:pt idx="1">
                  <c:v>-4.2392638036809829E-3</c:v>
                </c:pt>
                <c:pt idx="2">
                  <c:v>-7.4723926380368113E-3</c:v>
                </c:pt>
                <c:pt idx="3">
                  <c:v>-9.5889570552147238E-3</c:v>
                </c:pt>
                <c:pt idx="4">
                  <c:v>-1.2049079754601228E-2</c:v>
                </c:pt>
                <c:pt idx="5">
                  <c:v>-1.5184049079754602E-2</c:v>
                </c:pt>
                <c:pt idx="6">
                  <c:v>-1.5877300613496931E-2</c:v>
                </c:pt>
                <c:pt idx="7">
                  <c:v>-1.9190184049079757E-2</c:v>
                </c:pt>
                <c:pt idx="8">
                  <c:v>-2.1177914110429449E-2</c:v>
                </c:pt>
                <c:pt idx="9">
                  <c:v>-2.3662576687116563E-2</c:v>
                </c:pt>
                <c:pt idx="10">
                  <c:v>-2.4085889570552146E-2</c:v>
                </c:pt>
                <c:pt idx="11">
                  <c:v>-2.6981595092024541E-2</c:v>
                </c:pt>
                <c:pt idx="12">
                  <c:v>-2.7588957055214722E-2</c:v>
                </c:pt>
                <c:pt idx="13">
                  <c:v>-2.9006134969325154E-2</c:v>
                </c:pt>
                <c:pt idx="14">
                  <c:v>-2.99079754601227E-2</c:v>
                </c:pt>
                <c:pt idx="15">
                  <c:v>-3.0552147239263805E-2</c:v>
                </c:pt>
                <c:pt idx="16">
                  <c:v>-3.1404907975460125E-2</c:v>
                </c:pt>
                <c:pt idx="17">
                  <c:v>-3.1478527607361972E-2</c:v>
                </c:pt>
                <c:pt idx="18">
                  <c:v>-3.2607361963190182E-2</c:v>
                </c:pt>
                <c:pt idx="19">
                  <c:v>-3.5245398773006129E-2</c:v>
                </c:pt>
                <c:pt idx="20">
                  <c:v>-3.9858895705521466E-2</c:v>
                </c:pt>
                <c:pt idx="21">
                  <c:v>-4.65398773006135E-2</c:v>
                </c:pt>
                <c:pt idx="22">
                  <c:v>-4.8134969325153376E-2</c:v>
                </c:pt>
                <c:pt idx="23">
                  <c:v>-5.2079754601226991E-2</c:v>
                </c:pt>
                <c:pt idx="24">
                  <c:v>-5.3496932515337423E-2</c:v>
                </c:pt>
                <c:pt idx="25">
                  <c:v>-5.9693251533742331E-2</c:v>
                </c:pt>
                <c:pt idx="26">
                  <c:v>-6.3134969325153376E-2</c:v>
                </c:pt>
                <c:pt idx="27">
                  <c:v>-6.8411042944785269E-2</c:v>
                </c:pt>
                <c:pt idx="28">
                  <c:v>-6.9325153374233131E-2</c:v>
                </c:pt>
                <c:pt idx="29">
                  <c:v>-7.3674846625766871E-2</c:v>
                </c:pt>
                <c:pt idx="30">
                  <c:v>-7.4061349693251538E-2</c:v>
                </c:pt>
                <c:pt idx="31">
                  <c:v>-7.691411042944786E-2</c:v>
                </c:pt>
                <c:pt idx="32">
                  <c:v>-7.8957055214723931E-2</c:v>
                </c:pt>
                <c:pt idx="33">
                  <c:v>-7.9300613496932515E-2</c:v>
                </c:pt>
                <c:pt idx="34">
                  <c:v>-8.1607361963190184E-2</c:v>
                </c:pt>
                <c:pt idx="35">
                  <c:v>-8.1613496932515336E-2</c:v>
                </c:pt>
                <c:pt idx="36">
                  <c:v>-8.2110429447852767E-2</c:v>
                </c:pt>
                <c:pt idx="37">
                  <c:v>-8.2478527607361962E-2</c:v>
                </c:pt>
                <c:pt idx="38">
                  <c:v>-8.2815950920245407E-2</c:v>
                </c:pt>
                <c:pt idx="39">
                  <c:v>-8.2987730061349699E-2</c:v>
                </c:pt>
                <c:pt idx="40">
                  <c:v>-8.2987730061349699E-2</c:v>
                </c:pt>
                <c:pt idx="41">
                  <c:v>-8.2478527607361962E-2</c:v>
                </c:pt>
                <c:pt idx="42">
                  <c:v>-8.2257668711656434E-2</c:v>
                </c:pt>
                <c:pt idx="43">
                  <c:v>-8.2159509202453976E-2</c:v>
                </c:pt>
                <c:pt idx="44">
                  <c:v>-8.2067484662576698E-2</c:v>
                </c:pt>
                <c:pt idx="45">
                  <c:v>-8.1975460122699392E-2</c:v>
                </c:pt>
                <c:pt idx="46">
                  <c:v>-8.1852760736196323E-2</c:v>
                </c:pt>
                <c:pt idx="47">
                  <c:v>-8.1834355828220864E-2</c:v>
                </c:pt>
                <c:pt idx="48">
                  <c:v>-8.1668711656441725E-2</c:v>
                </c:pt>
                <c:pt idx="49">
                  <c:v>-8.1441717791411045E-2</c:v>
                </c:pt>
                <c:pt idx="50">
                  <c:v>-8.1098159509202461E-2</c:v>
                </c:pt>
                <c:pt idx="51">
                  <c:v>-8.0742331288343558E-2</c:v>
                </c:pt>
                <c:pt idx="52">
                  <c:v>-8.0650306748466252E-2</c:v>
                </c:pt>
                <c:pt idx="53">
                  <c:v>-8.060122699386503E-2</c:v>
                </c:pt>
                <c:pt idx="54">
                  <c:v>-8.0509202453987724E-2</c:v>
                </c:pt>
                <c:pt idx="55">
                  <c:v>-8.028834355828221E-2</c:v>
                </c:pt>
                <c:pt idx="56">
                  <c:v>-8.028834355828221E-2</c:v>
                </c:pt>
                <c:pt idx="57">
                  <c:v>-7.9312883435582821E-2</c:v>
                </c:pt>
                <c:pt idx="58">
                  <c:v>-7.9006134969325154E-2</c:v>
                </c:pt>
                <c:pt idx="59">
                  <c:v>-7.924539877300614E-2</c:v>
                </c:pt>
                <c:pt idx="60">
                  <c:v>-7.8809815950920237E-2</c:v>
                </c:pt>
                <c:pt idx="61">
                  <c:v>-7.6343558282208582E-2</c:v>
                </c:pt>
                <c:pt idx="62">
                  <c:v>-7.3858895705521468E-2</c:v>
                </c:pt>
                <c:pt idx="63">
                  <c:v>-7.2018404907975467E-2</c:v>
                </c:pt>
                <c:pt idx="64">
                  <c:v>-6.953374233128834E-2</c:v>
                </c:pt>
                <c:pt idx="65">
                  <c:v>-6.568711656441717E-2</c:v>
                </c:pt>
                <c:pt idx="66">
                  <c:v>-5.8496932515337413E-2</c:v>
                </c:pt>
                <c:pt idx="67">
                  <c:v>-5.7858895705521468E-2</c:v>
                </c:pt>
                <c:pt idx="68">
                  <c:v>-5.0631901840490795E-2</c:v>
                </c:pt>
                <c:pt idx="69">
                  <c:v>-4.4012269938650303E-2</c:v>
                </c:pt>
                <c:pt idx="70">
                  <c:v>-4.2760736196319024E-2</c:v>
                </c:pt>
                <c:pt idx="71">
                  <c:v>-3.795092024539877E-2</c:v>
                </c:pt>
                <c:pt idx="72">
                  <c:v>-3.6576687116564421E-2</c:v>
                </c:pt>
                <c:pt idx="73">
                  <c:v>-3.0889570552147239E-2</c:v>
                </c:pt>
                <c:pt idx="74">
                  <c:v>-2.9766871165644172E-2</c:v>
                </c:pt>
                <c:pt idx="75">
                  <c:v>-2.5159509202453988E-2</c:v>
                </c:pt>
                <c:pt idx="76">
                  <c:v>-2.4680981595092025E-2</c:v>
                </c:pt>
                <c:pt idx="77">
                  <c:v>-2.2128834355828221E-2</c:v>
                </c:pt>
                <c:pt idx="78">
                  <c:v>-2.0791411042944786E-2</c:v>
                </c:pt>
                <c:pt idx="79">
                  <c:v>-2.0576687116564418E-2</c:v>
                </c:pt>
                <c:pt idx="80">
                  <c:v>-2.546012269938652E-3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4B-4395-AAFD-FE61549A2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985984"/>
        <c:axId val="291994624"/>
      </c:scatterChart>
      <c:valAx>
        <c:axId val="29198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994624"/>
        <c:crosses val="autoZero"/>
        <c:crossBetween val="midCat"/>
      </c:valAx>
      <c:valAx>
        <c:axId val="2919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98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486362511458979E-2"/>
          <c:y val="4.9852709255584875E-2"/>
          <c:w val="0.89912936181782055"/>
          <c:h val="0.933559841799182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RAVEN!$C$2</c:f>
              <c:strCache>
                <c:ptCount val="1"/>
                <c:pt idx="0">
                  <c:v>TOP (ft)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Nacelle!$B$3:$B$12</c:f>
              <c:numCache>
                <c:formatCode>General</c:formatCode>
                <c:ptCount val="10"/>
                <c:pt idx="0">
                  <c:v>1.65E-3</c:v>
                </c:pt>
                <c:pt idx="1">
                  <c:v>2.964E-2</c:v>
                </c:pt>
                <c:pt idx="2">
                  <c:v>0.11051999999999999</c:v>
                </c:pt>
                <c:pt idx="3">
                  <c:v>0.20169000000000001</c:v>
                </c:pt>
                <c:pt idx="4">
                  <c:v>0.35249000000000003</c:v>
                </c:pt>
                <c:pt idx="5">
                  <c:v>0.51568000000000003</c:v>
                </c:pt>
                <c:pt idx="6">
                  <c:v>0.75187000000000004</c:v>
                </c:pt>
                <c:pt idx="7">
                  <c:v>1.24525</c:v>
                </c:pt>
                <c:pt idx="8">
                  <c:v>1.70703</c:v>
                </c:pt>
                <c:pt idx="9">
                  <c:v>2.2163200000000001</c:v>
                </c:pt>
              </c:numCache>
            </c:numRef>
          </c:xVal>
          <c:yVal>
            <c:numRef>
              <c:f>Nacelle!$C$3:$C$12</c:f>
              <c:numCache>
                <c:formatCode>General</c:formatCode>
                <c:ptCount val="10"/>
                <c:pt idx="0">
                  <c:v>7.0000000000000001E-3</c:v>
                </c:pt>
                <c:pt idx="1">
                  <c:v>0.32340000000000002</c:v>
                </c:pt>
                <c:pt idx="2">
                  <c:v>0.66149999999999998</c:v>
                </c:pt>
                <c:pt idx="3">
                  <c:v>0.94059999999999999</c:v>
                </c:pt>
                <c:pt idx="4">
                  <c:v>1.0647</c:v>
                </c:pt>
                <c:pt idx="5">
                  <c:v>1.1593</c:v>
                </c:pt>
                <c:pt idx="6">
                  <c:v>1.2018</c:v>
                </c:pt>
                <c:pt idx="7">
                  <c:v>1.1454</c:v>
                </c:pt>
                <c:pt idx="8">
                  <c:v>0.97860000000000003</c:v>
                </c:pt>
                <c:pt idx="9">
                  <c:v>0.67120000000000002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35-49E6-A7D7-34D47F7E8557}"/>
            </c:ext>
          </c:extLst>
        </c:ser>
        <c:ser>
          <c:idx val="1"/>
          <c:order val="1"/>
          <c:tx>
            <c:strRef>
              <c:f>RAVEN!$D$3</c:f>
              <c:strCache>
                <c:ptCount val="1"/>
                <c:pt idx="0">
                  <c:v>-0.058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Nacelle!$B$3:$B$12</c:f>
              <c:numCache>
                <c:formatCode>General</c:formatCode>
                <c:ptCount val="10"/>
                <c:pt idx="0">
                  <c:v>1.65E-3</c:v>
                </c:pt>
                <c:pt idx="1">
                  <c:v>2.964E-2</c:v>
                </c:pt>
                <c:pt idx="2">
                  <c:v>0.11051999999999999</c:v>
                </c:pt>
                <c:pt idx="3">
                  <c:v>0.20169000000000001</c:v>
                </c:pt>
                <c:pt idx="4">
                  <c:v>0.35249000000000003</c:v>
                </c:pt>
                <c:pt idx="5">
                  <c:v>0.51568000000000003</c:v>
                </c:pt>
                <c:pt idx="6">
                  <c:v>0.75187000000000004</c:v>
                </c:pt>
                <c:pt idx="7">
                  <c:v>1.24525</c:v>
                </c:pt>
                <c:pt idx="8">
                  <c:v>1.70703</c:v>
                </c:pt>
                <c:pt idx="9">
                  <c:v>2.2163200000000001</c:v>
                </c:pt>
              </c:numCache>
            </c:numRef>
          </c:xVal>
          <c:yVal>
            <c:numRef>
              <c:f>Nacelle!$D$3:$D$12</c:f>
              <c:numCache>
                <c:formatCode>General</c:formatCode>
                <c:ptCount val="10"/>
                <c:pt idx="0">
                  <c:v>-7.0000000000000001E-3</c:v>
                </c:pt>
                <c:pt idx="1">
                  <c:v>-0.32340000000000002</c:v>
                </c:pt>
                <c:pt idx="2">
                  <c:v>-0.66149999999999998</c:v>
                </c:pt>
                <c:pt idx="3">
                  <c:v>-0.94059999999999999</c:v>
                </c:pt>
                <c:pt idx="4">
                  <c:v>-1.0647</c:v>
                </c:pt>
                <c:pt idx="5">
                  <c:v>-1.1593</c:v>
                </c:pt>
                <c:pt idx="6">
                  <c:v>-1.2018</c:v>
                </c:pt>
                <c:pt idx="7">
                  <c:v>-1.1454</c:v>
                </c:pt>
                <c:pt idx="8">
                  <c:v>-0.97860000000000003</c:v>
                </c:pt>
                <c:pt idx="9">
                  <c:v>-0.67120000000000002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35-49E6-A7D7-34D47F7E8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985984"/>
        <c:axId val="291994624"/>
      </c:scatterChart>
      <c:valAx>
        <c:axId val="29198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994624"/>
        <c:crosses val="autoZero"/>
        <c:crossBetween val="midCat"/>
      </c:valAx>
      <c:valAx>
        <c:axId val="2919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98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'Airfoil Attachment'!$C$2</c:f>
              <c:strCache>
                <c:ptCount val="1"/>
                <c:pt idx="0">
                  <c:v>TOP (in)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'Airfoil Attachment'!$B$3:$B$14</c:f>
              <c:numCache>
                <c:formatCode>General</c:formatCode>
                <c:ptCount val="12"/>
                <c:pt idx="0">
                  <c:v>0</c:v>
                </c:pt>
                <c:pt idx="1">
                  <c:v>6.3399999999999998E-2</c:v>
                </c:pt>
                <c:pt idx="2">
                  <c:v>0.2782</c:v>
                </c:pt>
                <c:pt idx="3">
                  <c:v>0.93610000000000004</c:v>
                </c:pt>
                <c:pt idx="4">
                  <c:v>1.2353000000000001</c:v>
                </c:pt>
                <c:pt idx="5">
                  <c:v>1.2545999999999999</c:v>
                </c:pt>
                <c:pt idx="6">
                  <c:v>4.6989000000000001</c:v>
                </c:pt>
                <c:pt idx="7">
                  <c:v>4.7153999999999998</c:v>
                </c:pt>
                <c:pt idx="8">
                  <c:v>5.0022000000000002</c:v>
                </c:pt>
                <c:pt idx="9">
                  <c:v>5.2807000000000004</c:v>
                </c:pt>
                <c:pt idx="10">
                  <c:v>6.6521999999999997</c:v>
                </c:pt>
                <c:pt idx="11">
                  <c:v>6.67</c:v>
                </c:pt>
              </c:numCache>
            </c:numRef>
          </c:xVal>
          <c:yVal>
            <c:numRef>
              <c:f>'Airfoil Attachment'!$C$3:$C$14</c:f>
              <c:numCache>
                <c:formatCode>General</c:formatCode>
                <c:ptCount val="12"/>
                <c:pt idx="0">
                  <c:v>1.4305000000000001</c:v>
                </c:pt>
                <c:pt idx="1">
                  <c:v>1.6938</c:v>
                </c:pt>
                <c:pt idx="2">
                  <c:v>1.8148</c:v>
                </c:pt>
                <c:pt idx="3">
                  <c:v>1.9358</c:v>
                </c:pt>
                <c:pt idx="4">
                  <c:v>1.7009000000000001</c:v>
                </c:pt>
                <c:pt idx="5">
                  <c:v>1.1102000000000001</c:v>
                </c:pt>
                <c:pt idx="6">
                  <c:v>1.1031</c:v>
                </c:pt>
                <c:pt idx="7">
                  <c:v>1.7151000000000001</c:v>
                </c:pt>
                <c:pt idx="8">
                  <c:v>1.9714</c:v>
                </c:pt>
                <c:pt idx="9">
                  <c:v>1.9215</c:v>
                </c:pt>
                <c:pt idx="10">
                  <c:v>1.7649999999999999</c:v>
                </c:pt>
                <c:pt idx="11">
                  <c:v>1.3734999999999999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94-4426-B773-8F20E0D3CEE2}"/>
            </c:ext>
          </c:extLst>
        </c:ser>
        <c:ser>
          <c:idx val="1"/>
          <c:order val="1"/>
          <c:tx>
            <c:strRef>
              <c:f>'Airfoil Attachment'!$D$3</c:f>
              <c:strCache>
                <c:ptCount val="1"/>
                <c:pt idx="0">
                  <c:v>1.4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'Airfoil Attachment'!$B$3:$B$14</c:f>
              <c:numCache>
                <c:formatCode>General</c:formatCode>
                <c:ptCount val="12"/>
                <c:pt idx="0">
                  <c:v>0</c:v>
                </c:pt>
                <c:pt idx="1">
                  <c:v>6.3399999999999998E-2</c:v>
                </c:pt>
                <c:pt idx="2">
                  <c:v>0.2782</c:v>
                </c:pt>
                <c:pt idx="3">
                  <c:v>0.93610000000000004</c:v>
                </c:pt>
                <c:pt idx="4">
                  <c:v>1.2353000000000001</c:v>
                </c:pt>
                <c:pt idx="5">
                  <c:v>1.2545999999999999</c:v>
                </c:pt>
                <c:pt idx="6">
                  <c:v>4.6989000000000001</c:v>
                </c:pt>
                <c:pt idx="7">
                  <c:v>4.7153999999999998</c:v>
                </c:pt>
                <c:pt idx="8">
                  <c:v>5.0022000000000002</c:v>
                </c:pt>
                <c:pt idx="9">
                  <c:v>5.2807000000000004</c:v>
                </c:pt>
                <c:pt idx="10">
                  <c:v>6.6521999999999997</c:v>
                </c:pt>
                <c:pt idx="11">
                  <c:v>6.67</c:v>
                </c:pt>
              </c:numCache>
            </c:numRef>
          </c:xVal>
          <c:yVal>
            <c:numRef>
              <c:f>'Airfoil Attachment'!$D$3:$D$14</c:f>
              <c:numCache>
                <c:formatCode>General</c:formatCode>
                <c:ptCount val="12"/>
                <c:pt idx="0">
                  <c:v>1.4</c:v>
                </c:pt>
                <c:pt idx="1">
                  <c:v>0.91006366559485496</c:v>
                </c:pt>
                <c:pt idx="2">
                  <c:v>2.0642211362248E-2</c:v>
                </c:pt>
                <c:pt idx="3">
                  <c:v>5.8010971846972903E-2</c:v>
                </c:pt>
                <c:pt idx="4">
                  <c:v>8.8987602116672795E-2</c:v>
                </c:pt>
                <c:pt idx="5">
                  <c:v>9.0985760419497699E-2</c:v>
                </c:pt>
                <c:pt idx="6">
                  <c:v>0.44757936883503102</c:v>
                </c:pt>
                <c:pt idx="7">
                  <c:v>0.44928763888666801</c:v>
                </c:pt>
                <c:pt idx="8">
                  <c:v>0.47898047832968299</c:v>
                </c:pt>
                <c:pt idx="9">
                  <c:v>0.50781400617096495</c:v>
                </c:pt>
                <c:pt idx="10">
                  <c:v>1.0701434466019399</c:v>
                </c:pt>
                <c:pt idx="11">
                  <c:v>1.1657259708737899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94-4426-B773-8F20E0D3C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985984"/>
        <c:axId val="291994624"/>
      </c:scatterChart>
      <c:valAx>
        <c:axId val="29198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994624"/>
        <c:crosses val="autoZero"/>
        <c:crossBetween val="midCat"/>
      </c:valAx>
      <c:valAx>
        <c:axId val="2919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98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'Airfoil Attachment'!$R$2</c:f>
              <c:strCache>
                <c:ptCount val="1"/>
                <c:pt idx="0">
                  <c:v>TOP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'Airfoil Attachment'!$Q$3:$Q$14</c:f>
              <c:numCache>
                <c:formatCode>General</c:formatCode>
                <c:ptCount val="12"/>
                <c:pt idx="0">
                  <c:v>0</c:v>
                </c:pt>
                <c:pt idx="1">
                  <c:v>9.5052473763118442E-3</c:v>
                </c:pt>
                <c:pt idx="2">
                  <c:v>4.1709145427286355E-2</c:v>
                </c:pt>
                <c:pt idx="3">
                  <c:v>0.14034482758620689</c:v>
                </c:pt>
                <c:pt idx="4">
                  <c:v>0.18520239880059972</c:v>
                </c:pt>
                <c:pt idx="5">
                  <c:v>0.18809595202398799</c:v>
                </c:pt>
                <c:pt idx="6">
                  <c:v>0.70448275862068965</c:v>
                </c:pt>
                <c:pt idx="7">
                  <c:v>0.70695652173913037</c:v>
                </c:pt>
                <c:pt idx="8">
                  <c:v>0.74995502248875567</c:v>
                </c:pt>
                <c:pt idx="9">
                  <c:v>0.79170914542728643</c:v>
                </c:pt>
                <c:pt idx="10">
                  <c:v>0.9973313343328335</c:v>
                </c:pt>
                <c:pt idx="11">
                  <c:v>1</c:v>
                </c:pt>
              </c:numCache>
            </c:numRef>
          </c:xVal>
          <c:yVal>
            <c:numRef>
              <c:f>'Airfoil Attachment'!$R$3:$R$14</c:f>
              <c:numCache>
                <c:formatCode>General</c:formatCode>
                <c:ptCount val="12"/>
                <c:pt idx="0">
                  <c:v>3.0781073588479563E-2</c:v>
                </c:pt>
                <c:pt idx="1">
                  <c:v>7.0256335957295135E-2</c:v>
                </c:pt>
                <c:pt idx="2">
                  <c:v>8.8397265492527521E-2</c:v>
                </c:pt>
                <c:pt idx="3">
                  <c:v>0.10653819502775991</c:v>
                </c:pt>
                <c:pt idx="4">
                  <c:v>7.1320803723412096E-2</c:v>
                </c:pt>
                <c:pt idx="5">
                  <c:v>-1.7239915916767823E-2</c:v>
                </c:pt>
                <c:pt idx="6">
                  <c:v>-1.8304383682884784E-2</c:v>
                </c:pt>
                <c:pt idx="7">
                  <c:v>7.3449739255645963E-2</c:v>
                </c:pt>
                <c:pt idx="8">
                  <c:v>0.11187552636209275</c:v>
                </c:pt>
                <c:pt idx="9">
                  <c:v>0.1043942669917779</c:v>
                </c:pt>
                <c:pt idx="10">
                  <c:v>8.0930998625960815E-2</c:v>
                </c:pt>
                <c:pt idx="11">
                  <c:v>2.223534645204775E-2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3C-4614-8F30-4B8CF566E9A6}"/>
            </c:ext>
          </c:extLst>
        </c:ser>
        <c:ser>
          <c:idx val="1"/>
          <c:order val="1"/>
          <c:tx>
            <c:strRef>
              <c:f>'Airfoil Attachment'!$S$2</c:f>
              <c:strCache>
                <c:ptCount val="1"/>
                <c:pt idx="0">
                  <c:v>BOT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'Airfoil Attachment'!$Q$3:$Q$14</c:f>
              <c:numCache>
                <c:formatCode>General</c:formatCode>
                <c:ptCount val="12"/>
                <c:pt idx="0">
                  <c:v>0</c:v>
                </c:pt>
                <c:pt idx="1">
                  <c:v>9.5052473763118442E-3</c:v>
                </c:pt>
                <c:pt idx="2">
                  <c:v>4.1709145427286355E-2</c:v>
                </c:pt>
                <c:pt idx="3">
                  <c:v>0.14034482758620689</c:v>
                </c:pt>
                <c:pt idx="4">
                  <c:v>0.18520239880059972</c:v>
                </c:pt>
                <c:pt idx="5">
                  <c:v>0.18809595202398799</c:v>
                </c:pt>
                <c:pt idx="6">
                  <c:v>0.70448275862068965</c:v>
                </c:pt>
                <c:pt idx="7">
                  <c:v>0.70695652173913037</c:v>
                </c:pt>
                <c:pt idx="8">
                  <c:v>0.74995502248875567</c:v>
                </c:pt>
                <c:pt idx="9">
                  <c:v>0.79170914542728643</c:v>
                </c:pt>
                <c:pt idx="10">
                  <c:v>0.9973313343328335</c:v>
                </c:pt>
                <c:pt idx="11">
                  <c:v>1</c:v>
                </c:pt>
              </c:numCache>
            </c:numRef>
          </c:xVal>
          <c:yVal>
            <c:numRef>
              <c:f>'Airfoil Attachment'!$S$3:$S$14</c:f>
              <c:numCache>
                <c:formatCode>General</c:formatCode>
                <c:ptCount val="12"/>
                <c:pt idx="0">
                  <c:v>2.620835994530113E-2</c:v>
                </c:pt>
                <c:pt idx="1">
                  <c:v>-4.7245363353821068E-2</c:v>
                </c:pt>
                <c:pt idx="2">
                  <c:v>-0.18059190821628088</c:v>
                </c:pt>
                <c:pt idx="3">
                  <c:v>-0.17498939539998029</c:v>
                </c:pt>
                <c:pt idx="4">
                  <c:v>-0.17034522294575241</c:v>
                </c:pt>
                <c:pt idx="5">
                  <c:v>-0.1700456489873079</c:v>
                </c:pt>
                <c:pt idx="6">
                  <c:v>-0.11658333888003154</c:v>
                </c:pt>
                <c:pt idx="7">
                  <c:v>-0.11632722642851176</c:v>
                </c:pt>
                <c:pt idx="8">
                  <c:v>-0.11187552636209272</c:v>
                </c:pt>
                <c:pt idx="9">
                  <c:v>-0.10755265861977158</c:v>
                </c:pt>
                <c:pt idx="10">
                  <c:v>-2.3245396186342054E-2</c:v>
                </c:pt>
                <c:pt idx="11">
                  <c:v>-8.9151826523315436E-3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3C-4614-8F30-4B8CF566E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985984"/>
        <c:axId val="291994624"/>
      </c:scatterChart>
      <c:valAx>
        <c:axId val="29198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994624"/>
        <c:crosses val="autoZero"/>
        <c:crossBetween val="midCat"/>
      </c:valAx>
      <c:valAx>
        <c:axId val="2919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98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38099</xdr:colOff>
      <xdr:row>23</xdr:row>
      <xdr:rowOff>80962</xdr:rowOff>
    </xdr:from>
    <xdr:to>
      <xdr:col>21</xdr:col>
      <xdr:colOff>428624</xdr:colOff>
      <xdr:row>48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065A0-A14D-6346-C039-0425BB34A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133349</xdr:colOff>
      <xdr:row>12</xdr:row>
      <xdr:rowOff>42862</xdr:rowOff>
    </xdr:from>
    <xdr:to>
      <xdr:col>32</xdr:col>
      <xdr:colOff>523874</xdr:colOff>
      <xdr:row>30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D3764-E12D-E5A3-EA10-A4744019A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285749</xdr:colOff>
      <xdr:row>40</xdr:row>
      <xdr:rowOff>152399</xdr:rowOff>
    </xdr:from>
    <xdr:to>
      <xdr:col>35</xdr:col>
      <xdr:colOff>542924</xdr:colOff>
      <xdr:row>52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B0A5EA-3595-4E65-BFE2-7DB0F5D78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131444</xdr:rowOff>
    </xdr:from>
    <xdr:to>
      <xdr:col>15</xdr:col>
      <xdr:colOff>352426</xdr:colOff>
      <xdr:row>23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B52132-62AC-4F10-A5D9-57B76B23F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428624</xdr:colOff>
      <xdr:row>20</xdr:row>
      <xdr:rowOff>19050</xdr:rowOff>
    </xdr:from>
    <xdr:to>
      <xdr:col>24</xdr:col>
      <xdr:colOff>447674</xdr:colOff>
      <xdr:row>42</xdr:row>
      <xdr:rowOff>33338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17557A-7572-44E8-BD53-9734710EB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396241</xdr:colOff>
      <xdr:row>11</xdr:row>
      <xdr:rowOff>45720</xdr:rowOff>
    </xdr:from>
    <xdr:to>
      <xdr:col>32</xdr:col>
      <xdr:colOff>348615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E921B8-EB06-427F-A67D-8F81D28FF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285749</xdr:colOff>
      <xdr:row>32</xdr:row>
      <xdr:rowOff>152399</xdr:rowOff>
    </xdr:from>
    <xdr:to>
      <xdr:col>35</xdr:col>
      <xdr:colOff>542924</xdr:colOff>
      <xdr:row>44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E94945-D68F-41B6-8297-FD892ADD8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16EE1-798F-4BC7-823C-4D191986CBE4}">
  <dimension ref="K6:L186"/>
  <sheetViews>
    <sheetView workbookViewId="0">
      <selection activeCell="K9" sqref="K9"/>
    </sheetView>
  </sheetViews>
  <sheetFormatPr defaultRowHeight="15" x14ac:dyDescent="0.25"/>
  <sheetData>
    <row r="6" spans="11:12" x14ac:dyDescent="0.25">
      <c r="K6">
        <v>0</v>
      </c>
      <c r="L6">
        <v>1</v>
      </c>
    </row>
    <row r="7" spans="11:12" x14ac:dyDescent="0.25">
      <c r="K7">
        <v>1.7519250018978801E-2</v>
      </c>
      <c r="L7">
        <v>1</v>
      </c>
    </row>
    <row r="8" spans="11:12" x14ac:dyDescent="0.25">
      <c r="K8">
        <v>3.5166830306877103E-2</v>
      </c>
      <c r="L8">
        <v>1</v>
      </c>
    </row>
    <row r="9" spans="11:12" x14ac:dyDescent="0.25">
      <c r="K9">
        <v>5.29373041623779E-2</v>
      </c>
      <c r="L9">
        <v>1</v>
      </c>
    </row>
    <row r="10" spans="11:12" x14ac:dyDescent="0.25">
      <c r="K10">
        <v>7.0825156751994994E-2</v>
      </c>
      <c r="L10">
        <v>1</v>
      </c>
    </row>
    <row r="11" spans="11:12" x14ac:dyDescent="0.25">
      <c r="K11">
        <v>8.8824796820946295E-2</v>
      </c>
      <c r="L11">
        <v>1</v>
      </c>
    </row>
    <row r="12" spans="11:12" x14ac:dyDescent="0.25">
      <c r="K12">
        <v>0.106930558439694</v>
      </c>
      <c r="L12">
        <v>1</v>
      </c>
    </row>
    <row r="13" spans="11:12" x14ac:dyDescent="0.25">
      <c r="K13">
        <v>0.12513670278560199</v>
      </c>
      <c r="L13">
        <v>1</v>
      </c>
    </row>
    <row r="14" spans="11:12" x14ac:dyDescent="0.25">
      <c r="K14">
        <v>0.14343741995916301</v>
      </c>
      <c r="L14">
        <v>1</v>
      </c>
    </row>
    <row r="15" spans="11:12" x14ac:dyDescent="0.25">
      <c r="K15">
        <v>0.16182683083420099</v>
      </c>
      <c r="L15">
        <v>1</v>
      </c>
    </row>
    <row r="16" spans="11:12" x14ac:dyDescent="0.25">
      <c r="K16">
        <v>0.180298988941483</v>
      </c>
      <c r="L16">
        <v>1</v>
      </c>
    </row>
    <row r="17" spans="11:12" x14ac:dyDescent="0.25">
      <c r="K17">
        <v>0.19884788238512299</v>
      </c>
      <c r="L17">
        <v>1</v>
      </c>
    </row>
    <row r="18" spans="11:12" x14ac:dyDescent="0.25">
      <c r="K18">
        <v>0.21746743579116801</v>
      </c>
      <c r="L18">
        <v>1</v>
      </c>
    </row>
    <row r="19" spans="11:12" x14ac:dyDescent="0.25">
      <c r="K19">
        <v>0.23615151228773701</v>
      </c>
      <c r="L19">
        <v>1</v>
      </c>
    </row>
    <row r="20" spans="11:12" x14ac:dyDescent="0.25">
      <c r="K20">
        <v>0.25489391551606499</v>
      </c>
      <c r="L20">
        <v>1</v>
      </c>
    </row>
    <row r="21" spans="11:12" x14ac:dyDescent="0.25">
      <c r="K21">
        <v>0.27368839167181003</v>
      </c>
      <c r="L21">
        <v>1</v>
      </c>
    </row>
    <row r="22" spans="11:12" x14ac:dyDescent="0.25">
      <c r="K22">
        <v>0.29252863157593501</v>
      </c>
      <c r="L22">
        <v>1</v>
      </c>
    </row>
    <row r="23" spans="11:12" x14ac:dyDescent="0.25">
      <c r="K23">
        <v>0.31140827277450001</v>
      </c>
      <c r="L23">
        <v>1</v>
      </c>
    </row>
    <row r="24" spans="11:12" x14ac:dyDescent="0.25">
      <c r="K24">
        <v>0.33032090166665901</v>
      </c>
      <c r="L24">
        <v>1</v>
      </c>
    </row>
    <row r="25" spans="11:12" x14ac:dyDescent="0.25">
      <c r="K25">
        <v>0.34926005566016799</v>
      </c>
      <c r="L25">
        <v>1</v>
      </c>
    </row>
    <row r="26" spans="11:12" x14ac:dyDescent="0.25">
      <c r="K26">
        <v>0.36821922535367002</v>
      </c>
      <c r="L26">
        <v>1</v>
      </c>
    </row>
    <row r="27" spans="11:12" x14ac:dyDescent="0.25">
      <c r="K27">
        <v>0.38719185674504097</v>
      </c>
      <c r="L27">
        <v>1</v>
      </c>
    </row>
    <row r="28" spans="11:12" x14ac:dyDescent="0.25">
      <c r="K28">
        <v>0.40617135346505101</v>
      </c>
      <c r="L28">
        <v>1</v>
      </c>
    </row>
    <row r="29" spans="11:12" x14ac:dyDescent="0.25">
      <c r="K29">
        <v>0.42515107903558402</v>
      </c>
      <c r="L29">
        <v>1</v>
      </c>
    </row>
    <row r="30" spans="11:12" x14ac:dyDescent="0.25">
      <c r="K30">
        <v>0.44498990125173599</v>
      </c>
      <c r="L30">
        <v>1</v>
      </c>
    </row>
    <row r="31" spans="11:12" x14ac:dyDescent="0.25">
      <c r="K31">
        <v>0.46548687335657501</v>
      </c>
      <c r="L31">
        <v>1</v>
      </c>
    </row>
    <row r="32" spans="11:12" x14ac:dyDescent="0.25">
      <c r="K32">
        <v>0.48607572416007</v>
      </c>
      <c r="L32">
        <v>1</v>
      </c>
    </row>
    <row r="33" spans="11:12" x14ac:dyDescent="0.25">
      <c r="K33">
        <v>0.50674824485448</v>
      </c>
      <c r="L33">
        <v>1</v>
      </c>
    </row>
    <row r="34" spans="11:12" x14ac:dyDescent="0.25">
      <c r="K34">
        <v>0.52749613055721201</v>
      </c>
      <c r="L34">
        <v>1</v>
      </c>
    </row>
    <row r="35" spans="11:12" x14ac:dyDescent="0.25">
      <c r="K35">
        <v>0.54811598765782199</v>
      </c>
      <c r="L35">
        <v>1</v>
      </c>
    </row>
    <row r="36" spans="11:12" x14ac:dyDescent="0.25">
      <c r="K36">
        <v>0.56831744037570497</v>
      </c>
      <c r="L36">
        <v>1</v>
      </c>
    </row>
    <row r="37" spans="11:12" x14ac:dyDescent="0.25">
      <c r="K37">
        <v>0.588528812323308</v>
      </c>
      <c r="L37">
        <v>1</v>
      </c>
    </row>
    <row r="38" spans="11:12" x14ac:dyDescent="0.25">
      <c r="K38">
        <v>0.60874207476332698</v>
      </c>
      <c r="L38">
        <v>1</v>
      </c>
    </row>
    <row r="39" spans="11:12" x14ac:dyDescent="0.25">
      <c r="K39">
        <v>0.62894914319887796</v>
      </c>
      <c r="L39">
        <v>1</v>
      </c>
    </row>
    <row r="40" spans="11:12" x14ac:dyDescent="0.25">
      <c r="K40">
        <v>0.64914188042319199</v>
      </c>
      <c r="L40">
        <v>1</v>
      </c>
    </row>
    <row r="41" spans="11:12" x14ac:dyDescent="0.25">
      <c r="K41">
        <v>0.66894832833497198</v>
      </c>
      <c r="L41">
        <v>1</v>
      </c>
    </row>
    <row r="42" spans="11:12" x14ac:dyDescent="0.25">
      <c r="K42">
        <v>0.688536002663376</v>
      </c>
      <c r="L42">
        <v>1</v>
      </c>
    </row>
    <row r="43" spans="11:12" x14ac:dyDescent="0.25">
      <c r="K43">
        <v>0.70805885124672696</v>
      </c>
      <c r="L43">
        <v>1</v>
      </c>
    </row>
    <row r="44" spans="11:12" x14ac:dyDescent="0.25">
      <c r="K44">
        <v>0.72750906773211999</v>
      </c>
      <c r="L44">
        <v>1</v>
      </c>
    </row>
    <row r="45" spans="11:12" x14ac:dyDescent="0.25">
      <c r="K45">
        <v>0.745743239747372</v>
      </c>
      <c r="L45">
        <v>1</v>
      </c>
    </row>
    <row r="46" spans="11:12" x14ac:dyDescent="0.25">
      <c r="K46">
        <v>0.76196139851095801</v>
      </c>
      <c r="L46">
        <v>1</v>
      </c>
    </row>
    <row r="47" spans="11:12" x14ac:dyDescent="0.25">
      <c r="K47">
        <v>0.77795825257764295</v>
      </c>
      <c r="L47">
        <v>1</v>
      </c>
    </row>
    <row r="48" spans="11:12" x14ac:dyDescent="0.25">
      <c r="K48">
        <v>0.79372876940461401</v>
      </c>
      <c r="L48">
        <v>1</v>
      </c>
    </row>
    <row r="49" spans="11:12" x14ac:dyDescent="0.25">
      <c r="K49">
        <v>0.80818614363973396</v>
      </c>
      <c r="L49">
        <v>1</v>
      </c>
    </row>
    <row r="50" spans="11:12" x14ac:dyDescent="0.25">
      <c r="K50">
        <v>0.822339049999528</v>
      </c>
      <c r="L50">
        <v>1</v>
      </c>
    </row>
    <row r="51" spans="11:12" x14ac:dyDescent="0.25">
      <c r="K51">
        <v>0.836210757240335</v>
      </c>
      <c r="L51">
        <v>1</v>
      </c>
    </row>
    <row r="52" spans="11:12" x14ac:dyDescent="0.25">
      <c r="K52">
        <v>0.84901346671558398</v>
      </c>
      <c r="L52">
        <v>1</v>
      </c>
    </row>
    <row r="53" spans="11:12" x14ac:dyDescent="0.25">
      <c r="K53">
        <v>0.86025258651374403</v>
      </c>
      <c r="L53">
        <v>1</v>
      </c>
    </row>
    <row r="54" spans="11:12" x14ac:dyDescent="0.25">
      <c r="K54">
        <v>0.87113395396879001</v>
      </c>
      <c r="L54">
        <v>1</v>
      </c>
    </row>
    <row r="55" spans="11:12" x14ac:dyDescent="0.25">
      <c r="K55">
        <v>0.88165606036043498</v>
      </c>
      <c r="L55">
        <v>1</v>
      </c>
    </row>
    <row r="56" spans="11:12" x14ac:dyDescent="0.25">
      <c r="K56">
        <v>0.89181753500722905</v>
      </c>
      <c r="L56">
        <v>0.74832376470199702</v>
      </c>
    </row>
    <row r="57" spans="11:12" x14ac:dyDescent="0.25">
      <c r="K57">
        <v>1</v>
      </c>
      <c r="L57">
        <v>0.8</v>
      </c>
    </row>
    <row r="58" spans="11:12" x14ac:dyDescent="0.25">
      <c r="K58">
        <v>1</v>
      </c>
      <c r="L58">
        <v>0.71225760715671105</v>
      </c>
    </row>
    <row r="59" spans="11:12" x14ac:dyDescent="0.25">
      <c r="K59">
        <v>1</v>
      </c>
      <c r="L59">
        <v>0.69408862861950105</v>
      </c>
    </row>
    <row r="60" spans="11:12" x14ac:dyDescent="0.25">
      <c r="K60">
        <v>1</v>
      </c>
      <c r="L60">
        <v>0.67580781453865302</v>
      </c>
    </row>
    <row r="61" spans="11:12" x14ac:dyDescent="0.25">
      <c r="K61">
        <v>1</v>
      </c>
      <c r="L61">
        <v>0.65742202800778904</v>
      </c>
    </row>
    <row r="62" spans="11:12" x14ac:dyDescent="0.25">
      <c r="K62">
        <v>1</v>
      </c>
      <c r="L62">
        <v>0.63893813336556105</v>
      </c>
    </row>
    <row r="63" spans="11:12" x14ac:dyDescent="0.25">
      <c r="K63">
        <v>1</v>
      </c>
      <c r="L63">
        <v>0.61991042981502897</v>
      </c>
    </row>
    <row r="64" spans="11:12" x14ac:dyDescent="0.25">
      <c r="K64">
        <v>1</v>
      </c>
      <c r="L64">
        <v>0.60064773986629505</v>
      </c>
    </row>
    <row r="65" spans="11:12" x14ac:dyDescent="0.25">
      <c r="K65">
        <v>1</v>
      </c>
      <c r="L65">
        <v>0.581342214805603</v>
      </c>
    </row>
    <row r="66" spans="11:12" x14ac:dyDescent="0.25">
      <c r="K66">
        <v>1</v>
      </c>
      <c r="L66">
        <v>0.56200124210306501</v>
      </c>
    </row>
    <row r="67" spans="11:12" x14ac:dyDescent="0.25">
      <c r="K67">
        <v>1</v>
      </c>
      <c r="L67">
        <v>0.54263217688314802</v>
      </c>
    </row>
    <row r="68" spans="11:12" x14ac:dyDescent="0.25">
      <c r="K68">
        <v>1</v>
      </c>
      <c r="L68">
        <v>0.52324233923838104</v>
      </c>
    </row>
    <row r="69" spans="11:12" x14ac:dyDescent="0.25">
      <c r="K69">
        <v>1</v>
      </c>
      <c r="L69">
        <v>0.50383901156700905</v>
      </c>
    </row>
    <row r="70" spans="11:12" x14ac:dyDescent="0.25">
      <c r="K70">
        <v>1</v>
      </c>
      <c r="L70">
        <v>0.48442943593554699</v>
      </c>
    </row>
    <row r="71" spans="11:12" x14ac:dyDescent="0.25">
      <c r="K71">
        <v>1</v>
      </c>
      <c r="L71">
        <v>0.46502081146714502</v>
      </c>
    </row>
    <row r="72" spans="11:12" x14ac:dyDescent="0.25">
      <c r="K72">
        <v>1</v>
      </c>
      <c r="L72">
        <v>0.446104208251622</v>
      </c>
    </row>
    <row r="73" spans="11:12" x14ac:dyDescent="0.25">
      <c r="K73">
        <v>1</v>
      </c>
      <c r="L73">
        <v>0.42854953858063399</v>
      </c>
    </row>
    <row r="74" spans="11:12" x14ac:dyDescent="0.25">
      <c r="K74">
        <v>1</v>
      </c>
      <c r="L74">
        <v>0.410864328568742</v>
      </c>
    </row>
    <row r="75" spans="11:12" x14ac:dyDescent="0.25">
      <c r="K75">
        <v>1</v>
      </c>
      <c r="L75">
        <v>0.39305396530223602</v>
      </c>
    </row>
    <row r="76" spans="11:12" x14ac:dyDescent="0.25">
      <c r="K76">
        <v>1</v>
      </c>
      <c r="L76">
        <v>0.37512387399029901</v>
      </c>
    </row>
    <row r="77" spans="11:12" x14ac:dyDescent="0.25">
      <c r="K77">
        <v>1</v>
      </c>
      <c r="L77">
        <v>0.357079516312439</v>
      </c>
    </row>
    <row r="78" spans="11:12" x14ac:dyDescent="0.25">
      <c r="K78">
        <v>1</v>
      </c>
      <c r="L78">
        <v>0.33892638875480202</v>
      </c>
    </row>
    <row r="79" spans="11:12" x14ac:dyDescent="0.25">
      <c r="K79">
        <v>1</v>
      </c>
      <c r="L79">
        <v>0.32067002093589803</v>
      </c>
    </row>
    <row r="80" spans="11:12" x14ac:dyDescent="0.25">
      <c r="K80">
        <v>1</v>
      </c>
      <c r="L80">
        <v>0.30231597392221499</v>
      </c>
    </row>
    <row r="81" spans="11:12" x14ac:dyDescent="0.25">
      <c r="K81">
        <v>1</v>
      </c>
      <c r="L81">
        <v>0.283869838534276</v>
      </c>
    </row>
    <row r="82" spans="11:12" x14ac:dyDescent="0.25">
      <c r="K82">
        <v>1</v>
      </c>
      <c r="L82">
        <v>0.26533723364361</v>
      </c>
    </row>
    <row r="83" spans="11:12" x14ac:dyDescent="0.25">
      <c r="K83">
        <v>1</v>
      </c>
      <c r="L83">
        <v>0.24672380446119699</v>
      </c>
    </row>
    <row r="84" spans="11:12" x14ac:dyDescent="0.25">
      <c r="K84">
        <v>1</v>
      </c>
      <c r="L84">
        <v>0.228035220817878</v>
      </c>
    </row>
    <row r="85" spans="11:12" x14ac:dyDescent="0.25">
      <c r="K85">
        <v>1</v>
      </c>
      <c r="L85">
        <v>0.20927717543727101</v>
      </c>
    </row>
    <row r="86" spans="11:12" x14ac:dyDescent="0.25">
      <c r="K86">
        <v>1</v>
      </c>
      <c r="L86">
        <v>0.19045538220171199</v>
      </c>
    </row>
    <row r="87" spans="11:12" x14ac:dyDescent="0.25">
      <c r="K87">
        <v>1</v>
      </c>
      <c r="L87">
        <v>0.171575574411752</v>
      </c>
    </row>
    <row r="88" spans="11:12" x14ac:dyDescent="0.25">
      <c r="K88">
        <v>1</v>
      </c>
      <c r="L88">
        <v>0.15264350303973601</v>
      </c>
    </row>
    <row r="89" spans="11:12" x14ac:dyDescent="0.25">
      <c r="K89">
        <v>1</v>
      </c>
      <c r="L89">
        <v>0.133664934978004</v>
      </c>
    </row>
    <row r="90" spans="11:12" x14ac:dyDescent="0.25">
      <c r="K90">
        <v>1</v>
      </c>
      <c r="L90">
        <v>0.114645651282236</v>
      </c>
    </row>
    <row r="91" spans="11:12" x14ac:dyDescent="0.25">
      <c r="K91">
        <v>1</v>
      </c>
      <c r="L91">
        <v>9.5591445410489501E-2</v>
      </c>
    </row>
    <row r="92" spans="11:12" x14ac:dyDescent="0.25">
      <c r="K92">
        <v>1</v>
      </c>
      <c r="L92">
        <v>7.6508121458456202E-2</v>
      </c>
    </row>
    <row r="93" spans="11:12" x14ac:dyDescent="0.25">
      <c r="K93">
        <v>1</v>
      </c>
      <c r="L93">
        <v>5.7401492391475899E-2</v>
      </c>
    </row>
    <row r="94" spans="11:12" x14ac:dyDescent="0.25">
      <c r="K94">
        <v>1</v>
      </c>
      <c r="L94">
        <v>3.82773782738524E-2</v>
      </c>
    </row>
    <row r="95" spans="11:12" x14ac:dyDescent="0.25">
      <c r="K95">
        <v>1</v>
      </c>
      <c r="L95">
        <v>1.91416044960054E-2</v>
      </c>
    </row>
    <row r="96" spans="11:12" x14ac:dyDescent="0.25">
      <c r="K96">
        <v>1</v>
      </c>
      <c r="L96">
        <v>0</v>
      </c>
    </row>
    <row r="97" spans="11:12" x14ac:dyDescent="0.25">
      <c r="K97">
        <v>1</v>
      </c>
      <c r="L97">
        <v>-1.91416044960054E-2</v>
      </c>
    </row>
    <row r="98" spans="11:12" x14ac:dyDescent="0.25">
      <c r="K98">
        <v>1</v>
      </c>
      <c r="L98">
        <v>-3.82773782738524E-2</v>
      </c>
    </row>
    <row r="99" spans="11:12" x14ac:dyDescent="0.25">
      <c r="K99">
        <v>1</v>
      </c>
      <c r="L99">
        <v>-5.7401492391475899E-2</v>
      </c>
    </row>
    <row r="100" spans="11:12" x14ac:dyDescent="0.25">
      <c r="K100">
        <v>1</v>
      </c>
      <c r="L100">
        <v>-7.6508121458456202E-2</v>
      </c>
    </row>
    <row r="101" spans="11:12" x14ac:dyDescent="0.25">
      <c r="K101">
        <v>1</v>
      </c>
      <c r="L101">
        <v>-9.5591445410489501E-2</v>
      </c>
    </row>
    <row r="102" spans="11:12" x14ac:dyDescent="0.25">
      <c r="K102">
        <v>1</v>
      </c>
      <c r="L102">
        <v>-0.114645651282236</v>
      </c>
    </row>
    <row r="103" spans="11:12" x14ac:dyDescent="0.25">
      <c r="K103">
        <v>1</v>
      </c>
      <c r="L103">
        <v>-0.133664934978004</v>
      </c>
    </row>
    <row r="104" spans="11:12" x14ac:dyDescent="0.25">
      <c r="K104">
        <v>1</v>
      </c>
      <c r="L104">
        <v>-0.15264350303973601</v>
      </c>
    </row>
    <row r="105" spans="11:12" x14ac:dyDescent="0.25">
      <c r="K105">
        <v>1</v>
      </c>
      <c r="L105">
        <v>-0.171575574411752</v>
      </c>
    </row>
    <row r="106" spans="11:12" x14ac:dyDescent="0.25">
      <c r="K106">
        <v>1</v>
      </c>
      <c r="L106">
        <v>-0.19045538220171199</v>
      </c>
    </row>
    <row r="107" spans="11:12" x14ac:dyDescent="0.25">
      <c r="K107">
        <v>1</v>
      </c>
      <c r="L107">
        <v>-0.20927717543727101</v>
      </c>
    </row>
    <row r="108" spans="11:12" x14ac:dyDescent="0.25">
      <c r="K108">
        <v>1</v>
      </c>
      <c r="L108">
        <v>-0.228035220817878</v>
      </c>
    </row>
    <row r="109" spans="11:12" x14ac:dyDescent="0.25">
      <c r="K109">
        <v>1</v>
      </c>
      <c r="L109">
        <v>-0.24672380446119699</v>
      </c>
    </row>
    <row r="110" spans="11:12" x14ac:dyDescent="0.25">
      <c r="K110">
        <v>1</v>
      </c>
      <c r="L110">
        <v>-0.26533723364361</v>
      </c>
    </row>
    <row r="111" spans="11:12" x14ac:dyDescent="0.25">
      <c r="K111">
        <v>1</v>
      </c>
      <c r="L111">
        <v>-0.283869838534276</v>
      </c>
    </row>
    <row r="112" spans="11:12" x14ac:dyDescent="0.25">
      <c r="K112">
        <v>1</v>
      </c>
      <c r="L112">
        <v>-0.30231597392221499</v>
      </c>
    </row>
    <row r="113" spans="11:12" x14ac:dyDescent="0.25">
      <c r="K113">
        <v>1</v>
      </c>
      <c r="L113">
        <v>-0.32067002093589803</v>
      </c>
    </row>
    <row r="114" spans="11:12" x14ac:dyDescent="0.25">
      <c r="K114">
        <v>1</v>
      </c>
      <c r="L114">
        <v>-0.33892638875480202</v>
      </c>
    </row>
    <row r="115" spans="11:12" x14ac:dyDescent="0.25">
      <c r="K115">
        <v>1</v>
      </c>
      <c r="L115">
        <v>-0.357079516312439</v>
      </c>
    </row>
    <row r="116" spans="11:12" x14ac:dyDescent="0.25">
      <c r="K116">
        <v>1</v>
      </c>
      <c r="L116">
        <v>-0.37512387399029901</v>
      </c>
    </row>
    <row r="117" spans="11:12" x14ac:dyDescent="0.25">
      <c r="K117">
        <v>1</v>
      </c>
      <c r="L117">
        <v>-0.39305396530223602</v>
      </c>
    </row>
    <row r="118" spans="11:12" x14ac:dyDescent="0.25">
      <c r="K118">
        <v>1</v>
      </c>
      <c r="L118">
        <v>-0.410864328568742</v>
      </c>
    </row>
    <row r="119" spans="11:12" x14ac:dyDescent="0.25">
      <c r="K119">
        <v>1</v>
      </c>
      <c r="L119">
        <v>-0.42854953858063399</v>
      </c>
    </row>
    <row r="120" spans="11:12" x14ac:dyDescent="0.25">
      <c r="K120">
        <v>1</v>
      </c>
      <c r="L120">
        <v>-0.446104208251622</v>
      </c>
    </row>
    <row r="121" spans="11:12" x14ac:dyDescent="0.25">
      <c r="K121">
        <v>0.99724034837226305</v>
      </c>
      <c r="L121">
        <v>-0.46502081146714502</v>
      </c>
    </row>
    <row r="122" spans="11:12" x14ac:dyDescent="0.25">
      <c r="K122">
        <v>0.99322753347274395</v>
      </c>
      <c r="L122">
        <v>-0.48442943593554699</v>
      </c>
    </row>
    <row r="123" spans="11:12" x14ac:dyDescent="0.25">
      <c r="K123">
        <v>0.98883973718474305</v>
      </c>
      <c r="L123">
        <v>-0.50383901156700905</v>
      </c>
    </row>
    <row r="124" spans="11:12" x14ac:dyDescent="0.25">
      <c r="K124">
        <v>0.98407571519534598</v>
      </c>
      <c r="L124">
        <v>-0.52324233923838104</v>
      </c>
    </row>
    <row r="125" spans="11:12" x14ac:dyDescent="0.25">
      <c r="K125">
        <v>0.97893436064409001</v>
      </c>
      <c r="L125">
        <v>-0.54263217688314802</v>
      </c>
    </row>
    <row r="126" spans="11:12" x14ac:dyDescent="0.25">
      <c r="K126">
        <v>0.97341470523932605</v>
      </c>
      <c r="L126">
        <v>-0.56200124210306501</v>
      </c>
    </row>
    <row r="127" spans="11:12" x14ac:dyDescent="0.25">
      <c r="K127">
        <v>0.96751592032517197</v>
      </c>
      <c r="L127">
        <v>-0.581342214805603</v>
      </c>
    </row>
    <row r="128" spans="11:12" x14ac:dyDescent="0.25">
      <c r="K128">
        <v>0.96123731789849798</v>
      </c>
      <c r="L128">
        <v>-0.60064773986629505</v>
      </c>
    </row>
    <row r="129" spans="11:12" x14ac:dyDescent="0.25">
      <c r="K129">
        <v>0.95457835157540205</v>
      </c>
      <c r="L129">
        <v>-0.61991042981502897</v>
      </c>
    </row>
    <row r="130" spans="11:12" x14ac:dyDescent="0.25">
      <c r="K130">
        <v>0.94726473782216902</v>
      </c>
      <c r="L130">
        <v>-0.63893813336556105</v>
      </c>
    </row>
    <row r="131" spans="11:12" x14ac:dyDescent="0.25">
      <c r="K131">
        <v>0.93889595888768296</v>
      </c>
      <c r="L131">
        <v>-0.65742202800778904</v>
      </c>
    </row>
    <row r="132" spans="11:12" x14ac:dyDescent="0.25">
      <c r="K132">
        <v>0.93016965764413795</v>
      </c>
      <c r="L132">
        <v>-0.67580781453865302</v>
      </c>
    </row>
    <row r="133" spans="11:12" x14ac:dyDescent="0.25">
      <c r="K133">
        <v>0.92108672035512096</v>
      </c>
      <c r="L133">
        <v>-0.69408862861950105</v>
      </c>
    </row>
    <row r="134" spans="11:12" x14ac:dyDescent="0.25">
      <c r="K134">
        <v>0.91164816424609696</v>
      </c>
      <c r="L134">
        <v>-0.71225760715671105</v>
      </c>
    </row>
    <row r="135" spans="11:12" x14ac:dyDescent="0.25">
      <c r="K135">
        <v>0.90185513772747905</v>
      </c>
      <c r="L135">
        <v>-0.73030789078659597</v>
      </c>
    </row>
    <row r="136" spans="11:12" x14ac:dyDescent="0.25">
      <c r="K136">
        <v>0.89181753500722905</v>
      </c>
      <c r="L136">
        <v>-0.74832376470199702</v>
      </c>
    </row>
    <row r="137" spans="11:12" x14ac:dyDescent="0.25">
      <c r="K137">
        <v>0.88165606036043498</v>
      </c>
      <c r="L137">
        <v>-0.76641192058662899</v>
      </c>
    </row>
    <row r="138" spans="11:12" x14ac:dyDescent="0.25">
      <c r="K138">
        <v>0.87113395396879001</v>
      </c>
      <c r="L138">
        <v>-0.78437253527866702</v>
      </c>
    </row>
    <row r="139" spans="11:12" x14ac:dyDescent="0.25">
      <c r="K139">
        <v>0.86025258651374403</v>
      </c>
      <c r="L139">
        <v>-0.80219851481300997</v>
      </c>
    </row>
    <row r="140" spans="11:12" x14ac:dyDescent="0.25">
      <c r="K140">
        <v>0.84901346671558398</v>
      </c>
      <c r="L140">
        <v>-0.81988277446727897</v>
      </c>
    </row>
    <row r="141" spans="11:12" x14ac:dyDescent="0.25">
      <c r="K141">
        <v>0.836210757240335</v>
      </c>
      <c r="L141">
        <v>-0.836210757240335</v>
      </c>
    </row>
    <row r="142" spans="11:12" x14ac:dyDescent="0.25">
      <c r="K142">
        <v>0.822339049999528</v>
      </c>
      <c r="L142">
        <v>-0.85155701448825005</v>
      </c>
    </row>
    <row r="143" spans="11:12" x14ac:dyDescent="0.25">
      <c r="K143">
        <v>0.80818614363973396</v>
      </c>
      <c r="L143">
        <v>-0.86667353231476396</v>
      </c>
    </row>
    <row r="144" spans="11:12" x14ac:dyDescent="0.25">
      <c r="K144">
        <v>0.79372876940461401</v>
      </c>
      <c r="L144">
        <v>-0.88152510468073897</v>
      </c>
    </row>
    <row r="145" spans="11:12" x14ac:dyDescent="0.25">
      <c r="K145">
        <v>0.77795825257764295</v>
      </c>
      <c r="L145">
        <v>-0.89493859590218305</v>
      </c>
    </row>
    <row r="146" spans="11:12" x14ac:dyDescent="0.25">
      <c r="K146">
        <v>0.76196139851095801</v>
      </c>
      <c r="L146">
        <v>-0.90807023409354204</v>
      </c>
    </row>
    <row r="147" spans="11:12" x14ac:dyDescent="0.25">
      <c r="K147">
        <v>0.745743239747372</v>
      </c>
      <c r="L147">
        <v>-0.92091620626926596</v>
      </c>
    </row>
    <row r="148" spans="11:12" x14ac:dyDescent="0.25">
      <c r="K148">
        <v>0.72750906773211899</v>
      </c>
      <c r="L148">
        <v>-0.93116914358831404</v>
      </c>
    </row>
    <row r="149" spans="11:12" x14ac:dyDescent="0.25">
      <c r="K149">
        <v>0.70805885124672696</v>
      </c>
      <c r="L149">
        <v>-0.93962583194946603</v>
      </c>
    </row>
    <row r="150" spans="11:12" x14ac:dyDescent="0.25">
      <c r="K150">
        <v>0.688536002663376</v>
      </c>
      <c r="L150">
        <v>-0.94768850565936302</v>
      </c>
    </row>
    <row r="151" spans="11:12" x14ac:dyDescent="0.25">
      <c r="K151">
        <v>0.66894832833497198</v>
      </c>
      <c r="L151">
        <v>-0.95535722172505999</v>
      </c>
    </row>
    <row r="152" spans="11:12" x14ac:dyDescent="0.25">
      <c r="K152">
        <v>0.64914188042319199</v>
      </c>
      <c r="L152">
        <v>-0.96239241494238903</v>
      </c>
    </row>
    <row r="153" spans="11:12" x14ac:dyDescent="0.25">
      <c r="K153">
        <v>0.62894914319887796</v>
      </c>
      <c r="L153">
        <v>-0.96849674963315302</v>
      </c>
    </row>
    <row r="154" spans="11:12" x14ac:dyDescent="0.25">
      <c r="K154">
        <v>0.60874207476332698</v>
      </c>
      <c r="L154">
        <v>-0.97419096152384099</v>
      </c>
    </row>
    <row r="155" spans="11:12" x14ac:dyDescent="0.25">
      <c r="K155">
        <v>0.588528812323308</v>
      </c>
      <c r="L155">
        <v>-0.97947642712180005</v>
      </c>
    </row>
    <row r="156" spans="11:12" x14ac:dyDescent="0.25">
      <c r="K156">
        <v>0.56831744037570497</v>
      </c>
      <c r="L156">
        <v>-0.98435468155821704</v>
      </c>
    </row>
    <row r="157" spans="11:12" x14ac:dyDescent="0.25">
      <c r="K157">
        <v>0.54811598765782199</v>
      </c>
      <c r="L157">
        <v>-0.98882741716247302</v>
      </c>
    </row>
    <row r="158" spans="11:12" x14ac:dyDescent="0.25">
      <c r="K158">
        <v>0.52749613055721201</v>
      </c>
      <c r="L158">
        <v>-0.99207593310673203</v>
      </c>
    </row>
    <row r="159" spans="11:12" x14ac:dyDescent="0.25">
      <c r="K159">
        <v>0.50674824485448</v>
      </c>
      <c r="L159">
        <v>-0.99454942899770005</v>
      </c>
    </row>
    <row r="160" spans="11:12" x14ac:dyDescent="0.25">
      <c r="K160">
        <v>0.48607572416007</v>
      </c>
      <c r="L160">
        <v>-0.99660292454382904</v>
      </c>
    </row>
    <row r="161" spans="11:12" x14ac:dyDescent="0.25">
      <c r="K161">
        <v>0.46548687335657501</v>
      </c>
      <c r="L161">
        <v>-0.99823982131953204</v>
      </c>
    </row>
    <row r="162" spans="11:12" x14ac:dyDescent="0.25">
      <c r="K162">
        <v>0.44498990125173699</v>
      </c>
      <c r="L162">
        <v>-0.999463682227406</v>
      </c>
    </row>
    <row r="163" spans="11:12" x14ac:dyDescent="0.25">
      <c r="K163">
        <v>0.42515107903558402</v>
      </c>
      <c r="L163">
        <v>-1</v>
      </c>
    </row>
    <row r="164" spans="11:12" x14ac:dyDescent="0.25">
      <c r="K164">
        <v>0.40617135346505101</v>
      </c>
      <c r="L164">
        <v>-1</v>
      </c>
    </row>
    <row r="165" spans="11:12" x14ac:dyDescent="0.25">
      <c r="K165">
        <v>0.38719185674504097</v>
      </c>
      <c r="L165">
        <v>-1</v>
      </c>
    </row>
    <row r="166" spans="11:12" x14ac:dyDescent="0.25">
      <c r="K166">
        <v>0.36821922535367002</v>
      </c>
      <c r="L166">
        <v>-1</v>
      </c>
    </row>
    <row r="167" spans="11:12" x14ac:dyDescent="0.25">
      <c r="K167">
        <v>0.34926005566016799</v>
      </c>
      <c r="L167">
        <v>-1</v>
      </c>
    </row>
    <row r="168" spans="11:12" x14ac:dyDescent="0.25">
      <c r="K168">
        <v>0.33032090166665901</v>
      </c>
      <c r="L168">
        <v>-1</v>
      </c>
    </row>
    <row r="169" spans="11:12" x14ac:dyDescent="0.25">
      <c r="K169">
        <v>0.31140827277450001</v>
      </c>
      <c r="L169">
        <v>-1</v>
      </c>
    </row>
    <row r="170" spans="11:12" x14ac:dyDescent="0.25">
      <c r="K170">
        <v>0.29252863157593501</v>
      </c>
      <c r="L170">
        <v>-1</v>
      </c>
    </row>
    <row r="171" spans="11:12" x14ac:dyDescent="0.25">
      <c r="K171">
        <v>0.27368839167181003</v>
      </c>
      <c r="L171">
        <v>-1</v>
      </c>
    </row>
    <row r="172" spans="11:12" x14ac:dyDescent="0.25">
      <c r="K172">
        <v>0.25489391551606499</v>
      </c>
      <c r="L172">
        <v>-1</v>
      </c>
    </row>
    <row r="173" spans="11:12" x14ac:dyDescent="0.25">
      <c r="K173">
        <v>0.23615151228773701</v>
      </c>
      <c r="L173">
        <v>-1</v>
      </c>
    </row>
    <row r="174" spans="11:12" x14ac:dyDescent="0.25">
      <c r="K174">
        <v>0.21746743579116801</v>
      </c>
      <c r="L174">
        <v>-1</v>
      </c>
    </row>
    <row r="175" spans="11:12" x14ac:dyDescent="0.25">
      <c r="K175">
        <v>0.19884788238512299</v>
      </c>
      <c r="L175">
        <v>-1</v>
      </c>
    </row>
    <row r="176" spans="11:12" x14ac:dyDescent="0.25">
      <c r="K176">
        <v>0.180298988941483</v>
      </c>
      <c r="L176">
        <v>-1</v>
      </c>
    </row>
    <row r="177" spans="11:12" x14ac:dyDescent="0.25">
      <c r="K177">
        <v>0.16182683083420099</v>
      </c>
      <c r="L177">
        <v>-1</v>
      </c>
    </row>
    <row r="178" spans="11:12" x14ac:dyDescent="0.25">
      <c r="K178">
        <v>0.14343741995916301</v>
      </c>
      <c r="L178">
        <v>-1</v>
      </c>
    </row>
    <row r="179" spans="11:12" x14ac:dyDescent="0.25">
      <c r="K179">
        <v>0.12513670278560199</v>
      </c>
      <c r="L179">
        <v>-1</v>
      </c>
    </row>
    <row r="180" spans="11:12" x14ac:dyDescent="0.25">
      <c r="K180">
        <v>0.106930558439694</v>
      </c>
      <c r="L180">
        <v>-1</v>
      </c>
    </row>
    <row r="181" spans="11:12" x14ac:dyDescent="0.25">
      <c r="K181">
        <v>8.8824796820946295E-2</v>
      </c>
      <c r="L181">
        <v>-1</v>
      </c>
    </row>
    <row r="182" spans="11:12" x14ac:dyDescent="0.25">
      <c r="K182">
        <v>7.0825156751994994E-2</v>
      </c>
      <c r="L182">
        <v>-1</v>
      </c>
    </row>
    <row r="183" spans="11:12" x14ac:dyDescent="0.25">
      <c r="K183">
        <v>5.2937304162377803E-2</v>
      </c>
      <c r="L183">
        <v>-1</v>
      </c>
    </row>
    <row r="184" spans="11:12" x14ac:dyDescent="0.25">
      <c r="K184">
        <v>3.5166830306877103E-2</v>
      </c>
      <c r="L184">
        <v>-1</v>
      </c>
    </row>
    <row r="185" spans="11:12" x14ac:dyDescent="0.25">
      <c r="K185">
        <v>1.7519250018978801E-2</v>
      </c>
      <c r="L185">
        <v>-1</v>
      </c>
    </row>
    <row r="186" spans="11:12" x14ac:dyDescent="0.25">
      <c r="K186">
        <v>0</v>
      </c>
      <c r="L186">
        <v>-1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CA8EF-1DE8-402F-9C9A-544EC6BED6D0}">
  <dimension ref="A1:P23"/>
  <sheetViews>
    <sheetView workbookViewId="0">
      <selection activeCell="F30" sqref="F30"/>
    </sheetView>
  </sheetViews>
  <sheetFormatPr defaultRowHeight="15" x14ac:dyDescent="0.25"/>
  <cols>
    <col min="1" max="1" width="10.28515625" bestFit="1" customWidth="1"/>
    <col min="11" max="11" width="16" bestFit="1" customWidth="1"/>
    <col min="12" max="12" width="16" customWidth="1"/>
  </cols>
  <sheetData>
    <row r="1" spans="1:16" x14ac:dyDescent="0.25">
      <c r="A1" t="s">
        <v>28</v>
      </c>
      <c r="L1" t="s">
        <v>46</v>
      </c>
      <c r="M1" t="s">
        <v>45</v>
      </c>
    </row>
    <row r="2" spans="1:16" x14ac:dyDescent="0.25">
      <c r="A2" t="s">
        <v>29</v>
      </c>
      <c r="B2">
        <v>36.25</v>
      </c>
      <c r="C2" t="s">
        <v>30</v>
      </c>
      <c r="D2">
        <f>B2*0.00064516</f>
        <v>2.338705E-2</v>
      </c>
      <c r="J2" t="s">
        <v>42</v>
      </c>
      <c r="K2" t="s">
        <v>49</v>
      </c>
      <c r="L2">
        <v>0</v>
      </c>
      <c r="M2">
        <v>7.6180899999999996E-2</v>
      </c>
      <c r="P2" t="s">
        <v>41</v>
      </c>
    </row>
    <row r="3" spans="1:16" x14ac:dyDescent="0.25">
      <c r="A3" t="s">
        <v>34</v>
      </c>
      <c r="B3">
        <f>B2/2</f>
        <v>18.125</v>
      </c>
      <c r="D3">
        <f>B3*0.00064516</f>
        <v>1.1693525E-2</v>
      </c>
      <c r="K3" t="s">
        <v>47</v>
      </c>
      <c r="L3">
        <v>0.28799999999999998</v>
      </c>
      <c r="M3">
        <v>0.33079999999999998</v>
      </c>
      <c r="P3" t="s">
        <v>41</v>
      </c>
    </row>
    <row r="4" spans="1:16" x14ac:dyDescent="0.25">
      <c r="A4" t="s">
        <v>31</v>
      </c>
      <c r="B4">
        <v>22.5</v>
      </c>
      <c r="C4" t="s">
        <v>19</v>
      </c>
      <c r="D4">
        <f>B4*25.4/1000</f>
        <v>0.57150000000000001</v>
      </c>
      <c r="E4" t="s">
        <v>41</v>
      </c>
      <c r="K4" t="s">
        <v>43</v>
      </c>
      <c r="M4">
        <f>M3-M2</f>
        <v>0.25461909999999999</v>
      </c>
      <c r="P4" t="s">
        <v>41</v>
      </c>
    </row>
    <row r="5" spans="1:16" x14ac:dyDescent="0.25">
      <c r="A5" t="s">
        <v>35</v>
      </c>
      <c r="B5">
        <f>B4/2</f>
        <v>11.25</v>
      </c>
      <c r="C5" t="s">
        <v>19</v>
      </c>
      <c r="D5">
        <f>B5*25.4/1000</f>
        <v>0.28575</v>
      </c>
      <c r="E5" t="s">
        <v>41</v>
      </c>
      <c r="M5">
        <f>M4*100/2.54</f>
        <v>10.02437401574803</v>
      </c>
      <c r="P5" t="s">
        <v>44</v>
      </c>
    </row>
    <row r="6" spans="1:16" x14ac:dyDescent="0.25">
      <c r="A6" t="s">
        <v>32</v>
      </c>
      <c r="B6">
        <f>B4^2/B2</f>
        <v>13.96551724137931</v>
      </c>
      <c r="K6" t="s">
        <v>48</v>
      </c>
      <c r="L6">
        <f>L3*100/2.54</f>
        <v>11.338582677165354</v>
      </c>
      <c r="P6" t="s">
        <v>44</v>
      </c>
    </row>
    <row r="7" spans="1:16" x14ac:dyDescent="0.25">
      <c r="A7" t="s">
        <v>33</v>
      </c>
      <c r="B7">
        <f>B6/2</f>
        <v>6.9827586206896548</v>
      </c>
    </row>
    <row r="9" spans="1:16" x14ac:dyDescent="0.25">
      <c r="A9" t="s">
        <v>50</v>
      </c>
      <c r="B9">
        <f>2*24.66</f>
        <v>49.32</v>
      </c>
      <c r="C9" t="s">
        <v>30</v>
      </c>
      <c r="D9">
        <f>B9*0.00064516</f>
        <v>3.1819291200000002E-2</v>
      </c>
      <c r="M9">
        <v>7.8890000000000002E-2</v>
      </c>
    </row>
    <row r="10" spans="1:16" x14ac:dyDescent="0.25">
      <c r="A10" t="s">
        <v>34</v>
      </c>
      <c r="B10">
        <f>B9/2</f>
        <v>24.66</v>
      </c>
      <c r="D10">
        <f>B10*0.00064516</f>
        <v>1.5909645600000001E-2</v>
      </c>
      <c r="M10">
        <v>0.33390999999999998</v>
      </c>
    </row>
    <row r="11" spans="1:16" x14ac:dyDescent="0.25">
      <c r="A11" t="s">
        <v>51</v>
      </c>
      <c r="B11">
        <f>2*(2.5+14.5)</f>
        <v>34</v>
      </c>
      <c r="C11" t="s">
        <v>19</v>
      </c>
      <c r="D11">
        <f>B11*25.4/1000</f>
        <v>0.86359999999999992</v>
      </c>
      <c r="E11" t="s">
        <v>41</v>
      </c>
      <c r="M11">
        <f>M10-M9</f>
        <v>0.25501999999999997</v>
      </c>
    </row>
    <row r="12" spans="1:16" x14ac:dyDescent="0.25">
      <c r="A12" t="s">
        <v>35</v>
      </c>
      <c r="B12">
        <f>B11/2</f>
        <v>17</v>
      </c>
      <c r="C12" t="s">
        <v>19</v>
      </c>
      <c r="D12">
        <f>B12*25.4/1000</f>
        <v>0.43179999999999996</v>
      </c>
      <c r="E12" t="s">
        <v>41</v>
      </c>
      <c r="M12">
        <f>M11*100/2.54</f>
        <v>10.040157480314958</v>
      </c>
    </row>
    <row r="13" spans="1:16" x14ac:dyDescent="0.25">
      <c r="A13" t="s">
        <v>32</v>
      </c>
      <c r="B13">
        <f>B11^2/B9</f>
        <v>23.438767234387672</v>
      </c>
    </row>
    <row r="14" spans="1:16" x14ac:dyDescent="0.25">
      <c r="A14" t="s">
        <v>33</v>
      </c>
      <c r="B14">
        <f>B13/2</f>
        <v>11.719383617193836</v>
      </c>
    </row>
    <row r="20" spans="1:4" x14ac:dyDescent="0.25">
      <c r="A20" t="s">
        <v>36</v>
      </c>
    </row>
    <row r="21" spans="1:4" x14ac:dyDescent="0.25">
      <c r="A21" t="s">
        <v>37</v>
      </c>
      <c r="B21">
        <v>21</v>
      </c>
      <c r="C21" t="s">
        <v>39</v>
      </c>
      <c r="D21">
        <f>B21/1000</f>
        <v>2.1000000000000001E-2</v>
      </c>
    </row>
    <row r="22" spans="1:4" x14ac:dyDescent="0.25">
      <c r="A22" t="s">
        <v>38</v>
      </c>
      <c r="B22">
        <v>65</v>
      </c>
      <c r="C22" t="s">
        <v>39</v>
      </c>
    </row>
    <row r="23" spans="1:4" x14ac:dyDescent="0.25">
      <c r="A23" t="s">
        <v>40</v>
      </c>
      <c r="B23">
        <f>B21/B22</f>
        <v>0.32307692307692309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E06C2-BE4A-4DA9-BA85-77BA0322E059}">
  <dimension ref="B2:AE27"/>
  <sheetViews>
    <sheetView topLeftCell="H1" workbookViewId="0">
      <selection activeCell="S27" sqref="S27"/>
    </sheetView>
  </sheetViews>
  <sheetFormatPr defaultRowHeight="15" x14ac:dyDescent="0.25"/>
  <cols>
    <col min="6" max="6" width="10.28515625" bestFit="1" customWidth="1"/>
    <col min="11" max="12" width="11.140625" bestFit="1" customWidth="1"/>
    <col min="14" max="14" width="12" bestFit="1" customWidth="1"/>
    <col min="18" max="18" width="10.7109375" customWidth="1"/>
    <col min="19" max="19" width="11.42578125" customWidth="1"/>
    <col min="25" max="25" width="10.28515625" bestFit="1" customWidth="1"/>
  </cols>
  <sheetData>
    <row r="2" spans="2:31" x14ac:dyDescent="0.25">
      <c r="B2" t="s">
        <v>20</v>
      </c>
      <c r="C2" t="s">
        <v>21</v>
      </c>
      <c r="D2" t="s">
        <v>22</v>
      </c>
      <c r="E2" t="s">
        <v>23</v>
      </c>
      <c r="G2" t="s">
        <v>24</v>
      </c>
      <c r="J2" t="s">
        <v>5</v>
      </c>
      <c r="K2" t="s">
        <v>6</v>
      </c>
      <c r="L2" t="s">
        <v>7</v>
      </c>
      <c r="N2" t="s">
        <v>8</v>
      </c>
      <c r="O2" t="s">
        <v>12</v>
      </c>
      <c r="Q2" s="1" t="s">
        <v>9</v>
      </c>
      <c r="R2" s="1" t="s">
        <v>10</v>
      </c>
      <c r="S2" s="1" t="s">
        <v>11</v>
      </c>
      <c r="T2" s="1" t="s">
        <v>13</v>
      </c>
    </row>
    <row r="3" spans="2:31" x14ac:dyDescent="0.25">
      <c r="B3">
        <v>4.5900000000000003E-2</v>
      </c>
      <c r="C3">
        <v>10.8085</v>
      </c>
      <c r="D3">
        <v>10.4368</v>
      </c>
      <c r="E3">
        <f>C3-D3</f>
        <v>0.37170000000000059</v>
      </c>
      <c r="G3">
        <v>6.2899999999999998E-2</v>
      </c>
      <c r="J3">
        <f t="shared" ref="J3:J18" si="0">B3/$D$23</f>
        <v>1.3783783783783785E-3</v>
      </c>
      <c r="K3">
        <f t="shared" ref="K3:K18" si="1">C3/$D$23</f>
        <v>0.32457957957957961</v>
      </c>
      <c r="L3">
        <f t="shared" ref="L3:L18" si="2">D3/$D$23</f>
        <v>0.31341741741741747</v>
      </c>
      <c r="N3">
        <f>K3-L3</f>
        <v>1.1162162162162148E-2</v>
      </c>
      <c r="O3">
        <f>(K3+L3)/2</f>
        <v>0.31899849849849854</v>
      </c>
      <c r="Q3" s="1">
        <f>J3</f>
        <v>1.3783783783783785E-3</v>
      </c>
      <c r="R3" s="1">
        <f t="shared" ref="R3:R18" si="3">K3-$D$27</f>
        <v>3.7852852852853225E-3</v>
      </c>
      <c r="S3" s="1">
        <f t="shared" ref="S3:S18" si="4">L3-$D$27</f>
        <v>-7.3768768768768256E-3</v>
      </c>
      <c r="T3" s="1">
        <f t="shared" ref="T3:T18" si="5">G3/$G$24</f>
        <v>2.5950986054955029E-2</v>
      </c>
    </row>
    <row r="4" spans="2:31" x14ac:dyDescent="0.25">
      <c r="B4">
        <v>0.6734</v>
      </c>
      <c r="C4">
        <v>11.604100000000001</v>
      </c>
      <c r="D4">
        <v>9.7170000000000005</v>
      </c>
      <c r="E4">
        <f t="shared" ref="E4:E18" si="6">C4-D4</f>
        <v>1.8871000000000002</v>
      </c>
      <c r="G4">
        <v>0.8851</v>
      </c>
      <c r="J4">
        <f t="shared" si="0"/>
        <v>2.0222222222222225E-2</v>
      </c>
      <c r="K4">
        <f t="shared" si="1"/>
        <v>0.34847147147147151</v>
      </c>
      <c r="L4">
        <f t="shared" si="2"/>
        <v>0.29180180180180182</v>
      </c>
      <c r="N4">
        <f t="shared" ref="N4:N18" si="7">K4-L4</f>
        <v>5.6669669669669687E-2</v>
      </c>
      <c r="O4">
        <f t="shared" ref="O4:O18" si="8">(K4+L4)/2</f>
        <v>0.32013663663663666</v>
      </c>
      <c r="Q4" s="1">
        <f t="shared" ref="Q4:Q18" si="9">J4</f>
        <v>2.0222222222222225E-2</v>
      </c>
      <c r="R4" s="1">
        <f t="shared" si="3"/>
        <v>2.7677177177177215E-2</v>
      </c>
      <c r="S4" s="1">
        <f t="shared" si="4"/>
        <v>-2.8992492492492472E-2</v>
      </c>
      <c r="T4" s="1">
        <f t="shared" si="5"/>
        <v>0.36517039359683146</v>
      </c>
    </row>
    <row r="5" spans="2:31" x14ac:dyDescent="0.25">
      <c r="B5">
        <v>1.4538</v>
      </c>
      <c r="C5">
        <v>12.3386</v>
      </c>
      <c r="D5">
        <v>9.0123999999999995</v>
      </c>
      <c r="E5">
        <f t="shared" si="6"/>
        <v>3.3262</v>
      </c>
      <c r="G5">
        <v>1.6416999999999999</v>
      </c>
      <c r="J5">
        <f t="shared" si="0"/>
        <v>4.365765765765766E-2</v>
      </c>
      <c r="K5">
        <f t="shared" si="1"/>
        <v>0.37052852852852852</v>
      </c>
      <c r="L5">
        <f t="shared" si="2"/>
        <v>0.27064264264264265</v>
      </c>
      <c r="N5">
        <f t="shared" si="7"/>
        <v>9.9885885885885872E-2</v>
      </c>
      <c r="O5">
        <f t="shared" si="8"/>
        <v>0.32058558558558559</v>
      </c>
      <c r="Q5" s="1">
        <f t="shared" si="9"/>
        <v>4.365765765765766E-2</v>
      </c>
      <c r="R5" s="1">
        <f t="shared" si="3"/>
        <v>4.9734234234234231E-2</v>
      </c>
      <c r="S5" s="1">
        <f t="shared" si="4"/>
        <v>-5.0151651651651641E-2</v>
      </c>
      <c r="T5" s="1">
        <f t="shared" si="5"/>
        <v>0.67732486178727613</v>
      </c>
      <c r="Y5" s="2"/>
      <c r="Z5" s="2" t="s">
        <v>4</v>
      </c>
      <c r="AA5" s="2" t="s">
        <v>0</v>
      </c>
      <c r="AB5" s="2" t="s">
        <v>1</v>
      </c>
      <c r="AC5" s="2" t="s">
        <v>17</v>
      </c>
      <c r="AD5" s="2" t="s">
        <v>18</v>
      </c>
    </row>
    <row r="6" spans="2:31" x14ac:dyDescent="0.25">
      <c r="B6">
        <v>2.3567</v>
      </c>
      <c r="C6">
        <v>12.935700000000001</v>
      </c>
      <c r="D6">
        <v>8.3861000000000008</v>
      </c>
      <c r="E6">
        <f t="shared" si="6"/>
        <v>4.5495999999999999</v>
      </c>
      <c r="G6">
        <v>2.2193999999999998</v>
      </c>
      <c r="J6">
        <f t="shared" si="0"/>
        <v>7.0771771771771783E-2</v>
      </c>
      <c r="K6">
        <f t="shared" si="1"/>
        <v>0.38845945945945953</v>
      </c>
      <c r="L6">
        <f t="shared" si="2"/>
        <v>0.25183483483483488</v>
      </c>
      <c r="N6">
        <f t="shared" si="7"/>
        <v>0.13662462462462466</v>
      </c>
      <c r="O6">
        <f t="shared" si="8"/>
        <v>0.3201471471471472</v>
      </c>
      <c r="Q6" s="1">
        <f>J6</f>
        <v>7.0771771771771783E-2</v>
      </c>
      <c r="R6" s="1">
        <f t="shared" si="3"/>
        <v>6.7665165165165242E-2</v>
      </c>
      <c r="S6" s="1">
        <f t="shared" si="4"/>
        <v>-6.8959459459459416E-2</v>
      </c>
      <c r="T6" s="1">
        <f t="shared" si="5"/>
        <v>0.91566960970377087</v>
      </c>
      <c r="Y6" s="2" t="s">
        <v>2</v>
      </c>
      <c r="Z6" s="2">
        <v>1</v>
      </c>
      <c r="AA6" s="2">
        <f t="shared" ref="AA6:AB9" si="10">AC6/$D$23</f>
        <v>0</v>
      </c>
      <c r="AB6" s="2">
        <f t="shared" si="10"/>
        <v>0.10510510510510511</v>
      </c>
      <c r="AC6" s="2">
        <v>0</v>
      </c>
      <c r="AD6" s="2">
        <v>3.5</v>
      </c>
      <c r="AE6">
        <f>AD6-AC6</f>
        <v>3.5</v>
      </c>
    </row>
    <row r="7" spans="2:31" x14ac:dyDescent="0.25">
      <c r="B7">
        <v>3.1065999999999998</v>
      </c>
      <c r="C7">
        <v>13.1351</v>
      </c>
      <c r="D7">
        <v>8.1478999999999999</v>
      </c>
      <c r="E7">
        <f t="shared" si="6"/>
        <v>4.9871999999999996</v>
      </c>
      <c r="G7">
        <v>2.3978000000000002</v>
      </c>
      <c r="J7">
        <f t="shared" si="0"/>
        <v>9.3291291291291295E-2</v>
      </c>
      <c r="K7">
        <f t="shared" si="1"/>
        <v>0.39444744744744747</v>
      </c>
      <c r="L7">
        <f t="shared" si="2"/>
        <v>0.2446816816816817</v>
      </c>
      <c r="N7">
        <f t="shared" si="7"/>
        <v>0.14976576576576578</v>
      </c>
      <c r="O7">
        <f t="shared" si="8"/>
        <v>0.31956456456456461</v>
      </c>
      <c r="Q7" s="1">
        <f t="shared" si="9"/>
        <v>9.3291291291291295E-2</v>
      </c>
      <c r="R7" s="1">
        <f t="shared" si="3"/>
        <v>7.3653153153153184E-2</v>
      </c>
      <c r="S7" s="1">
        <f t="shared" si="4"/>
        <v>-7.6112612612612596E-2</v>
      </c>
      <c r="T7" s="1">
        <f t="shared" si="5"/>
        <v>0.98927304233022539</v>
      </c>
      <c r="Y7" s="2" t="s">
        <v>25</v>
      </c>
      <c r="Z7" s="2">
        <v>2</v>
      </c>
      <c r="AA7" s="2">
        <f t="shared" si="10"/>
        <v>0.10510510510510511</v>
      </c>
      <c r="AB7" s="2">
        <f t="shared" si="10"/>
        <v>0.42042042042042044</v>
      </c>
      <c r="AC7" s="2">
        <v>3.5</v>
      </c>
      <c r="AD7" s="2">
        <v>14</v>
      </c>
      <c r="AE7">
        <f t="shared" ref="AE7:AE9" si="11">AD7-AC7</f>
        <v>10.5</v>
      </c>
    </row>
    <row r="8" spans="2:31" x14ac:dyDescent="0.25">
      <c r="B8">
        <v>4.4532999999999996</v>
      </c>
      <c r="C8">
        <v>13.1975</v>
      </c>
      <c r="D8">
        <v>8.1422000000000008</v>
      </c>
      <c r="E8">
        <f>C8-D8</f>
        <v>5.055299999999999</v>
      </c>
      <c r="G8">
        <v>2.4238</v>
      </c>
      <c r="J8">
        <f t="shared" si="0"/>
        <v>0.13373273273273273</v>
      </c>
      <c r="K8">
        <f t="shared" si="1"/>
        <v>0.39632132132132136</v>
      </c>
      <c r="L8">
        <f t="shared" si="2"/>
        <v>0.24451051051051056</v>
      </c>
      <c r="N8">
        <f t="shared" si="7"/>
        <v>0.1518108108108108</v>
      </c>
      <c r="O8">
        <f t="shared" si="8"/>
        <v>0.32041591591591595</v>
      </c>
      <c r="Q8" s="1">
        <f t="shared" si="9"/>
        <v>0.13373273273273273</v>
      </c>
      <c r="R8" s="1">
        <f t="shared" si="3"/>
        <v>7.5527027027027072E-2</v>
      </c>
      <c r="S8" s="1">
        <f t="shared" si="4"/>
        <v>-7.6283783783783726E-2</v>
      </c>
      <c r="T8" s="1">
        <f t="shared" si="5"/>
        <v>1</v>
      </c>
      <c r="Y8" s="2" t="s">
        <v>26</v>
      </c>
      <c r="Z8" s="2">
        <v>4</v>
      </c>
      <c r="AA8" s="2">
        <f t="shared" si="10"/>
        <v>0.42042042042042044</v>
      </c>
      <c r="AB8" s="2">
        <f t="shared" si="10"/>
        <v>0.8624624624624625</v>
      </c>
      <c r="AC8" s="2">
        <v>14</v>
      </c>
      <c r="AD8" s="2">
        <v>28.72</v>
      </c>
      <c r="AE8">
        <f t="shared" si="11"/>
        <v>14.719999999999999</v>
      </c>
    </row>
    <row r="9" spans="2:31" x14ac:dyDescent="0.25">
      <c r="B9">
        <v>13.545400000000001</v>
      </c>
      <c r="C9">
        <v>13.220800000000001</v>
      </c>
      <c r="D9">
        <v>8.1437000000000008</v>
      </c>
      <c r="E9">
        <f t="shared" si="6"/>
        <v>5.0770999999999997</v>
      </c>
      <c r="G9">
        <v>2.3536999999999999</v>
      </c>
      <c r="J9">
        <f t="shared" si="0"/>
        <v>0.40676876876876883</v>
      </c>
      <c r="K9">
        <f t="shared" si="1"/>
        <v>0.39702102102102105</v>
      </c>
      <c r="L9">
        <f t="shared" si="2"/>
        <v>0.24455555555555561</v>
      </c>
      <c r="N9">
        <f t="shared" si="7"/>
        <v>0.15246546546546544</v>
      </c>
      <c r="O9">
        <f t="shared" si="8"/>
        <v>0.32078828828828831</v>
      </c>
      <c r="Q9" s="1">
        <f t="shared" si="9"/>
        <v>0.40676876876876883</v>
      </c>
      <c r="R9" s="1">
        <f t="shared" si="3"/>
        <v>7.6226726726726757E-2</v>
      </c>
      <c r="S9" s="1">
        <f t="shared" si="4"/>
        <v>-7.6238738738738682E-2</v>
      </c>
      <c r="T9" s="1">
        <f t="shared" si="5"/>
        <v>0.97107847182110729</v>
      </c>
      <c r="Y9" s="2" t="s">
        <v>3</v>
      </c>
      <c r="Z9" s="2">
        <v>5</v>
      </c>
      <c r="AA9" s="2">
        <f t="shared" si="10"/>
        <v>0.8624624624624625</v>
      </c>
      <c r="AB9" s="2">
        <f t="shared" si="10"/>
        <v>1</v>
      </c>
      <c r="AC9" s="2">
        <v>28.72</v>
      </c>
      <c r="AD9" s="2">
        <v>33.299999999999997</v>
      </c>
      <c r="AE9">
        <f t="shared" si="11"/>
        <v>4.5799999999999983</v>
      </c>
    </row>
    <row r="10" spans="2:31" x14ac:dyDescent="0.25">
      <c r="B10">
        <v>15.173</v>
      </c>
      <c r="C10">
        <v>13.220800000000001</v>
      </c>
      <c r="D10">
        <v>8.1439000000000004</v>
      </c>
      <c r="E10">
        <f t="shared" si="6"/>
        <v>5.0769000000000002</v>
      </c>
      <c r="G10">
        <v>2.3412000000000002</v>
      </c>
      <c r="J10">
        <f t="shared" si="0"/>
        <v>0.45564564564564569</v>
      </c>
      <c r="K10">
        <f t="shared" si="1"/>
        <v>0.39702102102102105</v>
      </c>
      <c r="L10">
        <f t="shared" si="2"/>
        <v>0.24456156156156159</v>
      </c>
      <c r="N10">
        <f t="shared" si="7"/>
        <v>0.15245945945945946</v>
      </c>
      <c r="O10">
        <f t="shared" si="8"/>
        <v>0.3207912912912913</v>
      </c>
      <c r="Q10" s="1">
        <f t="shared" si="9"/>
        <v>0.45564564564564569</v>
      </c>
      <c r="R10" s="1">
        <f t="shared" si="3"/>
        <v>7.6226726726726757E-2</v>
      </c>
      <c r="S10" s="1">
        <f t="shared" si="4"/>
        <v>-7.6232732732732705E-2</v>
      </c>
      <c r="T10" s="1">
        <f t="shared" si="5"/>
        <v>0.96592128063371574</v>
      </c>
      <c r="AE10">
        <f>SUM(AE6:AE9)</f>
        <v>33.299999999999997</v>
      </c>
    </row>
    <row r="11" spans="2:31" x14ac:dyDescent="0.25">
      <c r="B11">
        <v>16.181100000000001</v>
      </c>
      <c r="C11">
        <v>13.220800000000001</v>
      </c>
      <c r="D11">
        <v>8.1440999999999999</v>
      </c>
      <c r="E11">
        <f t="shared" si="6"/>
        <v>5.0767000000000007</v>
      </c>
      <c r="G11">
        <v>2.3334000000000001</v>
      </c>
      <c r="J11">
        <f t="shared" si="0"/>
        <v>0.48591891891891897</v>
      </c>
      <c r="K11">
        <f t="shared" si="1"/>
        <v>0.39702102102102105</v>
      </c>
      <c r="L11">
        <f t="shared" si="2"/>
        <v>0.24456756756756759</v>
      </c>
      <c r="N11">
        <f t="shared" si="7"/>
        <v>0.15245345345345346</v>
      </c>
      <c r="O11">
        <f t="shared" si="8"/>
        <v>0.32079429429429429</v>
      </c>
      <c r="Q11" s="1">
        <f t="shared" si="9"/>
        <v>0.48591891891891897</v>
      </c>
      <c r="R11" s="1">
        <f t="shared" si="3"/>
        <v>7.6226726726726757E-2</v>
      </c>
      <c r="S11" s="1">
        <f t="shared" si="4"/>
        <v>-7.6226726726726701E-2</v>
      </c>
      <c r="T11" s="1">
        <f t="shared" si="5"/>
        <v>0.96270319333278331</v>
      </c>
    </row>
    <row r="12" spans="2:31" x14ac:dyDescent="0.25">
      <c r="B12">
        <v>16.3232</v>
      </c>
      <c r="C12">
        <v>13.220800000000001</v>
      </c>
      <c r="D12">
        <v>8.1440999999999999</v>
      </c>
      <c r="E12">
        <f t="shared" si="6"/>
        <v>5.0767000000000007</v>
      </c>
      <c r="G12">
        <v>2.3323</v>
      </c>
      <c r="J12">
        <f t="shared" si="0"/>
        <v>0.4901861861861862</v>
      </c>
      <c r="K12">
        <f t="shared" si="1"/>
        <v>0.39702102102102105</v>
      </c>
      <c r="L12">
        <f t="shared" si="2"/>
        <v>0.24456756756756759</v>
      </c>
      <c r="N12">
        <f t="shared" si="7"/>
        <v>0.15245345345345346</v>
      </c>
      <c r="O12">
        <f t="shared" si="8"/>
        <v>0.32079429429429429</v>
      </c>
      <c r="Q12" s="1">
        <f t="shared" si="9"/>
        <v>0.4901861861861862</v>
      </c>
      <c r="R12" s="1">
        <f t="shared" si="3"/>
        <v>7.6226726726726757E-2</v>
      </c>
      <c r="S12" s="1">
        <f t="shared" si="4"/>
        <v>-7.6226726726726701E-2</v>
      </c>
      <c r="T12" s="1">
        <f t="shared" si="5"/>
        <v>0.96224936050829279</v>
      </c>
    </row>
    <row r="13" spans="2:31" x14ac:dyDescent="0.25">
      <c r="B13">
        <v>19.655000000000001</v>
      </c>
      <c r="C13">
        <v>13.220800000000001</v>
      </c>
      <c r="D13">
        <v>8.1447000000000003</v>
      </c>
      <c r="E13">
        <f t="shared" si="6"/>
        <v>5.0761000000000003</v>
      </c>
      <c r="G13">
        <v>2.3066</v>
      </c>
      <c r="J13">
        <f t="shared" si="0"/>
        <v>0.59024024024024035</v>
      </c>
      <c r="K13">
        <f t="shared" si="1"/>
        <v>0.39702102102102105</v>
      </c>
      <c r="L13">
        <f t="shared" si="2"/>
        <v>0.2445855855855856</v>
      </c>
      <c r="N13">
        <f t="shared" si="7"/>
        <v>0.15243543543543545</v>
      </c>
      <c r="O13">
        <f t="shared" si="8"/>
        <v>0.32080330330330331</v>
      </c>
      <c r="Q13" s="1">
        <f t="shared" si="9"/>
        <v>0.59024024024024035</v>
      </c>
      <c r="R13" s="1">
        <f t="shared" si="3"/>
        <v>7.6226726726726757E-2</v>
      </c>
      <c r="S13" s="1">
        <f t="shared" si="4"/>
        <v>-7.6208708708708689E-2</v>
      </c>
      <c r="T13" s="1">
        <f t="shared" si="5"/>
        <v>0.95164617542701546</v>
      </c>
    </row>
    <row r="14" spans="2:31" x14ac:dyDescent="0.25">
      <c r="B14">
        <v>19.8857</v>
      </c>
      <c r="C14">
        <v>13.220800000000001</v>
      </c>
      <c r="D14">
        <v>8.1447000000000003</v>
      </c>
      <c r="E14">
        <f t="shared" si="6"/>
        <v>5.0761000000000003</v>
      </c>
      <c r="G14">
        <v>2.3048000000000002</v>
      </c>
      <c r="J14">
        <f t="shared" si="0"/>
        <v>0.5971681681681682</v>
      </c>
      <c r="K14">
        <f t="shared" si="1"/>
        <v>0.39702102102102105</v>
      </c>
      <c r="L14">
        <f t="shared" si="2"/>
        <v>0.2445855855855856</v>
      </c>
      <c r="N14">
        <f t="shared" si="7"/>
        <v>0.15243543543543545</v>
      </c>
      <c r="O14">
        <f t="shared" si="8"/>
        <v>0.32080330330330331</v>
      </c>
      <c r="Q14" s="1">
        <f t="shared" si="9"/>
        <v>0.5971681681681682</v>
      </c>
      <c r="R14" s="1">
        <f t="shared" si="3"/>
        <v>7.6226726726726757E-2</v>
      </c>
      <c r="S14" s="1">
        <f t="shared" si="4"/>
        <v>-7.6208708708708689E-2</v>
      </c>
      <c r="T14" s="1">
        <f t="shared" si="5"/>
        <v>0.95090353989603116</v>
      </c>
    </row>
    <row r="15" spans="2:31" x14ac:dyDescent="0.25">
      <c r="B15">
        <v>21.586200000000002</v>
      </c>
      <c r="C15">
        <v>13.220800000000001</v>
      </c>
      <c r="D15">
        <v>8.1449999999999996</v>
      </c>
      <c r="E15">
        <f t="shared" si="6"/>
        <v>5.075800000000001</v>
      </c>
      <c r="G15">
        <v>2.2917000000000001</v>
      </c>
      <c r="J15">
        <f t="shared" si="0"/>
        <v>0.64823423423423432</v>
      </c>
      <c r="K15">
        <f t="shared" si="1"/>
        <v>0.39702102102102105</v>
      </c>
      <c r="L15">
        <f t="shared" si="2"/>
        <v>0.24459459459459459</v>
      </c>
      <c r="N15">
        <f t="shared" si="7"/>
        <v>0.15242642642642645</v>
      </c>
      <c r="O15">
        <f t="shared" si="8"/>
        <v>0.32080780780780782</v>
      </c>
      <c r="Q15" s="1">
        <f t="shared" si="9"/>
        <v>0.64823423423423432</v>
      </c>
      <c r="R15" s="1">
        <f t="shared" si="3"/>
        <v>7.6226726726726757E-2</v>
      </c>
      <c r="S15" s="1">
        <f t="shared" si="4"/>
        <v>-7.6199699699699697E-2</v>
      </c>
      <c r="T15" s="1">
        <f t="shared" si="5"/>
        <v>0.94549880353164462</v>
      </c>
    </row>
    <row r="16" spans="2:31" x14ac:dyDescent="0.25">
      <c r="B16">
        <v>21.598400000000002</v>
      </c>
      <c r="C16">
        <v>13.220800000000001</v>
      </c>
      <c r="D16">
        <v>8.1449999999999996</v>
      </c>
      <c r="E16">
        <f t="shared" si="6"/>
        <v>5.075800000000001</v>
      </c>
      <c r="G16">
        <v>2.2915999999999999</v>
      </c>
      <c r="J16">
        <f t="shared" si="0"/>
        <v>0.64860060060060065</v>
      </c>
      <c r="K16">
        <f t="shared" si="1"/>
        <v>0.39702102102102105</v>
      </c>
      <c r="L16">
        <f t="shared" si="2"/>
        <v>0.24459459459459459</v>
      </c>
      <c r="N16">
        <f t="shared" si="7"/>
        <v>0.15242642642642645</v>
      </c>
      <c r="O16">
        <f t="shared" si="8"/>
        <v>0.32080780780780782</v>
      </c>
      <c r="Q16" s="1">
        <f t="shared" si="9"/>
        <v>0.64860060060060065</v>
      </c>
      <c r="R16" s="1">
        <f t="shared" si="3"/>
        <v>7.6226726726726757E-2</v>
      </c>
      <c r="S16" s="1">
        <f t="shared" si="4"/>
        <v>-7.6199699699699697E-2</v>
      </c>
      <c r="T16" s="1">
        <f t="shared" si="5"/>
        <v>0.94545754600214538</v>
      </c>
    </row>
    <row r="17" spans="2:20" x14ac:dyDescent="0.25">
      <c r="B17">
        <v>29.8874</v>
      </c>
      <c r="C17">
        <v>13.220800000000001</v>
      </c>
      <c r="D17">
        <v>8.1547000000000001</v>
      </c>
      <c r="E17">
        <f t="shared" si="6"/>
        <v>5.0661000000000005</v>
      </c>
      <c r="G17">
        <v>2.2277</v>
      </c>
      <c r="J17">
        <f t="shared" si="0"/>
        <v>0.89751951951951958</v>
      </c>
      <c r="K17">
        <f t="shared" si="1"/>
        <v>0.39702102102102105</v>
      </c>
      <c r="L17">
        <f t="shared" si="2"/>
        <v>0.24488588588588592</v>
      </c>
      <c r="N17">
        <f t="shared" si="7"/>
        <v>0.15213513513513513</v>
      </c>
      <c r="O17">
        <f t="shared" si="8"/>
        <v>0.3209534534534535</v>
      </c>
      <c r="Q17" s="1">
        <f t="shared" si="9"/>
        <v>0.89751951951951958</v>
      </c>
      <c r="R17" s="1">
        <f t="shared" si="3"/>
        <v>7.6226726726726757E-2</v>
      </c>
      <c r="S17" s="1">
        <f t="shared" si="4"/>
        <v>-7.5908408408408373E-2</v>
      </c>
      <c r="T17" s="1">
        <f t="shared" si="5"/>
        <v>0.91909398465219905</v>
      </c>
    </row>
    <row r="18" spans="2:20" x14ac:dyDescent="0.25">
      <c r="B18">
        <v>33.299999999999997</v>
      </c>
      <c r="C18">
        <v>11.6187</v>
      </c>
      <c r="D18">
        <v>9.8298000000000005</v>
      </c>
      <c r="E18">
        <f t="shared" si="6"/>
        <v>1.7888999999999999</v>
      </c>
      <c r="G18">
        <v>0.876</v>
      </c>
      <c r="J18">
        <f t="shared" si="0"/>
        <v>1</v>
      </c>
      <c r="K18">
        <f t="shared" si="1"/>
        <v>0.34890990990990994</v>
      </c>
      <c r="L18">
        <f t="shared" si="2"/>
        <v>0.29518918918918924</v>
      </c>
      <c r="N18">
        <f t="shared" si="7"/>
        <v>5.3720720720720705E-2</v>
      </c>
      <c r="O18">
        <f t="shared" si="8"/>
        <v>0.32204954954954956</v>
      </c>
      <c r="Q18" s="1">
        <f t="shared" si="9"/>
        <v>1</v>
      </c>
      <c r="R18" s="1">
        <f t="shared" si="3"/>
        <v>2.8115615615615652E-2</v>
      </c>
      <c r="S18" s="1">
        <f t="shared" si="4"/>
        <v>-2.5605105105105053E-2</v>
      </c>
      <c r="T18" s="1">
        <f t="shared" si="5"/>
        <v>0.36141595841241025</v>
      </c>
    </row>
    <row r="19" spans="2:20" x14ac:dyDescent="0.25">
      <c r="Q19" s="1"/>
      <c r="R19" s="1"/>
      <c r="S19" s="1"/>
      <c r="T19" s="1"/>
    </row>
    <row r="20" spans="2:20" x14ac:dyDescent="0.25">
      <c r="Q20" s="1"/>
      <c r="R20" s="1"/>
      <c r="S20" s="1"/>
      <c r="T20" s="1"/>
    </row>
    <row r="23" spans="2:20" x14ac:dyDescent="0.25">
      <c r="C23" t="s">
        <v>15</v>
      </c>
      <c r="D23">
        <v>33.299999999999997</v>
      </c>
      <c r="E23" t="s">
        <v>19</v>
      </c>
    </row>
    <row r="24" spans="2:20" x14ac:dyDescent="0.25">
      <c r="C24" t="s">
        <v>14</v>
      </c>
      <c r="D24">
        <f>MAX(E3:E20)</f>
        <v>5.0770999999999997</v>
      </c>
      <c r="E24" t="s">
        <v>19</v>
      </c>
      <c r="F24" t="s">
        <v>27</v>
      </c>
      <c r="G24">
        <f>MAX(G3:G18)</f>
        <v>2.4238</v>
      </c>
      <c r="N24" s="1">
        <f>MAX(N3:N20)</f>
        <v>0.15246546546546544</v>
      </c>
    </row>
    <row r="27" spans="2:20" x14ac:dyDescent="0.25">
      <c r="C27" t="s">
        <v>16</v>
      </c>
      <c r="D27">
        <f>O11</f>
        <v>0.32079429429429429</v>
      </c>
      <c r="E27" t="s">
        <v>19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5C35F-8D3A-4862-8C34-2A39CC7BD2CA}">
  <dimension ref="B2:AE166"/>
  <sheetViews>
    <sheetView tabSelected="1" topLeftCell="A46" zoomScaleNormal="100" workbookViewId="0">
      <selection activeCell="W52" sqref="W52"/>
    </sheetView>
  </sheetViews>
  <sheetFormatPr defaultRowHeight="15" x14ac:dyDescent="0.25"/>
  <cols>
    <col min="6" max="6" width="14.28515625" bestFit="1" customWidth="1"/>
    <col min="10" max="10" width="9.140625" customWidth="1"/>
    <col min="11" max="12" width="11.140625" bestFit="1" customWidth="1"/>
    <col min="14" max="14" width="12" bestFit="1" customWidth="1"/>
    <col min="18" max="18" width="10.7109375" customWidth="1"/>
    <col min="19" max="19" width="11.42578125" customWidth="1"/>
    <col min="25" max="25" width="10.28515625" bestFit="1" customWidth="1"/>
  </cols>
  <sheetData>
    <row r="2" spans="2:31" x14ac:dyDescent="0.25">
      <c r="B2" t="s">
        <v>53</v>
      </c>
      <c r="C2" t="s">
        <v>54</v>
      </c>
      <c r="D2" t="s">
        <v>55</v>
      </c>
      <c r="E2" t="s">
        <v>56</v>
      </c>
      <c r="G2" t="s">
        <v>57</v>
      </c>
      <c r="J2" t="s">
        <v>5</v>
      </c>
      <c r="K2" t="s">
        <v>6</v>
      </c>
      <c r="L2" t="s">
        <v>7</v>
      </c>
      <c r="N2" t="s">
        <v>8</v>
      </c>
      <c r="O2" t="s">
        <v>12</v>
      </c>
      <c r="Q2" s="1" t="s">
        <v>9</v>
      </c>
      <c r="R2" s="1" t="s">
        <v>10</v>
      </c>
      <c r="S2" s="1" t="s">
        <v>11</v>
      </c>
      <c r="T2" s="1" t="s">
        <v>13</v>
      </c>
    </row>
    <row r="3" spans="2:31" x14ac:dyDescent="0.25">
      <c r="B3">
        <v>0.03</v>
      </c>
      <c r="C3">
        <v>6.0299999999999999E-2</v>
      </c>
      <c r="D3">
        <v>-5.8000000000000003E-2</v>
      </c>
      <c r="E3">
        <f>C3-D3</f>
        <v>0.1183</v>
      </c>
      <c r="G3">
        <v>0.1</v>
      </c>
      <c r="J3">
        <f t="shared" ref="J3:J21" si="0">B3/$D$84</f>
        <v>1.8404907975460121E-3</v>
      </c>
      <c r="K3">
        <f t="shared" ref="K3:K21" si="1">C3/$D$84</f>
        <v>3.6993865030674846E-3</v>
      </c>
      <c r="L3">
        <f t="shared" ref="L3:L21" si="2">D3/$D$84</f>
        <v>-3.5582822085889572E-3</v>
      </c>
      <c r="N3">
        <f>K3-L3</f>
        <v>7.2576687116564422E-3</v>
      </c>
      <c r="O3">
        <f>(K3+L3)/2</f>
        <v>7.0552147239263735E-5</v>
      </c>
      <c r="Q3" s="1">
        <f>J3</f>
        <v>1.8404907975460121E-3</v>
      </c>
      <c r="R3" s="1">
        <f t="shared" ref="R3:R21" si="3">K3-$D$88</f>
        <v>3.6073619631901825E-3</v>
      </c>
      <c r="S3" s="1">
        <f t="shared" ref="S3:S21" si="4">L3-$D$88</f>
        <v>-3.6503067484662593E-3</v>
      </c>
      <c r="T3" s="1">
        <f t="shared" ref="T3:T21" si="5">G3/$G$85</f>
        <v>7.0526835460892875E-2</v>
      </c>
      <c r="V3">
        <f>R3-S3</f>
        <v>7.2576687116564422E-3</v>
      </c>
    </row>
    <row r="4" spans="2:31" x14ac:dyDescent="0.25">
      <c r="B4">
        <v>4.1200000000000001E-2</v>
      </c>
      <c r="C4">
        <v>6.8500000000000005E-2</v>
      </c>
      <c r="D4" s="3">
        <v>-6.7599999999999993E-2</v>
      </c>
      <c r="E4">
        <f t="shared" ref="E4:E67" si="6">C4-D4</f>
        <v>0.1361</v>
      </c>
      <c r="G4">
        <v>0.15</v>
      </c>
      <c r="J4">
        <f t="shared" si="0"/>
        <v>2.5276073619631902E-3</v>
      </c>
      <c r="K4">
        <f t="shared" si="1"/>
        <v>4.2024539877300619E-3</v>
      </c>
      <c r="L4">
        <f t="shared" si="2"/>
        <v>-4.1472392638036808E-3</v>
      </c>
      <c r="N4">
        <f t="shared" ref="N4:N17" si="7">K4-L4</f>
        <v>8.3496932515337435E-3</v>
      </c>
      <c r="O4">
        <f t="shared" ref="O4:O67" si="8">(K4+L4)/2</f>
        <v>2.7607361963190562E-5</v>
      </c>
      <c r="Q4" s="1">
        <f t="shared" ref="Q4:Q67" si="9">J4</f>
        <v>2.5276073619631902E-3</v>
      </c>
      <c r="R4" s="1">
        <f t="shared" si="3"/>
        <v>4.1104294478527597E-3</v>
      </c>
      <c r="S4" s="1">
        <f t="shared" si="4"/>
        <v>-4.2392638036809829E-3</v>
      </c>
      <c r="T4" s="1">
        <f t="shared" si="5"/>
        <v>0.10579025319133931</v>
      </c>
      <c r="V4">
        <f t="shared" ref="V4:V67" si="10">R4-S4</f>
        <v>8.3496932515337435E-3</v>
      </c>
    </row>
    <row r="5" spans="2:31" x14ac:dyDescent="0.25">
      <c r="B5">
        <v>0.1036</v>
      </c>
      <c r="C5">
        <v>0.11409999999999999</v>
      </c>
      <c r="D5">
        <v>-0.1203</v>
      </c>
      <c r="E5">
        <f t="shared" si="6"/>
        <v>0.2344</v>
      </c>
      <c r="G5">
        <v>0.2515</v>
      </c>
      <c r="J5">
        <f t="shared" si="0"/>
        <v>6.3558282208588954E-3</v>
      </c>
      <c r="K5">
        <f t="shared" si="1"/>
        <v>6.9999999999999993E-3</v>
      </c>
      <c r="L5">
        <f t="shared" si="2"/>
        <v>-7.3803680981595092E-3</v>
      </c>
      <c r="N5">
        <f t="shared" si="7"/>
        <v>1.4380368098159509E-2</v>
      </c>
      <c r="O5">
        <f t="shared" si="8"/>
        <v>-1.9018404907975494E-4</v>
      </c>
      <c r="Q5" s="1">
        <f t="shared" si="9"/>
        <v>6.3558282208588954E-3</v>
      </c>
      <c r="R5" s="1">
        <f t="shared" si="3"/>
        <v>6.9079754601226971E-3</v>
      </c>
      <c r="S5" s="1">
        <f t="shared" si="4"/>
        <v>-7.4723926380368113E-3</v>
      </c>
      <c r="T5" s="1">
        <f t="shared" si="5"/>
        <v>0.17737499118414557</v>
      </c>
      <c r="V5">
        <f t="shared" si="10"/>
        <v>1.4380368098159509E-2</v>
      </c>
      <c r="Y5" s="2"/>
      <c r="Z5" s="2" t="s">
        <v>4</v>
      </c>
      <c r="AA5" s="2" t="s">
        <v>0</v>
      </c>
      <c r="AB5" s="2" t="s">
        <v>1</v>
      </c>
      <c r="AC5" s="2" t="s">
        <v>17</v>
      </c>
      <c r="AD5" s="2" t="s">
        <v>18</v>
      </c>
    </row>
    <row r="6" spans="2:31" x14ac:dyDescent="0.25">
      <c r="B6">
        <v>0.14649999999999999</v>
      </c>
      <c r="C6">
        <v>0.14530000000000001</v>
      </c>
      <c r="D6">
        <v>-0.15479999999999999</v>
      </c>
      <c r="E6">
        <f t="shared" si="6"/>
        <v>0.30010000000000003</v>
      </c>
      <c r="G6">
        <v>0.31950000000000001</v>
      </c>
      <c r="J6">
        <f t="shared" si="0"/>
        <v>8.987730061349692E-3</v>
      </c>
      <c r="K6">
        <f t="shared" si="1"/>
        <v>8.9141104294478534E-3</v>
      </c>
      <c r="L6">
        <f t="shared" si="2"/>
        <v>-9.4969325153374216E-3</v>
      </c>
      <c r="N6">
        <f t="shared" si="7"/>
        <v>1.8411042944785273E-2</v>
      </c>
      <c r="O6">
        <f t="shared" si="8"/>
        <v>-2.9141104294478411E-4</v>
      </c>
      <c r="Q6" s="1">
        <f t="shared" si="9"/>
        <v>8.987730061349692E-3</v>
      </c>
      <c r="R6" s="1">
        <f t="shared" si="3"/>
        <v>8.8220858895705512E-3</v>
      </c>
      <c r="S6" s="1">
        <f t="shared" si="4"/>
        <v>-9.5889570552147238E-3</v>
      </c>
      <c r="T6" s="1">
        <f t="shared" si="5"/>
        <v>0.22533323929755272</v>
      </c>
      <c r="V6">
        <f t="shared" si="10"/>
        <v>1.8411042944785273E-2</v>
      </c>
      <c r="Y6" s="2" t="s">
        <v>2</v>
      </c>
      <c r="Z6" s="2">
        <v>1</v>
      </c>
      <c r="AA6" s="2">
        <f t="shared" ref="AA6:AB9" si="11">AC6/$D$84</f>
        <v>0</v>
      </c>
      <c r="AB6" s="2">
        <f t="shared" si="11"/>
        <v>0.21472392638036808</v>
      </c>
      <c r="AC6" s="2">
        <v>0</v>
      </c>
      <c r="AD6" s="2">
        <v>3.5</v>
      </c>
      <c r="AE6">
        <f>AD6-AC6</f>
        <v>3.5</v>
      </c>
    </row>
    <row r="7" spans="2:31" x14ac:dyDescent="0.25">
      <c r="B7">
        <v>0.2019</v>
      </c>
      <c r="C7">
        <v>0.18279999999999999</v>
      </c>
      <c r="D7">
        <v>-0.19489999999999999</v>
      </c>
      <c r="E7">
        <f t="shared" si="6"/>
        <v>0.37769999999999998</v>
      </c>
      <c r="G7">
        <v>0.40400000000000003</v>
      </c>
      <c r="J7">
        <f t="shared" si="0"/>
        <v>1.2386503067484662E-2</v>
      </c>
      <c r="K7">
        <f t="shared" si="1"/>
        <v>1.1214723926380368E-2</v>
      </c>
      <c r="L7">
        <f t="shared" si="2"/>
        <v>-1.1957055214723926E-2</v>
      </c>
      <c r="N7">
        <f t="shared" si="7"/>
        <v>2.3171779141104291E-2</v>
      </c>
      <c r="O7">
        <f t="shared" si="8"/>
        <v>-3.7116564417177898E-4</v>
      </c>
      <c r="Q7" s="1">
        <f t="shared" si="9"/>
        <v>1.2386503067484662E-2</v>
      </c>
      <c r="R7" s="1">
        <f t="shared" si="3"/>
        <v>1.1122699386503065E-2</v>
      </c>
      <c r="S7" s="1">
        <f t="shared" si="4"/>
        <v>-1.2049079754601228E-2</v>
      </c>
      <c r="T7" s="1">
        <f t="shared" si="5"/>
        <v>0.28492841526200724</v>
      </c>
      <c r="V7">
        <f t="shared" si="10"/>
        <v>2.3171779141104291E-2</v>
      </c>
      <c r="Y7" s="2" t="s">
        <v>25</v>
      </c>
      <c r="Z7" s="2">
        <v>2</v>
      </c>
      <c r="AA7" s="2">
        <f t="shared" si="11"/>
        <v>0.21472392638036808</v>
      </c>
      <c r="AB7" s="2">
        <f t="shared" si="11"/>
        <v>0.85889570552147232</v>
      </c>
      <c r="AC7" s="2">
        <v>3.5</v>
      </c>
      <c r="AD7" s="2">
        <v>14</v>
      </c>
      <c r="AE7">
        <f t="shared" ref="AE7:AE9" si="12">AD7-AC7</f>
        <v>10.5</v>
      </c>
    </row>
    <row r="8" spans="2:31" x14ac:dyDescent="0.25">
      <c r="B8">
        <v>0.29220000000000002</v>
      </c>
      <c r="C8">
        <v>0.2356</v>
      </c>
      <c r="D8">
        <v>-0.246</v>
      </c>
      <c r="E8">
        <f t="shared" si="6"/>
        <v>0.48160000000000003</v>
      </c>
      <c r="G8">
        <v>0.53520000000000001</v>
      </c>
      <c r="J8">
        <f t="shared" si="0"/>
        <v>1.7926380368098158E-2</v>
      </c>
      <c r="K8">
        <f t="shared" si="1"/>
        <v>1.445398773006135E-2</v>
      </c>
      <c r="L8">
        <f t="shared" si="2"/>
        <v>-1.50920245398773E-2</v>
      </c>
      <c r="N8">
        <f t="shared" si="7"/>
        <v>2.9546012269938651E-2</v>
      </c>
      <c r="O8">
        <f t="shared" si="8"/>
        <v>-3.1901840490797511E-4</v>
      </c>
      <c r="Q8" s="1">
        <f t="shared" si="9"/>
        <v>1.7926380368098158E-2</v>
      </c>
      <c r="R8" s="1">
        <f t="shared" si="3"/>
        <v>1.4361963190184047E-2</v>
      </c>
      <c r="S8" s="1">
        <f t="shared" si="4"/>
        <v>-1.5184049079754602E-2</v>
      </c>
      <c r="T8" s="1">
        <f t="shared" si="5"/>
        <v>0.37745962338669864</v>
      </c>
      <c r="V8">
        <f t="shared" si="10"/>
        <v>2.9546012269938651E-2</v>
      </c>
      <c r="Y8" s="2" t="s">
        <v>26</v>
      </c>
      <c r="Z8" s="2">
        <v>4</v>
      </c>
      <c r="AA8" s="2">
        <f t="shared" si="11"/>
        <v>0.85889570552147232</v>
      </c>
      <c r="AB8" s="2">
        <f t="shared" si="11"/>
        <v>1.7619631901840489</v>
      </c>
      <c r="AC8" s="2">
        <v>14</v>
      </c>
      <c r="AD8" s="2">
        <v>28.72</v>
      </c>
      <c r="AE8">
        <f t="shared" si="12"/>
        <v>14.719999999999999</v>
      </c>
    </row>
    <row r="9" spans="2:31" x14ac:dyDescent="0.25">
      <c r="B9">
        <v>0.31580000000000003</v>
      </c>
      <c r="C9">
        <v>0.2487</v>
      </c>
      <c r="D9">
        <v>-0.25729999999999997</v>
      </c>
      <c r="E9">
        <f t="shared" si="6"/>
        <v>0.50600000000000001</v>
      </c>
      <c r="G9">
        <v>0.56779999999999997</v>
      </c>
      <c r="J9">
        <f t="shared" si="0"/>
        <v>1.9374233128834357E-2</v>
      </c>
      <c r="K9">
        <f t="shared" si="1"/>
        <v>1.5257668711656441E-2</v>
      </c>
      <c r="L9">
        <f t="shared" si="2"/>
        <v>-1.5785276073619629E-2</v>
      </c>
      <c r="N9">
        <f t="shared" si="7"/>
        <v>3.1042944785276069E-2</v>
      </c>
      <c r="O9">
        <f t="shared" si="8"/>
        <v>-2.6380368098159399E-4</v>
      </c>
      <c r="Q9" s="1">
        <f t="shared" si="9"/>
        <v>1.9374233128834357E-2</v>
      </c>
      <c r="R9" s="1">
        <f t="shared" si="3"/>
        <v>1.5165644171779138E-2</v>
      </c>
      <c r="S9" s="1">
        <f t="shared" si="4"/>
        <v>-1.5877300613496931E-2</v>
      </c>
      <c r="T9" s="1">
        <f t="shared" si="5"/>
        <v>0.40045137174694972</v>
      </c>
      <c r="V9">
        <f t="shared" si="10"/>
        <v>3.1042944785276069E-2</v>
      </c>
      <c r="Y9" s="2" t="s">
        <v>3</v>
      </c>
      <c r="Z9" s="2">
        <v>5</v>
      </c>
      <c r="AA9" s="2">
        <f t="shared" si="11"/>
        <v>1.7619631901840489</v>
      </c>
      <c r="AB9" s="2">
        <f t="shared" si="11"/>
        <v>2.0429447852760734</v>
      </c>
      <c r="AC9" s="2">
        <v>28.72</v>
      </c>
      <c r="AD9" s="2">
        <v>33.299999999999997</v>
      </c>
      <c r="AE9">
        <f t="shared" si="12"/>
        <v>4.5799999999999983</v>
      </c>
    </row>
    <row r="10" spans="2:31" x14ac:dyDescent="0.25">
      <c r="B10">
        <v>0.43890000000000001</v>
      </c>
      <c r="C10">
        <v>0.31469999999999998</v>
      </c>
      <c r="D10">
        <v>-0.31130000000000002</v>
      </c>
      <c r="E10">
        <f t="shared" si="6"/>
        <v>0.626</v>
      </c>
      <c r="G10">
        <v>0.68020000000000003</v>
      </c>
      <c r="J10">
        <f t="shared" si="0"/>
        <v>2.6926380368098159E-2</v>
      </c>
      <c r="K10">
        <f t="shared" si="1"/>
        <v>1.9306748466257666E-2</v>
      </c>
      <c r="L10">
        <f t="shared" si="2"/>
        <v>-1.9098159509202454E-2</v>
      </c>
      <c r="N10">
        <f t="shared" si="7"/>
        <v>3.8404907975460117E-2</v>
      </c>
      <c r="O10">
        <f t="shared" si="8"/>
        <v>1.04294478527606E-4</v>
      </c>
      <c r="Q10" s="1">
        <f t="shared" si="9"/>
        <v>2.6926380368098159E-2</v>
      </c>
      <c r="R10" s="1">
        <f t="shared" si="3"/>
        <v>1.9214723926380364E-2</v>
      </c>
      <c r="S10" s="1">
        <f t="shared" si="4"/>
        <v>-1.9190184049079757E-2</v>
      </c>
      <c r="T10" s="1">
        <f t="shared" si="5"/>
        <v>0.47972353480499336</v>
      </c>
      <c r="V10">
        <f t="shared" si="10"/>
        <v>3.8404907975460117E-2</v>
      </c>
      <c r="AE10">
        <f>SUM(AE6:AE9)</f>
        <v>33.299999999999997</v>
      </c>
    </row>
    <row r="11" spans="2:31" x14ac:dyDescent="0.25">
      <c r="B11">
        <v>0.51719999999999999</v>
      </c>
      <c r="C11">
        <v>0.35099999999999998</v>
      </c>
      <c r="D11">
        <v>-0.34370000000000001</v>
      </c>
      <c r="E11">
        <f t="shared" si="6"/>
        <v>0.69469999999999998</v>
      </c>
      <c r="G11">
        <v>0.74950000000000006</v>
      </c>
      <c r="J11">
        <f t="shared" si="0"/>
        <v>3.173006134969325E-2</v>
      </c>
      <c r="K11">
        <f t="shared" si="1"/>
        <v>2.1533742331288342E-2</v>
      </c>
      <c r="L11">
        <f t="shared" si="2"/>
        <v>-2.1085889570552147E-2</v>
      </c>
      <c r="N11">
        <f t="shared" si="7"/>
        <v>4.2619631901840489E-2</v>
      </c>
      <c r="O11">
        <f t="shared" si="8"/>
        <v>2.2392638036809742E-4</v>
      </c>
      <c r="Q11" s="1">
        <f t="shared" si="9"/>
        <v>3.173006134969325E-2</v>
      </c>
      <c r="R11" s="1">
        <f t="shared" si="3"/>
        <v>2.144171779141104E-2</v>
      </c>
      <c r="S11" s="1">
        <f t="shared" si="4"/>
        <v>-2.1177914110429449E-2</v>
      </c>
      <c r="T11" s="1">
        <f t="shared" si="5"/>
        <v>0.52859863177939215</v>
      </c>
      <c r="V11">
        <f t="shared" si="10"/>
        <v>4.2619631901840489E-2</v>
      </c>
    </row>
    <row r="12" spans="2:31" x14ac:dyDescent="0.25">
      <c r="B12">
        <v>0.61470000000000002</v>
      </c>
      <c r="C12">
        <v>0.38719999999999999</v>
      </c>
      <c r="D12">
        <v>-0.38419999999999999</v>
      </c>
      <c r="E12">
        <f t="shared" si="6"/>
        <v>0.77139999999999997</v>
      </c>
      <c r="G12">
        <v>0.81540000000000001</v>
      </c>
      <c r="J12">
        <f t="shared" si="0"/>
        <v>3.771165644171779E-2</v>
      </c>
      <c r="K12">
        <f t="shared" si="1"/>
        <v>2.3754601226993865E-2</v>
      </c>
      <c r="L12">
        <f t="shared" si="2"/>
        <v>-2.3570552147239261E-2</v>
      </c>
      <c r="N12">
        <f t="shared" si="7"/>
        <v>4.7325153374233125E-2</v>
      </c>
      <c r="O12">
        <f t="shared" si="8"/>
        <v>9.2024539877302164E-5</v>
      </c>
      <c r="Q12" s="1">
        <f t="shared" si="9"/>
        <v>3.771165644171779E-2</v>
      </c>
      <c r="R12" s="1">
        <f t="shared" si="3"/>
        <v>2.3662576687116563E-2</v>
      </c>
      <c r="S12" s="1">
        <f t="shared" si="4"/>
        <v>-2.3662576687116563E-2</v>
      </c>
      <c r="T12" s="1">
        <f t="shared" si="5"/>
        <v>0.57507581634812055</v>
      </c>
      <c r="V12">
        <f t="shared" si="10"/>
        <v>4.7325153374233125E-2</v>
      </c>
    </row>
    <row r="13" spans="2:31" x14ac:dyDescent="0.25">
      <c r="B13">
        <v>0.63270000000000004</v>
      </c>
      <c r="C13">
        <v>0.39229999999999998</v>
      </c>
      <c r="D13">
        <v>-0.3911</v>
      </c>
      <c r="E13">
        <f t="shared" si="6"/>
        <v>0.78339999999999999</v>
      </c>
      <c r="G13">
        <v>0.8276</v>
      </c>
      <c r="J13">
        <f t="shared" si="0"/>
        <v>3.8815950920245403E-2</v>
      </c>
      <c r="K13">
        <f t="shared" si="1"/>
        <v>2.4067484662576685E-2</v>
      </c>
      <c r="L13">
        <f t="shared" si="2"/>
        <v>-2.3993865030674844E-2</v>
      </c>
      <c r="N13">
        <f t="shared" si="7"/>
        <v>4.8061349693251529E-2</v>
      </c>
      <c r="O13">
        <f t="shared" si="8"/>
        <v>3.6809815950920172E-5</v>
      </c>
      <c r="Q13" s="1">
        <f t="shared" si="9"/>
        <v>3.8815950920245403E-2</v>
      </c>
      <c r="R13" s="1">
        <f t="shared" si="3"/>
        <v>2.3975460122699382E-2</v>
      </c>
      <c r="S13" s="1">
        <f t="shared" si="4"/>
        <v>-2.4085889570552146E-2</v>
      </c>
      <c r="T13" s="1">
        <f t="shared" si="5"/>
        <v>0.58368009027434942</v>
      </c>
      <c r="V13">
        <f t="shared" si="10"/>
        <v>4.8061349693251529E-2</v>
      </c>
    </row>
    <row r="14" spans="2:31" x14ac:dyDescent="0.25">
      <c r="B14">
        <v>0.76949999999999996</v>
      </c>
      <c r="C14">
        <v>0.41820000000000002</v>
      </c>
      <c r="D14">
        <v>-0.43830000000000002</v>
      </c>
      <c r="E14">
        <f t="shared" si="6"/>
        <v>0.85650000000000004</v>
      </c>
      <c r="G14">
        <v>0.9173</v>
      </c>
      <c r="J14">
        <f t="shared" si="0"/>
        <v>4.7208588957055209E-2</v>
      </c>
      <c r="K14">
        <f t="shared" si="1"/>
        <v>2.5656441717791412E-2</v>
      </c>
      <c r="L14">
        <f t="shared" si="2"/>
        <v>-2.6889570552147239E-2</v>
      </c>
      <c r="N14">
        <f t="shared" si="7"/>
        <v>5.2546012269938651E-2</v>
      </c>
      <c r="O14">
        <f t="shared" si="8"/>
        <v>-6.1656441717791374E-4</v>
      </c>
      <c r="Q14" s="1">
        <f t="shared" si="9"/>
        <v>4.7208588957055209E-2</v>
      </c>
      <c r="R14" s="1">
        <f t="shared" si="3"/>
        <v>2.556441717791411E-2</v>
      </c>
      <c r="S14" s="1">
        <f t="shared" si="4"/>
        <v>-2.6981595092024541E-2</v>
      </c>
      <c r="T14" s="1">
        <f t="shared" si="5"/>
        <v>0.64694266168277037</v>
      </c>
      <c r="V14">
        <f t="shared" si="10"/>
        <v>5.2546012269938651E-2</v>
      </c>
    </row>
    <row r="15" spans="2:31" x14ac:dyDescent="0.25">
      <c r="B15">
        <v>0.80269999999999997</v>
      </c>
      <c r="C15">
        <v>0.4254</v>
      </c>
      <c r="D15">
        <v>-0.44819999999999999</v>
      </c>
      <c r="E15">
        <f t="shared" si="6"/>
        <v>0.87359999999999993</v>
      </c>
      <c r="G15">
        <v>0.93259999999999998</v>
      </c>
      <c r="J15">
        <f t="shared" si="0"/>
        <v>4.9245398773006134E-2</v>
      </c>
      <c r="K15">
        <f t="shared" si="1"/>
        <v>2.6098159509202454E-2</v>
      </c>
      <c r="L15">
        <f t="shared" si="2"/>
        <v>-2.749693251533742E-2</v>
      </c>
      <c r="N15">
        <f t="shared" si="7"/>
        <v>5.3595092024539874E-2</v>
      </c>
      <c r="O15">
        <f t="shared" si="8"/>
        <v>-6.9938650306748326E-4</v>
      </c>
      <c r="Q15" s="1">
        <f t="shared" si="9"/>
        <v>4.9245398773006134E-2</v>
      </c>
      <c r="R15" s="1">
        <f t="shared" si="3"/>
        <v>2.6006134969325152E-2</v>
      </c>
      <c r="S15" s="1">
        <f t="shared" si="4"/>
        <v>-2.7588957055214722E-2</v>
      </c>
      <c r="T15" s="1">
        <f t="shared" si="5"/>
        <v>0.65773326750828687</v>
      </c>
      <c r="V15">
        <f t="shared" si="10"/>
        <v>5.3595092024539874E-2</v>
      </c>
    </row>
    <row r="16" spans="2:31" x14ac:dyDescent="0.25">
      <c r="B16">
        <v>0.89929999999999999</v>
      </c>
      <c r="C16">
        <v>0.45200000000000001</v>
      </c>
      <c r="D16">
        <v>-0.4713</v>
      </c>
      <c r="E16">
        <f t="shared" si="6"/>
        <v>0.92330000000000001</v>
      </c>
      <c r="G16">
        <v>0.97709999999999997</v>
      </c>
      <c r="J16">
        <f t="shared" si="0"/>
        <v>5.5171779141104292E-2</v>
      </c>
      <c r="K16">
        <f t="shared" si="1"/>
        <v>2.773006134969325E-2</v>
      </c>
      <c r="L16">
        <f t="shared" si="2"/>
        <v>-2.8914110429447852E-2</v>
      </c>
      <c r="N16">
        <f t="shared" si="7"/>
        <v>5.6644171779141106E-2</v>
      </c>
      <c r="O16">
        <f t="shared" si="8"/>
        <v>-5.9202453987730087E-4</v>
      </c>
      <c r="Q16" s="1">
        <f t="shared" si="9"/>
        <v>5.5171779141104292E-2</v>
      </c>
      <c r="R16" s="1">
        <f t="shared" si="3"/>
        <v>2.7638036809815948E-2</v>
      </c>
      <c r="S16" s="1">
        <f t="shared" si="4"/>
        <v>-2.9006134969325154E-2</v>
      </c>
      <c r="T16" s="1">
        <f t="shared" si="5"/>
        <v>0.68911770928838423</v>
      </c>
      <c r="V16">
        <f t="shared" si="10"/>
        <v>5.6644171779141106E-2</v>
      </c>
    </row>
    <row r="17" spans="2:22" x14ac:dyDescent="0.25">
      <c r="B17">
        <v>0.9849</v>
      </c>
      <c r="C17">
        <v>0.47370000000000001</v>
      </c>
      <c r="D17">
        <v>-0.48599999999999999</v>
      </c>
      <c r="E17">
        <f t="shared" si="6"/>
        <v>0.9597</v>
      </c>
      <c r="G17">
        <v>1.0165999999999999</v>
      </c>
      <c r="J17">
        <f t="shared" si="0"/>
        <v>6.0423312883435581E-2</v>
      </c>
      <c r="K17">
        <f t="shared" si="1"/>
        <v>2.9061349693251533E-2</v>
      </c>
      <c r="L17">
        <f t="shared" si="2"/>
        <v>-2.9815950920245398E-2</v>
      </c>
      <c r="N17">
        <f t="shared" si="7"/>
        <v>5.8877300613496927E-2</v>
      </c>
      <c r="O17">
        <f t="shared" si="8"/>
        <v>-3.7730061349693263E-4</v>
      </c>
      <c r="Q17" s="1">
        <f t="shared" si="9"/>
        <v>6.0423312883435581E-2</v>
      </c>
      <c r="R17" s="1">
        <f t="shared" si="3"/>
        <v>2.8969325153374231E-2</v>
      </c>
      <c r="S17" s="1">
        <f t="shared" si="4"/>
        <v>-2.99079754601227E-2</v>
      </c>
      <c r="T17" s="1">
        <f t="shared" si="5"/>
        <v>0.71697580929543692</v>
      </c>
      <c r="V17">
        <f t="shared" si="10"/>
        <v>5.8877300613496927E-2</v>
      </c>
    </row>
    <row r="18" spans="2:22" x14ac:dyDescent="0.25">
      <c r="B18">
        <v>1.0570999999999999</v>
      </c>
      <c r="C18">
        <v>0.48599999999999999</v>
      </c>
      <c r="D18">
        <v>-0.4965</v>
      </c>
      <c r="E18">
        <f t="shared" si="6"/>
        <v>0.98249999999999993</v>
      </c>
      <c r="G18">
        <v>1.0359</v>
      </c>
      <c r="J18">
        <f t="shared" si="0"/>
        <v>6.4852760736196308E-2</v>
      </c>
      <c r="K18">
        <f t="shared" si="1"/>
        <v>2.9815950920245398E-2</v>
      </c>
      <c r="L18">
        <f t="shared" si="2"/>
        <v>-3.0460122699386503E-2</v>
      </c>
      <c r="N18">
        <f>K18-L18</f>
        <v>6.0276073619631901E-2</v>
      </c>
      <c r="O18">
        <f t="shared" si="8"/>
        <v>-3.2208588957055237E-4</v>
      </c>
      <c r="Q18" s="1">
        <f t="shared" si="9"/>
        <v>6.4852760736196308E-2</v>
      </c>
      <c r="R18" s="1">
        <f t="shared" si="3"/>
        <v>2.9723926380368096E-2</v>
      </c>
      <c r="S18" s="1">
        <f t="shared" si="4"/>
        <v>-3.0552147239263805E-2</v>
      </c>
      <c r="T18" s="1">
        <f t="shared" si="5"/>
        <v>0.73058748853938926</v>
      </c>
      <c r="V18">
        <f t="shared" si="10"/>
        <v>6.0276073619631901E-2</v>
      </c>
    </row>
    <row r="19" spans="2:22" x14ac:dyDescent="0.25">
      <c r="B19">
        <v>1.1900999999999999</v>
      </c>
      <c r="C19">
        <v>0.4975</v>
      </c>
      <c r="D19">
        <v>-0.51039999999999996</v>
      </c>
      <c r="E19">
        <f t="shared" si="6"/>
        <v>1.0079</v>
      </c>
      <c r="G19">
        <v>1.1195999999999999</v>
      </c>
      <c r="J19">
        <f t="shared" si="0"/>
        <v>7.3012269938650301E-2</v>
      </c>
      <c r="K19">
        <f t="shared" si="1"/>
        <v>3.0521472392638034E-2</v>
      </c>
      <c r="L19">
        <f t="shared" si="2"/>
        <v>-3.131288343558282E-2</v>
      </c>
      <c r="N19">
        <f>K19-L19</f>
        <v>6.1834355828220854E-2</v>
      </c>
      <c r="O19">
        <f t="shared" si="8"/>
        <v>-3.9570552147239271E-4</v>
      </c>
      <c r="Q19" s="1">
        <f t="shared" si="9"/>
        <v>7.3012269938650301E-2</v>
      </c>
      <c r="R19" s="1">
        <f t="shared" si="3"/>
        <v>3.0429447852760732E-2</v>
      </c>
      <c r="S19" s="1">
        <f t="shared" si="4"/>
        <v>-3.1404907975460125E-2</v>
      </c>
      <c r="T19" s="1">
        <f t="shared" si="5"/>
        <v>0.7896184498201565</v>
      </c>
      <c r="V19">
        <f t="shared" si="10"/>
        <v>6.1834355828220861E-2</v>
      </c>
    </row>
    <row r="20" spans="2:22" x14ac:dyDescent="0.25">
      <c r="B20">
        <v>1.2369000000000001</v>
      </c>
      <c r="C20">
        <v>0.50260000000000005</v>
      </c>
      <c r="D20">
        <v>-0.51160000000000005</v>
      </c>
      <c r="E20">
        <f t="shared" si="6"/>
        <v>1.0142000000000002</v>
      </c>
      <c r="G20">
        <v>1.1923999999999999</v>
      </c>
      <c r="J20">
        <f t="shared" si="0"/>
        <v>7.5883435582822095E-2</v>
      </c>
      <c r="K20">
        <f t="shared" si="1"/>
        <v>3.0834355828220861E-2</v>
      </c>
      <c r="L20">
        <f t="shared" si="2"/>
        <v>-3.1386503067484667E-2</v>
      </c>
      <c r="N20">
        <f>K20-L20</f>
        <v>6.2220858895705528E-2</v>
      </c>
      <c r="O20">
        <f t="shared" si="8"/>
        <v>-2.7607361963190302E-4</v>
      </c>
      <c r="Q20" s="1">
        <f t="shared" si="9"/>
        <v>7.5883435582822095E-2</v>
      </c>
      <c r="R20" s="1">
        <f t="shared" si="3"/>
        <v>3.0742331288343559E-2</v>
      </c>
      <c r="S20" s="1">
        <f t="shared" si="4"/>
        <v>-3.1478527607361972E-2</v>
      </c>
      <c r="T20" s="1">
        <f t="shared" si="5"/>
        <v>0.8409619860356865</v>
      </c>
      <c r="V20">
        <f t="shared" si="10"/>
        <v>6.2220858895705528E-2</v>
      </c>
    </row>
    <row r="21" spans="2:22" x14ac:dyDescent="0.25">
      <c r="B21">
        <v>1.2897000000000001</v>
      </c>
      <c r="C21">
        <v>0.51600000000000001</v>
      </c>
      <c r="D21">
        <v>-0.53</v>
      </c>
      <c r="E21">
        <f t="shared" si="6"/>
        <v>1.046</v>
      </c>
      <c r="G21">
        <v>1.4178999999999999</v>
      </c>
      <c r="J21">
        <f t="shared" si="0"/>
        <v>7.912269938650307E-2</v>
      </c>
      <c r="K21">
        <f t="shared" si="1"/>
        <v>3.165644171779141E-2</v>
      </c>
      <c r="L21">
        <f t="shared" si="2"/>
        <v>-3.2515337423312883E-2</v>
      </c>
      <c r="N21">
        <f>K21-L21</f>
        <v>6.4171779141104293E-2</v>
      </c>
      <c r="O21">
        <f t="shared" si="8"/>
        <v>-4.2944785276073649E-4</v>
      </c>
      <c r="Q21" s="1">
        <f t="shared" si="9"/>
        <v>7.912269938650307E-2</v>
      </c>
      <c r="R21" s="1">
        <f t="shared" si="3"/>
        <v>3.1564417177914111E-2</v>
      </c>
      <c r="S21" s="1">
        <f t="shared" si="4"/>
        <v>-3.2607361963190182E-2</v>
      </c>
      <c r="T21" s="1">
        <f t="shared" si="5"/>
        <v>1</v>
      </c>
      <c r="V21">
        <f t="shared" si="10"/>
        <v>6.4171779141104293E-2</v>
      </c>
    </row>
    <row r="22" spans="2:22" x14ac:dyDescent="0.25">
      <c r="B22">
        <v>1.3326</v>
      </c>
      <c r="C22">
        <v>0.53300000000000003</v>
      </c>
      <c r="D22">
        <v>-0.57299999999999995</v>
      </c>
      <c r="E22">
        <f t="shared" si="6"/>
        <v>1.1059999999999999</v>
      </c>
      <c r="G22">
        <v>1.5209999999999999</v>
      </c>
      <c r="J22">
        <f t="shared" ref="J22:J53" si="13">B22/$D$84</f>
        <v>8.1754601226993864E-2</v>
      </c>
      <c r="K22">
        <f t="shared" ref="K22:K83" si="14">C22/$D$84</f>
        <v>3.2699386503067487E-2</v>
      </c>
      <c r="L22">
        <f t="shared" ref="L22:L83" si="15">D22/$D$84</f>
        <v>-3.515337423312883E-2</v>
      </c>
      <c r="N22">
        <f t="shared" ref="N22:N83" si="16">K22-L22</f>
        <v>6.785276073619631E-2</v>
      </c>
      <c r="O22">
        <f t="shared" si="8"/>
        <v>-1.2269938650306712E-3</v>
      </c>
      <c r="Q22" s="1">
        <f t="shared" si="9"/>
        <v>8.1754601226993864E-2</v>
      </c>
      <c r="R22" s="1">
        <f t="shared" ref="R22:R83" si="17">K22-$D$88</f>
        <v>3.2607361963190182E-2</v>
      </c>
      <c r="S22" s="1">
        <f t="shared" ref="S22:S83" si="18">L22-$D$88</f>
        <v>-3.5245398773006129E-2</v>
      </c>
      <c r="T22" s="1">
        <f t="shared" ref="T22:T83" si="19">G22/$G$85</f>
        <v>1.0727131673601806</v>
      </c>
      <c r="V22">
        <f t="shared" si="10"/>
        <v>6.785276073619631E-2</v>
      </c>
    </row>
    <row r="23" spans="2:22" x14ac:dyDescent="0.25">
      <c r="B23">
        <v>1.3817999999999999</v>
      </c>
      <c r="C23">
        <v>0.54900000000000004</v>
      </c>
      <c r="D23">
        <v>-0.6482</v>
      </c>
      <c r="E23">
        <f t="shared" si="6"/>
        <v>1.1972</v>
      </c>
      <c r="G23">
        <v>1.6191</v>
      </c>
      <c r="J23">
        <f t="shared" si="13"/>
        <v>8.4773006134969311E-2</v>
      </c>
      <c r="K23">
        <f t="shared" si="14"/>
        <v>3.3680981595092023E-2</v>
      </c>
      <c r="L23">
        <f t="shared" si="15"/>
        <v>-3.9766871165644167E-2</v>
      </c>
      <c r="N23">
        <f t="shared" si="16"/>
        <v>7.344785276073619E-2</v>
      </c>
      <c r="O23">
        <f t="shared" si="8"/>
        <v>-3.0429447852760722E-3</v>
      </c>
      <c r="Q23" s="1">
        <f t="shared" si="9"/>
        <v>8.4773006134969311E-2</v>
      </c>
      <c r="R23" s="1">
        <f t="shared" si="17"/>
        <v>3.3588957055214724E-2</v>
      </c>
      <c r="S23" s="1">
        <f t="shared" si="18"/>
        <v>-3.9858895705521466E-2</v>
      </c>
      <c r="T23" s="1">
        <f t="shared" si="19"/>
        <v>1.1418999929473166</v>
      </c>
      <c r="V23">
        <f t="shared" si="10"/>
        <v>7.344785276073619E-2</v>
      </c>
    </row>
    <row r="24" spans="2:22" x14ac:dyDescent="0.25">
      <c r="B24">
        <v>1.4245000000000001</v>
      </c>
      <c r="C24">
        <v>0.56279999999999997</v>
      </c>
      <c r="D24">
        <v>-0.7571</v>
      </c>
      <c r="E24">
        <f t="shared" si="6"/>
        <v>1.3199000000000001</v>
      </c>
      <c r="G24">
        <v>1.6618999999999999</v>
      </c>
      <c r="J24">
        <f t="shared" si="13"/>
        <v>8.7392638036809814E-2</v>
      </c>
      <c r="K24">
        <f t="shared" si="14"/>
        <v>3.4527607361963183E-2</v>
      </c>
      <c r="L24">
        <f t="shared" si="15"/>
        <v>-4.6447852760736194E-2</v>
      </c>
      <c r="N24">
        <f t="shared" si="16"/>
        <v>8.0975460122699378E-2</v>
      </c>
      <c r="O24">
        <f t="shared" si="8"/>
        <v>-5.9601226993865053E-3</v>
      </c>
      <c r="Q24" s="1">
        <f t="shared" si="9"/>
        <v>8.7392638036809814E-2</v>
      </c>
      <c r="R24" s="1">
        <f t="shared" si="17"/>
        <v>3.4435582822085878E-2</v>
      </c>
      <c r="S24" s="1">
        <f t="shared" si="18"/>
        <v>-4.65398773006135E-2</v>
      </c>
      <c r="T24" s="1">
        <f t="shared" si="19"/>
        <v>1.1720854785245787</v>
      </c>
      <c r="V24">
        <f t="shared" si="10"/>
        <v>8.0975460122699378E-2</v>
      </c>
    </row>
    <row r="25" spans="2:22" x14ac:dyDescent="0.25">
      <c r="B25">
        <v>1.45</v>
      </c>
      <c r="C25">
        <v>0.57250000000000001</v>
      </c>
      <c r="D25">
        <v>-0.78310000000000002</v>
      </c>
      <c r="E25">
        <f t="shared" si="6"/>
        <v>1.3555999999999999</v>
      </c>
      <c r="G25">
        <v>1.6875</v>
      </c>
      <c r="J25">
        <f t="shared" si="13"/>
        <v>8.8957055214723926E-2</v>
      </c>
      <c r="K25">
        <f t="shared" si="14"/>
        <v>3.5122699386503066E-2</v>
      </c>
      <c r="L25">
        <f t="shared" si="15"/>
        <v>-4.804294478527607E-2</v>
      </c>
      <c r="N25">
        <f t="shared" si="16"/>
        <v>8.3165644171779129E-2</v>
      </c>
      <c r="O25">
        <f t="shared" si="8"/>
        <v>-6.4601226993865023E-3</v>
      </c>
      <c r="Q25" s="1">
        <f t="shared" si="9"/>
        <v>8.8957055214723926E-2</v>
      </c>
      <c r="R25" s="1">
        <f t="shared" si="17"/>
        <v>3.5030674846625767E-2</v>
      </c>
      <c r="S25" s="1">
        <f t="shared" si="18"/>
        <v>-4.8134969325153376E-2</v>
      </c>
      <c r="T25" s="1">
        <f t="shared" si="19"/>
        <v>1.1901403484025672</v>
      </c>
      <c r="V25">
        <f t="shared" si="10"/>
        <v>8.3165644171779143E-2</v>
      </c>
    </row>
    <row r="26" spans="2:22" x14ac:dyDescent="0.25">
      <c r="B26">
        <v>1.5425</v>
      </c>
      <c r="C26">
        <v>0.60880000000000001</v>
      </c>
      <c r="D26">
        <v>-0.84740000000000004</v>
      </c>
      <c r="E26">
        <f t="shared" si="6"/>
        <v>1.4561999999999999</v>
      </c>
      <c r="G26">
        <v>1.7722</v>
      </c>
      <c r="J26">
        <f t="shared" si="13"/>
        <v>9.4631901840490792E-2</v>
      </c>
      <c r="K26">
        <f t="shared" si="14"/>
        <v>3.7349693251533742E-2</v>
      </c>
      <c r="L26">
        <f t="shared" si="15"/>
        <v>-5.1987730061349692E-2</v>
      </c>
      <c r="N26">
        <f t="shared" si="16"/>
        <v>8.9337423312883441E-2</v>
      </c>
      <c r="O26">
        <f t="shared" si="8"/>
        <v>-7.3190184049079753E-3</v>
      </c>
      <c r="Q26" s="1">
        <f t="shared" si="9"/>
        <v>9.4631901840490792E-2</v>
      </c>
      <c r="R26" s="1">
        <f t="shared" si="17"/>
        <v>3.7257668711656436E-2</v>
      </c>
      <c r="S26" s="1">
        <f t="shared" si="18"/>
        <v>-5.2079754601226991E-2</v>
      </c>
      <c r="T26" s="1">
        <f t="shared" si="19"/>
        <v>1.2498765780379435</v>
      </c>
      <c r="V26">
        <f t="shared" si="10"/>
        <v>8.9337423312883427E-2</v>
      </c>
    </row>
    <row r="27" spans="2:22" x14ac:dyDescent="0.25">
      <c r="B27">
        <v>1.5787</v>
      </c>
      <c r="C27">
        <v>0.61080000000000001</v>
      </c>
      <c r="D27">
        <v>-0.87050000000000005</v>
      </c>
      <c r="E27">
        <f t="shared" si="6"/>
        <v>1.4813000000000001</v>
      </c>
      <c r="G27">
        <v>1.8023</v>
      </c>
      <c r="J27">
        <f t="shared" si="13"/>
        <v>9.6852760736196308E-2</v>
      </c>
      <c r="K27">
        <f t="shared" si="14"/>
        <v>3.7472392638036811E-2</v>
      </c>
      <c r="L27">
        <f t="shared" si="15"/>
        <v>-5.3404907975460124E-2</v>
      </c>
      <c r="N27">
        <f t="shared" si="16"/>
        <v>9.0877300613496942E-2</v>
      </c>
      <c r="O27">
        <f t="shared" si="8"/>
        <v>-7.9662576687116564E-3</v>
      </c>
      <c r="Q27" s="1">
        <f t="shared" si="9"/>
        <v>9.6852760736196308E-2</v>
      </c>
      <c r="R27" s="1">
        <f t="shared" si="17"/>
        <v>3.7380368098159505E-2</v>
      </c>
      <c r="S27" s="1">
        <f t="shared" si="18"/>
        <v>-5.3496932515337423E-2</v>
      </c>
      <c r="T27" s="1">
        <f t="shared" si="19"/>
        <v>1.2711051555116724</v>
      </c>
      <c r="V27">
        <f t="shared" si="10"/>
        <v>9.0877300613496928E-2</v>
      </c>
    </row>
    <row r="28" spans="2:22" x14ac:dyDescent="0.25">
      <c r="B28">
        <v>1.738</v>
      </c>
      <c r="C28">
        <v>0.61370000000000002</v>
      </c>
      <c r="D28">
        <v>-0.97150000000000003</v>
      </c>
      <c r="E28">
        <f t="shared" si="6"/>
        <v>1.5851999999999999</v>
      </c>
      <c r="G28">
        <v>1.8646</v>
      </c>
      <c r="J28">
        <f t="shared" si="13"/>
        <v>0.10662576687116564</v>
      </c>
      <c r="K28">
        <f t="shared" si="14"/>
        <v>3.7650306748466256E-2</v>
      </c>
      <c r="L28">
        <f t="shared" si="15"/>
        <v>-5.9601226993865032E-2</v>
      </c>
      <c r="N28">
        <f t="shared" si="16"/>
        <v>9.7251533742331281E-2</v>
      </c>
      <c r="O28">
        <f t="shared" si="8"/>
        <v>-1.0975460122699388E-2</v>
      </c>
      <c r="Q28" s="1">
        <f t="shared" si="9"/>
        <v>0.10662576687116564</v>
      </c>
      <c r="R28" s="1">
        <f t="shared" si="17"/>
        <v>3.755828220858895E-2</v>
      </c>
      <c r="S28" s="1">
        <f t="shared" si="18"/>
        <v>-5.9693251533742331E-2</v>
      </c>
      <c r="T28" s="1">
        <f t="shared" si="19"/>
        <v>1.3150433740038086</v>
      </c>
      <c r="V28">
        <f t="shared" si="10"/>
        <v>9.7251533742331281E-2</v>
      </c>
    </row>
    <row r="29" spans="2:22" x14ac:dyDescent="0.25">
      <c r="B29">
        <v>1.8342000000000001</v>
      </c>
      <c r="C29">
        <v>0.62170000000000003</v>
      </c>
      <c r="D29">
        <v>-1.0276000000000001</v>
      </c>
      <c r="E29">
        <f t="shared" si="6"/>
        <v>1.6493000000000002</v>
      </c>
      <c r="G29">
        <v>1.8768</v>
      </c>
      <c r="J29">
        <f t="shared" si="13"/>
        <v>0.11252760736196318</v>
      </c>
      <c r="K29">
        <f t="shared" si="14"/>
        <v>3.8141104294478527E-2</v>
      </c>
      <c r="L29">
        <f t="shared" si="15"/>
        <v>-6.304294478527607E-2</v>
      </c>
      <c r="N29">
        <f t="shared" si="16"/>
        <v>0.10118404907975459</v>
      </c>
      <c r="O29">
        <f t="shared" si="8"/>
        <v>-1.2450920245398771E-2</v>
      </c>
      <c r="Q29" s="1">
        <f t="shared" si="9"/>
        <v>0.11252760736196318</v>
      </c>
      <c r="R29" s="1">
        <f t="shared" si="17"/>
        <v>3.8049079754601228E-2</v>
      </c>
      <c r="S29" s="1">
        <f t="shared" si="18"/>
        <v>-6.3134969325153376E-2</v>
      </c>
      <c r="T29" s="1">
        <f t="shared" si="19"/>
        <v>1.3236476479300374</v>
      </c>
      <c r="V29">
        <f t="shared" si="10"/>
        <v>0.1011840490797546</v>
      </c>
    </row>
    <row r="30" spans="2:22" x14ac:dyDescent="0.25">
      <c r="B30">
        <v>2.0558999999999998</v>
      </c>
      <c r="C30">
        <v>0.64670000000000005</v>
      </c>
      <c r="D30">
        <v>-1.1135999999999999</v>
      </c>
      <c r="E30">
        <f t="shared" si="6"/>
        <v>1.7603</v>
      </c>
      <c r="G30">
        <v>1.9004000000000001</v>
      </c>
      <c r="J30">
        <f t="shared" si="13"/>
        <v>0.1261288343558282</v>
      </c>
      <c r="K30">
        <f t="shared" si="14"/>
        <v>3.9674846625766876E-2</v>
      </c>
      <c r="L30">
        <f t="shared" si="15"/>
        <v>-6.8319018404907964E-2</v>
      </c>
      <c r="N30">
        <f t="shared" si="16"/>
        <v>0.10799386503067485</v>
      </c>
      <c r="O30">
        <f t="shared" si="8"/>
        <v>-1.4322085889570544E-2</v>
      </c>
      <c r="Q30" s="1">
        <f t="shared" si="9"/>
        <v>0.1261288343558282</v>
      </c>
      <c r="R30" s="1">
        <f t="shared" si="17"/>
        <v>3.9582822085889577E-2</v>
      </c>
      <c r="S30" s="1">
        <f t="shared" si="18"/>
        <v>-6.8411042944785269E-2</v>
      </c>
      <c r="T30" s="1">
        <f t="shared" si="19"/>
        <v>1.3402919810988083</v>
      </c>
      <c r="V30">
        <f t="shared" si="10"/>
        <v>0.10799386503067485</v>
      </c>
    </row>
    <row r="31" spans="2:22" x14ac:dyDescent="0.25">
      <c r="B31">
        <v>2.1067999999999998</v>
      </c>
      <c r="C31">
        <v>0.65290000000000004</v>
      </c>
      <c r="D31">
        <v>-1.1285000000000001</v>
      </c>
      <c r="E31">
        <f t="shared" si="6"/>
        <v>1.7814000000000001</v>
      </c>
      <c r="G31">
        <v>1.9001999999999999</v>
      </c>
      <c r="J31">
        <f t="shared" si="13"/>
        <v>0.12925153374233128</v>
      </c>
      <c r="K31">
        <f t="shared" si="14"/>
        <v>4.0055214723926383E-2</v>
      </c>
      <c r="L31">
        <f t="shared" si="15"/>
        <v>-6.9233128834355825E-2</v>
      </c>
      <c r="N31">
        <f t="shared" si="16"/>
        <v>0.10928834355828221</v>
      </c>
      <c r="O31">
        <f t="shared" si="8"/>
        <v>-1.4588957055214721E-2</v>
      </c>
      <c r="Q31" s="1">
        <f t="shared" si="9"/>
        <v>0.12925153374233128</v>
      </c>
      <c r="R31" s="1">
        <f t="shared" si="17"/>
        <v>3.9963190184049077E-2</v>
      </c>
      <c r="S31" s="1">
        <f t="shared" si="18"/>
        <v>-6.9325153374233131E-2</v>
      </c>
      <c r="T31" s="1">
        <f t="shared" si="19"/>
        <v>1.3401509274278862</v>
      </c>
      <c r="V31">
        <f t="shared" si="10"/>
        <v>0.10928834355828221</v>
      </c>
    </row>
    <row r="32" spans="2:22" x14ac:dyDescent="0.25">
      <c r="B32">
        <v>2.3782000000000001</v>
      </c>
      <c r="C32">
        <v>0.6825</v>
      </c>
      <c r="D32">
        <v>-1.1994</v>
      </c>
      <c r="E32">
        <f t="shared" si="6"/>
        <v>1.8818999999999999</v>
      </c>
      <c r="G32">
        <v>1.8994</v>
      </c>
      <c r="J32">
        <f t="shared" si="13"/>
        <v>0.14590184049079755</v>
      </c>
      <c r="K32">
        <f t="shared" si="14"/>
        <v>4.187116564417178E-2</v>
      </c>
      <c r="L32">
        <f t="shared" si="15"/>
        <v>-7.3582822085889565E-2</v>
      </c>
      <c r="N32">
        <f t="shared" si="16"/>
        <v>0.11545398773006135</v>
      </c>
      <c r="O32">
        <f t="shared" si="8"/>
        <v>-1.5855828220858893E-2</v>
      </c>
      <c r="Q32" s="1">
        <f t="shared" si="9"/>
        <v>0.14590184049079755</v>
      </c>
      <c r="R32" s="1">
        <f t="shared" si="17"/>
        <v>4.1779141104294482E-2</v>
      </c>
      <c r="S32" s="1">
        <f t="shared" si="18"/>
        <v>-7.3674846625766871E-2</v>
      </c>
      <c r="T32" s="1">
        <f t="shared" si="19"/>
        <v>1.3395867127441992</v>
      </c>
      <c r="V32">
        <f t="shared" si="10"/>
        <v>0.11545398773006135</v>
      </c>
    </row>
    <row r="33" spans="2:22" x14ac:dyDescent="0.25">
      <c r="B33">
        <v>2.4073000000000002</v>
      </c>
      <c r="C33">
        <v>0.68540000000000001</v>
      </c>
      <c r="D33">
        <v>-1.2057</v>
      </c>
      <c r="E33">
        <f t="shared" si="6"/>
        <v>1.8911</v>
      </c>
      <c r="G33">
        <v>1.8993</v>
      </c>
      <c r="J33">
        <f t="shared" si="13"/>
        <v>0.14768711656441719</v>
      </c>
      <c r="K33">
        <f t="shared" si="14"/>
        <v>4.2049079754601225E-2</v>
      </c>
      <c r="L33">
        <f t="shared" si="15"/>
        <v>-7.3969325153374232E-2</v>
      </c>
      <c r="N33">
        <f t="shared" si="16"/>
        <v>0.11601840490797546</v>
      </c>
      <c r="O33">
        <f t="shared" si="8"/>
        <v>-1.5960122699386504E-2</v>
      </c>
      <c r="Q33" s="1">
        <f t="shared" si="9"/>
        <v>0.14768711656441719</v>
      </c>
      <c r="R33" s="1">
        <f t="shared" si="17"/>
        <v>4.1957055214723926E-2</v>
      </c>
      <c r="S33" s="1">
        <f t="shared" si="18"/>
        <v>-7.4061349693251538E-2</v>
      </c>
      <c r="T33" s="1">
        <f t="shared" si="19"/>
        <v>1.3395161859087383</v>
      </c>
      <c r="V33">
        <f t="shared" si="10"/>
        <v>0.11601840490797546</v>
      </c>
    </row>
    <row r="34" spans="2:22" x14ac:dyDescent="0.25">
      <c r="B34">
        <v>2.6894</v>
      </c>
      <c r="C34">
        <v>0.7137</v>
      </c>
      <c r="D34">
        <v>-1.2522</v>
      </c>
      <c r="E34">
        <f t="shared" si="6"/>
        <v>1.9659</v>
      </c>
      <c r="G34">
        <v>1.9005000000000001</v>
      </c>
      <c r="J34">
        <f t="shared" si="13"/>
        <v>0.16499386503067484</v>
      </c>
      <c r="K34">
        <f t="shared" si="14"/>
        <v>4.3785276073619629E-2</v>
      </c>
      <c r="L34">
        <f t="shared" si="15"/>
        <v>-7.6822085889570554E-2</v>
      </c>
      <c r="N34">
        <f t="shared" si="16"/>
        <v>0.12060736196319019</v>
      </c>
      <c r="O34">
        <f t="shared" si="8"/>
        <v>-1.6518404907975463E-2</v>
      </c>
      <c r="Q34" s="1">
        <f t="shared" si="9"/>
        <v>0.16499386503067484</v>
      </c>
      <c r="R34" s="1">
        <f t="shared" si="17"/>
        <v>4.3693251533742331E-2</v>
      </c>
      <c r="S34" s="1">
        <f t="shared" si="18"/>
        <v>-7.691411042944786E-2</v>
      </c>
      <c r="T34" s="1">
        <f t="shared" si="19"/>
        <v>1.3403625079342691</v>
      </c>
      <c r="V34">
        <f t="shared" si="10"/>
        <v>0.12060736196319019</v>
      </c>
    </row>
    <row r="35" spans="2:22" x14ac:dyDescent="0.25">
      <c r="B35">
        <v>2.9466000000000001</v>
      </c>
      <c r="C35">
        <v>0.73809999999999998</v>
      </c>
      <c r="D35">
        <v>-1.2855000000000001</v>
      </c>
      <c r="E35">
        <f t="shared" si="6"/>
        <v>2.0236000000000001</v>
      </c>
      <c r="G35">
        <v>1.9043000000000001</v>
      </c>
      <c r="J35">
        <f t="shared" si="13"/>
        <v>0.18077300613496933</v>
      </c>
      <c r="K35">
        <f t="shared" si="14"/>
        <v>4.5282208588957054E-2</v>
      </c>
      <c r="L35">
        <f t="shared" si="15"/>
        <v>-7.8865030674846626E-2</v>
      </c>
      <c r="N35">
        <f t="shared" si="16"/>
        <v>0.12414723926380368</v>
      </c>
      <c r="O35">
        <f t="shared" si="8"/>
        <v>-1.6791411042944786E-2</v>
      </c>
      <c r="Q35" s="1">
        <f t="shared" si="9"/>
        <v>0.18077300613496933</v>
      </c>
      <c r="R35" s="1">
        <f t="shared" si="17"/>
        <v>4.5190184049079749E-2</v>
      </c>
      <c r="S35" s="1">
        <f t="shared" si="18"/>
        <v>-7.8957055214723931E-2</v>
      </c>
      <c r="T35" s="1">
        <f t="shared" si="19"/>
        <v>1.343042527681783</v>
      </c>
      <c r="V35">
        <f t="shared" si="10"/>
        <v>0.12414723926380368</v>
      </c>
    </row>
    <row r="36" spans="2:22" x14ac:dyDescent="0.25">
      <c r="B36">
        <v>2.9954000000000001</v>
      </c>
      <c r="C36">
        <v>0.74250000000000005</v>
      </c>
      <c r="D36">
        <v>-1.2910999999999999</v>
      </c>
      <c r="E36">
        <f t="shared" si="6"/>
        <v>2.0335999999999999</v>
      </c>
      <c r="G36">
        <v>1.9051</v>
      </c>
      <c r="J36">
        <f t="shared" si="13"/>
        <v>0.18376687116564416</v>
      </c>
      <c r="K36">
        <f t="shared" si="14"/>
        <v>4.5552147239263804E-2</v>
      </c>
      <c r="L36">
        <f t="shared" si="15"/>
        <v>-7.9208588957055209E-2</v>
      </c>
      <c r="N36">
        <f t="shared" si="16"/>
        <v>0.12476073619631901</v>
      </c>
      <c r="O36">
        <f t="shared" si="8"/>
        <v>-1.6828220858895702E-2</v>
      </c>
      <c r="Q36" s="1">
        <f t="shared" si="9"/>
        <v>0.18376687116564416</v>
      </c>
      <c r="R36" s="1">
        <f t="shared" si="17"/>
        <v>4.5460122699386499E-2</v>
      </c>
      <c r="S36" s="1">
        <f t="shared" si="18"/>
        <v>-7.9300613496932515E-2</v>
      </c>
      <c r="T36" s="1">
        <f t="shared" si="19"/>
        <v>1.3436067423654701</v>
      </c>
      <c r="V36">
        <f t="shared" si="10"/>
        <v>0.12476073619631901</v>
      </c>
    </row>
    <row r="37" spans="2:22" x14ac:dyDescent="0.25">
      <c r="B37">
        <v>3.4085000000000001</v>
      </c>
      <c r="C37">
        <v>0.77529999999999999</v>
      </c>
      <c r="D37">
        <v>-1.3287</v>
      </c>
      <c r="E37">
        <f t="shared" si="6"/>
        <v>2.1040000000000001</v>
      </c>
      <c r="G37">
        <v>1.9113</v>
      </c>
      <c r="J37">
        <f t="shared" si="13"/>
        <v>0.20911042944785277</v>
      </c>
      <c r="K37">
        <f t="shared" si="14"/>
        <v>4.7564417177914105E-2</v>
      </c>
      <c r="L37">
        <f t="shared" si="15"/>
        <v>-8.1515337423312878E-2</v>
      </c>
      <c r="N37">
        <f t="shared" si="16"/>
        <v>0.12907975460122698</v>
      </c>
      <c r="O37">
        <f t="shared" si="8"/>
        <v>-1.6975460122699387E-2</v>
      </c>
      <c r="Q37" s="1">
        <f t="shared" si="9"/>
        <v>0.20911042944785277</v>
      </c>
      <c r="R37" s="1">
        <f t="shared" si="17"/>
        <v>4.7472392638036806E-2</v>
      </c>
      <c r="S37" s="1">
        <f t="shared" si="18"/>
        <v>-8.1607361963190184E-2</v>
      </c>
      <c r="T37" s="1">
        <f t="shared" si="19"/>
        <v>1.3479794061640455</v>
      </c>
      <c r="V37">
        <f t="shared" si="10"/>
        <v>0.129079754601227</v>
      </c>
    </row>
    <row r="38" spans="2:22" x14ac:dyDescent="0.25">
      <c r="B38">
        <v>3.4098999999999999</v>
      </c>
      <c r="C38">
        <v>0.77539999999999998</v>
      </c>
      <c r="D38">
        <v>-1.3288</v>
      </c>
      <c r="E38">
        <f t="shared" si="6"/>
        <v>2.1042000000000001</v>
      </c>
      <c r="G38">
        <v>1.9113</v>
      </c>
      <c r="J38">
        <f t="shared" si="13"/>
        <v>0.20919631901840491</v>
      </c>
      <c r="K38">
        <f t="shared" si="14"/>
        <v>4.7570552147239258E-2</v>
      </c>
      <c r="L38">
        <f t="shared" si="15"/>
        <v>-8.1521472392638031E-2</v>
      </c>
      <c r="N38">
        <f t="shared" si="16"/>
        <v>0.12909202453987728</v>
      </c>
      <c r="O38">
        <f t="shared" si="8"/>
        <v>-1.6975460122699387E-2</v>
      </c>
      <c r="Q38" s="1">
        <f t="shared" si="9"/>
        <v>0.20919631901840491</v>
      </c>
      <c r="R38" s="1">
        <f t="shared" si="17"/>
        <v>4.7478527607361959E-2</v>
      </c>
      <c r="S38" s="1">
        <f t="shared" si="18"/>
        <v>-8.1613496932515336E-2</v>
      </c>
      <c r="T38" s="1">
        <f t="shared" si="19"/>
        <v>1.3479794061640455</v>
      </c>
      <c r="V38">
        <f t="shared" si="10"/>
        <v>0.12909202453987728</v>
      </c>
    </row>
    <row r="39" spans="2:22" x14ac:dyDescent="0.25">
      <c r="B39">
        <v>3.5293999999999999</v>
      </c>
      <c r="C39">
        <v>0.7883</v>
      </c>
      <c r="D39">
        <v>-1.3369</v>
      </c>
      <c r="E39">
        <f t="shared" si="6"/>
        <v>2.1252</v>
      </c>
      <c r="G39">
        <v>1.9131</v>
      </c>
      <c r="J39">
        <f t="shared" si="13"/>
        <v>0.21652760736196316</v>
      </c>
      <c r="K39">
        <f t="shared" si="14"/>
        <v>4.836196319018405E-2</v>
      </c>
      <c r="L39">
        <f t="shared" si="15"/>
        <v>-8.2018404907975462E-2</v>
      </c>
      <c r="N39">
        <f t="shared" si="16"/>
        <v>0.1303803680981595</v>
      </c>
      <c r="O39">
        <f t="shared" si="8"/>
        <v>-1.6828220858895706E-2</v>
      </c>
      <c r="Q39" s="1">
        <f t="shared" si="9"/>
        <v>0.21652760736196316</v>
      </c>
      <c r="R39" s="1">
        <f t="shared" si="17"/>
        <v>4.8269938650306751E-2</v>
      </c>
      <c r="S39" s="1">
        <f t="shared" si="18"/>
        <v>-8.2110429447852767E-2</v>
      </c>
      <c r="T39" s="1">
        <f t="shared" si="19"/>
        <v>1.3492488892023415</v>
      </c>
      <c r="V39">
        <f t="shared" si="10"/>
        <v>0.1303803680981595</v>
      </c>
    </row>
    <row r="40" spans="2:22" x14ac:dyDescent="0.25">
      <c r="B40">
        <v>3.6402000000000001</v>
      </c>
      <c r="C40">
        <v>0.84830000000000005</v>
      </c>
      <c r="D40">
        <v>-1.3429</v>
      </c>
      <c r="E40">
        <f t="shared" si="6"/>
        <v>2.1912000000000003</v>
      </c>
      <c r="G40">
        <v>1.9148000000000001</v>
      </c>
      <c r="J40">
        <f t="shared" si="13"/>
        <v>0.22332515337423312</v>
      </c>
      <c r="K40">
        <f t="shared" si="14"/>
        <v>5.2042944785276074E-2</v>
      </c>
      <c r="L40">
        <f t="shared" si="15"/>
        <v>-8.2386503067484657E-2</v>
      </c>
      <c r="N40">
        <f t="shared" si="16"/>
        <v>0.13442944785276073</v>
      </c>
      <c r="O40">
        <f t="shared" si="8"/>
        <v>-1.5171779141104291E-2</v>
      </c>
      <c r="Q40" s="1">
        <f t="shared" si="9"/>
        <v>0.22332515337423312</v>
      </c>
      <c r="R40" s="1">
        <f t="shared" si="17"/>
        <v>5.1950920245398768E-2</v>
      </c>
      <c r="S40" s="1">
        <f t="shared" si="18"/>
        <v>-8.2478527607361962E-2</v>
      </c>
      <c r="T40" s="1">
        <f t="shared" si="19"/>
        <v>1.3504478454051767</v>
      </c>
      <c r="V40">
        <f t="shared" si="10"/>
        <v>0.13442944785276073</v>
      </c>
    </row>
    <row r="41" spans="2:22" x14ac:dyDescent="0.25">
      <c r="B41">
        <v>3.7816999999999998</v>
      </c>
      <c r="C41">
        <v>0.93220000000000003</v>
      </c>
      <c r="D41">
        <v>-1.3484</v>
      </c>
      <c r="E41">
        <f t="shared" si="6"/>
        <v>2.2806000000000002</v>
      </c>
      <c r="G41">
        <v>1.9169</v>
      </c>
      <c r="J41">
        <f t="shared" si="13"/>
        <v>0.23200613496932512</v>
      </c>
      <c r="K41">
        <f t="shared" si="14"/>
        <v>5.7190184049079752E-2</v>
      </c>
      <c r="L41">
        <f t="shared" si="15"/>
        <v>-8.2723926380368101E-2</v>
      </c>
      <c r="N41">
        <f t="shared" si="16"/>
        <v>0.13991411042944785</v>
      </c>
      <c r="O41">
        <f t="shared" si="8"/>
        <v>-1.2766871165644175E-2</v>
      </c>
      <c r="Q41" s="1">
        <f t="shared" si="9"/>
        <v>0.23200613496932512</v>
      </c>
      <c r="R41" s="1">
        <f t="shared" si="17"/>
        <v>5.7098159509202454E-2</v>
      </c>
      <c r="S41" s="1">
        <f t="shared" si="18"/>
        <v>-8.2815950920245407E-2</v>
      </c>
      <c r="T41" s="1">
        <f t="shared" si="19"/>
        <v>1.3519289089498556</v>
      </c>
      <c r="V41">
        <f t="shared" si="10"/>
        <v>0.13991411042944785</v>
      </c>
    </row>
    <row r="42" spans="2:22" x14ac:dyDescent="0.25">
      <c r="B42">
        <v>3.9417</v>
      </c>
      <c r="C42">
        <v>1.0222</v>
      </c>
      <c r="D42">
        <v>-1.3512</v>
      </c>
      <c r="E42">
        <f t="shared" si="6"/>
        <v>2.3734000000000002</v>
      </c>
      <c r="G42">
        <v>1.9193</v>
      </c>
      <c r="J42">
        <f t="shared" si="13"/>
        <v>0.24182208588957055</v>
      </c>
      <c r="K42">
        <f t="shared" si="14"/>
        <v>6.2711656441717792E-2</v>
      </c>
      <c r="L42">
        <f t="shared" si="15"/>
        <v>-8.2895705521472393E-2</v>
      </c>
      <c r="N42">
        <f t="shared" si="16"/>
        <v>0.14560736196319018</v>
      </c>
      <c r="O42">
        <f t="shared" si="8"/>
        <v>-1.0092024539877301E-2</v>
      </c>
      <c r="Q42" s="1">
        <f t="shared" si="9"/>
        <v>0.24182208588957055</v>
      </c>
      <c r="R42" s="1">
        <f t="shared" si="17"/>
        <v>6.2619631901840486E-2</v>
      </c>
      <c r="S42" s="1">
        <f t="shared" si="18"/>
        <v>-8.2987730061349699E-2</v>
      </c>
      <c r="T42" s="1">
        <f t="shared" si="19"/>
        <v>1.353621553000917</v>
      </c>
      <c r="V42">
        <f t="shared" si="10"/>
        <v>0.14560736196319018</v>
      </c>
    </row>
    <row r="43" spans="2:22" x14ac:dyDescent="0.25">
      <c r="B43">
        <v>3.9521999999999999</v>
      </c>
      <c r="C43">
        <v>1.0277000000000001</v>
      </c>
      <c r="D43">
        <v>-1.3512</v>
      </c>
      <c r="E43">
        <f t="shared" si="6"/>
        <v>2.3788999999999998</v>
      </c>
      <c r="G43">
        <v>1.9193</v>
      </c>
      <c r="J43">
        <f t="shared" si="13"/>
        <v>0.24246625766871163</v>
      </c>
      <c r="K43">
        <f t="shared" si="14"/>
        <v>6.3049079754601223E-2</v>
      </c>
      <c r="L43">
        <f t="shared" si="15"/>
        <v>-8.2895705521472393E-2</v>
      </c>
      <c r="N43">
        <f t="shared" si="16"/>
        <v>0.14594478527607363</v>
      </c>
      <c r="O43">
        <f t="shared" si="8"/>
        <v>-9.9233128834355852E-3</v>
      </c>
      <c r="Q43" s="1">
        <f t="shared" si="9"/>
        <v>0.24246625766871163</v>
      </c>
      <c r="R43" s="1">
        <f t="shared" si="17"/>
        <v>6.2957055214723917E-2</v>
      </c>
      <c r="S43" s="1">
        <f t="shared" si="18"/>
        <v>-8.2987730061349699E-2</v>
      </c>
      <c r="T43" s="1">
        <f t="shared" si="19"/>
        <v>1.353621553000917</v>
      </c>
      <c r="V43">
        <f t="shared" si="10"/>
        <v>0.14594478527607363</v>
      </c>
    </row>
    <row r="44" spans="2:22" x14ac:dyDescent="0.25">
      <c r="B44">
        <v>4.4438000000000004</v>
      </c>
      <c r="C44">
        <v>1.2878000000000001</v>
      </c>
      <c r="D44">
        <v>-1.3429</v>
      </c>
      <c r="E44">
        <f t="shared" si="6"/>
        <v>2.6307</v>
      </c>
      <c r="G44">
        <v>1.9177999999999999</v>
      </c>
      <c r="J44">
        <f t="shared" si="13"/>
        <v>0.27262576687116563</v>
      </c>
      <c r="K44">
        <f t="shared" si="14"/>
        <v>7.9006134969325154E-2</v>
      </c>
      <c r="L44">
        <f t="shared" si="15"/>
        <v>-8.2386503067484657E-2</v>
      </c>
      <c r="N44">
        <f t="shared" si="16"/>
        <v>0.16139263803680981</v>
      </c>
      <c r="O44">
        <f t="shared" si="8"/>
        <v>-1.6901840490797515E-3</v>
      </c>
      <c r="Q44" s="1">
        <f t="shared" si="9"/>
        <v>0.27262576687116563</v>
      </c>
      <c r="R44" s="1">
        <f t="shared" si="17"/>
        <v>7.8914110429447848E-2</v>
      </c>
      <c r="S44" s="1">
        <f t="shared" si="18"/>
        <v>-8.2478527607361962E-2</v>
      </c>
      <c r="T44" s="1">
        <f t="shared" si="19"/>
        <v>1.3525636504690035</v>
      </c>
      <c r="V44">
        <f t="shared" si="10"/>
        <v>0.16139263803680981</v>
      </c>
    </row>
    <row r="45" spans="2:22" x14ac:dyDescent="0.25">
      <c r="B45">
        <v>4.6566000000000001</v>
      </c>
      <c r="C45">
        <v>1.409</v>
      </c>
      <c r="D45">
        <v>-1.3392999999999999</v>
      </c>
      <c r="E45">
        <f t="shared" si="6"/>
        <v>2.7483</v>
      </c>
      <c r="G45">
        <v>1.9171</v>
      </c>
      <c r="J45">
        <f t="shared" si="13"/>
        <v>0.28568098159509203</v>
      </c>
      <c r="K45">
        <f t="shared" si="14"/>
        <v>8.6441717791411035E-2</v>
      </c>
      <c r="L45">
        <f t="shared" si="15"/>
        <v>-8.2165644171779129E-2</v>
      </c>
      <c r="N45">
        <f t="shared" si="16"/>
        <v>0.16860736196319015</v>
      </c>
      <c r="O45">
        <f t="shared" si="8"/>
        <v>2.1380368098159533E-3</v>
      </c>
      <c r="Q45" s="1">
        <f t="shared" si="9"/>
        <v>0.28568098159509203</v>
      </c>
      <c r="R45" s="1">
        <f t="shared" si="17"/>
        <v>8.634969325153373E-2</v>
      </c>
      <c r="S45" s="1">
        <f t="shared" si="18"/>
        <v>-8.2257668711656434E-2</v>
      </c>
      <c r="T45" s="1">
        <f t="shared" si="19"/>
        <v>1.3520699626207773</v>
      </c>
      <c r="V45">
        <f t="shared" si="10"/>
        <v>0.16860736196319015</v>
      </c>
    </row>
    <row r="46" spans="2:22" x14ac:dyDescent="0.25">
      <c r="B46">
        <v>4.8391999999999999</v>
      </c>
      <c r="C46">
        <v>1.5144</v>
      </c>
      <c r="D46">
        <v>-1.3376999999999999</v>
      </c>
      <c r="E46">
        <f t="shared" si="6"/>
        <v>2.8521000000000001</v>
      </c>
      <c r="G46">
        <v>1.9166000000000001</v>
      </c>
      <c r="J46">
        <f t="shared" si="13"/>
        <v>0.2968834355828221</v>
      </c>
      <c r="K46">
        <f t="shared" si="14"/>
        <v>9.2907975460122694E-2</v>
      </c>
      <c r="L46">
        <f t="shared" si="15"/>
        <v>-8.206748466257667E-2</v>
      </c>
      <c r="N46">
        <f t="shared" si="16"/>
        <v>0.17497546012269938</v>
      </c>
      <c r="O46">
        <f t="shared" si="8"/>
        <v>5.4202453987730118E-3</v>
      </c>
      <c r="Q46" s="1">
        <f t="shared" si="9"/>
        <v>0.2968834355828221</v>
      </c>
      <c r="R46" s="1">
        <f t="shared" si="17"/>
        <v>9.2815950920245388E-2</v>
      </c>
      <c r="S46" s="1">
        <f t="shared" si="18"/>
        <v>-8.2159509202453976E-2</v>
      </c>
      <c r="T46" s="1">
        <f t="shared" si="19"/>
        <v>1.3517173284434729</v>
      </c>
      <c r="V46">
        <f t="shared" si="10"/>
        <v>0.17497546012269938</v>
      </c>
    </row>
    <row r="47" spans="2:22" x14ac:dyDescent="0.25">
      <c r="B47">
        <v>5.1883999999999997</v>
      </c>
      <c r="C47">
        <v>1.696</v>
      </c>
      <c r="D47">
        <v>-1.3362000000000001</v>
      </c>
      <c r="E47">
        <f t="shared" si="6"/>
        <v>3.0322</v>
      </c>
      <c r="G47">
        <v>1.9155</v>
      </c>
      <c r="J47">
        <f t="shared" si="13"/>
        <v>0.31830674846625762</v>
      </c>
      <c r="K47">
        <f t="shared" si="14"/>
        <v>0.10404907975460122</v>
      </c>
      <c r="L47">
        <f t="shared" si="15"/>
        <v>-8.1975460122699392E-2</v>
      </c>
      <c r="N47">
        <f t="shared" si="16"/>
        <v>0.18602453987730061</v>
      </c>
      <c r="O47">
        <f t="shared" si="8"/>
        <v>1.1036809815950913E-2</v>
      </c>
      <c r="Q47" s="1">
        <f t="shared" si="9"/>
        <v>0.31830674846625762</v>
      </c>
      <c r="R47" s="1">
        <f t="shared" si="17"/>
        <v>0.10395705521472391</v>
      </c>
      <c r="S47" s="1">
        <f t="shared" si="18"/>
        <v>-8.2067484662576698E-2</v>
      </c>
      <c r="T47" s="1">
        <f t="shared" si="19"/>
        <v>1.3509415332534029</v>
      </c>
      <c r="V47">
        <f t="shared" si="10"/>
        <v>0.18602453987730061</v>
      </c>
    </row>
    <row r="48" spans="2:22" x14ac:dyDescent="0.25">
      <c r="B48">
        <v>5.4522000000000004</v>
      </c>
      <c r="C48">
        <v>1.8395999999999999</v>
      </c>
      <c r="D48">
        <v>-1.3347</v>
      </c>
      <c r="E48">
        <f t="shared" si="6"/>
        <v>3.1742999999999997</v>
      </c>
      <c r="G48">
        <v>1.9147000000000001</v>
      </c>
      <c r="J48">
        <f t="shared" si="13"/>
        <v>0.3344907975460123</v>
      </c>
      <c r="K48">
        <f t="shared" si="14"/>
        <v>0.11285889570552146</v>
      </c>
      <c r="L48">
        <f t="shared" si="15"/>
        <v>-8.1883435582822087E-2</v>
      </c>
      <c r="N48">
        <f t="shared" si="16"/>
        <v>0.19474233128834356</v>
      </c>
      <c r="O48">
        <f t="shared" si="8"/>
        <v>1.5487730061349687E-2</v>
      </c>
      <c r="Q48" s="1">
        <f t="shared" si="9"/>
        <v>0.3344907975460123</v>
      </c>
      <c r="R48" s="1">
        <f t="shared" si="17"/>
        <v>0.11276687116564416</v>
      </c>
      <c r="S48" s="1">
        <f t="shared" si="18"/>
        <v>-8.1975460122699392E-2</v>
      </c>
      <c r="T48" s="1">
        <f t="shared" si="19"/>
        <v>1.3503773185697159</v>
      </c>
      <c r="V48">
        <f t="shared" si="10"/>
        <v>0.19474233128834356</v>
      </c>
    </row>
    <row r="49" spans="2:22" x14ac:dyDescent="0.25">
      <c r="B49">
        <v>5.6131000000000002</v>
      </c>
      <c r="C49">
        <v>1.9504999999999999</v>
      </c>
      <c r="D49">
        <v>-1.3327</v>
      </c>
      <c r="E49">
        <f t="shared" si="6"/>
        <v>3.2831999999999999</v>
      </c>
      <c r="G49">
        <v>1.9123000000000001</v>
      </c>
      <c r="J49">
        <f t="shared" si="13"/>
        <v>0.34436196319018403</v>
      </c>
      <c r="K49">
        <f t="shared" si="14"/>
        <v>0.11966257668711655</v>
      </c>
      <c r="L49">
        <f t="shared" si="15"/>
        <v>-8.1760736196319017E-2</v>
      </c>
      <c r="N49">
        <f t="shared" si="16"/>
        <v>0.20142331288343557</v>
      </c>
      <c r="O49">
        <f t="shared" si="8"/>
        <v>1.8950920245398767E-2</v>
      </c>
      <c r="Q49" s="1">
        <f t="shared" si="9"/>
        <v>0.34436196319018403</v>
      </c>
      <c r="R49" s="1">
        <f t="shared" si="17"/>
        <v>0.11957055214723925</v>
      </c>
      <c r="S49" s="1">
        <f t="shared" si="18"/>
        <v>-8.1852760736196323E-2</v>
      </c>
      <c r="T49" s="1">
        <f t="shared" si="19"/>
        <v>1.3486846745186545</v>
      </c>
      <c r="V49">
        <f t="shared" si="10"/>
        <v>0.20142331288343557</v>
      </c>
    </row>
    <row r="50" spans="2:22" x14ac:dyDescent="0.25">
      <c r="B50">
        <v>5.6303000000000001</v>
      </c>
      <c r="C50">
        <v>1.9601999999999999</v>
      </c>
      <c r="D50">
        <v>-1.3324</v>
      </c>
      <c r="E50">
        <f t="shared" si="6"/>
        <v>3.2926000000000002</v>
      </c>
      <c r="G50">
        <v>1.9117999999999999</v>
      </c>
      <c r="J50">
        <f t="shared" si="13"/>
        <v>0.34541717791411042</v>
      </c>
      <c r="K50">
        <f t="shared" si="14"/>
        <v>0.12025766871165643</v>
      </c>
      <c r="L50">
        <f t="shared" si="15"/>
        <v>-8.1742331288343559E-2</v>
      </c>
      <c r="N50">
        <f t="shared" si="16"/>
        <v>0.20199999999999999</v>
      </c>
      <c r="O50">
        <f t="shared" si="8"/>
        <v>1.9257668711656434E-2</v>
      </c>
      <c r="Q50" s="1">
        <f t="shared" si="9"/>
        <v>0.34541717791411042</v>
      </c>
      <c r="R50" s="1">
        <f t="shared" si="17"/>
        <v>0.12016564417177912</v>
      </c>
      <c r="S50" s="1">
        <f t="shared" si="18"/>
        <v>-8.1834355828220864E-2</v>
      </c>
      <c r="T50" s="1">
        <f t="shared" si="19"/>
        <v>1.3483320403413499</v>
      </c>
      <c r="V50">
        <f t="shared" si="10"/>
        <v>0.20199999999999999</v>
      </c>
    </row>
    <row r="51" spans="2:22" x14ac:dyDescent="0.25">
      <c r="B51">
        <v>5.7549000000000001</v>
      </c>
      <c r="C51">
        <v>1.9911000000000001</v>
      </c>
      <c r="D51">
        <v>-1.3297000000000001</v>
      </c>
      <c r="E51">
        <f t="shared" si="6"/>
        <v>3.3208000000000002</v>
      </c>
      <c r="G51">
        <v>1.9085000000000001</v>
      </c>
      <c r="J51">
        <f t="shared" si="13"/>
        <v>0.35306134969325154</v>
      </c>
      <c r="K51">
        <f t="shared" si="14"/>
        <v>0.12215337423312883</v>
      </c>
      <c r="L51">
        <f t="shared" si="15"/>
        <v>-8.157668711656442E-2</v>
      </c>
      <c r="N51">
        <f t="shared" si="16"/>
        <v>0.20373006134969324</v>
      </c>
      <c r="O51">
        <f t="shared" si="8"/>
        <v>2.0288343558282206E-2</v>
      </c>
      <c r="Q51" s="1">
        <f t="shared" si="9"/>
        <v>0.35306134969325154</v>
      </c>
      <c r="R51" s="1">
        <f t="shared" si="17"/>
        <v>0.12206134969325153</v>
      </c>
      <c r="S51" s="1">
        <f t="shared" si="18"/>
        <v>-8.1668711656441725E-2</v>
      </c>
      <c r="T51" s="1">
        <f t="shared" si="19"/>
        <v>1.3460046547711406</v>
      </c>
      <c r="V51">
        <f t="shared" si="10"/>
        <v>0.20373006134969324</v>
      </c>
    </row>
    <row r="52" spans="2:22" x14ac:dyDescent="0.25">
      <c r="B52">
        <v>5.8796999999999997</v>
      </c>
      <c r="C52">
        <v>2.0146999999999999</v>
      </c>
      <c r="D52">
        <v>-1.3260000000000001</v>
      </c>
      <c r="E52">
        <f t="shared" si="6"/>
        <v>3.3407</v>
      </c>
      <c r="G52">
        <v>1.9053</v>
      </c>
      <c r="J52">
        <f t="shared" si="13"/>
        <v>0.36071779141104293</v>
      </c>
      <c r="K52">
        <f t="shared" si="14"/>
        <v>0.12360122699386503</v>
      </c>
      <c r="L52">
        <f t="shared" si="15"/>
        <v>-8.1349693251533739E-2</v>
      </c>
      <c r="N52">
        <f t="shared" si="16"/>
        <v>0.20495092024539877</v>
      </c>
      <c r="O52">
        <f t="shared" si="8"/>
        <v>2.1125766871165644E-2</v>
      </c>
      <c r="Q52" s="1">
        <f t="shared" si="9"/>
        <v>0.36071779141104293</v>
      </c>
      <c r="R52" s="1">
        <f t="shared" si="17"/>
        <v>0.12350920245398772</v>
      </c>
      <c r="S52" s="1">
        <f t="shared" si="18"/>
        <v>-8.1441717791411045E-2</v>
      </c>
      <c r="T52" s="1">
        <f t="shared" si="19"/>
        <v>1.3437477960363919</v>
      </c>
      <c r="V52">
        <f t="shared" si="10"/>
        <v>0.20495092024539877</v>
      </c>
    </row>
    <row r="53" spans="2:22" x14ac:dyDescent="0.25">
      <c r="B53">
        <v>6.0514999999999999</v>
      </c>
      <c r="C53">
        <v>2.0312999999999999</v>
      </c>
      <c r="D53">
        <v>-1.3204</v>
      </c>
      <c r="E53">
        <f t="shared" si="6"/>
        <v>3.3517000000000001</v>
      </c>
      <c r="G53">
        <v>1.9008</v>
      </c>
      <c r="J53">
        <f t="shared" si="13"/>
        <v>0.37125766871165644</v>
      </c>
      <c r="K53">
        <f t="shared" si="14"/>
        <v>0.12461963190184047</v>
      </c>
      <c r="L53">
        <f t="shared" si="15"/>
        <v>-8.1006134969325155E-2</v>
      </c>
      <c r="N53">
        <f t="shared" si="16"/>
        <v>0.20562576687116563</v>
      </c>
      <c r="O53">
        <f t="shared" si="8"/>
        <v>2.1806748466257658E-2</v>
      </c>
      <c r="Q53" s="1">
        <f t="shared" si="9"/>
        <v>0.37125766871165644</v>
      </c>
      <c r="R53" s="1">
        <f t="shared" si="17"/>
        <v>0.12452760736196317</v>
      </c>
      <c r="S53" s="1">
        <f t="shared" si="18"/>
        <v>-8.1098159509202461E-2</v>
      </c>
      <c r="T53" s="1">
        <f t="shared" si="19"/>
        <v>1.3405740884406518</v>
      </c>
      <c r="V53">
        <f t="shared" si="10"/>
        <v>0.20562576687116563</v>
      </c>
    </row>
    <row r="54" spans="2:22" x14ac:dyDescent="0.25">
      <c r="B54">
        <v>6.2782</v>
      </c>
      <c r="C54">
        <v>2.0409999999999999</v>
      </c>
      <c r="D54">
        <v>-1.3146</v>
      </c>
      <c r="E54">
        <f t="shared" si="6"/>
        <v>3.3555999999999999</v>
      </c>
      <c r="G54">
        <v>1.8979999999999999</v>
      </c>
      <c r="J54">
        <f t="shared" ref="J54:J83" si="20">B54/$D$84</f>
        <v>0.38516564417177912</v>
      </c>
      <c r="K54">
        <f t="shared" si="14"/>
        <v>0.12521472392638036</v>
      </c>
      <c r="L54">
        <f t="shared" si="15"/>
        <v>-8.0650306748466252E-2</v>
      </c>
      <c r="N54">
        <f t="shared" si="16"/>
        <v>0.20586503067484663</v>
      </c>
      <c r="O54">
        <f t="shared" si="8"/>
        <v>2.2282208588957055E-2</v>
      </c>
      <c r="Q54" s="1">
        <f t="shared" si="9"/>
        <v>0.38516564417177912</v>
      </c>
      <c r="R54" s="1">
        <f t="shared" si="17"/>
        <v>0.12512269938650306</v>
      </c>
      <c r="S54" s="1">
        <f t="shared" si="18"/>
        <v>-8.0742331288343558E-2</v>
      </c>
      <c r="T54" s="1">
        <f t="shared" si="19"/>
        <v>1.3385993370477467</v>
      </c>
      <c r="V54">
        <f t="shared" si="10"/>
        <v>0.20586503067484663</v>
      </c>
    </row>
    <row r="55" spans="2:22" x14ac:dyDescent="0.25">
      <c r="B55">
        <v>6.3700999999999999</v>
      </c>
      <c r="C55">
        <v>2.0423</v>
      </c>
      <c r="D55">
        <v>-1.3130999999999999</v>
      </c>
      <c r="E55">
        <f t="shared" si="6"/>
        <v>3.3553999999999999</v>
      </c>
      <c r="G55">
        <v>1.8996999999999999</v>
      </c>
      <c r="J55">
        <f t="shared" si="20"/>
        <v>0.39080368098159507</v>
      </c>
      <c r="K55">
        <f t="shared" si="14"/>
        <v>0.12529447852760736</v>
      </c>
      <c r="L55">
        <f t="shared" si="15"/>
        <v>-8.0558282208588947E-2</v>
      </c>
      <c r="N55">
        <f t="shared" si="16"/>
        <v>0.20585276073619629</v>
      </c>
      <c r="O55">
        <f t="shared" si="8"/>
        <v>2.2368098159509207E-2</v>
      </c>
      <c r="Q55" s="1">
        <f t="shared" si="9"/>
        <v>0.39080368098159507</v>
      </c>
      <c r="R55" s="1">
        <f t="shared" si="17"/>
        <v>0.12520245398773006</v>
      </c>
      <c r="S55" s="1">
        <f t="shared" si="18"/>
        <v>-8.0650306748466252E-2</v>
      </c>
      <c r="T55" s="1">
        <f t="shared" si="19"/>
        <v>1.3397982932505819</v>
      </c>
      <c r="V55">
        <f t="shared" si="10"/>
        <v>0.20585276073619629</v>
      </c>
    </row>
    <row r="56" spans="2:22" x14ac:dyDescent="0.25">
      <c r="B56">
        <v>6.4424000000000001</v>
      </c>
      <c r="C56">
        <v>2.0427</v>
      </c>
      <c r="D56">
        <v>-1.3123</v>
      </c>
      <c r="E56">
        <f t="shared" si="6"/>
        <v>3.355</v>
      </c>
      <c r="G56">
        <v>1.901</v>
      </c>
      <c r="J56">
        <f t="shared" si="20"/>
        <v>0.39523926380368096</v>
      </c>
      <c r="K56">
        <f t="shared" si="14"/>
        <v>0.12531901840490797</v>
      </c>
      <c r="L56">
        <f t="shared" si="15"/>
        <v>-8.0509202453987724E-2</v>
      </c>
      <c r="N56">
        <f t="shared" si="16"/>
        <v>0.20582822085889568</v>
      </c>
      <c r="O56">
        <f t="shared" si="8"/>
        <v>2.2404907975460124E-2</v>
      </c>
      <c r="Q56" s="1">
        <f t="shared" si="9"/>
        <v>0.39523926380368096</v>
      </c>
      <c r="R56" s="1">
        <f t="shared" si="17"/>
        <v>0.12522699386503067</v>
      </c>
      <c r="S56" s="1">
        <f t="shared" si="18"/>
        <v>-8.060122699386503E-2</v>
      </c>
      <c r="T56" s="1">
        <f t="shared" si="19"/>
        <v>1.3407151421115735</v>
      </c>
      <c r="V56">
        <f t="shared" si="10"/>
        <v>0.20582822085889568</v>
      </c>
    </row>
    <row r="57" spans="2:22" x14ac:dyDescent="0.25">
      <c r="B57">
        <v>6.7946</v>
      </c>
      <c r="C57">
        <v>2.0242</v>
      </c>
      <c r="D57">
        <v>-1.3108</v>
      </c>
      <c r="E57">
        <f t="shared" si="6"/>
        <v>3.335</v>
      </c>
      <c r="G57">
        <v>1.9074</v>
      </c>
      <c r="J57">
        <f t="shared" si="20"/>
        <v>0.41684662576687115</v>
      </c>
      <c r="K57">
        <f t="shared" si="14"/>
        <v>0.1241840490797546</v>
      </c>
      <c r="L57">
        <f t="shared" si="15"/>
        <v>-8.0417177914110419E-2</v>
      </c>
      <c r="N57">
        <f t="shared" si="16"/>
        <v>0.20460122699386502</v>
      </c>
      <c r="O57">
        <f t="shared" si="8"/>
        <v>2.1883435582822089E-2</v>
      </c>
      <c r="Q57" s="1">
        <f t="shared" si="9"/>
        <v>0.41684662576687115</v>
      </c>
      <c r="R57" s="1">
        <f t="shared" si="17"/>
        <v>0.12409202453987729</v>
      </c>
      <c r="S57" s="1">
        <f t="shared" si="18"/>
        <v>-8.0509202453987724E-2</v>
      </c>
      <c r="T57" s="1">
        <f t="shared" si="19"/>
        <v>1.3452288595810706</v>
      </c>
      <c r="V57">
        <f t="shared" si="10"/>
        <v>0.20460122699386502</v>
      </c>
    </row>
    <row r="58" spans="2:22" x14ac:dyDescent="0.25">
      <c r="B58">
        <v>7.3749000000000002</v>
      </c>
      <c r="C58">
        <v>1.9263999999999999</v>
      </c>
      <c r="D58">
        <v>-1.3071999999999999</v>
      </c>
      <c r="E58">
        <f t="shared" si="6"/>
        <v>3.2336</v>
      </c>
      <c r="G58">
        <v>1.9188000000000001</v>
      </c>
      <c r="J58">
        <f t="shared" si="20"/>
        <v>0.45244785276073618</v>
      </c>
      <c r="K58">
        <f t="shared" si="14"/>
        <v>0.11818404907975459</v>
      </c>
      <c r="L58">
        <f t="shared" si="15"/>
        <v>-8.0196319018404905E-2</v>
      </c>
      <c r="N58">
        <f t="shared" si="16"/>
        <v>0.19838036809815951</v>
      </c>
      <c r="O58">
        <f t="shared" si="8"/>
        <v>1.8993865030674843E-2</v>
      </c>
      <c r="Q58" s="1">
        <f t="shared" si="9"/>
        <v>0.45244785276073618</v>
      </c>
      <c r="R58" s="1">
        <f t="shared" si="17"/>
        <v>0.11809202453987729</v>
      </c>
      <c r="S58" s="1">
        <f t="shared" si="18"/>
        <v>-8.028834355828221E-2</v>
      </c>
      <c r="T58" s="1">
        <f t="shared" si="19"/>
        <v>1.3532689188236124</v>
      </c>
      <c r="V58">
        <f t="shared" si="10"/>
        <v>0.19838036809815951</v>
      </c>
    </row>
    <row r="59" spans="2:22" x14ac:dyDescent="0.25">
      <c r="B59">
        <v>7.3769</v>
      </c>
      <c r="C59">
        <v>1.9259999999999999</v>
      </c>
      <c r="D59">
        <v>-1.3071999999999999</v>
      </c>
      <c r="E59">
        <f t="shared" si="6"/>
        <v>3.2332000000000001</v>
      </c>
      <c r="G59">
        <v>1.9188000000000001</v>
      </c>
      <c r="J59">
        <f t="shared" si="20"/>
        <v>0.45257055214723924</v>
      </c>
      <c r="K59">
        <f t="shared" si="14"/>
        <v>0.11815950920245398</v>
      </c>
      <c r="L59">
        <f t="shared" si="15"/>
        <v>-8.0196319018404905E-2</v>
      </c>
      <c r="N59">
        <f t="shared" si="16"/>
        <v>0.1983558282208589</v>
      </c>
      <c r="O59">
        <f t="shared" si="8"/>
        <v>1.8981595092024538E-2</v>
      </c>
      <c r="Q59" s="1">
        <f t="shared" si="9"/>
        <v>0.45257055214723924</v>
      </c>
      <c r="R59" s="1">
        <f t="shared" si="17"/>
        <v>0.11806748466257667</v>
      </c>
      <c r="S59" s="1">
        <f t="shared" si="18"/>
        <v>-8.028834355828221E-2</v>
      </c>
      <c r="T59" s="1">
        <f t="shared" si="19"/>
        <v>1.3532689188236124</v>
      </c>
      <c r="V59">
        <f t="shared" si="10"/>
        <v>0.1983558282208589</v>
      </c>
    </row>
    <row r="60" spans="2:22" x14ac:dyDescent="0.25">
      <c r="B60">
        <v>7.8140000000000001</v>
      </c>
      <c r="C60">
        <v>1.8492999999999999</v>
      </c>
      <c r="D60">
        <v>-1.2912999999999999</v>
      </c>
      <c r="E60">
        <f t="shared" si="6"/>
        <v>3.1406000000000001</v>
      </c>
      <c r="G60">
        <v>1.9233</v>
      </c>
      <c r="J60">
        <f t="shared" si="20"/>
        <v>0.47938650306748465</v>
      </c>
      <c r="K60">
        <f t="shared" si="14"/>
        <v>0.11345398773006134</v>
      </c>
      <c r="L60">
        <f t="shared" si="15"/>
        <v>-7.9220858895705515E-2</v>
      </c>
      <c r="N60">
        <f t="shared" si="16"/>
        <v>0.19267484662576684</v>
      </c>
      <c r="O60">
        <f t="shared" si="8"/>
        <v>1.7116564417177911E-2</v>
      </c>
      <c r="Q60" s="1">
        <f t="shared" si="9"/>
        <v>0.47938650306748465</v>
      </c>
      <c r="R60" s="1">
        <f t="shared" si="17"/>
        <v>0.11336196319018403</v>
      </c>
      <c r="S60" s="1">
        <f t="shared" si="18"/>
        <v>-7.9312883435582821E-2</v>
      </c>
      <c r="T60" s="1">
        <f t="shared" si="19"/>
        <v>1.3564426264193525</v>
      </c>
      <c r="V60">
        <f t="shared" si="10"/>
        <v>0.19267484662576684</v>
      </c>
    </row>
    <row r="61" spans="2:22" x14ac:dyDescent="0.25">
      <c r="B61">
        <v>7.9630999999999998</v>
      </c>
      <c r="C61">
        <v>1.8250999999999999</v>
      </c>
      <c r="D61">
        <v>-1.2863</v>
      </c>
      <c r="E61">
        <f t="shared" si="6"/>
        <v>3.1113999999999997</v>
      </c>
      <c r="G61">
        <v>1.9229000000000001</v>
      </c>
      <c r="J61">
        <f t="shared" si="20"/>
        <v>0.48853374233128832</v>
      </c>
      <c r="K61">
        <f t="shared" si="14"/>
        <v>0.11196932515337422</v>
      </c>
      <c r="L61">
        <f t="shared" si="15"/>
        <v>-7.8914110429447848E-2</v>
      </c>
      <c r="N61">
        <f t="shared" si="16"/>
        <v>0.19088343558282206</v>
      </c>
      <c r="O61">
        <f t="shared" si="8"/>
        <v>1.6527607361963188E-2</v>
      </c>
      <c r="Q61" s="1">
        <f t="shared" si="9"/>
        <v>0.48853374233128832</v>
      </c>
      <c r="R61" s="1">
        <f t="shared" si="17"/>
        <v>0.11187730061349692</v>
      </c>
      <c r="S61" s="1">
        <f t="shared" si="18"/>
        <v>-7.9006134969325154E-2</v>
      </c>
      <c r="T61" s="1">
        <f t="shared" si="19"/>
        <v>1.356160519077509</v>
      </c>
      <c r="V61">
        <f t="shared" si="10"/>
        <v>0.19088343558282206</v>
      </c>
    </row>
    <row r="62" spans="2:22" x14ac:dyDescent="0.25">
      <c r="B62">
        <v>8.2995000000000001</v>
      </c>
      <c r="C62">
        <v>1.7695000000000001</v>
      </c>
      <c r="D62">
        <v>-1.2902</v>
      </c>
      <c r="E62">
        <f t="shared" si="6"/>
        <v>3.0597000000000003</v>
      </c>
      <c r="G62">
        <v>1.8509</v>
      </c>
      <c r="J62">
        <f t="shared" si="20"/>
        <v>0.50917177914110423</v>
      </c>
      <c r="K62">
        <f t="shared" si="14"/>
        <v>0.10855828220858896</v>
      </c>
      <c r="L62">
        <f t="shared" si="15"/>
        <v>-7.9153374233128834E-2</v>
      </c>
      <c r="N62">
        <f t="shared" si="16"/>
        <v>0.18771165644171778</v>
      </c>
      <c r="O62">
        <f t="shared" si="8"/>
        <v>1.4702453987730062E-2</v>
      </c>
      <c r="Q62" s="1">
        <f t="shared" si="9"/>
        <v>0.50917177914110423</v>
      </c>
      <c r="R62" s="1">
        <f t="shared" si="17"/>
        <v>0.10846625766871165</v>
      </c>
      <c r="S62" s="1">
        <f t="shared" si="18"/>
        <v>-7.924539877300614E-2</v>
      </c>
      <c r="T62" s="1">
        <f t="shared" si="19"/>
        <v>1.3053811975456662</v>
      </c>
      <c r="V62">
        <f t="shared" si="10"/>
        <v>0.18771165644171778</v>
      </c>
    </row>
    <row r="63" spans="2:22" x14ac:dyDescent="0.25">
      <c r="B63">
        <v>8.3628999999999998</v>
      </c>
      <c r="C63">
        <v>1.7585999999999999</v>
      </c>
      <c r="D63">
        <v>-1.2830999999999999</v>
      </c>
      <c r="E63">
        <f t="shared" si="6"/>
        <v>3.0416999999999996</v>
      </c>
      <c r="G63">
        <v>1.8396999999999999</v>
      </c>
      <c r="J63">
        <f t="shared" si="20"/>
        <v>0.51306134969325146</v>
      </c>
      <c r="K63">
        <f t="shared" si="14"/>
        <v>0.10788957055214723</v>
      </c>
      <c r="L63">
        <f t="shared" si="15"/>
        <v>-7.8717791411042931E-2</v>
      </c>
      <c r="N63">
        <f t="shared" si="16"/>
        <v>0.18660736196319017</v>
      </c>
      <c r="O63">
        <f t="shared" si="8"/>
        <v>1.4585889570552152E-2</v>
      </c>
      <c r="Q63" s="1">
        <f t="shared" si="9"/>
        <v>0.51306134969325146</v>
      </c>
      <c r="R63" s="1">
        <f t="shared" si="17"/>
        <v>0.10779754601226993</v>
      </c>
      <c r="S63" s="1">
        <f t="shared" si="18"/>
        <v>-7.8809815950920237E-2</v>
      </c>
      <c r="T63" s="1">
        <f t="shared" si="19"/>
        <v>1.297482191974046</v>
      </c>
      <c r="V63">
        <f t="shared" si="10"/>
        <v>0.18660736196319017</v>
      </c>
    </row>
    <row r="64" spans="2:22" x14ac:dyDescent="0.25">
      <c r="B64">
        <v>8.5724999999999998</v>
      </c>
      <c r="C64">
        <v>1.7211000000000001</v>
      </c>
      <c r="D64">
        <v>-1.2428999999999999</v>
      </c>
      <c r="E64">
        <f t="shared" si="6"/>
        <v>2.964</v>
      </c>
      <c r="G64">
        <v>1.7997000000000001</v>
      </c>
      <c r="J64">
        <f t="shared" si="20"/>
        <v>0.52592024539877302</v>
      </c>
      <c r="K64">
        <f t="shared" si="14"/>
        <v>0.10558895705521472</v>
      </c>
      <c r="L64">
        <f t="shared" si="15"/>
        <v>-7.6251533742331276E-2</v>
      </c>
      <c r="N64">
        <f t="shared" si="16"/>
        <v>0.18184049079754599</v>
      </c>
      <c r="O64">
        <f t="shared" si="8"/>
        <v>1.4668711656441721E-2</v>
      </c>
      <c r="Q64" s="1">
        <f t="shared" si="9"/>
        <v>0.52592024539877302</v>
      </c>
      <c r="R64" s="1">
        <f t="shared" si="17"/>
        <v>0.10549693251533741</v>
      </c>
      <c r="S64" s="1">
        <f t="shared" si="18"/>
        <v>-7.6343558282208582E-2</v>
      </c>
      <c r="T64" s="1">
        <f t="shared" si="19"/>
        <v>1.2692714577896891</v>
      </c>
      <c r="V64">
        <f t="shared" si="10"/>
        <v>0.18184049079754599</v>
      </c>
    </row>
    <row r="65" spans="2:22" x14ac:dyDescent="0.25">
      <c r="B65">
        <v>8.8884000000000007</v>
      </c>
      <c r="C65">
        <v>1.6601999999999999</v>
      </c>
      <c r="D65">
        <v>-1.2023999999999999</v>
      </c>
      <c r="E65">
        <f t="shared" si="6"/>
        <v>2.8625999999999996</v>
      </c>
      <c r="G65">
        <v>1.7226999999999999</v>
      </c>
      <c r="J65">
        <f t="shared" si="20"/>
        <v>0.54530061349693248</v>
      </c>
      <c r="K65">
        <f t="shared" si="14"/>
        <v>0.10185276073619631</v>
      </c>
      <c r="L65">
        <f t="shared" si="15"/>
        <v>-7.3766871165644163E-2</v>
      </c>
      <c r="N65">
        <f t="shared" si="16"/>
        <v>0.17561963190184049</v>
      </c>
      <c r="O65">
        <f t="shared" si="8"/>
        <v>1.4042944785276075E-2</v>
      </c>
      <c r="Q65" s="1">
        <f t="shared" si="9"/>
        <v>0.54530061349693248</v>
      </c>
      <c r="R65" s="1">
        <f t="shared" si="17"/>
        <v>0.10176073619631901</v>
      </c>
      <c r="S65" s="1">
        <f t="shared" si="18"/>
        <v>-7.3858895705521468E-2</v>
      </c>
      <c r="T65" s="1">
        <f t="shared" si="19"/>
        <v>1.2149657944848014</v>
      </c>
      <c r="V65">
        <f t="shared" si="10"/>
        <v>0.17561963190184049</v>
      </c>
    </row>
    <row r="66" spans="2:22" x14ac:dyDescent="0.25">
      <c r="B66">
        <v>9.1489999999999991</v>
      </c>
      <c r="C66">
        <v>1.6080000000000001</v>
      </c>
      <c r="D66">
        <v>-1.1724000000000001</v>
      </c>
      <c r="E66">
        <f t="shared" si="6"/>
        <v>2.7804000000000002</v>
      </c>
      <c r="G66">
        <v>1.6592</v>
      </c>
      <c r="J66">
        <f t="shared" si="20"/>
        <v>0.56128834355828217</v>
      </c>
      <c r="K66">
        <f t="shared" si="14"/>
        <v>9.8650306748466254E-2</v>
      </c>
      <c r="L66">
        <f t="shared" si="15"/>
        <v>-7.1926380368098161E-2</v>
      </c>
      <c r="N66">
        <f t="shared" si="16"/>
        <v>0.17057668711656443</v>
      </c>
      <c r="O66">
        <f t="shared" si="8"/>
        <v>1.3361963190184047E-2</v>
      </c>
      <c r="Q66" s="1">
        <f t="shared" si="9"/>
        <v>0.56128834355828217</v>
      </c>
      <c r="R66" s="1">
        <f t="shared" si="17"/>
        <v>9.8558282208588949E-2</v>
      </c>
      <c r="S66" s="1">
        <f t="shared" si="18"/>
        <v>-7.2018404907975467E-2</v>
      </c>
      <c r="T66" s="1">
        <f t="shared" si="19"/>
        <v>1.1701812539671346</v>
      </c>
      <c r="V66">
        <f t="shared" si="10"/>
        <v>0.17057668711656443</v>
      </c>
    </row>
    <row r="67" spans="2:22" x14ac:dyDescent="0.25">
      <c r="B67">
        <v>9.4845000000000006</v>
      </c>
      <c r="C67">
        <v>1.5478000000000001</v>
      </c>
      <c r="D67">
        <v>-1.1318999999999999</v>
      </c>
      <c r="E67">
        <f t="shared" si="6"/>
        <v>2.6797</v>
      </c>
      <c r="G67">
        <v>1.5774999999999999</v>
      </c>
      <c r="J67">
        <f t="shared" si="20"/>
        <v>0.58187116564417174</v>
      </c>
      <c r="K67">
        <f t="shared" si="14"/>
        <v>9.4957055214723932E-2</v>
      </c>
      <c r="L67">
        <f t="shared" si="15"/>
        <v>-6.9441717791411034E-2</v>
      </c>
      <c r="N67">
        <f t="shared" si="16"/>
        <v>0.16439877300613498</v>
      </c>
      <c r="O67">
        <f t="shared" si="8"/>
        <v>1.2757668711656449E-2</v>
      </c>
      <c r="Q67" s="1">
        <f t="shared" si="9"/>
        <v>0.58187116564417174</v>
      </c>
      <c r="R67" s="1">
        <f t="shared" si="17"/>
        <v>9.4865030674846626E-2</v>
      </c>
      <c r="S67" s="1">
        <f t="shared" si="18"/>
        <v>-6.953374233128834E-2</v>
      </c>
      <c r="T67" s="1">
        <f t="shared" si="19"/>
        <v>1.1125608293955851</v>
      </c>
      <c r="V67">
        <f t="shared" si="10"/>
        <v>0.16439877300613498</v>
      </c>
    </row>
    <row r="68" spans="2:22" x14ac:dyDescent="0.25">
      <c r="B68">
        <v>10.016500000000001</v>
      </c>
      <c r="C68">
        <v>1.4571000000000001</v>
      </c>
      <c r="D68">
        <v>-1.0691999999999999</v>
      </c>
      <c r="E68">
        <f t="shared" ref="E68:E83" si="21">C68-D68</f>
        <v>2.5263</v>
      </c>
      <c r="G68">
        <v>1.4520999999999999</v>
      </c>
      <c r="J68">
        <f t="shared" si="20"/>
        <v>0.61450920245398777</v>
      </c>
      <c r="K68">
        <f t="shared" si="14"/>
        <v>8.9392638036809816E-2</v>
      </c>
      <c r="L68">
        <f t="shared" si="15"/>
        <v>-6.5595092024539864E-2</v>
      </c>
      <c r="N68">
        <f t="shared" si="16"/>
        <v>0.15498773006134969</v>
      </c>
      <c r="O68">
        <f t="shared" ref="O68:O83" si="22">(K68+L68)/2</f>
        <v>1.1898773006134976E-2</v>
      </c>
      <c r="Q68" s="1">
        <f t="shared" ref="Q68:Q83" si="23">J68</f>
        <v>0.61450920245398777</v>
      </c>
      <c r="R68" s="1">
        <f t="shared" si="17"/>
        <v>8.930061349693251E-2</v>
      </c>
      <c r="S68" s="1">
        <f t="shared" si="18"/>
        <v>-6.568711656441717E-2</v>
      </c>
      <c r="T68" s="1">
        <f t="shared" si="19"/>
        <v>1.0241201777276254</v>
      </c>
      <c r="V68">
        <f t="shared" ref="V68:V83" si="24">R68-S68</f>
        <v>0.15498773006134969</v>
      </c>
    </row>
    <row r="69" spans="2:22" x14ac:dyDescent="0.25">
      <c r="B69">
        <v>11.094900000000001</v>
      </c>
      <c r="C69">
        <v>1.272</v>
      </c>
      <c r="D69">
        <v>-0.95199999999999996</v>
      </c>
      <c r="E69">
        <f t="shared" si="21"/>
        <v>2.2240000000000002</v>
      </c>
      <c r="G69">
        <v>1.1998</v>
      </c>
      <c r="J69">
        <f t="shared" si="20"/>
        <v>0.68066871165644172</v>
      </c>
      <c r="K69">
        <f t="shared" si="14"/>
        <v>7.8036809815950917E-2</v>
      </c>
      <c r="L69">
        <f t="shared" si="15"/>
        <v>-5.8404907975460114E-2</v>
      </c>
      <c r="N69">
        <f t="shared" si="16"/>
        <v>0.13644171779141104</v>
      </c>
      <c r="O69">
        <f t="shared" si="22"/>
        <v>9.8159509202454011E-3</v>
      </c>
      <c r="Q69" s="1">
        <f t="shared" si="23"/>
        <v>0.68066871165644172</v>
      </c>
      <c r="R69" s="1">
        <f t="shared" si="17"/>
        <v>7.7944785276073611E-2</v>
      </c>
      <c r="S69" s="1">
        <f t="shared" si="18"/>
        <v>-5.8496932515337413E-2</v>
      </c>
      <c r="T69" s="1">
        <f t="shared" si="19"/>
        <v>0.84618097185979269</v>
      </c>
      <c r="V69">
        <f t="shared" si="24"/>
        <v>0.13644171779141101</v>
      </c>
    </row>
    <row r="70" spans="2:22" x14ac:dyDescent="0.25">
      <c r="B70">
        <v>11.185</v>
      </c>
      <c r="C70">
        <v>1.2561</v>
      </c>
      <c r="D70">
        <v>-0.94159999999999999</v>
      </c>
      <c r="E70">
        <f t="shared" si="21"/>
        <v>2.1977000000000002</v>
      </c>
      <c r="G70">
        <v>1.1776</v>
      </c>
      <c r="J70">
        <f t="shared" si="20"/>
        <v>0.68619631901840494</v>
      </c>
      <c r="K70">
        <f t="shared" si="14"/>
        <v>7.7061349693251527E-2</v>
      </c>
      <c r="L70">
        <f t="shared" si="15"/>
        <v>-5.7766871165644169E-2</v>
      </c>
      <c r="N70">
        <f t="shared" si="16"/>
        <v>0.1348282208588957</v>
      </c>
      <c r="O70">
        <f t="shared" si="22"/>
        <v>9.6472392638036787E-3</v>
      </c>
      <c r="Q70" s="1">
        <f t="shared" si="23"/>
        <v>0.68619631901840494</v>
      </c>
      <c r="R70" s="1">
        <f t="shared" si="17"/>
        <v>7.6969325153374221E-2</v>
      </c>
      <c r="S70" s="1">
        <f t="shared" si="18"/>
        <v>-5.7858895705521468E-2</v>
      </c>
      <c r="T70" s="1">
        <f t="shared" si="19"/>
        <v>0.83052401438747447</v>
      </c>
      <c r="V70">
        <f t="shared" si="24"/>
        <v>0.13482822085889568</v>
      </c>
    </row>
    <row r="71" spans="2:22" x14ac:dyDescent="0.25">
      <c r="B71">
        <v>12.111000000000001</v>
      </c>
      <c r="C71">
        <v>1.0880000000000001</v>
      </c>
      <c r="D71">
        <v>-0.82379999999999998</v>
      </c>
      <c r="E71">
        <f t="shared" si="21"/>
        <v>1.9117999999999999</v>
      </c>
      <c r="G71">
        <v>0.95</v>
      </c>
      <c r="J71">
        <f t="shared" si="20"/>
        <v>0.74300613496932522</v>
      </c>
      <c r="K71">
        <f t="shared" si="14"/>
        <v>6.6748466257668712E-2</v>
      </c>
      <c r="L71">
        <f t="shared" si="15"/>
        <v>-5.0539877300613496E-2</v>
      </c>
      <c r="N71">
        <f t="shared" si="16"/>
        <v>0.11728834355828222</v>
      </c>
      <c r="O71">
        <f t="shared" si="22"/>
        <v>8.1042944785276079E-3</v>
      </c>
      <c r="Q71" s="1">
        <f t="shared" si="23"/>
        <v>0.74300613496932522</v>
      </c>
      <c r="R71" s="1">
        <f t="shared" si="17"/>
        <v>6.6656441717791406E-2</v>
      </c>
      <c r="S71" s="1">
        <f t="shared" si="18"/>
        <v>-5.0631901840490795E-2</v>
      </c>
      <c r="T71" s="1">
        <f t="shared" si="19"/>
        <v>0.67000493687848228</v>
      </c>
      <c r="V71">
        <f t="shared" si="24"/>
        <v>0.1172883435582822</v>
      </c>
    </row>
    <row r="72" spans="2:22" x14ac:dyDescent="0.25">
      <c r="B72">
        <v>12.9536</v>
      </c>
      <c r="C72">
        <v>0.9274</v>
      </c>
      <c r="D72">
        <v>-0.71589999999999998</v>
      </c>
      <c r="E72">
        <f t="shared" si="21"/>
        <v>1.6433</v>
      </c>
      <c r="G72">
        <v>0.75080000000000002</v>
      </c>
      <c r="J72">
        <f t="shared" si="20"/>
        <v>0.79469938650306748</v>
      </c>
      <c r="K72">
        <f t="shared" si="14"/>
        <v>5.6895705521472391E-2</v>
      </c>
      <c r="L72">
        <f t="shared" si="15"/>
        <v>-4.3920245398773004E-2</v>
      </c>
      <c r="N72">
        <f t="shared" si="16"/>
        <v>0.1008159509202454</v>
      </c>
      <c r="O72">
        <f t="shared" si="22"/>
        <v>6.4877300613496933E-3</v>
      </c>
      <c r="Q72" s="1">
        <f t="shared" si="23"/>
        <v>0.79469938650306748</v>
      </c>
      <c r="R72" s="1">
        <f t="shared" si="17"/>
        <v>5.6803680981595092E-2</v>
      </c>
      <c r="S72" s="1">
        <f t="shared" si="18"/>
        <v>-4.4012269938650303E-2</v>
      </c>
      <c r="T72" s="1">
        <f t="shared" si="19"/>
        <v>0.52951548064038367</v>
      </c>
      <c r="V72">
        <f t="shared" si="24"/>
        <v>0.1008159509202454</v>
      </c>
    </row>
    <row r="73" spans="2:22" x14ac:dyDescent="0.25">
      <c r="B73">
        <v>13.1271</v>
      </c>
      <c r="C73">
        <v>0.89329999999999998</v>
      </c>
      <c r="D73">
        <v>-0.69550000000000001</v>
      </c>
      <c r="E73">
        <f t="shared" si="21"/>
        <v>1.5888</v>
      </c>
      <c r="G73">
        <v>0.71440000000000003</v>
      </c>
      <c r="J73">
        <f t="shared" si="20"/>
        <v>0.8053435582822086</v>
      </c>
      <c r="K73">
        <f t="shared" si="14"/>
        <v>5.480368098159509E-2</v>
      </c>
      <c r="L73">
        <f t="shared" si="15"/>
        <v>-4.2668711656441718E-2</v>
      </c>
      <c r="N73">
        <f t="shared" si="16"/>
        <v>9.7472392638036809E-2</v>
      </c>
      <c r="O73">
        <f t="shared" si="22"/>
        <v>6.0674846625766859E-3</v>
      </c>
      <c r="Q73" s="1">
        <f t="shared" si="23"/>
        <v>0.8053435582822086</v>
      </c>
      <c r="R73" s="1">
        <f t="shared" si="17"/>
        <v>5.4711656441717785E-2</v>
      </c>
      <c r="S73" s="1">
        <f t="shared" si="18"/>
        <v>-4.2760736196319024E-2</v>
      </c>
      <c r="T73" s="1">
        <f t="shared" si="19"/>
        <v>0.50384371253261873</v>
      </c>
      <c r="V73">
        <f t="shared" si="24"/>
        <v>9.7472392638036809E-2</v>
      </c>
    </row>
    <row r="74" spans="2:22" x14ac:dyDescent="0.25">
      <c r="B74">
        <v>13.870799999999999</v>
      </c>
      <c r="C74">
        <v>0.74860000000000004</v>
      </c>
      <c r="D74">
        <v>-0.61709999999999998</v>
      </c>
      <c r="E74">
        <f t="shared" si="21"/>
        <v>1.3656999999999999</v>
      </c>
      <c r="G74">
        <v>0.56140000000000001</v>
      </c>
      <c r="J74">
        <f t="shared" si="20"/>
        <v>0.85096932515337409</v>
      </c>
      <c r="K74">
        <f t="shared" si="14"/>
        <v>4.5926380368098159E-2</v>
      </c>
      <c r="L74">
        <f t="shared" si="15"/>
        <v>-3.7858895705521471E-2</v>
      </c>
      <c r="N74">
        <f t="shared" si="16"/>
        <v>8.378527607361963E-2</v>
      </c>
      <c r="O74">
        <f t="shared" si="22"/>
        <v>4.0337423312883439E-3</v>
      </c>
      <c r="Q74" s="1">
        <f t="shared" si="23"/>
        <v>0.85096932515337409</v>
      </c>
      <c r="R74" s="1">
        <f t="shared" si="17"/>
        <v>4.583435582822086E-2</v>
      </c>
      <c r="S74" s="1">
        <f t="shared" si="18"/>
        <v>-3.795092024539877E-2</v>
      </c>
      <c r="T74" s="1">
        <f t="shared" si="19"/>
        <v>0.39593765427745259</v>
      </c>
      <c r="V74">
        <f t="shared" si="24"/>
        <v>8.378527607361963E-2</v>
      </c>
    </row>
    <row r="75" spans="2:22" x14ac:dyDescent="0.25">
      <c r="B75">
        <v>14.0617</v>
      </c>
      <c r="C75">
        <v>0.71519999999999995</v>
      </c>
      <c r="D75">
        <v>-0.59470000000000001</v>
      </c>
      <c r="E75">
        <f t="shared" si="21"/>
        <v>1.3098999999999998</v>
      </c>
      <c r="G75">
        <v>0.52229999999999999</v>
      </c>
      <c r="J75">
        <f t="shared" si="20"/>
        <v>0.86268098159509199</v>
      </c>
      <c r="K75">
        <f t="shared" si="14"/>
        <v>4.3877300613496928E-2</v>
      </c>
      <c r="L75">
        <f t="shared" si="15"/>
        <v>-3.6484662576687116E-2</v>
      </c>
      <c r="N75">
        <f t="shared" si="16"/>
        <v>8.0361963190184044E-2</v>
      </c>
      <c r="O75">
        <f t="shared" si="22"/>
        <v>3.6963190184049061E-3</v>
      </c>
      <c r="Q75" s="1">
        <f t="shared" si="23"/>
        <v>0.86268098159509199</v>
      </c>
      <c r="R75" s="1">
        <f t="shared" si="17"/>
        <v>4.3785276073619622E-2</v>
      </c>
      <c r="S75" s="1">
        <f t="shared" si="18"/>
        <v>-3.6576687116564421E-2</v>
      </c>
      <c r="T75" s="1">
        <f t="shared" si="19"/>
        <v>0.36836166161224349</v>
      </c>
      <c r="V75">
        <f t="shared" si="24"/>
        <v>8.0361963190184044E-2</v>
      </c>
    </row>
    <row r="76" spans="2:22" x14ac:dyDescent="0.25">
      <c r="B76">
        <v>14.7506</v>
      </c>
      <c r="C76">
        <v>0.61299999999999999</v>
      </c>
      <c r="D76">
        <v>-0.502</v>
      </c>
      <c r="E76">
        <f t="shared" si="21"/>
        <v>1.115</v>
      </c>
      <c r="G76">
        <v>0.3821</v>
      </c>
      <c r="J76">
        <f t="shared" si="20"/>
        <v>0.90494478527607358</v>
      </c>
      <c r="K76">
        <f t="shared" si="14"/>
        <v>3.7607361963190179E-2</v>
      </c>
      <c r="L76">
        <f t="shared" si="15"/>
        <v>-3.0797546012269937E-2</v>
      </c>
      <c r="N76">
        <f t="shared" si="16"/>
        <v>6.8404907975460116E-2</v>
      </c>
      <c r="O76">
        <f t="shared" si="22"/>
        <v>3.4049079754601211E-3</v>
      </c>
      <c r="Q76" s="1">
        <f t="shared" si="23"/>
        <v>0.90494478527607358</v>
      </c>
      <c r="R76" s="1">
        <f t="shared" si="17"/>
        <v>3.7515337423312881E-2</v>
      </c>
      <c r="S76" s="1">
        <f t="shared" si="18"/>
        <v>-3.0889570552147239E-2</v>
      </c>
      <c r="T76" s="1">
        <f t="shared" si="19"/>
        <v>0.26948303829607168</v>
      </c>
      <c r="V76">
        <f t="shared" si="24"/>
        <v>6.8404907975460116E-2</v>
      </c>
    </row>
    <row r="77" spans="2:22" x14ac:dyDescent="0.25">
      <c r="B77">
        <v>14.8706</v>
      </c>
      <c r="C77">
        <v>0.59409999999999996</v>
      </c>
      <c r="D77">
        <v>-0.48370000000000002</v>
      </c>
      <c r="E77">
        <f t="shared" si="21"/>
        <v>1.0777999999999999</v>
      </c>
      <c r="G77">
        <v>0.34760000000000002</v>
      </c>
      <c r="J77">
        <f t="shared" si="20"/>
        <v>0.91230674846625759</v>
      </c>
      <c r="K77">
        <f t="shared" si="14"/>
        <v>3.6447852760736192E-2</v>
      </c>
      <c r="L77">
        <f t="shared" si="15"/>
        <v>-2.967484662576687E-2</v>
      </c>
      <c r="N77">
        <f t="shared" si="16"/>
        <v>6.6122699386503059E-2</v>
      </c>
      <c r="O77">
        <f t="shared" si="22"/>
        <v>3.386503067484661E-3</v>
      </c>
      <c r="Q77" s="1">
        <f t="shared" si="23"/>
        <v>0.91230674846625759</v>
      </c>
      <c r="R77" s="1">
        <f t="shared" si="17"/>
        <v>3.6355828220858893E-2</v>
      </c>
      <c r="S77" s="1">
        <f t="shared" si="18"/>
        <v>-2.9766871165644172E-2</v>
      </c>
      <c r="T77" s="1">
        <f t="shared" si="19"/>
        <v>0.24515128006206363</v>
      </c>
      <c r="V77">
        <f t="shared" si="24"/>
        <v>6.6122699386503059E-2</v>
      </c>
    </row>
    <row r="78" spans="2:22" x14ac:dyDescent="0.25">
      <c r="B78">
        <v>15.3687</v>
      </c>
      <c r="C78">
        <v>0.49330000000000002</v>
      </c>
      <c r="D78">
        <v>-0.40860000000000002</v>
      </c>
      <c r="E78">
        <f t="shared" si="21"/>
        <v>0.90190000000000003</v>
      </c>
      <c r="G78">
        <v>0.20399999999999999</v>
      </c>
      <c r="J78">
        <f t="shared" si="20"/>
        <v>0.94286503067484662</v>
      </c>
      <c r="K78">
        <f t="shared" si="14"/>
        <v>3.0263803680981596E-2</v>
      </c>
      <c r="L78">
        <f t="shared" si="15"/>
        <v>-2.5067484662576685E-2</v>
      </c>
      <c r="N78">
        <f t="shared" si="16"/>
        <v>5.5331288343558285E-2</v>
      </c>
      <c r="O78">
        <f t="shared" si="22"/>
        <v>2.5981595092024554E-3</v>
      </c>
      <c r="Q78" s="1">
        <f t="shared" si="23"/>
        <v>0.94286503067484662</v>
      </c>
      <c r="R78" s="1">
        <f t="shared" si="17"/>
        <v>3.0171779141104294E-2</v>
      </c>
      <c r="S78" s="1">
        <f t="shared" si="18"/>
        <v>-2.5159509202453988E-2</v>
      </c>
      <c r="T78" s="1">
        <f t="shared" si="19"/>
        <v>0.14387474434022146</v>
      </c>
      <c r="V78">
        <f t="shared" si="24"/>
        <v>5.5331288343558285E-2</v>
      </c>
    </row>
    <row r="79" spans="2:22" x14ac:dyDescent="0.25">
      <c r="B79">
        <v>15.431900000000001</v>
      </c>
      <c r="C79">
        <v>0.48199999999999998</v>
      </c>
      <c r="D79">
        <v>-0.40079999999999999</v>
      </c>
      <c r="E79">
        <f t="shared" si="21"/>
        <v>0.88280000000000003</v>
      </c>
      <c r="G79">
        <v>0.1857</v>
      </c>
      <c r="J79">
        <f t="shared" si="20"/>
        <v>0.94674233128834351</v>
      </c>
      <c r="K79">
        <f t="shared" si="14"/>
        <v>2.9570552147239262E-2</v>
      </c>
      <c r="L79">
        <f t="shared" si="15"/>
        <v>-2.4588957055214723E-2</v>
      </c>
      <c r="N79">
        <f t="shared" si="16"/>
        <v>5.4159509202453986E-2</v>
      </c>
      <c r="O79">
        <f t="shared" si="22"/>
        <v>2.4907975460122696E-3</v>
      </c>
      <c r="Q79" s="1">
        <f t="shared" si="23"/>
        <v>0.94674233128834351</v>
      </c>
      <c r="R79" s="1">
        <f t="shared" si="17"/>
        <v>2.947852760736196E-2</v>
      </c>
      <c r="S79" s="1">
        <f t="shared" si="18"/>
        <v>-2.4680981595092025E-2</v>
      </c>
      <c r="T79" s="1">
        <f t="shared" si="19"/>
        <v>0.13096833345087808</v>
      </c>
      <c r="V79">
        <f t="shared" si="24"/>
        <v>5.4159509202453986E-2</v>
      </c>
    </row>
    <row r="80" spans="2:22" x14ac:dyDescent="0.25">
      <c r="B80">
        <v>15.8665</v>
      </c>
      <c r="C80">
        <v>0.41610000000000003</v>
      </c>
      <c r="D80">
        <v>-0.35920000000000002</v>
      </c>
      <c r="E80">
        <f t="shared" si="21"/>
        <v>0.7753000000000001</v>
      </c>
      <c r="G80">
        <v>9.9900000000000003E-2</v>
      </c>
      <c r="J80">
        <f t="shared" si="20"/>
        <v>0.97340490797546009</v>
      </c>
      <c r="K80">
        <f t="shared" si="14"/>
        <v>2.5527607361963189E-2</v>
      </c>
      <c r="L80">
        <f t="shared" si="15"/>
        <v>-2.2036809815950919E-2</v>
      </c>
      <c r="N80">
        <f t="shared" si="16"/>
        <v>4.7564417177914112E-2</v>
      </c>
      <c r="O80">
        <f t="shared" si="22"/>
        <v>1.7453987730061352E-3</v>
      </c>
      <c r="Q80" s="1">
        <f t="shared" si="23"/>
        <v>0.97340490797546009</v>
      </c>
      <c r="R80" s="1">
        <f t="shared" si="17"/>
        <v>2.5435582822085887E-2</v>
      </c>
      <c r="S80" s="1">
        <f t="shared" si="18"/>
        <v>-2.2128834355828221E-2</v>
      </c>
      <c r="T80" s="1">
        <f t="shared" si="19"/>
        <v>7.0456308625431979E-2</v>
      </c>
      <c r="V80">
        <f t="shared" si="24"/>
        <v>4.7564417177914112E-2</v>
      </c>
    </row>
    <row r="81" spans="2:22" x14ac:dyDescent="0.25">
      <c r="B81">
        <v>16.152899999999999</v>
      </c>
      <c r="C81">
        <v>0.36020000000000002</v>
      </c>
      <c r="D81">
        <v>-0.33739999999999998</v>
      </c>
      <c r="E81">
        <f t="shared" si="21"/>
        <v>0.6976</v>
      </c>
      <c r="G81">
        <v>7.0000000000000007E-2</v>
      </c>
      <c r="J81">
        <f t="shared" si="20"/>
        <v>0.99097546012269933</v>
      </c>
      <c r="K81">
        <f t="shared" si="14"/>
        <v>2.2098159509202454E-2</v>
      </c>
      <c r="L81">
        <f t="shared" si="15"/>
        <v>-2.0699386503067484E-2</v>
      </c>
      <c r="N81">
        <f t="shared" si="16"/>
        <v>4.2797546012269941E-2</v>
      </c>
      <c r="O81">
        <f t="shared" si="22"/>
        <v>6.99386503067485E-4</v>
      </c>
      <c r="Q81" s="1">
        <f t="shared" si="23"/>
        <v>0.99097546012269933</v>
      </c>
      <c r="R81" s="1">
        <f t="shared" si="17"/>
        <v>2.2006134969325152E-2</v>
      </c>
      <c r="S81" s="1">
        <f t="shared" si="18"/>
        <v>-2.0791411042944786E-2</v>
      </c>
      <c r="T81" s="1">
        <f t="shared" si="19"/>
        <v>4.9368784822625016E-2</v>
      </c>
      <c r="V81">
        <f t="shared" si="24"/>
        <v>4.2797546012269941E-2</v>
      </c>
    </row>
    <row r="82" spans="2:22" x14ac:dyDescent="0.25">
      <c r="B82">
        <v>16.200600000000001</v>
      </c>
      <c r="C82">
        <v>0.34920000000000001</v>
      </c>
      <c r="D82">
        <v>-0.33389999999999997</v>
      </c>
      <c r="E82">
        <f t="shared" si="21"/>
        <v>0.68310000000000004</v>
      </c>
      <c r="G82">
        <v>0.04</v>
      </c>
      <c r="J82">
        <f t="shared" si="20"/>
        <v>0.99390184049079755</v>
      </c>
      <c r="K82">
        <f t="shared" si="14"/>
        <v>2.1423312883435582E-2</v>
      </c>
      <c r="L82">
        <f t="shared" si="15"/>
        <v>-2.0484662576687115E-2</v>
      </c>
      <c r="N82">
        <f t="shared" si="16"/>
        <v>4.1907975460122697E-2</v>
      </c>
      <c r="O82">
        <f t="shared" si="22"/>
        <v>4.6932515337423306E-4</v>
      </c>
      <c r="Q82" s="1">
        <f t="shared" si="23"/>
        <v>0.99390184049079755</v>
      </c>
      <c r="R82" s="1">
        <f t="shared" si="17"/>
        <v>2.1331288343558279E-2</v>
      </c>
      <c r="S82" s="1">
        <f t="shared" si="18"/>
        <v>-2.0576687116564418E-2</v>
      </c>
      <c r="T82" s="1">
        <f t="shared" si="19"/>
        <v>2.8210734184357149E-2</v>
      </c>
      <c r="V82">
        <f t="shared" si="24"/>
        <v>4.1907975460122697E-2</v>
      </c>
    </row>
    <row r="83" spans="2:22" x14ac:dyDescent="0.25">
      <c r="B83">
        <v>16.3</v>
      </c>
      <c r="C83">
        <v>0.04</v>
      </c>
      <c r="D83">
        <v>-0.04</v>
      </c>
      <c r="E83">
        <f t="shared" si="21"/>
        <v>0.08</v>
      </c>
      <c r="G83">
        <v>2.5000000000000001E-2</v>
      </c>
      <c r="J83">
        <f t="shared" si="20"/>
        <v>1</v>
      </c>
      <c r="K83">
        <f t="shared" si="14"/>
        <v>2.4539877300613498E-3</v>
      </c>
      <c r="L83">
        <f t="shared" si="15"/>
        <v>-2.4539877300613498E-3</v>
      </c>
      <c r="N83">
        <f t="shared" si="16"/>
        <v>4.9079754601226997E-3</v>
      </c>
      <c r="O83">
        <f t="shared" si="22"/>
        <v>0</v>
      </c>
      <c r="Q83" s="1">
        <f t="shared" si="23"/>
        <v>1</v>
      </c>
      <c r="R83" s="1">
        <f t="shared" si="17"/>
        <v>2.3619631901840477E-3</v>
      </c>
      <c r="S83" s="1">
        <f t="shared" si="18"/>
        <v>-2.546012269938652E-3</v>
      </c>
      <c r="T83" s="1">
        <f t="shared" si="19"/>
        <v>1.7631708865223219E-2</v>
      </c>
      <c r="V83">
        <f t="shared" si="24"/>
        <v>4.9079754601226997E-3</v>
      </c>
    </row>
    <row r="84" spans="2:22" x14ac:dyDescent="0.25">
      <c r="C84" t="s">
        <v>15</v>
      </c>
      <c r="D84">
        <f>MAX(B3:B83)</f>
        <v>16.3</v>
      </c>
      <c r="E84" t="s">
        <v>52</v>
      </c>
      <c r="N84" s="1">
        <f>MAX(N3:N21)</f>
        <v>6.4171779141104293E-2</v>
      </c>
    </row>
    <row r="85" spans="2:22" x14ac:dyDescent="0.25">
      <c r="C85" t="s">
        <v>14</v>
      </c>
      <c r="D85">
        <f>MAX(E3:E85)</f>
        <v>3.3555999999999999</v>
      </c>
      <c r="E85" t="s">
        <v>52</v>
      </c>
      <c r="F85" t="s">
        <v>27</v>
      </c>
      <c r="G85">
        <f>MAX(G3:G21)</f>
        <v>1.4178999999999999</v>
      </c>
      <c r="V85">
        <f>MAX(V3:V83)</f>
        <v>0.20586503067484663</v>
      </c>
    </row>
    <row r="86" spans="2:22" x14ac:dyDescent="0.25">
      <c r="T86">
        <f>MAX(T3:T83)</f>
        <v>1.3564426264193525</v>
      </c>
    </row>
    <row r="87" spans="2:22" x14ac:dyDescent="0.25">
      <c r="K87">
        <v>0.03</v>
      </c>
      <c r="L87">
        <v>6.0299999999999999E-2</v>
      </c>
      <c r="M87">
        <v>-5.8000000000000003E-2</v>
      </c>
      <c r="N87">
        <v>0.1</v>
      </c>
    </row>
    <row r="88" spans="2:22" x14ac:dyDescent="0.25">
      <c r="C88" t="s">
        <v>16</v>
      </c>
      <c r="D88">
        <f>O12</f>
        <v>9.2024539877302164E-5</v>
      </c>
      <c r="E88" t="s">
        <v>19</v>
      </c>
      <c r="K88">
        <v>4.1200000000000001E-2</v>
      </c>
      <c r="L88">
        <v>6.8500000000000005E-2</v>
      </c>
      <c r="M88" s="3">
        <v>-6.7599999999999993E-2</v>
      </c>
      <c r="N88">
        <v>0.15</v>
      </c>
    </row>
    <row r="89" spans="2:22" x14ac:dyDescent="0.25">
      <c r="K89">
        <v>0.1036</v>
      </c>
      <c r="L89">
        <v>0.11409999999999999</v>
      </c>
      <c r="M89">
        <v>-0.1203</v>
      </c>
      <c r="N89">
        <v>0.2515</v>
      </c>
    </row>
    <row r="90" spans="2:22" x14ac:dyDescent="0.25">
      <c r="K90">
        <v>0.14649999999999999</v>
      </c>
      <c r="L90">
        <v>0.14530000000000001</v>
      </c>
      <c r="M90">
        <v>-0.15479999999999999</v>
      </c>
      <c r="N90">
        <v>0.31950000000000001</v>
      </c>
    </row>
    <row r="91" spans="2:22" x14ac:dyDescent="0.25">
      <c r="K91">
        <v>0.2019</v>
      </c>
      <c r="L91">
        <v>0.18279999999999999</v>
      </c>
      <c r="M91">
        <v>-0.19489999999999999</v>
      </c>
      <c r="N91">
        <v>0.40400000000000003</v>
      </c>
    </row>
    <row r="92" spans="2:22" x14ac:dyDescent="0.25">
      <c r="K92">
        <v>0.29220000000000002</v>
      </c>
      <c r="L92">
        <v>0.2356</v>
      </c>
      <c r="M92">
        <v>-0.246</v>
      </c>
      <c r="N92">
        <v>0.53520000000000001</v>
      </c>
    </row>
    <row r="93" spans="2:22" x14ac:dyDescent="0.25">
      <c r="K93">
        <v>0.31580000000000003</v>
      </c>
      <c r="L93">
        <v>0.2487</v>
      </c>
      <c r="M93">
        <v>-0.25729999999999997</v>
      </c>
      <c r="N93">
        <v>0.56779999999999997</v>
      </c>
    </row>
    <row r="94" spans="2:22" x14ac:dyDescent="0.25">
      <c r="K94">
        <v>0.43890000000000001</v>
      </c>
      <c r="L94">
        <v>0.31469999999999998</v>
      </c>
      <c r="M94">
        <v>-0.31130000000000002</v>
      </c>
      <c r="N94">
        <v>0.68020000000000003</v>
      </c>
    </row>
    <row r="95" spans="2:22" x14ac:dyDescent="0.25">
      <c r="K95">
        <v>0.51719999999999999</v>
      </c>
      <c r="L95">
        <v>0.35099999999999998</v>
      </c>
      <c r="M95">
        <v>-0.34370000000000001</v>
      </c>
      <c r="N95">
        <v>0.74950000000000006</v>
      </c>
    </row>
    <row r="96" spans="2:22" x14ac:dyDescent="0.25">
      <c r="K96">
        <v>0.61470000000000002</v>
      </c>
      <c r="L96">
        <v>0.38719999999999999</v>
      </c>
      <c r="M96">
        <v>-0.38419999999999999</v>
      </c>
      <c r="N96">
        <v>0.81540000000000001</v>
      </c>
    </row>
    <row r="97" spans="11:14" x14ac:dyDescent="0.25">
      <c r="K97">
        <v>0.63270000000000004</v>
      </c>
      <c r="L97">
        <v>0.39229999999999998</v>
      </c>
      <c r="M97">
        <v>-0.3911</v>
      </c>
      <c r="N97">
        <v>0.8276</v>
      </c>
    </row>
    <row r="98" spans="11:14" x14ac:dyDescent="0.25">
      <c r="K98">
        <v>0.76949999999999996</v>
      </c>
      <c r="L98">
        <v>0.41820000000000002</v>
      </c>
      <c r="M98">
        <v>-0.43830000000000002</v>
      </c>
      <c r="N98">
        <v>0.9173</v>
      </c>
    </row>
    <row r="99" spans="11:14" x14ac:dyDescent="0.25">
      <c r="K99">
        <v>0.80269999999999997</v>
      </c>
      <c r="L99">
        <v>0.4254</v>
      </c>
      <c r="M99">
        <v>-0.44819999999999999</v>
      </c>
      <c r="N99">
        <v>0.93259999999999998</v>
      </c>
    </row>
    <row r="100" spans="11:14" x14ac:dyDescent="0.25">
      <c r="K100">
        <v>0.89929999999999999</v>
      </c>
      <c r="L100">
        <v>0.45200000000000001</v>
      </c>
      <c r="M100">
        <v>-0.4713</v>
      </c>
      <c r="N100">
        <v>0.97709999999999997</v>
      </c>
    </row>
    <row r="101" spans="11:14" x14ac:dyDescent="0.25">
      <c r="K101">
        <v>0.9849</v>
      </c>
      <c r="L101">
        <v>0.47370000000000001</v>
      </c>
      <c r="M101">
        <v>-0.48599999999999999</v>
      </c>
      <c r="N101">
        <v>1.0165999999999999</v>
      </c>
    </row>
    <row r="102" spans="11:14" x14ac:dyDescent="0.25">
      <c r="K102">
        <v>1.0570999999999999</v>
      </c>
      <c r="L102">
        <v>0.48599999999999999</v>
      </c>
      <c r="M102">
        <v>-0.4965</v>
      </c>
      <c r="N102">
        <v>1.0359</v>
      </c>
    </row>
    <row r="103" spans="11:14" x14ac:dyDescent="0.25">
      <c r="K103">
        <v>1.1900999999999999</v>
      </c>
      <c r="L103">
        <v>0.4975</v>
      </c>
      <c r="M103">
        <v>-0.51039999999999996</v>
      </c>
      <c r="N103">
        <v>1.1195999999999999</v>
      </c>
    </row>
    <row r="104" spans="11:14" x14ac:dyDescent="0.25">
      <c r="K104">
        <v>1.2369000000000001</v>
      </c>
      <c r="L104">
        <v>0.50260000000000005</v>
      </c>
      <c r="M104">
        <v>-0.51160000000000005</v>
      </c>
      <c r="N104">
        <v>1.1923999999999999</v>
      </c>
    </row>
    <row r="105" spans="11:14" x14ac:dyDescent="0.25">
      <c r="K105">
        <v>1.2897000000000001</v>
      </c>
      <c r="L105">
        <v>0.51600000000000001</v>
      </c>
      <c r="M105">
        <v>-0.53</v>
      </c>
      <c r="N105">
        <v>1.4178999999999999</v>
      </c>
    </row>
    <row r="106" spans="11:14" x14ac:dyDescent="0.25">
      <c r="K106">
        <v>1.3326</v>
      </c>
      <c r="L106">
        <v>0.53300000000000003</v>
      </c>
      <c r="M106">
        <v>-0.57299999999999995</v>
      </c>
      <c r="N106">
        <v>1.5209999999999999</v>
      </c>
    </row>
    <row r="107" spans="11:14" x14ac:dyDescent="0.25">
      <c r="K107">
        <v>1.3817999999999999</v>
      </c>
      <c r="L107">
        <v>0.54900000000000004</v>
      </c>
      <c r="M107">
        <v>-0.6482</v>
      </c>
      <c r="N107">
        <v>1.6191</v>
      </c>
    </row>
    <row r="108" spans="11:14" x14ac:dyDescent="0.25">
      <c r="K108">
        <v>1.4245000000000001</v>
      </c>
      <c r="L108">
        <v>0.56279999999999997</v>
      </c>
      <c r="M108">
        <v>-0.7571</v>
      </c>
      <c r="N108">
        <v>1.6618999999999999</v>
      </c>
    </row>
    <row r="109" spans="11:14" x14ac:dyDescent="0.25">
      <c r="K109">
        <v>1.45</v>
      </c>
      <c r="L109">
        <v>0.57250000000000001</v>
      </c>
      <c r="M109">
        <v>-0.78310000000000002</v>
      </c>
      <c r="N109">
        <v>1.6875</v>
      </c>
    </row>
    <row r="110" spans="11:14" x14ac:dyDescent="0.25">
      <c r="K110">
        <v>1.5425</v>
      </c>
      <c r="L110">
        <v>0.60880000000000001</v>
      </c>
      <c r="M110">
        <v>-0.84740000000000004</v>
      </c>
      <c r="N110">
        <v>1.7722</v>
      </c>
    </row>
    <row r="111" spans="11:14" x14ac:dyDescent="0.25">
      <c r="K111">
        <v>1.5787</v>
      </c>
      <c r="L111">
        <v>0.61080000000000001</v>
      </c>
      <c r="M111">
        <v>-0.87050000000000005</v>
      </c>
      <c r="N111">
        <v>1.8023</v>
      </c>
    </row>
    <row r="112" spans="11:14" x14ac:dyDescent="0.25">
      <c r="K112">
        <v>1.738</v>
      </c>
      <c r="L112">
        <v>0.61370000000000002</v>
      </c>
      <c r="M112">
        <v>-0.97150000000000003</v>
      </c>
      <c r="N112">
        <v>1.8646</v>
      </c>
    </row>
    <row r="113" spans="11:14" x14ac:dyDescent="0.25">
      <c r="K113">
        <v>1.8342000000000001</v>
      </c>
      <c r="L113">
        <v>0.62170000000000003</v>
      </c>
      <c r="M113">
        <v>-1.0276000000000001</v>
      </c>
      <c r="N113">
        <v>1.8768</v>
      </c>
    </row>
    <row r="114" spans="11:14" x14ac:dyDescent="0.25">
      <c r="K114">
        <v>2.0558999999999998</v>
      </c>
      <c r="L114">
        <v>0.64670000000000005</v>
      </c>
      <c r="M114">
        <v>-1.1135999999999999</v>
      </c>
      <c r="N114">
        <v>1.9004000000000001</v>
      </c>
    </row>
    <row r="115" spans="11:14" x14ac:dyDescent="0.25">
      <c r="K115">
        <v>2.1067999999999998</v>
      </c>
      <c r="L115">
        <v>0.65290000000000004</v>
      </c>
      <c r="M115">
        <v>-1.1285000000000001</v>
      </c>
      <c r="N115">
        <v>1.9001999999999999</v>
      </c>
    </row>
    <row r="116" spans="11:14" x14ac:dyDescent="0.25">
      <c r="K116">
        <v>2.3782000000000001</v>
      </c>
      <c r="L116">
        <v>0.6825</v>
      </c>
      <c r="M116">
        <v>-1.1994</v>
      </c>
      <c r="N116">
        <v>1.8994</v>
      </c>
    </row>
    <row r="117" spans="11:14" x14ac:dyDescent="0.25">
      <c r="K117">
        <v>2.4073000000000002</v>
      </c>
      <c r="L117">
        <v>0.68540000000000001</v>
      </c>
      <c r="M117">
        <v>-1.2057</v>
      </c>
      <c r="N117">
        <v>1.8993</v>
      </c>
    </row>
    <row r="118" spans="11:14" x14ac:dyDescent="0.25">
      <c r="K118">
        <v>2.6894</v>
      </c>
      <c r="L118">
        <v>0.7137</v>
      </c>
      <c r="M118">
        <v>-1.2522</v>
      </c>
      <c r="N118">
        <v>1.9005000000000001</v>
      </c>
    </row>
    <row r="119" spans="11:14" x14ac:dyDescent="0.25">
      <c r="K119">
        <v>2.9466000000000001</v>
      </c>
      <c r="L119">
        <v>0.73809999999999998</v>
      </c>
      <c r="M119">
        <v>-1.2855000000000001</v>
      </c>
      <c r="N119">
        <v>1.9043000000000001</v>
      </c>
    </row>
    <row r="120" spans="11:14" x14ac:dyDescent="0.25">
      <c r="K120">
        <v>2.9954000000000001</v>
      </c>
      <c r="L120">
        <v>0.74250000000000005</v>
      </c>
      <c r="M120">
        <v>-1.2910999999999999</v>
      </c>
      <c r="N120">
        <v>1.9051</v>
      </c>
    </row>
    <row r="121" spans="11:14" x14ac:dyDescent="0.25">
      <c r="K121">
        <v>3.4085000000000001</v>
      </c>
      <c r="L121">
        <v>0.77529999999999999</v>
      </c>
      <c r="M121">
        <v>-1.3287</v>
      </c>
      <c r="N121">
        <v>1.9113</v>
      </c>
    </row>
    <row r="122" spans="11:14" x14ac:dyDescent="0.25">
      <c r="K122">
        <v>3.4098999999999999</v>
      </c>
      <c r="L122">
        <v>0.77539999999999998</v>
      </c>
      <c r="M122">
        <v>-1.3288</v>
      </c>
      <c r="N122">
        <v>1.9113</v>
      </c>
    </row>
    <row r="123" spans="11:14" x14ac:dyDescent="0.25">
      <c r="K123">
        <v>3.5293999999999999</v>
      </c>
      <c r="L123">
        <v>0.7883</v>
      </c>
      <c r="M123">
        <v>-1.3369</v>
      </c>
      <c r="N123">
        <v>1.9131</v>
      </c>
    </row>
    <row r="124" spans="11:14" x14ac:dyDescent="0.25">
      <c r="K124">
        <v>3.6402000000000001</v>
      </c>
      <c r="L124">
        <v>0.84830000000000005</v>
      </c>
      <c r="M124">
        <v>-1.3429</v>
      </c>
      <c r="N124">
        <v>1.9148000000000001</v>
      </c>
    </row>
    <row r="125" spans="11:14" x14ac:dyDescent="0.25">
      <c r="K125">
        <v>3.7816999999999998</v>
      </c>
      <c r="L125">
        <v>0.93220000000000003</v>
      </c>
      <c r="M125">
        <v>-1.3484</v>
      </c>
      <c r="N125">
        <v>1.9169</v>
      </c>
    </row>
    <row r="126" spans="11:14" x14ac:dyDescent="0.25">
      <c r="K126">
        <v>3.9417</v>
      </c>
      <c r="L126">
        <v>1.0222</v>
      </c>
      <c r="M126">
        <v>-1.3512</v>
      </c>
      <c r="N126">
        <v>1.9193</v>
      </c>
    </row>
    <row r="127" spans="11:14" x14ac:dyDescent="0.25">
      <c r="K127">
        <v>3.9521999999999999</v>
      </c>
      <c r="L127">
        <v>1.0277000000000001</v>
      </c>
      <c r="M127">
        <v>-1.3512</v>
      </c>
      <c r="N127">
        <v>1.9193</v>
      </c>
    </row>
    <row r="128" spans="11:14" x14ac:dyDescent="0.25">
      <c r="K128">
        <v>4.4438000000000004</v>
      </c>
      <c r="L128">
        <v>1.2878000000000001</v>
      </c>
      <c r="M128">
        <v>-1.3429</v>
      </c>
      <c r="N128">
        <v>1.9177999999999999</v>
      </c>
    </row>
    <row r="129" spans="11:14" x14ac:dyDescent="0.25">
      <c r="K129">
        <v>4.6566000000000001</v>
      </c>
      <c r="L129">
        <v>1.409</v>
      </c>
      <c r="M129">
        <v>-1.3392999999999999</v>
      </c>
      <c r="N129">
        <v>1.9171</v>
      </c>
    </row>
    <row r="130" spans="11:14" x14ac:dyDescent="0.25">
      <c r="K130">
        <v>4.8391999999999999</v>
      </c>
      <c r="L130">
        <v>1.5144</v>
      </c>
      <c r="M130">
        <v>-1.3376999999999999</v>
      </c>
      <c r="N130">
        <v>1.9166000000000001</v>
      </c>
    </row>
    <row r="131" spans="11:14" x14ac:dyDescent="0.25">
      <c r="K131">
        <v>5.1883999999999997</v>
      </c>
      <c r="L131">
        <v>1.696</v>
      </c>
      <c r="M131">
        <v>-1.3362000000000001</v>
      </c>
      <c r="N131">
        <v>1.9155</v>
      </c>
    </row>
    <row r="132" spans="11:14" x14ac:dyDescent="0.25">
      <c r="K132">
        <v>5.4522000000000004</v>
      </c>
      <c r="L132">
        <v>1.8395999999999999</v>
      </c>
      <c r="M132">
        <v>-1.3347</v>
      </c>
      <c r="N132">
        <v>1.9147000000000001</v>
      </c>
    </row>
    <row r="133" spans="11:14" x14ac:dyDescent="0.25">
      <c r="K133">
        <v>5.6131000000000002</v>
      </c>
      <c r="L133">
        <v>1.9504999999999999</v>
      </c>
      <c r="M133">
        <v>-1.3327</v>
      </c>
      <c r="N133">
        <v>1.9123000000000001</v>
      </c>
    </row>
    <row r="134" spans="11:14" x14ac:dyDescent="0.25">
      <c r="K134">
        <v>5.6303000000000001</v>
      </c>
      <c r="L134">
        <v>1.9601999999999999</v>
      </c>
      <c r="M134">
        <v>-1.3324</v>
      </c>
      <c r="N134">
        <v>1.9117999999999999</v>
      </c>
    </row>
    <row r="135" spans="11:14" x14ac:dyDescent="0.25">
      <c r="K135">
        <v>5.7549000000000001</v>
      </c>
      <c r="L135">
        <v>1.9911000000000001</v>
      </c>
      <c r="M135">
        <v>-1.3297000000000001</v>
      </c>
      <c r="N135">
        <v>1.9085000000000001</v>
      </c>
    </row>
    <row r="136" spans="11:14" x14ac:dyDescent="0.25">
      <c r="K136">
        <v>5.8796999999999997</v>
      </c>
      <c r="L136">
        <v>2.0146999999999999</v>
      </c>
      <c r="M136">
        <v>-1.3260000000000001</v>
      </c>
      <c r="N136">
        <v>1.9053</v>
      </c>
    </row>
    <row r="137" spans="11:14" x14ac:dyDescent="0.25">
      <c r="K137">
        <v>6.0514999999999999</v>
      </c>
      <c r="L137">
        <v>2.0312999999999999</v>
      </c>
      <c r="M137">
        <v>-1.3204</v>
      </c>
      <c r="N137">
        <v>1.9008</v>
      </c>
    </row>
    <row r="138" spans="11:14" x14ac:dyDescent="0.25">
      <c r="K138">
        <v>6.2782</v>
      </c>
      <c r="L138">
        <v>2.0409999999999999</v>
      </c>
      <c r="M138">
        <v>-1.3146</v>
      </c>
      <c r="N138">
        <v>1.8979999999999999</v>
      </c>
    </row>
    <row r="139" spans="11:14" x14ac:dyDescent="0.25">
      <c r="K139">
        <v>6.3700999999999999</v>
      </c>
      <c r="L139">
        <v>2.0423</v>
      </c>
      <c r="M139">
        <v>-1.3130999999999999</v>
      </c>
      <c r="N139">
        <v>1.8996999999999999</v>
      </c>
    </row>
    <row r="140" spans="11:14" x14ac:dyDescent="0.25">
      <c r="K140">
        <v>6.4424000000000001</v>
      </c>
      <c r="L140">
        <v>2.0427</v>
      </c>
      <c r="M140">
        <v>-1.3123</v>
      </c>
      <c r="N140">
        <v>1.901</v>
      </c>
    </row>
    <row r="141" spans="11:14" x14ac:dyDescent="0.25">
      <c r="K141">
        <v>6.7946</v>
      </c>
      <c r="L141">
        <v>2.0242</v>
      </c>
      <c r="M141">
        <v>-1.3108</v>
      </c>
      <c r="N141">
        <v>1.9074</v>
      </c>
    </row>
    <row r="142" spans="11:14" x14ac:dyDescent="0.25">
      <c r="K142">
        <v>7.3749000000000002</v>
      </c>
      <c r="L142">
        <v>1.9263999999999999</v>
      </c>
      <c r="M142">
        <v>-1.3071999999999999</v>
      </c>
      <c r="N142">
        <v>1.9188000000000001</v>
      </c>
    </row>
    <row r="143" spans="11:14" x14ac:dyDescent="0.25">
      <c r="K143">
        <v>7.3769</v>
      </c>
      <c r="L143">
        <v>1.9259999999999999</v>
      </c>
      <c r="M143">
        <v>-1.3071999999999999</v>
      </c>
      <c r="N143">
        <v>1.9188000000000001</v>
      </c>
    </row>
    <row r="144" spans="11:14" x14ac:dyDescent="0.25">
      <c r="K144">
        <v>7.8140000000000001</v>
      </c>
      <c r="L144">
        <v>1.8492999999999999</v>
      </c>
      <c r="M144">
        <v>-1.2912999999999999</v>
      </c>
      <c r="N144">
        <v>1.9233</v>
      </c>
    </row>
    <row r="145" spans="11:14" x14ac:dyDescent="0.25">
      <c r="K145">
        <v>7.9630999999999998</v>
      </c>
      <c r="L145">
        <v>1.8250999999999999</v>
      </c>
      <c r="M145">
        <v>-1.2863</v>
      </c>
      <c r="N145">
        <v>1.9229000000000001</v>
      </c>
    </row>
    <row r="146" spans="11:14" x14ac:dyDescent="0.25">
      <c r="K146">
        <v>8.2995000000000001</v>
      </c>
      <c r="L146">
        <v>1.7695000000000001</v>
      </c>
      <c r="M146">
        <v>-1.2902</v>
      </c>
      <c r="N146">
        <v>1.8509</v>
      </c>
    </row>
    <row r="147" spans="11:14" x14ac:dyDescent="0.25">
      <c r="K147">
        <v>8.3628999999999998</v>
      </c>
      <c r="L147">
        <v>1.7585999999999999</v>
      </c>
      <c r="M147">
        <v>-1.2830999999999999</v>
      </c>
      <c r="N147">
        <v>1.8396999999999999</v>
      </c>
    </row>
    <row r="148" spans="11:14" x14ac:dyDescent="0.25">
      <c r="K148">
        <v>8.5724999999999998</v>
      </c>
      <c r="L148">
        <v>1.7211000000000001</v>
      </c>
      <c r="M148">
        <v>-1.2428999999999999</v>
      </c>
      <c r="N148">
        <v>1.7997000000000001</v>
      </c>
    </row>
    <row r="149" spans="11:14" x14ac:dyDescent="0.25">
      <c r="K149">
        <v>8.8884000000000007</v>
      </c>
      <c r="L149">
        <v>1.6601999999999999</v>
      </c>
      <c r="M149">
        <v>-1.2023999999999999</v>
      </c>
      <c r="N149">
        <v>1.7226999999999999</v>
      </c>
    </row>
    <row r="150" spans="11:14" x14ac:dyDescent="0.25">
      <c r="K150">
        <v>9.1489999999999991</v>
      </c>
      <c r="L150">
        <v>1.6080000000000001</v>
      </c>
      <c r="M150">
        <v>-1.1724000000000001</v>
      </c>
      <c r="N150">
        <v>1.6592</v>
      </c>
    </row>
    <row r="151" spans="11:14" x14ac:dyDescent="0.25">
      <c r="K151">
        <v>9.4845000000000006</v>
      </c>
      <c r="L151">
        <v>1.5478000000000001</v>
      </c>
      <c r="M151">
        <v>-1.1318999999999999</v>
      </c>
      <c r="N151">
        <v>1.5774999999999999</v>
      </c>
    </row>
    <row r="152" spans="11:14" x14ac:dyDescent="0.25">
      <c r="K152">
        <v>10.016500000000001</v>
      </c>
      <c r="L152">
        <v>1.4571000000000001</v>
      </c>
      <c r="M152">
        <v>-1.0691999999999999</v>
      </c>
      <c r="N152">
        <v>1.4520999999999999</v>
      </c>
    </row>
    <row r="153" spans="11:14" x14ac:dyDescent="0.25">
      <c r="K153">
        <v>11.094900000000001</v>
      </c>
      <c r="L153">
        <v>1.272</v>
      </c>
      <c r="M153">
        <v>-0.95199999999999996</v>
      </c>
      <c r="N153">
        <v>1.1998</v>
      </c>
    </row>
    <row r="154" spans="11:14" x14ac:dyDescent="0.25">
      <c r="K154">
        <v>11.185</v>
      </c>
      <c r="L154">
        <v>1.2561</v>
      </c>
      <c r="M154">
        <v>-0.94159999999999999</v>
      </c>
      <c r="N154">
        <v>1.1776</v>
      </c>
    </row>
    <row r="155" spans="11:14" x14ac:dyDescent="0.25">
      <c r="K155">
        <v>12.111000000000001</v>
      </c>
      <c r="L155">
        <v>1.0880000000000001</v>
      </c>
      <c r="M155">
        <v>-0.82379999999999998</v>
      </c>
      <c r="N155">
        <v>0.95</v>
      </c>
    </row>
    <row r="156" spans="11:14" x14ac:dyDescent="0.25">
      <c r="K156">
        <v>12.9536</v>
      </c>
      <c r="L156">
        <v>0.9274</v>
      </c>
      <c r="M156">
        <v>-0.71589999999999998</v>
      </c>
      <c r="N156">
        <v>0.75080000000000002</v>
      </c>
    </row>
    <row r="157" spans="11:14" x14ac:dyDescent="0.25">
      <c r="K157">
        <v>13.1271</v>
      </c>
      <c r="L157">
        <v>0.89329999999999998</v>
      </c>
      <c r="M157">
        <v>-0.69550000000000001</v>
      </c>
      <c r="N157">
        <v>0.71440000000000003</v>
      </c>
    </row>
    <row r="158" spans="11:14" x14ac:dyDescent="0.25">
      <c r="K158">
        <v>13.870799999999999</v>
      </c>
      <c r="L158">
        <v>0.74860000000000004</v>
      </c>
      <c r="M158">
        <v>-0.61709999999999998</v>
      </c>
      <c r="N158">
        <v>0.56140000000000001</v>
      </c>
    </row>
    <row r="159" spans="11:14" x14ac:dyDescent="0.25">
      <c r="K159">
        <v>14.0617</v>
      </c>
      <c r="L159">
        <v>0.71519999999999995</v>
      </c>
      <c r="M159">
        <v>-0.59470000000000001</v>
      </c>
      <c r="N159">
        <v>0.52229999999999999</v>
      </c>
    </row>
    <row r="160" spans="11:14" x14ac:dyDescent="0.25">
      <c r="K160">
        <v>14.7506</v>
      </c>
      <c r="L160">
        <v>0.61299999999999999</v>
      </c>
      <c r="M160">
        <v>-0.502</v>
      </c>
      <c r="N160">
        <v>0.3821</v>
      </c>
    </row>
    <row r="161" spans="11:14" x14ac:dyDescent="0.25">
      <c r="K161">
        <v>14.8706</v>
      </c>
      <c r="L161">
        <v>0.59409999999999996</v>
      </c>
      <c r="M161">
        <v>-0.48370000000000002</v>
      </c>
      <c r="N161">
        <v>0.34760000000000002</v>
      </c>
    </row>
    <row r="162" spans="11:14" x14ac:dyDescent="0.25">
      <c r="K162">
        <v>15.3687</v>
      </c>
      <c r="L162">
        <v>0.49330000000000002</v>
      </c>
      <c r="M162">
        <v>-0.40860000000000002</v>
      </c>
      <c r="N162">
        <v>0.20399999999999999</v>
      </c>
    </row>
    <row r="163" spans="11:14" x14ac:dyDescent="0.25">
      <c r="K163">
        <v>15.431900000000001</v>
      </c>
      <c r="L163">
        <v>0.48199999999999998</v>
      </c>
      <c r="M163">
        <v>-0.40079999999999999</v>
      </c>
      <c r="N163">
        <v>0.1857</v>
      </c>
    </row>
    <row r="164" spans="11:14" x14ac:dyDescent="0.25">
      <c r="K164">
        <v>15.8665</v>
      </c>
      <c r="L164">
        <v>0.41610000000000003</v>
      </c>
      <c r="M164">
        <v>-0.35920000000000002</v>
      </c>
      <c r="N164">
        <v>9.9900000000000003E-2</v>
      </c>
    </row>
    <row r="165" spans="11:14" x14ac:dyDescent="0.25">
      <c r="K165">
        <v>16.152899999999999</v>
      </c>
      <c r="L165">
        <v>0.36020000000000002</v>
      </c>
      <c r="M165">
        <v>-0.33739999999999998</v>
      </c>
      <c r="N165">
        <v>7.0000000000000007E-2</v>
      </c>
    </row>
    <row r="166" spans="11:14" x14ac:dyDescent="0.25">
      <c r="K166">
        <v>16.200600000000001</v>
      </c>
      <c r="L166">
        <v>0.34920000000000001</v>
      </c>
      <c r="M166">
        <v>-0.33389999999999997</v>
      </c>
      <c r="N166">
        <v>0.04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B97C8-C9B0-4C44-88F8-964EA3464BBC}">
  <dimension ref="B2:AE37"/>
  <sheetViews>
    <sheetView workbookViewId="0">
      <selection activeCell="Q3" sqref="Q3:T16"/>
    </sheetView>
  </sheetViews>
  <sheetFormatPr defaultRowHeight="15" x14ac:dyDescent="0.25"/>
  <cols>
    <col min="6" max="6" width="14.28515625" bestFit="1" customWidth="1"/>
    <col min="11" max="12" width="11.140625" bestFit="1" customWidth="1"/>
    <col min="14" max="14" width="12" bestFit="1" customWidth="1"/>
    <col min="18" max="18" width="10.7109375" customWidth="1"/>
    <col min="19" max="19" width="11.42578125" customWidth="1"/>
    <col min="25" max="25" width="10.28515625" bestFit="1" customWidth="1"/>
  </cols>
  <sheetData>
    <row r="2" spans="2:31" x14ac:dyDescent="0.25">
      <c r="B2" t="s">
        <v>53</v>
      </c>
      <c r="C2" t="s">
        <v>54</v>
      </c>
      <c r="D2" t="s">
        <v>55</v>
      </c>
      <c r="E2" t="s">
        <v>56</v>
      </c>
      <c r="G2" t="s">
        <v>57</v>
      </c>
      <c r="J2" t="s">
        <v>5</v>
      </c>
      <c r="K2" t="s">
        <v>6</v>
      </c>
      <c r="L2" t="s">
        <v>7</v>
      </c>
      <c r="N2" t="s">
        <v>8</v>
      </c>
      <c r="O2" t="s">
        <v>12</v>
      </c>
      <c r="Q2" s="1" t="s">
        <v>9</v>
      </c>
      <c r="R2" s="1" t="s">
        <v>10</v>
      </c>
      <c r="S2" s="1" t="s">
        <v>11</v>
      </c>
      <c r="T2" s="1" t="s">
        <v>13</v>
      </c>
    </row>
    <row r="3" spans="2:31" x14ac:dyDescent="0.25">
      <c r="B3">
        <v>1.65E-3</v>
      </c>
      <c r="C3">
        <v>7.0000000000000001E-3</v>
      </c>
      <c r="D3">
        <f>-C3</f>
        <v>-7.0000000000000001E-3</v>
      </c>
      <c r="E3">
        <f>C3-D3</f>
        <v>1.4E-2</v>
      </c>
      <c r="G3">
        <v>0.08</v>
      </c>
      <c r="J3">
        <f t="shared" ref="J3:J16" si="0">B3/$D$20</f>
        <v>6.2192101979970376E-4</v>
      </c>
      <c r="K3">
        <f t="shared" ref="K3:K16" si="1">C3/$D$20</f>
        <v>2.6384528112714705E-3</v>
      </c>
      <c r="L3">
        <f t="shared" ref="L3:L16" si="2">D3/$D$20</f>
        <v>-2.6384528112714705E-3</v>
      </c>
      <c r="N3">
        <f>K3-L3</f>
        <v>5.2769056225429409E-3</v>
      </c>
      <c r="O3">
        <f>(K3+L3)/2</f>
        <v>0</v>
      </c>
      <c r="Q3" s="1">
        <f>J3</f>
        <v>6.2192101979970376E-4</v>
      </c>
      <c r="R3" s="1">
        <f t="shared" ref="R3:R16" si="3">K3-$D$24</f>
        <v>2.6384528112714705E-3</v>
      </c>
      <c r="S3" s="1">
        <f t="shared" ref="S3:S16" si="4">L3-$D$24</f>
        <v>-2.6384528112714705E-3</v>
      </c>
      <c r="T3" s="1">
        <f t="shared" ref="T3:T16" si="5">G3/$G$21</f>
        <v>0.23717758671805517</v>
      </c>
    </row>
    <row r="4" spans="2:31" x14ac:dyDescent="0.25">
      <c r="B4">
        <v>2.964E-2</v>
      </c>
      <c r="C4">
        <v>0.32340000000000002</v>
      </c>
      <c r="D4">
        <f t="shared" ref="D4:D16" si="6">-C4</f>
        <v>-0.32340000000000002</v>
      </c>
      <c r="E4">
        <f t="shared" ref="E4:E16" si="7">C4-D4</f>
        <v>0.64680000000000004</v>
      </c>
      <c r="G4">
        <v>0.14549999999999999</v>
      </c>
      <c r="J4">
        <f t="shared" si="0"/>
        <v>1.1171963046583768E-2</v>
      </c>
      <c r="K4">
        <f t="shared" si="1"/>
        <v>0.12189651988074193</v>
      </c>
      <c r="L4">
        <f t="shared" si="2"/>
        <v>-0.12189651988074193</v>
      </c>
      <c r="N4">
        <f t="shared" ref="N4:N16" si="8">K4-L4</f>
        <v>0.24379303976148387</v>
      </c>
      <c r="O4">
        <f t="shared" ref="O4:O16" si="9">(K4+L4)/2</f>
        <v>0</v>
      </c>
      <c r="Q4" s="1">
        <f t="shared" ref="Q4:Q16" si="10">J4</f>
        <v>1.1171963046583768E-2</v>
      </c>
      <c r="R4" s="1">
        <f t="shared" si="3"/>
        <v>0.12189651988074193</v>
      </c>
      <c r="S4" s="1">
        <f t="shared" si="4"/>
        <v>-0.12189651988074193</v>
      </c>
      <c r="T4" s="1">
        <f t="shared" si="5"/>
        <v>0.4313667358434628</v>
      </c>
    </row>
    <row r="5" spans="2:31" x14ac:dyDescent="0.25">
      <c r="B5">
        <v>0.11051999999999999</v>
      </c>
      <c r="C5">
        <v>0.66149999999999998</v>
      </c>
      <c r="D5">
        <f t="shared" si="6"/>
        <v>-0.66149999999999998</v>
      </c>
      <c r="E5">
        <f t="shared" si="7"/>
        <v>1.323</v>
      </c>
      <c r="G5">
        <v>0.1764</v>
      </c>
      <c r="J5">
        <f t="shared" si="0"/>
        <v>4.1657400671674699E-2</v>
      </c>
      <c r="K5">
        <f t="shared" si="1"/>
        <v>0.24933379066515393</v>
      </c>
      <c r="L5">
        <f t="shared" si="2"/>
        <v>-0.24933379066515393</v>
      </c>
      <c r="N5">
        <f t="shared" si="8"/>
        <v>0.49866758133030786</v>
      </c>
      <c r="O5">
        <f t="shared" si="9"/>
        <v>0</v>
      </c>
      <c r="Q5" s="1">
        <f t="shared" si="10"/>
        <v>4.1657400671674699E-2</v>
      </c>
      <c r="R5" s="1">
        <f t="shared" si="3"/>
        <v>0.24933379066515393</v>
      </c>
      <c r="S5" s="1">
        <f t="shared" si="4"/>
        <v>-0.24933379066515393</v>
      </c>
      <c r="T5" s="1">
        <f t="shared" si="5"/>
        <v>0.5229765787133116</v>
      </c>
      <c r="Y5" s="2"/>
      <c r="Z5" s="2" t="s">
        <v>4</v>
      </c>
      <c r="AA5" s="2" t="s">
        <v>0</v>
      </c>
      <c r="AB5" s="2" t="s">
        <v>1</v>
      </c>
      <c r="AC5" s="2" t="s">
        <v>17</v>
      </c>
      <c r="AD5" s="2" t="s">
        <v>18</v>
      </c>
    </row>
    <row r="6" spans="2:31" x14ac:dyDescent="0.25">
      <c r="B6">
        <v>0.20169000000000001</v>
      </c>
      <c r="C6">
        <v>0.94059999999999999</v>
      </c>
      <c r="D6">
        <f t="shared" si="6"/>
        <v>-0.94059999999999999</v>
      </c>
      <c r="E6">
        <f t="shared" si="7"/>
        <v>1.8812</v>
      </c>
      <c r="G6">
        <v>0.20760000000000001</v>
      </c>
      <c r="J6">
        <f t="shared" si="0"/>
        <v>7.6021363929334701E-2</v>
      </c>
      <c r="K6">
        <f t="shared" si="1"/>
        <v>0.35453267346884931</v>
      </c>
      <c r="L6">
        <f t="shared" si="2"/>
        <v>-0.35453267346884931</v>
      </c>
      <c r="N6">
        <f t="shared" si="8"/>
        <v>0.70906534693769863</v>
      </c>
      <c r="O6">
        <f t="shared" si="9"/>
        <v>0</v>
      </c>
      <c r="Q6" s="1">
        <f>J6</f>
        <v>7.6021363929334701E-2</v>
      </c>
      <c r="R6" s="1">
        <f t="shared" si="3"/>
        <v>0.35453267346884931</v>
      </c>
      <c r="S6" s="1">
        <f t="shared" si="4"/>
        <v>-0.35453267346884931</v>
      </c>
      <c r="T6" s="1">
        <f t="shared" si="5"/>
        <v>0.61547583753335311</v>
      </c>
      <c r="Y6" s="2" t="s">
        <v>2</v>
      </c>
      <c r="Z6" s="2">
        <v>1</v>
      </c>
      <c r="AA6" s="2">
        <f t="shared" ref="AA6:AB9" si="11">AC6/$D$20</f>
        <v>0</v>
      </c>
      <c r="AB6" s="2">
        <f t="shared" si="11"/>
        <v>1.3192264056357352</v>
      </c>
      <c r="AC6" s="2">
        <v>0</v>
      </c>
      <c r="AD6" s="2">
        <v>3.5</v>
      </c>
      <c r="AE6">
        <f>AD6-AC6</f>
        <v>3.5</v>
      </c>
    </row>
    <row r="7" spans="2:31" x14ac:dyDescent="0.25">
      <c r="B7">
        <v>0.35249000000000003</v>
      </c>
      <c r="C7">
        <v>1.0647</v>
      </c>
      <c r="D7">
        <f t="shared" si="6"/>
        <v>-1.0647</v>
      </c>
      <c r="E7">
        <f t="shared" si="7"/>
        <v>2.1294</v>
      </c>
      <c r="G7">
        <v>0.25600000000000001</v>
      </c>
      <c r="J7">
        <f t="shared" si="0"/>
        <v>0.1328611759207258</v>
      </c>
      <c r="K7">
        <f t="shared" si="1"/>
        <v>0.40130867259439063</v>
      </c>
      <c r="L7">
        <f t="shared" si="2"/>
        <v>-0.40130867259439063</v>
      </c>
      <c r="N7">
        <f t="shared" si="8"/>
        <v>0.80261734518878125</v>
      </c>
      <c r="O7">
        <f t="shared" si="9"/>
        <v>0</v>
      </c>
      <c r="Q7" s="1">
        <f t="shared" si="10"/>
        <v>0.1328611759207258</v>
      </c>
      <c r="R7" s="1">
        <f t="shared" si="3"/>
        <v>0.40130867259439063</v>
      </c>
      <c r="S7" s="1">
        <f t="shared" si="4"/>
        <v>-0.40130867259439063</v>
      </c>
      <c r="T7" s="1">
        <f t="shared" si="5"/>
        <v>0.75896827749777651</v>
      </c>
      <c r="Y7" s="2" t="s">
        <v>25</v>
      </c>
      <c r="Z7" s="2">
        <v>2</v>
      </c>
      <c r="AA7" s="2">
        <f t="shared" si="11"/>
        <v>1.3192264056357352</v>
      </c>
      <c r="AB7" s="2">
        <f t="shared" si="11"/>
        <v>5.2769056225429409</v>
      </c>
      <c r="AC7" s="2">
        <v>3.5</v>
      </c>
      <c r="AD7" s="2">
        <v>14</v>
      </c>
      <c r="AE7">
        <f t="shared" ref="AE7:AE9" si="12">AD7-AC7</f>
        <v>10.5</v>
      </c>
    </row>
    <row r="8" spans="2:31" x14ac:dyDescent="0.25">
      <c r="B8">
        <v>0.51568000000000003</v>
      </c>
      <c r="C8">
        <v>1.1593</v>
      </c>
      <c r="D8">
        <f t="shared" si="6"/>
        <v>-1.1593</v>
      </c>
      <c r="E8">
        <f t="shared" si="7"/>
        <v>2.3186</v>
      </c>
      <c r="G8">
        <v>0.31109999999999999</v>
      </c>
      <c r="J8">
        <f t="shared" si="0"/>
        <v>0.19437104938806743</v>
      </c>
      <c r="K8">
        <f t="shared" si="1"/>
        <v>0.43696547772957367</v>
      </c>
      <c r="L8">
        <f t="shared" si="2"/>
        <v>-0.43696547772957367</v>
      </c>
      <c r="N8">
        <f t="shared" si="8"/>
        <v>0.87393095545914734</v>
      </c>
      <c r="O8">
        <f t="shared" si="9"/>
        <v>0</v>
      </c>
      <c r="Q8" s="1">
        <f t="shared" si="10"/>
        <v>0.19437104938806743</v>
      </c>
      <c r="R8" s="1">
        <f t="shared" si="3"/>
        <v>0.43696547772957367</v>
      </c>
      <c r="S8" s="1">
        <f t="shared" si="4"/>
        <v>-0.43696547772957367</v>
      </c>
      <c r="T8" s="1">
        <f t="shared" si="5"/>
        <v>0.9223243403498369</v>
      </c>
      <c r="Y8" s="2" t="s">
        <v>26</v>
      </c>
      <c r="Z8" s="2">
        <v>4</v>
      </c>
      <c r="AA8" s="2">
        <f t="shared" si="11"/>
        <v>5.2769056225429409</v>
      </c>
      <c r="AB8" s="2">
        <f t="shared" si="11"/>
        <v>10.825194962816662</v>
      </c>
      <c r="AC8" s="2">
        <v>14</v>
      </c>
      <c r="AD8" s="2">
        <v>28.72</v>
      </c>
      <c r="AE8">
        <f t="shared" si="12"/>
        <v>14.719999999999999</v>
      </c>
    </row>
    <row r="9" spans="2:31" x14ac:dyDescent="0.25">
      <c r="B9">
        <v>0.75187000000000004</v>
      </c>
      <c r="C9">
        <v>1.2018</v>
      </c>
      <c r="D9">
        <f t="shared" si="6"/>
        <v>-1.2018</v>
      </c>
      <c r="E9">
        <f t="shared" si="7"/>
        <v>2.4036</v>
      </c>
      <c r="G9">
        <v>0.32</v>
      </c>
      <c r="J9">
        <f t="shared" si="0"/>
        <v>0.28339621645866864</v>
      </c>
      <c r="K9">
        <f t="shared" si="1"/>
        <v>0.45298465551229328</v>
      </c>
      <c r="L9">
        <f t="shared" si="2"/>
        <v>-0.45298465551229328</v>
      </c>
      <c r="N9">
        <f t="shared" si="8"/>
        <v>0.90596931102458655</v>
      </c>
      <c r="O9">
        <f t="shared" si="9"/>
        <v>0</v>
      </c>
      <c r="Q9" s="1">
        <f t="shared" si="10"/>
        <v>0.28339621645866864</v>
      </c>
      <c r="R9" s="1">
        <f t="shared" si="3"/>
        <v>0.45298465551229328</v>
      </c>
      <c r="S9" s="1">
        <f t="shared" si="4"/>
        <v>-0.45298465551229328</v>
      </c>
      <c r="T9" s="1">
        <f t="shared" si="5"/>
        <v>0.94871034687222067</v>
      </c>
      <c r="Y9" s="2" t="s">
        <v>3</v>
      </c>
      <c r="Z9" s="2">
        <v>5</v>
      </c>
      <c r="AA9" s="2">
        <f t="shared" si="11"/>
        <v>10.825194962816662</v>
      </c>
      <c r="AB9" s="2">
        <f t="shared" si="11"/>
        <v>12.551496945048566</v>
      </c>
      <c r="AC9" s="2">
        <v>28.72</v>
      </c>
      <c r="AD9" s="2">
        <v>33.299999999999997</v>
      </c>
      <c r="AE9">
        <f t="shared" si="12"/>
        <v>4.5799999999999983</v>
      </c>
    </row>
    <row r="10" spans="2:31" x14ac:dyDescent="0.25">
      <c r="B10">
        <v>1.24525</v>
      </c>
      <c r="C10">
        <v>1.1454</v>
      </c>
      <c r="D10">
        <f t="shared" si="6"/>
        <v>-1.1454</v>
      </c>
      <c r="E10">
        <f t="shared" si="7"/>
        <v>2.2907999999999999</v>
      </c>
      <c r="G10">
        <v>0.32669999999999999</v>
      </c>
      <c r="J10">
        <f t="shared" si="0"/>
        <v>0.46936190903368546</v>
      </c>
      <c r="K10">
        <f t="shared" si="1"/>
        <v>0.43172626429004884</v>
      </c>
      <c r="L10">
        <f t="shared" si="2"/>
        <v>-0.43172626429004884</v>
      </c>
      <c r="N10">
        <f t="shared" si="8"/>
        <v>0.86345252858009769</v>
      </c>
      <c r="O10">
        <f t="shared" si="9"/>
        <v>0</v>
      </c>
      <c r="Q10" s="1">
        <f t="shared" si="10"/>
        <v>0.46936190903368546</v>
      </c>
      <c r="R10" s="1">
        <f t="shared" si="3"/>
        <v>0.43172626429004884</v>
      </c>
      <c r="S10" s="1">
        <f t="shared" si="4"/>
        <v>-0.43172626429004884</v>
      </c>
      <c r="T10" s="1">
        <f t="shared" si="5"/>
        <v>0.96857396975985766</v>
      </c>
      <c r="AE10">
        <f>SUM(AE6:AE9)</f>
        <v>33.299999999999997</v>
      </c>
    </row>
    <row r="11" spans="2:31" x14ac:dyDescent="0.25">
      <c r="B11">
        <v>1.70703</v>
      </c>
      <c r="C11">
        <v>0.97860000000000003</v>
      </c>
      <c r="D11">
        <f t="shared" si="6"/>
        <v>-0.97860000000000003</v>
      </c>
      <c r="E11">
        <f t="shared" si="7"/>
        <v>1.9572000000000001</v>
      </c>
      <c r="G11">
        <v>0.33289999999999997</v>
      </c>
      <c r="J11">
        <f t="shared" si="0"/>
        <v>0.64341687177496265</v>
      </c>
      <c r="K11">
        <f t="shared" si="1"/>
        <v>0.36885570301575155</v>
      </c>
      <c r="L11">
        <f t="shared" si="2"/>
        <v>-0.36885570301575155</v>
      </c>
      <c r="N11">
        <f t="shared" si="8"/>
        <v>0.73771140603150309</v>
      </c>
      <c r="O11">
        <f t="shared" si="9"/>
        <v>0</v>
      </c>
      <c r="Q11" s="1">
        <f t="shared" si="10"/>
        <v>0.64341687177496265</v>
      </c>
      <c r="R11" s="1">
        <f t="shared" si="3"/>
        <v>0.36885570301575155</v>
      </c>
      <c r="S11" s="1">
        <f t="shared" si="4"/>
        <v>-0.36885570301575155</v>
      </c>
      <c r="T11" s="1">
        <f t="shared" si="5"/>
        <v>0.98695523273050689</v>
      </c>
    </row>
    <row r="12" spans="2:31" x14ac:dyDescent="0.25">
      <c r="B12">
        <v>2.2163200000000001</v>
      </c>
      <c r="C12">
        <v>0.67120000000000002</v>
      </c>
      <c r="D12">
        <f t="shared" si="6"/>
        <v>-0.67120000000000002</v>
      </c>
      <c r="E12">
        <f t="shared" si="7"/>
        <v>1.3424</v>
      </c>
      <c r="G12">
        <v>0.3367</v>
      </c>
      <c r="J12">
        <f t="shared" si="0"/>
        <v>0.83537939066816935</v>
      </c>
      <c r="K12">
        <f t="shared" si="1"/>
        <v>0.25298993241791584</v>
      </c>
      <c r="L12">
        <f t="shared" si="2"/>
        <v>-0.25298993241791584</v>
      </c>
      <c r="N12">
        <f t="shared" si="8"/>
        <v>0.50597986483583168</v>
      </c>
      <c r="O12">
        <f t="shared" si="9"/>
        <v>0</v>
      </c>
      <c r="Q12" s="1">
        <f t="shared" si="10"/>
        <v>0.83537939066816935</v>
      </c>
      <c r="R12" s="1">
        <f t="shared" si="3"/>
        <v>0.25298993241791584</v>
      </c>
      <c r="S12" s="1">
        <f t="shared" si="4"/>
        <v>-0.25298993241791584</v>
      </c>
      <c r="T12" s="1">
        <f t="shared" si="5"/>
        <v>0.99822116809961459</v>
      </c>
    </row>
    <row r="13" spans="2:31" x14ac:dyDescent="0.25">
      <c r="B13">
        <v>2.4675099999999999</v>
      </c>
      <c r="C13">
        <v>0.48249999999999998</v>
      </c>
      <c r="D13">
        <f t="shared" si="6"/>
        <v>-0.48249999999999998</v>
      </c>
      <c r="E13">
        <f t="shared" si="7"/>
        <v>0.96499999999999997</v>
      </c>
      <c r="G13">
        <v>0.33729999999999999</v>
      </c>
      <c r="J13">
        <f t="shared" si="0"/>
        <v>0.93005838519149509</v>
      </c>
      <c r="K13">
        <f t="shared" si="1"/>
        <v>0.18186478306264062</v>
      </c>
      <c r="L13">
        <f t="shared" si="2"/>
        <v>-0.18186478306264062</v>
      </c>
      <c r="N13">
        <f t="shared" si="8"/>
        <v>0.36372956612528123</v>
      </c>
      <c r="O13">
        <f t="shared" si="9"/>
        <v>0</v>
      </c>
      <c r="Q13" s="1">
        <f t="shared" si="10"/>
        <v>0.93005838519149509</v>
      </c>
      <c r="R13" s="1">
        <f t="shared" si="3"/>
        <v>0.18186478306264062</v>
      </c>
      <c r="S13" s="1">
        <f t="shared" si="4"/>
        <v>-0.18186478306264062</v>
      </c>
      <c r="T13" s="1">
        <f t="shared" si="5"/>
        <v>1</v>
      </c>
    </row>
    <row r="14" spans="2:31" x14ac:dyDescent="0.25">
      <c r="B14">
        <v>2.5688200000000001</v>
      </c>
      <c r="C14">
        <v>0.32979999999999998</v>
      </c>
      <c r="D14">
        <f t="shared" si="6"/>
        <v>-0.32979999999999998</v>
      </c>
      <c r="E14">
        <f t="shared" si="7"/>
        <v>0.65959999999999996</v>
      </c>
      <c r="G14">
        <v>0.29160000000000003</v>
      </c>
      <c r="J14">
        <f t="shared" si="0"/>
        <v>0.96824433580719693</v>
      </c>
      <c r="K14">
        <f t="shared" si="1"/>
        <v>0.12430881959390441</v>
      </c>
      <c r="L14">
        <f t="shared" si="2"/>
        <v>-0.12430881959390441</v>
      </c>
      <c r="N14">
        <f t="shared" si="8"/>
        <v>0.24861763918780883</v>
      </c>
      <c r="O14">
        <f t="shared" si="9"/>
        <v>0</v>
      </c>
      <c r="Q14" s="1">
        <f t="shared" si="10"/>
        <v>0.96824433580719693</v>
      </c>
      <c r="R14" s="1">
        <f t="shared" si="3"/>
        <v>0.12430881959390441</v>
      </c>
      <c r="S14" s="1">
        <f t="shared" si="4"/>
        <v>-0.12430881959390441</v>
      </c>
      <c r="T14" s="1">
        <f t="shared" si="5"/>
        <v>0.86451230358731113</v>
      </c>
    </row>
    <row r="15" spans="2:31" x14ac:dyDescent="0.25">
      <c r="B15">
        <v>2.6204100000000001</v>
      </c>
      <c r="C15">
        <v>0.16589999999999999</v>
      </c>
      <c r="D15">
        <f t="shared" si="6"/>
        <v>-0.16589999999999999</v>
      </c>
      <c r="E15">
        <f t="shared" si="7"/>
        <v>0.33179999999999998</v>
      </c>
      <c r="G15">
        <v>0.13589999999999999</v>
      </c>
      <c r="J15">
        <f t="shared" si="0"/>
        <v>0.98768973302626772</v>
      </c>
      <c r="K15">
        <f t="shared" si="1"/>
        <v>6.253133162713384E-2</v>
      </c>
      <c r="L15">
        <f t="shared" si="2"/>
        <v>-6.253133162713384E-2</v>
      </c>
      <c r="N15">
        <f t="shared" si="8"/>
        <v>0.12506266325426768</v>
      </c>
      <c r="O15">
        <f t="shared" si="9"/>
        <v>0</v>
      </c>
      <c r="Q15" s="1">
        <f t="shared" si="10"/>
        <v>0.98768973302626772</v>
      </c>
      <c r="R15" s="1">
        <f t="shared" si="3"/>
        <v>6.253133162713384E-2</v>
      </c>
      <c r="S15" s="1">
        <f t="shared" si="4"/>
        <v>-6.253133162713384E-2</v>
      </c>
      <c r="T15" s="1">
        <f t="shared" si="5"/>
        <v>0.40290542543729618</v>
      </c>
    </row>
    <row r="16" spans="2:31" x14ac:dyDescent="0.25">
      <c r="B16">
        <v>2.65307</v>
      </c>
      <c r="C16">
        <v>1.5800000000000002E-2</v>
      </c>
      <c r="D16">
        <f t="shared" si="6"/>
        <v>-1.5800000000000002E-2</v>
      </c>
      <c r="E16">
        <f t="shared" si="7"/>
        <v>3.1600000000000003E-2</v>
      </c>
      <c r="G16">
        <v>9.4000000000000004E-3</v>
      </c>
      <c r="J16">
        <f t="shared" si="0"/>
        <v>1</v>
      </c>
      <c r="K16">
        <f t="shared" si="1"/>
        <v>5.9553649168698911E-3</v>
      </c>
      <c r="L16">
        <f t="shared" si="2"/>
        <v>-5.9553649168698911E-3</v>
      </c>
      <c r="N16">
        <f t="shared" si="8"/>
        <v>1.1910729833739782E-2</v>
      </c>
      <c r="O16">
        <f t="shared" si="9"/>
        <v>0</v>
      </c>
      <c r="Q16" s="1">
        <f t="shared" si="10"/>
        <v>1</v>
      </c>
      <c r="R16" s="1">
        <f t="shared" si="3"/>
        <v>5.9553649168698911E-3</v>
      </c>
      <c r="S16" s="1">
        <f t="shared" si="4"/>
        <v>-5.9553649168698911E-3</v>
      </c>
      <c r="T16" s="1">
        <f t="shared" si="5"/>
        <v>2.7868366439371482E-2</v>
      </c>
    </row>
    <row r="17" spans="3:20" x14ac:dyDescent="0.25">
      <c r="Q17" s="1"/>
      <c r="R17" s="1"/>
      <c r="S17" s="1"/>
      <c r="T17" s="1"/>
    </row>
    <row r="18" spans="3:20" x14ac:dyDescent="0.25">
      <c r="Q18" s="1"/>
      <c r="R18" s="1"/>
      <c r="S18" s="1"/>
      <c r="T18" s="1"/>
    </row>
    <row r="19" spans="3:20" x14ac:dyDescent="0.25">
      <c r="Q19" s="1"/>
      <c r="R19" s="1"/>
      <c r="S19" s="1"/>
      <c r="T19" s="1"/>
    </row>
    <row r="20" spans="3:20" x14ac:dyDescent="0.25">
      <c r="C20" t="s">
        <v>15</v>
      </c>
      <c r="D20">
        <v>2.65307</v>
      </c>
      <c r="E20" t="s">
        <v>52</v>
      </c>
      <c r="Q20" s="1"/>
      <c r="R20" s="1"/>
      <c r="S20" s="1"/>
      <c r="T20" s="1"/>
    </row>
    <row r="21" spans="3:20" x14ac:dyDescent="0.25">
      <c r="C21" t="s">
        <v>14</v>
      </c>
      <c r="D21">
        <f>MAX(E3:E17)</f>
        <v>2.4036</v>
      </c>
      <c r="E21" t="s">
        <v>52</v>
      </c>
      <c r="F21" t="s">
        <v>27</v>
      </c>
      <c r="G21">
        <f>MAX(G3:G17)</f>
        <v>0.33729999999999999</v>
      </c>
      <c r="K21">
        <v>1.65E-3</v>
      </c>
      <c r="L21">
        <v>7.0000000000000001E-3</v>
      </c>
      <c r="M21">
        <v>0.08</v>
      </c>
      <c r="N21" s="1">
        <f>MAX(N3:N17)</f>
        <v>0.90596931102458655</v>
      </c>
      <c r="Q21" s="1"/>
      <c r="R21" s="1"/>
      <c r="S21" s="1"/>
      <c r="T21" s="1"/>
    </row>
    <row r="22" spans="3:20" x14ac:dyDescent="0.25">
      <c r="K22">
        <v>2.964E-2</v>
      </c>
      <c r="L22">
        <v>0.32340000000000002</v>
      </c>
      <c r="M22">
        <v>0.14549999999999999</v>
      </c>
      <c r="Q22" s="1"/>
      <c r="R22" s="1"/>
      <c r="S22" s="1"/>
      <c r="T22" s="1"/>
    </row>
    <row r="23" spans="3:20" x14ac:dyDescent="0.25">
      <c r="K23">
        <v>0.11051999999999999</v>
      </c>
      <c r="L23">
        <v>0.66149999999999998</v>
      </c>
      <c r="M23">
        <v>0.1764</v>
      </c>
      <c r="Q23" s="1"/>
      <c r="R23" s="1"/>
      <c r="S23" s="1"/>
      <c r="T23" s="1"/>
    </row>
    <row r="24" spans="3:20" x14ac:dyDescent="0.25">
      <c r="C24" t="s">
        <v>16</v>
      </c>
      <c r="D24">
        <f>O12</f>
        <v>0</v>
      </c>
      <c r="E24" t="s">
        <v>19</v>
      </c>
      <c r="K24">
        <v>0.20169000000000001</v>
      </c>
      <c r="L24">
        <v>0.94059999999999999</v>
      </c>
      <c r="M24">
        <v>0.20760000000000001</v>
      </c>
      <c r="Q24" s="1"/>
      <c r="R24" s="1"/>
      <c r="S24" s="1"/>
      <c r="T24" s="1"/>
    </row>
    <row r="25" spans="3:20" x14ac:dyDescent="0.25">
      <c r="K25">
        <v>0.35249000000000003</v>
      </c>
      <c r="L25">
        <v>1.0647</v>
      </c>
      <c r="M25">
        <v>0.25600000000000001</v>
      </c>
    </row>
    <row r="26" spans="3:20" x14ac:dyDescent="0.25">
      <c r="K26">
        <v>0.51568000000000003</v>
      </c>
      <c r="L26">
        <v>1.1593</v>
      </c>
      <c r="M26">
        <v>0.31109999999999999</v>
      </c>
    </row>
    <row r="27" spans="3:20" x14ac:dyDescent="0.25">
      <c r="K27">
        <v>0.75187000000000004</v>
      </c>
      <c r="L27">
        <v>1.2018</v>
      </c>
      <c r="M27">
        <v>0.32</v>
      </c>
      <c r="R27" t="s">
        <v>58</v>
      </c>
      <c r="S27" t="s">
        <v>59</v>
      </c>
    </row>
    <row r="28" spans="3:20" x14ac:dyDescent="0.25">
      <c r="K28">
        <v>1.24525</v>
      </c>
      <c r="L28">
        <v>1.1454</v>
      </c>
      <c r="M28">
        <v>0.32669999999999999</v>
      </c>
      <c r="Q28">
        <f>B3</f>
        <v>1.65E-3</v>
      </c>
      <c r="R28">
        <f>G3</f>
        <v>0.08</v>
      </c>
      <c r="S28">
        <f>-R28</f>
        <v>-0.08</v>
      </c>
    </row>
    <row r="29" spans="3:20" x14ac:dyDescent="0.25">
      <c r="K29">
        <v>1.70703</v>
      </c>
      <c r="L29">
        <v>0.97860000000000003</v>
      </c>
      <c r="M29">
        <v>0.33289999999999997</v>
      </c>
      <c r="Q29">
        <f t="shared" ref="Q29:Q37" si="13">B4</f>
        <v>2.964E-2</v>
      </c>
      <c r="R29">
        <f t="shared" ref="R29:R37" si="14">G4</f>
        <v>0.14549999999999999</v>
      </c>
      <c r="S29">
        <f t="shared" ref="S29:S37" si="15">-R29</f>
        <v>-0.14549999999999999</v>
      </c>
    </row>
    <row r="30" spans="3:20" x14ac:dyDescent="0.25">
      <c r="K30">
        <v>2.2163200000000001</v>
      </c>
      <c r="L30">
        <v>0.67120000000000002</v>
      </c>
      <c r="M30">
        <v>0.3367</v>
      </c>
      <c r="Q30">
        <f t="shared" si="13"/>
        <v>0.11051999999999999</v>
      </c>
      <c r="R30">
        <f t="shared" si="14"/>
        <v>0.1764</v>
      </c>
      <c r="S30">
        <f t="shared" si="15"/>
        <v>-0.1764</v>
      </c>
    </row>
    <row r="31" spans="3:20" x14ac:dyDescent="0.25">
      <c r="K31">
        <v>2.4675099999999999</v>
      </c>
      <c r="L31">
        <v>0.48249999999999998</v>
      </c>
      <c r="M31">
        <v>0.33729999999999999</v>
      </c>
      <c r="Q31">
        <f t="shared" si="13"/>
        <v>0.20169000000000001</v>
      </c>
      <c r="R31">
        <f t="shared" si="14"/>
        <v>0.20760000000000001</v>
      </c>
      <c r="S31">
        <f t="shared" si="15"/>
        <v>-0.20760000000000001</v>
      </c>
    </row>
    <row r="32" spans="3:20" x14ac:dyDescent="0.25">
      <c r="K32">
        <v>2.5688200000000001</v>
      </c>
      <c r="L32">
        <v>0.32979999999999998</v>
      </c>
      <c r="M32">
        <v>0.29160000000000003</v>
      </c>
      <c r="Q32">
        <f t="shared" si="13"/>
        <v>0.35249000000000003</v>
      </c>
      <c r="R32">
        <f t="shared" si="14"/>
        <v>0.25600000000000001</v>
      </c>
      <c r="S32">
        <f t="shared" si="15"/>
        <v>-0.25600000000000001</v>
      </c>
    </row>
    <row r="33" spans="11:19" x14ac:dyDescent="0.25">
      <c r="K33">
        <v>2.6204100000000001</v>
      </c>
      <c r="L33">
        <v>0.16589999999999999</v>
      </c>
      <c r="M33">
        <v>0.13589999999999999</v>
      </c>
      <c r="Q33">
        <f t="shared" si="13"/>
        <v>0.51568000000000003</v>
      </c>
      <c r="R33">
        <f t="shared" si="14"/>
        <v>0.31109999999999999</v>
      </c>
      <c r="S33">
        <f t="shared" si="15"/>
        <v>-0.31109999999999999</v>
      </c>
    </row>
    <row r="34" spans="11:19" x14ac:dyDescent="0.25">
      <c r="K34">
        <v>2.65307</v>
      </c>
      <c r="L34">
        <v>1.5800000000000002E-2</v>
      </c>
      <c r="M34">
        <v>9.4000000000000004E-3</v>
      </c>
      <c r="Q34">
        <f t="shared" si="13"/>
        <v>0.75187000000000004</v>
      </c>
      <c r="R34">
        <f t="shared" si="14"/>
        <v>0.32</v>
      </c>
      <c r="S34">
        <f t="shared" si="15"/>
        <v>-0.32</v>
      </c>
    </row>
    <row r="35" spans="11:19" x14ac:dyDescent="0.25">
      <c r="Q35">
        <f t="shared" si="13"/>
        <v>1.24525</v>
      </c>
      <c r="R35">
        <f t="shared" si="14"/>
        <v>0.32669999999999999</v>
      </c>
      <c r="S35">
        <f t="shared" si="15"/>
        <v>-0.32669999999999999</v>
      </c>
    </row>
    <row r="36" spans="11:19" x14ac:dyDescent="0.25">
      <c r="Q36">
        <f t="shared" si="13"/>
        <v>1.70703</v>
      </c>
      <c r="R36">
        <f t="shared" si="14"/>
        <v>0.33289999999999997</v>
      </c>
      <c r="S36">
        <f t="shared" si="15"/>
        <v>-0.33289999999999997</v>
      </c>
    </row>
    <row r="37" spans="11:19" x14ac:dyDescent="0.25">
      <c r="Q37">
        <f t="shared" si="13"/>
        <v>2.2163200000000001</v>
      </c>
      <c r="R37">
        <f t="shared" si="14"/>
        <v>0.3367</v>
      </c>
      <c r="S37">
        <f t="shared" si="15"/>
        <v>-0.3367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9644-DBDE-4A92-85E4-8FD66A84AA5D}">
  <dimension ref="B2:AE19"/>
  <sheetViews>
    <sheetView topLeftCell="G1" workbookViewId="0">
      <selection activeCell="P24" sqref="P24"/>
    </sheetView>
  </sheetViews>
  <sheetFormatPr defaultRowHeight="15" x14ac:dyDescent="0.25"/>
  <cols>
    <col min="6" max="6" width="14.42578125" customWidth="1"/>
    <col min="11" max="12" width="11.140625" bestFit="1" customWidth="1"/>
    <col min="14" max="14" width="12" bestFit="1" customWidth="1"/>
    <col min="18" max="18" width="10.7109375" customWidth="1"/>
    <col min="19" max="19" width="11.42578125" customWidth="1"/>
    <col min="25" max="25" width="10.28515625" bestFit="1" customWidth="1"/>
  </cols>
  <sheetData>
    <row r="2" spans="2:31" x14ac:dyDescent="0.25">
      <c r="B2" t="s">
        <v>20</v>
      </c>
      <c r="C2" t="s">
        <v>21</v>
      </c>
      <c r="D2" t="s">
        <v>22</v>
      </c>
      <c r="E2" t="s">
        <v>23</v>
      </c>
      <c r="G2" t="s">
        <v>24</v>
      </c>
      <c r="J2" t="s">
        <v>5</v>
      </c>
      <c r="K2" t="s">
        <v>6</v>
      </c>
      <c r="L2" t="s">
        <v>7</v>
      </c>
      <c r="N2" t="s">
        <v>8</v>
      </c>
      <c r="O2" t="s">
        <v>12</v>
      </c>
      <c r="Q2" s="1" t="s">
        <v>9</v>
      </c>
      <c r="R2" s="1" t="s">
        <v>10</v>
      </c>
      <c r="S2" s="1" t="s">
        <v>11</v>
      </c>
      <c r="T2" s="1" t="s">
        <v>13</v>
      </c>
    </row>
    <row r="3" spans="2:31" x14ac:dyDescent="0.25">
      <c r="B3">
        <v>0</v>
      </c>
      <c r="C3">
        <v>1.4305000000000001</v>
      </c>
      <c r="D3">
        <v>1.4</v>
      </c>
      <c r="E3">
        <f>C3-D3</f>
        <v>3.0500000000000194E-2</v>
      </c>
      <c r="G3">
        <v>6.2899999999999998E-2</v>
      </c>
      <c r="J3">
        <f t="shared" ref="J3:J14" si="0">B3/$D$15</f>
        <v>0</v>
      </c>
      <c r="K3">
        <f t="shared" ref="K3:K14" si="1">C3/$D$15</f>
        <v>0.21446776611694154</v>
      </c>
      <c r="L3">
        <f t="shared" ref="L3:L14" si="2">D3/$D$15</f>
        <v>0.20989505247376311</v>
      </c>
      <c r="N3">
        <f>K3-L3</f>
        <v>4.5727136431784332E-3</v>
      </c>
      <c r="O3">
        <f>(K3+L3)/2</f>
        <v>0.21218140929535234</v>
      </c>
      <c r="Q3" s="1">
        <f>J3</f>
        <v>0</v>
      </c>
      <c r="R3" s="1">
        <f t="shared" ref="R3:R14" si="3">K3-$D$19</f>
        <v>3.0781073588479563E-2</v>
      </c>
      <c r="S3" s="1">
        <f t="shared" ref="S3:S14" si="4">L3-$D$19</f>
        <v>2.620835994530113E-2</v>
      </c>
      <c r="T3" s="1">
        <f t="shared" ref="T3:T14" si="5">G3/$G$16</f>
        <v>2.5950986054955029E-2</v>
      </c>
    </row>
    <row r="4" spans="2:31" x14ac:dyDescent="0.25">
      <c r="B4">
        <v>6.3399999999999998E-2</v>
      </c>
      <c r="C4">
        <v>1.6938</v>
      </c>
      <c r="D4">
        <v>0.91006366559485496</v>
      </c>
      <c r="E4">
        <f t="shared" ref="E4:E14" si="6">C4-D4</f>
        <v>0.78373633440514501</v>
      </c>
      <c r="G4">
        <v>0.8851</v>
      </c>
      <c r="J4">
        <f t="shared" si="0"/>
        <v>9.5052473763118442E-3</v>
      </c>
      <c r="K4">
        <f t="shared" si="1"/>
        <v>0.25394302848575712</v>
      </c>
      <c r="L4">
        <f t="shared" si="2"/>
        <v>0.13644132917464091</v>
      </c>
      <c r="N4">
        <f t="shared" ref="N4:N14" si="7">K4-L4</f>
        <v>0.1175016993111162</v>
      </c>
      <c r="O4">
        <f t="shared" ref="O4:O14" si="8">(K4+L4)/2</f>
        <v>0.19519217883019901</v>
      </c>
      <c r="Q4" s="1">
        <f t="shared" ref="Q4:Q14" si="9">J4</f>
        <v>9.5052473763118442E-3</v>
      </c>
      <c r="R4" s="1">
        <f t="shared" si="3"/>
        <v>7.0256335957295135E-2</v>
      </c>
      <c r="S4" s="1">
        <f t="shared" si="4"/>
        <v>-4.7245363353821068E-2</v>
      </c>
      <c r="T4" s="1">
        <f t="shared" si="5"/>
        <v>0.36517039359683146</v>
      </c>
    </row>
    <row r="5" spans="2:31" x14ac:dyDescent="0.25">
      <c r="B5">
        <v>0.2782</v>
      </c>
      <c r="C5">
        <v>1.8148</v>
      </c>
      <c r="D5">
        <v>2.0642211362248E-2</v>
      </c>
      <c r="E5">
        <f t="shared" si="6"/>
        <v>1.794157788637752</v>
      </c>
      <c r="G5">
        <v>1.6416999999999999</v>
      </c>
      <c r="J5">
        <f t="shared" si="0"/>
        <v>4.1709145427286355E-2</v>
      </c>
      <c r="K5">
        <f t="shared" si="1"/>
        <v>0.2720839580209895</v>
      </c>
      <c r="L5">
        <f t="shared" si="2"/>
        <v>3.0947843121811093E-3</v>
      </c>
      <c r="N5">
        <f t="shared" si="7"/>
        <v>0.26898917370880837</v>
      </c>
      <c r="O5">
        <f t="shared" si="8"/>
        <v>0.13758937116658532</v>
      </c>
      <c r="Q5" s="1">
        <f t="shared" si="9"/>
        <v>4.1709145427286355E-2</v>
      </c>
      <c r="R5" s="1">
        <f t="shared" si="3"/>
        <v>8.8397265492527521E-2</v>
      </c>
      <c r="S5" s="1">
        <f t="shared" si="4"/>
        <v>-0.18059190821628088</v>
      </c>
      <c r="T5" s="1">
        <f t="shared" si="5"/>
        <v>0.67732486178727613</v>
      </c>
      <c r="Y5" s="2"/>
      <c r="Z5" s="2" t="s">
        <v>4</v>
      </c>
      <c r="AA5" s="2" t="s">
        <v>0</v>
      </c>
      <c r="AB5" s="2" t="s">
        <v>1</v>
      </c>
      <c r="AC5" s="2" t="s">
        <v>17</v>
      </c>
      <c r="AD5" s="2" t="s">
        <v>18</v>
      </c>
    </row>
    <row r="6" spans="2:31" x14ac:dyDescent="0.25">
      <c r="B6">
        <v>0.93610000000000004</v>
      </c>
      <c r="C6">
        <v>1.9358</v>
      </c>
      <c r="D6">
        <v>5.8010971846972903E-2</v>
      </c>
      <c r="E6">
        <f t="shared" si="6"/>
        <v>1.877789028153027</v>
      </c>
      <c r="G6">
        <v>2.2193999999999998</v>
      </c>
      <c r="J6">
        <f t="shared" si="0"/>
        <v>0.14034482758620689</v>
      </c>
      <c r="K6">
        <f t="shared" si="1"/>
        <v>0.29022488755622189</v>
      </c>
      <c r="L6">
        <f t="shared" si="2"/>
        <v>8.6972971284816954E-3</v>
      </c>
      <c r="N6">
        <f t="shared" si="7"/>
        <v>0.28152759042774017</v>
      </c>
      <c r="O6">
        <f t="shared" si="8"/>
        <v>0.1494610923423518</v>
      </c>
      <c r="Q6" s="1">
        <f>J6</f>
        <v>0.14034482758620689</v>
      </c>
      <c r="R6" s="1">
        <f t="shared" si="3"/>
        <v>0.10653819502775991</v>
      </c>
      <c r="S6" s="1">
        <f t="shared" si="4"/>
        <v>-0.17498939539998029</v>
      </c>
      <c r="T6" s="1">
        <f t="shared" si="5"/>
        <v>0.91566960970377087</v>
      </c>
      <c r="Y6" s="2" t="s">
        <v>2</v>
      </c>
      <c r="Z6" s="2">
        <v>1</v>
      </c>
      <c r="AA6" s="2">
        <f t="shared" ref="AA6:AB9" si="10">AC6/$D$15</f>
        <v>0</v>
      </c>
      <c r="AB6" s="2">
        <f t="shared" si="10"/>
        <v>0.52473763118440775</v>
      </c>
      <c r="AC6" s="2">
        <v>0</v>
      </c>
      <c r="AD6" s="2">
        <v>3.5</v>
      </c>
      <c r="AE6">
        <f>AD6-AC6</f>
        <v>3.5</v>
      </c>
    </row>
    <row r="7" spans="2:31" x14ac:dyDescent="0.25">
      <c r="B7">
        <v>1.2353000000000001</v>
      </c>
      <c r="C7">
        <v>1.7009000000000001</v>
      </c>
      <c r="D7">
        <v>8.8987602116672795E-2</v>
      </c>
      <c r="E7">
        <f t="shared" si="6"/>
        <v>1.6119123978833272</v>
      </c>
      <c r="G7">
        <v>2.3978000000000002</v>
      </c>
      <c r="J7">
        <f t="shared" si="0"/>
        <v>0.18520239880059972</v>
      </c>
      <c r="K7">
        <f t="shared" si="1"/>
        <v>0.25500749625187408</v>
      </c>
      <c r="L7">
        <f t="shared" si="2"/>
        <v>1.3341469582709565E-2</v>
      </c>
      <c r="N7">
        <f t="shared" si="7"/>
        <v>0.24166602666916451</v>
      </c>
      <c r="O7">
        <f t="shared" si="8"/>
        <v>0.13417448291729181</v>
      </c>
      <c r="Q7" s="1">
        <f t="shared" si="9"/>
        <v>0.18520239880059972</v>
      </c>
      <c r="R7" s="1">
        <f t="shared" si="3"/>
        <v>7.1320803723412096E-2</v>
      </c>
      <c r="S7" s="1">
        <f t="shared" si="4"/>
        <v>-0.17034522294575241</v>
      </c>
      <c r="T7" s="1">
        <f t="shared" si="5"/>
        <v>0.98927304233022539</v>
      </c>
      <c r="Y7" s="2" t="s">
        <v>25</v>
      </c>
      <c r="Z7" s="2">
        <v>2</v>
      </c>
      <c r="AA7" s="2">
        <f t="shared" si="10"/>
        <v>0.52473763118440775</v>
      </c>
      <c r="AB7" s="2">
        <f t="shared" si="10"/>
        <v>2.098950524737631</v>
      </c>
      <c r="AC7" s="2">
        <v>3.5</v>
      </c>
      <c r="AD7" s="2">
        <v>14</v>
      </c>
      <c r="AE7">
        <f t="shared" ref="AE7:AE9" si="11">AD7-AC7</f>
        <v>10.5</v>
      </c>
    </row>
    <row r="8" spans="2:31" x14ac:dyDescent="0.25">
      <c r="B8">
        <v>1.2545999999999999</v>
      </c>
      <c r="C8">
        <v>1.1102000000000001</v>
      </c>
      <c r="D8">
        <v>9.0985760419497699E-2</v>
      </c>
      <c r="E8">
        <f>C8-D8</f>
        <v>1.0192142395805024</v>
      </c>
      <c r="G8">
        <v>2.4238</v>
      </c>
      <c r="J8">
        <f t="shared" si="0"/>
        <v>0.18809595202398799</v>
      </c>
      <c r="K8">
        <f t="shared" si="1"/>
        <v>0.16644677661169416</v>
      </c>
      <c r="L8">
        <f t="shared" si="2"/>
        <v>1.3641043541154078E-2</v>
      </c>
      <c r="N8">
        <f t="shared" si="7"/>
        <v>0.15280573307054007</v>
      </c>
      <c r="O8">
        <f t="shared" si="8"/>
        <v>9.0043910076424122E-2</v>
      </c>
      <c r="Q8" s="1">
        <f t="shared" si="9"/>
        <v>0.18809595202398799</v>
      </c>
      <c r="R8" s="1">
        <f t="shared" si="3"/>
        <v>-1.7239915916767823E-2</v>
      </c>
      <c r="S8" s="1">
        <f t="shared" si="4"/>
        <v>-0.1700456489873079</v>
      </c>
      <c r="T8" s="1">
        <f t="shared" si="5"/>
        <v>1</v>
      </c>
      <c r="Y8" s="2" t="s">
        <v>26</v>
      </c>
      <c r="Z8" s="2">
        <v>4</v>
      </c>
      <c r="AA8" s="2">
        <f t="shared" si="10"/>
        <v>2.098950524737631</v>
      </c>
      <c r="AB8" s="2">
        <f t="shared" si="10"/>
        <v>4.3058470764617693</v>
      </c>
      <c r="AC8" s="2">
        <v>14</v>
      </c>
      <c r="AD8" s="2">
        <v>28.72</v>
      </c>
      <c r="AE8">
        <f t="shared" si="11"/>
        <v>14.719999999999999</v>
      </c>
    </row>
    <row r="9" spans="2:31" x14ac:dyDescent="0.25">
      <c r="B9">
        <v>4.6989000000000001</v>
      </c>
      <c r="C9">
        <v>1.1031</v>
      </c>
      <c r="D9">
        <v>0.44757936883503102</v>
      </c>
      <c r="E9">
        <f t="shared" si="6"/>
        <v>0.65552063116496895</v>
      </c>
      <c r="G9">
        <v>2.3536999999999999</v>
      </c>
      <c r="J9">
        <f t="shared" si="0"/>
        <v>0.70448275862068965</v>
      </c>
      <c r="K9">
        <f t="shared" si="1"/>
        <v>0.1653823088455772</v>
      </c>
      <c r="L9">
        <f t="shared" si="2"/>
        <v>6.7103353648430439E-2</v>
      </c>
      <c r="N9">
        <f t="shared" si="7"/>
        <v>9.8278955197146758E-2</v>
      </c>
      <c r="O9">
        <f t="shared" si="8"/>
        <v>0.11624283124700382</v>
      </c>
      <c r="Q9" s="1">
        <f t="shared" si="9"/>
        <v>0.70448275862068965</v>
      </c>
      <c r="R9" s="1">
        <f t="shared" si="3"/>
        <v>-1.8304383682884784E-2</v>
      </c>
      <c r="S9" s="1">
        <f t="shared" si="4"/>
        <v>-0.11658333888003154</v>
      </c>
      <c r="T9" s="1">
        <f t="shared" si="5"/>
        <v>0.97107847182110729</v>
      </c>
      <c r="Y9" s="2" t="s">
        <v>3</v>
      </c>
      <c r="Z9" s="2">
        <v>5</v>
      </c>
      <c r="AA9" s="2">
        <f t="shared" si="10"/>
        <v>4.3058470764617693</v>
      </c>
      <c r="AB9" s="2">
        <f t="shared" si="10"/>
        <v>4.9925037481259364</v>
      </c>
      <c r="AC9" s="2">
        <v>28.72</v>
      </c>
      <c r="AD9" s="2">
        <v>33.299999999999997</v>
      </c>
      <c r="AE9">
        <f t="shared" si="11"/>
        <v>4.5799999999999983</v>
      </c>
    </row>
    <row r="10" spans="2:31" x14ac:dyDescent="0.25">
      <c r="B10">
        <v>4.7153999999999998</v>
      </c>
      <c r="C10">
        <v>1.7151000000000001</v>
      </c>
      <c r="D10">
        <v>0.44928763888666801</v>
      </c>
      <c r="E10">
        <f t="shared" si="6"/>
        <v>1.2658123611133321</v>
      </c>
      <c r="G10">
        <v>2.3412000000000002</v>
      </c>
      <c r="J10">
        <f t="shared" si="0"/>
        <v>0.70695652173913037</v>
      </c>
      <c r="K10">
        <f t="shared" si="1"/>
        <v>0.25713643178410794</v>
      </c>
      <c r="L10">
        <f t="shared" si="2"/>
        <v>6.7359466099950221E-2</v>
      </c>
      <c r="N10">
        <f t="shared" si="7"/>
        <v>0.18977696568415772</v>
      </c>
      <c r="O10">
        <f t="shared" si="8"/>
        <v>0.1622479489420291</v>
      </c>
      <c r="Q10" s="1">
        <f t="shared" si="9"/>
        <v>0.70695652173913037</v>
      </c>
      <c r="R10" s="1">
        <f t="shared" si="3"/>
        <v>7.3449739255645963E-2</v>
      </c>
      <c r="S10" s="1">
        <f t="shared" si="4"/>
        <v>-0.11632722642851176</v>
      </c>
      <c r="T10" s="1">
        <f t="shared" si="5"/>
        <v>0.96592128063371574</v>
      </c>
      <c r="AE10">
        <f>SUM(AE6:AE9)</f>
        <v>33.299999999999997</v>
      </c>
    </row>
    <row r="11" spans="2:31" x14ac:dyDescent="0.25">
      <c r="B11">
        <v>5.0022000000000002</v>
      </c>
      <c r="C11">
        <v>1.9714</v>
      </c>
      <c r="D11">
        <v>0.47898047832968299</v>
      </c>
      <c r="E11">
        <f t="shared" si="6"/>
        <v>1.4924195216703171</v>
      </c>
      <c r="G11">
        <v>2.3334000000000001</v>
      </c>
      <c r="J11">
        <f t="shared" si="0"/>
        <v>0.74995502248875567</v>
      </c>
      <c r="K11">
        <f t="shared" si="1"/>
        <v>0.29556221889055473</v>
      </c>
      <c r="L11">
        <f t="shared" si="2"/>
        <v>7.1811166166369261E-2</v>
      </c>
      <c r="N11">
        <f t="shared" si="7"/>
        <v>0.22375105272418547</v>
      </c>
      <c r="O11">
        <f t="shared" si="8"/>
        <v>0.18368669252846198</v>
      </c>
      <c r="Q11" s="1">
        <f t="shared" si="9"/>
        <v>0.74995502248875567</v>
      </c>
      <c r="R11" s="1">
        <f t="shared" si="3"/>
        <v>0.11187552636209275</v>
      </c>
      <c r="S11" s="1">
        <f t="shared" si="4"/>
        <v>-0.11187552636209272</v>
      </c>
      <c r="T11" s="1">
        <f t="shared" si="5"/>
        <v>0.96270319333278331</v>
      </c>
    </row>
    <row r="12" spans="2:31" x14ac:dyDescent="0.25">
      <c r="B12">
        <v>5.2807000000000004</v>
      </c>
      <c r="C12">
        <v>1.9215</v>
      </c>
      <c r="D12">
        <v>0.50781400617096495</v>
      </c>
      <c r="E12">
        <f t="shared" si="6"/>
        <v>1.4136859938290351</v>
      </c>
      <c r="G12">
        <v>2.3323</v>
      </c>
      <c r="J12">
        <f t="shared" si="0"/>
        <v>0.79170914542728643</v>
      </c>
      <c r="K12">
        <f t="shared" si="1"/>
        <v>0.28808095952023988</v>
      </c>
      <c r="L12">
        <f t="shared" si="2"/>
        <v>7.6134033908690404E-2</v>
      </c>
      <c r="N12">
        <f t="shared" si="7"/>
        <v>0.21194692561154949</v>
      </c>
      <c r="O12">
        <f t="shared" si="8"/>
        <v>0.18210749671446513</v>
      </c>
      <c r="Q12" s="1">
        <f t="shared" si="9"/>
        <v>0.79170914542728643</v>
      </c>
      <c r="R12" s="1">
        <f t="shared" si="3"/>
        <v>0.1043942669917779</v>
      </c>
      <c r="S12" s="1">
        <f t="shared" si="4"/>
        <v>-0.10755265861977158</v>
      </c>
      <c r="T12" s="1">
        <f t="shared" si="5"/>
        <v>0.96224936050829279</v>
      </c>
    </row>
    <row r="13" spans="2:31" x14ac:dyDescent="0.25">
      <c r="B13">
        <v>6.6521999999999997</v>
      </c>
      <c r="C13">
        <v>1.7649999999999999</v>
      </c>
      <c r="D13">
        <v>1.0701434466019399</v>
      </c>
      <c r="E13">
        <f t="shared" si="6"/>
        <v>0.69485655339805996</v>
      </c>
      <c r="G13">
        <v>2.3066</v>
      </c>
      <c r="J13">
        <f t="shared" si="0"/>
        <v>0.9973313343328335</v>
      </c>
      <c r="K13">
        <f t="shared" si="1"/>
        <v>0.2646176911544228</v>
      </c>
      <c r="L13">
        <f t="shared" si="2"/>
        <v>0.16044129634211993</v>
      </c>
      <c r="N13">
        <f t="shared" si="7"/>
        <v>0.10417639481230287</v>
      </c>
      <c r="O13">
        <f t="shared" si="8"/>
        <v>0.21252949374827135</v>
      </c>
      <c r="Q13" s="1">
        <f t="shared" si="9"/>
        <v>0.9973313343328335</v>
      </c>
      <c r="R13" s="1">
        <f t="shared" si="3"/>
        <v>8.0930998625960815E-2</v>
      </c>
      <c r="S13" s="1">
        <f t="shared" si="4"/>
        <v>-2.3245396186342054E-2</v>
      </c>
      <c r="T13" s="1">
        <f t="shared" si="5"/>
        <v>0.95164617542701546</v>
      </c>
    </row>
    <row r="14" spans="2:31" x14ac:dyDescent="0.25">
      <c r="B14">
        <v>6.67</v>
      </c>
      <c r="C14">
        <v>1.3734999999999999</v>
      </c>
      <c r="D14">
        <v>1.1657259708737899</v>
      </c>
      <c r="E14">
        <f t="shared" si="6"/>
        <v>0.20777402912621001</v>
      </c>
      <c r="G14">
        <v>2.3048000000000002</v>
      </c>
      <c r="J14">
        <f t="shared" si="0"/>
        <v>1</v>
      </c>
      <c r="K14">
        <f t="shared" si="1"/>
        <v>0.20592203898050973</v>
      </c>
      <c r="L14">
        <f t="shared" si="2"/>
        <v>0.17477150987613044</v>
      </c>
      <c r="N14">
        <f t="shared" si="7"/>
        <v>3.1150529104379293E-2</v>
      </c>
      <c r="O14">
        <f t="shared" si="8"/>
        <v>0.1903467744283201</v>
      </c>
      <c r="Q14" s="1">
        <f t="shared" si="9"/>
        <v>1</v>
      </c>
      <c r="R14" s="1">
        <f t="shared" si="3"/>
        <v>2.223534645204775E-2</v>
      </c>
      <c r="S14" s="1">
        <f t="shared" si="4"/>
        <v>-8.9151826523315436E-3</v>
      </c>
      <c r="T14" s="1">
        <f t="shared" si="5"/>
        <v>0.95090353989603116</v>
      </c>
    </row>
    <row r="15" spans="2:31" x14ac:dyDescent="0.25">
      <c r="C15" t="s">
        <v>15</v>
      </c>
      <c r="D15">
        <v>6.67</v>
      </c>
      <c r="E15" t="s">
        <v>19</v>
      </c>
    </row>
    <row r="16" spans="2:31" x14ac:dyDescent="0.25">
      <c r="C16" t="s">
        <v>14</v>
      </c>
      <c r="D16">
        <f>MAX(E3:E14)</f>
        <v>1.877789028153027</v>
      </c>
      <c r="E16" t="s">
        <v>19</v>
      </c>
      <c r="F16" t="s">
        <v>27</v>
      </c>
      <c r="G16">
        <f>MAX(G3:G14)</f>
        <v>2.4238</v>
      </c>
      <c r="N16" s="1">
        <f>MAX(N3:N14)</f>
        <v>0.28152759042774017</v>
      </c>
    </row>
    <row r="19" spans="3:5" x14ac:dyDescent="0.25">
      <c r="C19" t="s">
        <v>16</v>
      </c>
      <c r="D19">
        <f>O11</f>
        <v>0.18368669252846198</v>
      </c>
      <c r="E19" t="s">
        <v>19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LPC-04-s</vt:lpstr>
      <vt:lpstr>RAVEN</vt:lpstr>
      <vt:lpstr>Nacelle</vt:lpstr>
      <vt:lpstr>Airfoil Attachment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Rajan Bhandari</cp:lastModifiedBy>
  <dcterms:created xsi:type="dcterms:W3CDTF">2015-06-05T18:17:20Z</dcterms:created>
  <dcterms:modified xsi:type="dcterms:W3CDTF">2023-09-11T20:52:20Z</dcterms:modified>
</cp:coreProperties>
</file>