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 activeTab="3"/>
  </bookViews>
  <sheets>
    <sheet name="Company" sheetId="1" r:id="rId1"/>
    <sheet name="Testing method" sheetId="4" r:id="rId2"/>
    <sheet name="Police" sheetId="5" r:id="rId3"/>
    <sheet name="Treatments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F15" i="2" l="1"/>
  <c r="B4" i="2"/>
  <c r="D3" i="2"/>
  <c r="C25" i="5"/>
  <c r="C24" i="5"/>
  <c r="C23" i="5"/>
  <c r="P6" i="5"/>
  <c r="P5" i="5"/>
  <c r="P4" i="5"/>
  <c r="P3" i="5"/>
  <c r="P2" i="5"/>
  <c r="P1" i="5"/>
  <c r="Q1" i="5" s="1"/>
  <c r="J6" i="5"/>
  <c r="J5" i="5"/>
  <c r="J4" i="5"/>
  <c r="J3" i="5"/>
  <c r="J2" i="5"/>
  <c r="J1" i="5"/>
  <c r="K1" i="5" s="1"/>
  <c r="B20" i="5"/>
  <c r="B19" i="5"/>
  <c r="B18" i="5"/>
  <c r="B25" i="5" s="1"/>
  <c r="D14" i="5"/>
  <c r="D12" i="5"/>
  <c r="B14" i="5"/>
  <c r="B13" i="5"/>
  <c r="B12" i="5"/>
  <c r="B11" i="5"/>
  <c r="D13" i="5"/>
  <c r="M6" i="5"/>
  <c r="M5" i="5"/>
  <c r="M4" i="5"/>
  <c r="N4" i="5" s="1"/>
  <c r="M3" i="5"/>
  <c r="M2" i="5"/>
  <c r="M1" i="5"/>
  <c r="N1" i="5" s="1"/>
  <c r="E3" i="2" l="1"/>
  <c r="Q5" i="5"/>
  <c r="K3" i="5"/>
  <c r="Q3" i="5"/>
  <c r="Q4" i="5"/>
  <c r="Q2" i="5"/>
  <c r="N3" i="5"/>
  <c r="N2" i="5"/>
  <c r="N5" i="5"/>
  <c r="K2" i="5"/>
  <c r="K5" i="5"/>
  <c r="K4" i="5"/>
  <c r="B23" i="5"/>
  <c r="B24" i="5"/>
  <c r="D24" i="5" s="1"/>
  <c r="N18" i="4"/>
  <c r="N17" i="4"/>
  <c r="N16" i="4"/>
  <c r="N15" i="4"/>
  <c r="N14" i="4"/>
  <c r="K18" i="4"/>
  <c r="K17" i="4"/>
  <c r="K16" i="4"/>
  <c r="K15" i="4"/>
  <c r="K14" i="4"/>
  <c r="Q5" i="4"/>
  <c r="Q4" i="4"/>
  <c r="Q3" i="4"/>
  <c r="Q2" i="4"/>
  <c r="Q1" i="4"/>
  <c r="N5" i="4"/>
  <c r="N4" i="4"/>
  <c r="N3" i="4"/>
  <c r="N2" i="4"/>
  <c r="N1" i="4"/>
  <c r="K5" i="4"/>
  <c r="K4" i="4"/>
  <c r="K3" i="4"/>
  <c r="K2" i="4"/>
  <c r="K1" i="4"/>
  <c r="M19" i="4"/>
  <c r="J19" i="4"/>
  <c r="P6" i="4"/>
  <c r="M6" i="4"/>
  <c r="J6" i="4"/>
  <c r="M18" i="4"/>
  <c r="M17" i="4"/>
  <c r="M16" i="4"/>
  <c r="M15" i="4"/>
  <c r="M14" i="4"/>
  <c r="J18" i="4"/>
  <c r="J17" i="4"/>
  <c r="J16" i="4"/>
  <c r="J15" i="4"/>
  <c r="J14" i="4"/>
  <c r="P5" i="4"/>
  <c r="P4" i="4"/>
  <c r="P3" i="4"/>
  <c r="P2" i="4"/>
  <c r="P1" i="4"/>
  <c r="M5" i="4"/>
  <c r="M4" i="4"/>
  <c r="M3" i="4"/>
  <c r="M2" i="4"/>
  <c r="M1" i="4"/>
  <c r="J5" i="4"/>
  <c r="J4" i="4"/>
  <c r="J3" i="4"/>
  <c r="J2" i="4"/>
  <c r="J1" i="4"/>
  <c r="D16" i="4"/>
  <c r="D15" i="4"/>
  <c r="D14" i="4"/>
  <c r="D13" i="4"/>
  <c r="D12" i="4"/>
  <c r="C25" i="4"/>
  <c r="C24" i="4"/>
  <c r="C23" i="4"/>
  <c r="B20" i="4"/>
  <c r="B19" i="4"/>
  <c r="B18" i="4"/>
  <c r="B25" i="4" s="1"/>
  <c r="B16" i="4"/>
  <c r="B11" i="4"/>
  <c r="B15" i="4"/>
  <c r="B14" i="4"/>
  <c r="B13" i="4"/>
  <c r="B12" i="4"/>
  <c r="E23" i="1"/>
  <c r="D24" i="1"/>
  <c r="D23" i="1"/>
  <c r="C24" i="1"/>
  <c r="C23" i="1"/>
  <c r="C25" i="1"/>
  <c r="B24" i="1"/>
  <c r="B13" i="1"/>
  <c r="B20" i="1" s="1"/>
  <c r="B15" i="1"/>
  <c r="B14" i="1"/>
  <c r="B12" i="1"/>
  <c r="B25" i="1"/>
  <c r="B18" i="1"/>
  <c r="B11" i="1"/>
  <c r="D23" i="5" l="1"/>
  <c r="E23" i="5" s="1"/>
  <c r="B24" i="4"/>
  <c r="D24" i="4" s="1"/>
  <c r="B23" i="4"/>
  <c r="D23" i="4" s="1"/>
  <c r="B19" i="1"/>
  <c r="B23" i="1" s="1"/>
  <c r="E23" i="4" l="1"/>
</calcChain>
</file>

<file path=xl/sharedStrings.xml><?xml version="1.0" encoding="utf-8"?>
<sst xmlns="http://schemas.openxmlformats.org/spreadsheetml/2006/main" count="132" uniqueCount="61">
  <si>
    <t>Company1</t>
  </si>
  <si>
    <t>Company2</t>
  </si>
  <si>
    <t>Company3</t>
  </si>
  <si>
    <t>Company4</t>
  </si>
  <si>
    <t>ANOVA Table</t>
  </si>
  <si>
    <t>Source</t>
  </si>
  <si>
    <t>Between</t>
  </si>
  <si>
    <t>Within</t>
  </si>
  <si>
    <t>Total</t>
  </si>
  <si>
    <t>SS</t>
  </si>
  <si>
    <t>df</t>
  </si>
  <si>
    <t>MS</t>
  </si>
  <si>
    <t>F</t>
  </si>
  <si>
    <t>F Critical</t>
  </si>
  <si>
    <t>Grand Mean</t>
  </si>
  <si>
    <t>SS T</t>
  </si>
  <si>
    <t>Mean A</t>
  </si>
  <si>
    <t>Mean B</t>
  </si>
  <si>
    <t>Mean C</t>
  </si>
  <si>
    <t>Mean D</t>
  </si>
  <si>
    <t>SS B</t>
  </si>
  <si>
    <t>SS W</t>
  </si>
  <si>
    <t>Method1</t>
  </si>
  <si>
    <t>Method2</t>
  </si>
  <si>
    <t>Method3</t>
  </si>
  <si>
    <t>Method4</t>
  </si>
  <si>
    <t>Method5</t>
  </si>
  <si>
    <t>Mean E</t>
  </si>
  <si>
    <t>Var A</t>
  </si>
  <si>
    <t>Var B</t>
  </si>
  <si>
    <t>Var C</t>
  </si>
  <si>
    <t>Var D</t>
  </si>
  <si>
    <t>Var E</t>
  </si>
  <si>
    <t>Min A</t>
  </si>
  <si>
    <t>Q1 A</t>
  </si>
  <si>
    <t>Q2 A</t>
  </si>
  <si>
    <t>Q3 A</t>
  </si>
  <si>
    <t>Max A</t>
  </si>
  <si>
    <t>Min B</t>
  </si>
  <si>
    <t>Q1 B</t>
  </si>
  <si>
    <t>Q2 B</t>
  </si>
  <si>
    <t>Q3 B</t>
  </si>
  <si>
    <t>Max B</t>
  </si>
  <si>
    <t>Min C</t>
  </si>
  <si>
    <t>Q1 C</t>
  </si>
  <si>
    <t>Q2 C</t>
  </si>
  <si>
    <t>Q3 C</t>
  </si>
  <si>
    <t>Max C</t>
  </si>
  <si>
    <t>Min D</t>
  </si>
  <si>
    <t>Q1 D</t>
  </si>
  <si>
    <t>Q2 D</t>
  </si>
  <si>
    <t>Q3 D</t>
  </si>
  <si>
    <t>Max D</t>
  </si>
  <si>
    <t>Min E</t>
  </si>
  <si>
    <t>Q1 E</t>
  </si>
  <si>
    <t>Q2 E</t>
  </si>
  <si>
    <t>Q3 E</t>
  </si>
  <si>
    <t>Max E</t>
  </si>
  <si>
    <t>Section1</t>
  </si>
  <si>
    <t>Section2</t>
  </si>
  <si>
    <t>Section3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</si>
</sst>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val>
            <c:numRef>
              <c:f>'Testing method'!$N$14:$N$18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'Testing method'!$N$1:$N$5</c:f>
              <c:numCache>
                <c:formatCode>General</c:formatCode>
                <c:ptCount val="5"/>
                <c:pt idx="0">
                  <c:v>3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'Testing method'!$Q$1:$Q$5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1.5</c:v>
                </c:pt>
                <c:pt idx="3">
                  <c:v>0.75</c:v>
                </c:pt>
                <c:pt idx="4">
                  <c:v>1.75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'Testing method'!$K$14:$K$18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'Testing method'!$N$14:$N$18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22752"/>
        <c:axId val="162132736"/>
      </c:barChart>
      <c:catAx>
        <c:axId val="162122752"/>
        <c:scaling>
          <c:orientation val="minMax"/>
        </c:scaling>
        <c:delete val="0"/>
        <c:axPos val="l"/>
        <c:majorTickMark val="out"/>
        <c:minorTickMark val="none"/>
        <c:tickLblPos val="nextTo"/>
        <c:crossAx val="162132736"/>
        <c:crosses val="autoZero"/>
        <c:auto val="1"/>
        <c:lblAlgn val="ctr"/>
        <c:lblOffset val="100"/>
        <c:noMultiLvlLbl val="0"/>
      </c:catAx>
      <c:valAx>
        <c:axId val="162132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21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val>
            <c:numRef>
              <c:f>Police!$N$14:$N$18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invertIfNegative val="0"/>
          <c:val>
            <c:numRef>
              <c:f>Police!$N$1:$N$5</c:f>
              <c:numCache>
                <c:formatCode>General</c:formatCode>
                <c:ptCount val="5"/>
                <c:pt idx="0">
                  <c:v>0</c:v>
                </c:pt>
                <c:pt idx="1">
                  <c:v>2.25</c:v>
                </c:pt>
                <c:pt idx="2">
                  <c:v>1.75</c:v>
                </c:pt>
                <c:pt idx="3">
                  <c:v>2.5</c:v>
                </c:pt>
                <c:pt idx="4">
                  <c:v>0.5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Police!$Q$1:$Q$5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2.25</c:v>
                </c:pt>
                <c:pt idx="3">
                  <c:v>2.25</c:v>
                </c:pt>
                <c:pt idx="4">
                  <c:v>1.25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Police!$K$14:$K$18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invertIfNegative val="0"/>
          <c:val>
            <c:numRef>
              <c:f>Police!$N$14:$N$18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47968"/>
        <c:axId val="190153856"/>
      </c:barChart>
      <c:catAx>
        <c:axId val="190147968"/>
        <c:scaling>
          <c:orientation val="minMax"/>
        </c:scaling>
        <c:delete val="0"/>
        <c:axPos val="l"/>
        <c:majorTickMark val="out"/>
        <c:minorTickMark val="none"/>
        <c:tickLblPos val="nextTo"/>
        <c:crossAx val="190153856"/>
        <c:crosses val="autoZero"/>
        <c:auto val="1"/>
        <c:lblAlgn val="ctr"/>
        <c:lblOffset val="100"/>
        <c:noMultiLvlLbl val="0"/>
      </c:catAx>
      <c:valAx>
        <c:axId val="190153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014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22</xdr:row>
      <xdr:rowOff>133350</xdr:rowOff>
    </xdr:from>
    <xdr:to>
      <xdr:col>15</xdr:col>
      <xdr:colOff>600075</xdr:colOff>
      <xdr:row>37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22</xdr:row>
      <xdr:rowOff>133350</xdr:rowOff>
    </xdr:from>
    <xdr:to>
      <xdr:col>15</xdr:col>
      <xdr:colOff>600075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2" sqref="D12"/>
    </sheetView>
  </sheetViews>
  <sheetFormatPr defaultRowHeight="15" x14ac:dyDescent="0.25"/>
  <cols>
    <col min="1" max="1" width="13.140625" bestFit="1" customWidth="1"/>
    <col min="2" max="4" width="10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3.2</v>
      </c>
      <c r="B2" s="1">
        <v>4.2</v>
      </c>
      <c r="C2" s="1">
        <v>5.4</v>
      </c>
      <c r="D2" s="1">
        <v>4.5</v>
      </c>
    </row>
    <row r="3" spans="1:4" x14ac:dyDescent="0.25">
      <c r="A3" s="1">
        <v>3.5</v>
      </c>
      <c r="B3" s="1">
        <v>3.7</v>
      </c>
      <c r="C3" s="1">
        <v>4.5999999999999996</v>
      </c>
      <c r="D3" s="1">
        <v>3.8</v>
      </c>
    </row>
    <row r="4" spans="1:4" x14ac:dyDescent="0.25">
      <c r="A4" s="1">
        <v>2.7</v>
      </c>
      <c r="B4" s="1">
        <v>3.4</v>
      </c>
      <c r="C4" s="1">
        <v>4</v>
      </c>
      <c r="D4" s="1">
        <v>4.0999999999999996</v>
      </c>
    </row>
    <row r="5" spans="1:4" x14ac:dyDescent="0.25">
      <c r="A5" s="1">
        <v>4.0999999999999996</v>
      </c>
      <c r="B5" s="1">
        <v>4.3</v>
      </c>
      <c r="C5" s="1">
        <v>5.3</v>
      </c>
      <c r="D5" s="1">
        <v>3.1</v>
      </c>
    </row>
    <row r="6" spans="1:4" x14ac:dyDescent="0.25">
      <c r="A6" s="1">
        <v>3.1</v>
      </c>
      <c r="B6" s="1">
        <v>3.9</v>
      </c>
      <c r="C6" s="1">
        <v>4.7</v>
      </c>
      <c r="D6" s="1">
        <v>4.2</v>
      </c>
    </row>
    <row r="7" spans="1:4" x14ac:dyDescent="0.25">
      <c r="A7" s="1">
        <v>3.7</v>
      </c>
      <c r="B7" s="1">
        <v>4.0999999999999996</v>
      </c>
      <c r="C7" s="1">
        <v>4.2</v>
      </c>
      <c r="D7" s="1">
        <v>3.4</v>
      </c>
    </row>
    <row r="8" spans="1:4" x14ac:dyDescent="0.25">
      <c r="A8" s="1">
        <v>4.2</v>
      </c>
      <c r="B8" s="1">
        <v>3.1</v>
      </c>
      <c r="C8" s="1">
        <v>4.9000000000000004</v>
      </c>
      <c r="D8" s="1">
        <v>4.2</v>
      </c>
    </row>
    <row r="9" spans="1:4" x14ac:dyDescent="0.25">
      <c r="A9" s="1">
        <v>3.6</v>
      </c>
      <c r="B9" s="1">
        <v>4.5</v>
      </c>
      <c r="C9" s="1">
        <v>4.7</v>
      </c>
      <c r="D9" s="1">
        <v>4.5</v>
      </c>
    </row>
    <row r="11" spans="1:4" x14ac:dyDescent="0.25">
      <c r="A11" t="s">
        <v>14</v>
      </c>
      <c r="B11">
        <f>AVERAGE(A2:D9)</f>
        <v>4.0281250000000011</v>
      </c>
    </row>
    <row r="12" spans="1:4" x14ac:dyDescent="0.25">
      <c r="A12" t="s">
        <v>16</v>
      </c>
      <c r="B12">
        <f>AVERAGE(A2:A9)</f>
        <v>3.5125000000000002</v>
      </c>
    </row>
    <row r="13" spans="1:4" x14ac:dyDescent="0.25">
      <c r="A13" t="s">
        <v>17</v>
      </c>
      <c r="B13">
        <f>AVERAGE(B2:B9)</f>
        <v>3.9000000000000004</v>
      </c>
    </row>
    <row r="14" spans="1:4" x14ac:dyDescent="0.25">
      <c r="A14" t="s">
        <v>18</v>
      </c>
      <c r="B14">
        <f>AVERAGE(C2:C9)</f>
        <v>4.7250000000000005</v>
      </c>
    </row>
    <row r="15" spans="1:4" x14ac:dyDescent="0.25">
      <c r="A15" t="s">
        <v>19</v>
      </c>
      <c r="B15">
        <f>AVERAGE(D2:D9)</f>
        <v>3.9749999999999996</v>
      </c>
    </row>
    <row r="18" spans="1:6" x14ac:dyDescent="0.25">
      <c r="A18" t="s">
        <v>15</v>
      </c>
      <c r="B18">
        <f>(A2-B11)^2+(A3-B11)^2+(A4-B11)^2+(A5-B11)^2+(A6-B11)^2+(A7-B11)^2+(A8-B11)^2+(A9-B11)^2+(B2-B11)^2+(B3-B11)^2+(B4-B11)^2+(B5-B11)^2+(B6-B11)^2+(B7-B11)^2+(B8-B11)^2+(B9-B11)^2+(C2-B11)^2+(C3-B11)^2+(C4-B11)^2+(C5-B11)^2+(C6-B11)^2+(C7-B11)^2+(C8-B11)^2+(C9-B11)^2+(D2-B11)^2+(D3-B11)^2+(D4-B11)^2+(D5-B11)^2+(D6-B11)^2+(D7-B11)^2+(D8-B11)^2+(D9-B11)^2</f>
        <v>12.9646875</v>
      </c>
    </row>
    <row r="19" spans="1:6" x14ac:dyDescent="0.25">
      <c r="A19" t="s">
        <v>20</v>
      </c>
      <c r="B19">
        <f>COUNT(A2:A9)*(B12-B11)^2+COUNT(B2:B9)*(B13-B11)^2+COUNT(C2:C9)*(B14-B11)^2+COUNT(D2:D9)*(B15-B11)^2</f>
        <v>6.1659375000000036</v>
      </c>
    </row>
    <row r="20" spans="1:6" x14ac:dyDescent="0.25">
      <c r="A20" t="s">
        <v>21</v>
      </c>
      <c r="B20">
        <f>(A2-B12)^2+(A3-B12)^2+(A4-B12)^2+(A5-B12)^2+(A6-B12)^2+(A7-B12)^2+(A8-B12)^2+(A9-B12)^2+(B2-B13)^2+(B3-B13)^2+(B4-B13)^2+(B5-B13)^2+(B6-B13)^2+(B7-B13)^2+(B8-B13)^2+(B9-B13)^2+(C2-B14)^2+(C3-B14)^2+(C4-B14)^2+(C5-B14)^2+(C6-B14)^2+(C7-B14)^2+(C8-B14)^2+(C9-B14)^2+(D2-B15)^2+(D3-B15)^2+(D4-B15)^2+(D5-B15)^2+(D6-B15)^2+(D7-B15)^2+(D8-B15)^2+(D9-B15)^2</f>
        <v>6.7987500000000001</v>
      </c>
    </row>
    <row r="21" spans="1:6" x14ac:dyDescent="0.25">
      <c r="A21" t="s">
        <v>4</v>
      </c>
    </row>
    <row r="22" spans="1:6" x14ac:dyDescent="0.25">
      <c r="A22" s="2" t="s">
        <v>5</v>
      </c>
      <c r="B22" s="2" t="s">
        <v>9</v>
      </c>
      <c r="C22" s="2" t="s">
        <v>10</v>
      </c>
      <c r="D22" s="2" t="s">
        <v>11</v>
      </c>
      <c r="E22" s="2" t="s">
        <v>12</v>
      </c>
      <c r="F22" s="2" t="s">
        <v>13</v>
      </c>
    </row>
    <row r="23" spans="1:6" x14ac:dyDescent="0.25">
      <c r="A23" s="2" t="s">
        <v>6</v>
      </c>
      <c r="B23" s="1">
        <f>B19</f>
        <v>6.1659375000000036</v>
      </c>
      <c r="C23" s="1">
        <f>COUNT(B12:B15)-1</f>
        <v>3</v>
      </c>
      <c r="D23" s="1">
        <f>B23/C23</f>
        <v>2.0553125000000012</v>
      </c>
      <c r="E23" s="1">
        <f>D23/D24</f>
        <v>8.4646074646074698</v>
      </c>
      <c r="F23" s="1">
        <v>2.95</v>
      </c>
    </row>
    <row r="24" spans="1:6" x14ac:dyDescent="0.25">
      <c r="A24" s="2" t="s">
        <v>7</v>
      </c>
      <c r="B24" s="1">
        <f>B20</f>
        <v>6.7987500000000001</v>
      </c>
      <c r="C24" s="1">
        <f>COUNT(A2:A9)-1+COUNT(B2:B9)-1+COUNT(C2:C9)-1+COUNT(D2:D9)-1</f>
        <v>28</v>
      </c>
      <c r="D24" s="1">
        <f>B24/C24</f>
        <v>0.24281250000000001</v>
      </c>
      <c r="E24" s="1"/>
      <c r="F24" s="1"/>
    </row>
    <row r="25" spans="1:6" x14ac:dyDescent="0.25">
      <c r="A25" s="2" t="s">
        <v>8</v>
      </c>
      <c r="B25" s="1">
        <f>B18</f>
        <v>12.9646875</v>
      </c>
      <c r="C25" s="1">
        <f>COUNT(A2:D9)-1</f>
        <v>31</v>
      </c>
      <c r="D25" s="1"/>
      <c r="E25" s="1"/>
      <c r="F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K8" sqref="K8"/>
    </sheetView>
  </sheetViews>
  <sheetFormatPr defaultRowHeight="15" x14ac:dyDescent="0.25"/>
  <cols>
    <col min="1" max="1" width="13.140625" bestFit="1" customWidth="1"/>
    <col min="2" max="4" width="10.28515625" bestFit="1" customWidth="1"/>
    <col min="5" max="5" width="12" bestFit="1" customWidth="1"/>
  </cols>
  <sheetData>
    <row r="1" spans="1:17" x14ac:dyDescent="0.25">
      <c r="A1" s="1" t="s">
        <v>22</v>
      </c>
      <c r="B1" s="1" t="s">
        <v>23</v>
      </c>
      <c r="C1" s="1" t="s">
        <v>24</v>
      </c>
      <c r="D1" s="1" t="s">
        <v>25</v>
      </c>
      <c r="E1" s="3" t="s">
        <v>26</v>
      </c>
      <c r="I1" t="s">
        <v>33</v>
      </c>
      <c r="J1">
        <f>_xlfn.QUARTILE.INC(A2:A8,0)</f>
        <v>1</v>
      </c>
      <c r="K1">
        <f>J1</f>
        <v>1</v>
      </c>
      <c r="L1" t="s">
        <v>38</v>
      </c>
      <c r="M1">
        <f>_xlfn.QUARTILE.INC(B2:B7,0)</f>
        <v>3</v>
      </c>
      <c r="N1">
        <f>M1</f>
        <v>3</v>
      </c>
      <c r="O1" t="s">
        <v>43</v>
      </c>
      <c r="P1">
        <f>_xlfn.QUARTILE.INC(C2:C9,0)</f>
        <v>4</v>
      </c>
      <c r="Q1">
        <f>P1</f>
        <v>4</v>
      </c>
    </row>
    <row r="2" spans="1:17" x14ac:dyDescent="0.25">
      <c r="A2" s="1">
        <v>1</v>
      </c>
      <c r="B2" s="1">
        <v>8</v>
      </c>
      <c r="C2" s="1">
        <v>7</v>
      </c>
      <c r="D2" s="1">
        <v>9</v>
      </c>
      <c r="E2" s="3">
        <v>10</v>
      </c>
      <c r="I2" s="4" t="s">
        <v>34</v>
      </c>
      <c r="J2">
        <f>_xlfn.QUARTILE.INC(A2:A8,1)</f>
        <v>1.5</v>
      </c>
      <c r="K2">
        <f>J2-J1</f>
        <v>0.5</v>
      </c>
      <c r="L2" s="4" t="s">
        <v>39</v>
      </c>
      <c r="M2">
        <f>_xlfn.QUARTILE.INC(B2:B7,1)</f>
        <v>4.25</v>
      </c>
      <c r="N2">
        <f>M2-M1</f>
        <v>1.25</v>
      </c>
      <c r="O2" s="4" t="s">
        <v>44</v>
      </c>
      <c r="P2">
        <f>_xlfn.QUARTILE.INC(C2:C9,1)</f>
        <v>5</v>
      </c>
      <c r="Q2">
        <f>P2-P1</f>
        <v>1</v>
      </c>
    </row>
    <row r="3" spans="1:17" x14ac:dyDescent="0.25">
      <c r="A3" s="1">
        <v>4</v>
      </c>
      <c r="B3" s="1">
        <v>6</v>
      </c>
      <c r="C3" s="1">
        <v>6</v>
      </c>
      <c r="D3" s="1">
        <v>10</v>
      </c>
      <c r="E3" s="3">
        <v>12</v>
      </c>
      <c r="I3" t="s">
        <v>35</v>
      </c>
      <c r="J3">
        <f>_xlfn.QUARTILE.INC(A2:A8,2)</f>
        <v>3</v>
      </c>
      <c r="K3">
        <f>J3-J2</f>
        <v>1.5</v>
      </c>
      <c r="L3" t="s">
        <v>40</v>
      </c>
      <c r="M3">
        <f>_xlfn.QUARTILE.INC(B2:B7,2)</f>
        <v>5.5</v>
      </c>
      <c r="N3">
        <f>M3-M2</f>
        <v>1.25</v>
      </c>
      <c r="O3" t="s">
        <v>45</v>
      </c>
      <c r="P3">
        <f>_xlfn.QUARTILE.INC(C2:C9,2)</f>
        <v>6.5</v>
      </c>
      <c r="Q3">
        <f>P3-P2</f>
        <v>1.5</v>
      </c>
    </row>
    <row r="4" spans="1:17" x14ac:dyDescent="0.25">
      <c r="A4" s="1">
        <v>3</v>
      </c>
      <c r="B4" s="1">
        <v>7</v>
      </c>
      <c r="C4" s="1">
        <v>4</v>
      </c>
      <c r="D4" s="1">
        <v>8</v>
      </c>
      <c r="E4" s="3">
        <v>9</v>
      </c>
      <c r="I4" s="4" t="s">
        <v>36</v>
      </c>
      <c r="J4">
        <f>_xlfn.QUARTILE.INC(A2:A8,3)</f>
        <v>4.5</v>
      </c>
      <c r="K4">
        <f>J4-J3</f>
        <v>1.5</v>
      </c>
      <c r="L4" s="4" t="s">
        <v>41</v>
      </c>
      <c r="M4">
        <f>_xlfn.QUARTILE.INC(B2:B7,3)</f>
        <v>6.75</v>
      </c>
      <c r="N4">
        <f>M4-M3</f>
        <v>1.25</v>
      </c>
      <c r="O4" s="4" t="s">
        <v>46</v>
      </c>
      <c r="P4">
        <f>_xlfn.QUARTILE.INC(C2:C9,3)</f>
        <v>7.25</v>
      </c>
      <c r="Q4">
        <f>P4-P3</f>
        <v>0.75</v>
      </c>
    </row>
    <row r="5" spans="1:17" x14ac:dyDescent="0.25">
      <c r="A5" s="1">
        <v>2</v>
      </c>
      <c r="B5" s="1">
        <v>4</v>
      </c>
      <c r="C5" s="1">
        <v>9</v>
      </c>
      <c r="D5" s="1">
        <v>6</v>
      </c>
      <c r="E5" s="3">
        <v>11</v>
      </c>
      <c r="I5" t="s">
        <v>37</v>
      </c>
      <c r="J5">
        <f>_xlfn.QUARTILE.INC(A2:A8,4)</f>
        <v>6</v>
      </c>
      <c r="K5">
        <f>J5-J4</f>
        <v>1.5</v>
      </c>
      <c r="L5" t="s">
        <v>42</v>
      </c>
      <c r="M5">
        <f>_xlfn.QUARTILE.INC(B2:B7,4)</f>
        <v>8</v>
      </c>
      <c r="N5">
        <f>M5-M4</f>
        <v>1.25</v>
      </c>
      <c r="O5" t="s">
        <v>47</v>
      </c>
      <c r="P5">
        <f>_xlfn.QUARTILE.INC(C2:C9,4)</f>
        <v>9</v>
      </c>
      <c r="Q5">
        <f>P5-P4</f>
        <v>1.75</v>
      </c>
    </row>
    <row r="6" spans="1:17" x14ac:dyDescent="0.25">
      <c r="A6" s="1">
        <v>5</v>
      </c>
      <c r="B6" s="1">
        <v>3</v>
      </c>
      <c r="C6" s="1">
        <v>8</v>
      </c>
      <c r="D6" s="1">
        <v>5</v>
      </c>
      <c r="E6" s="3">
        <v>8</v>
      </c>
      <c r="I6" s="4" t="s">
        <v>16</v>
      </c>
      <c r="J6">
        <f>AVERAGE(A2:A8)</f>
        <v>3.1428571428571428</v>
      </c>
      <c r="L6" s="4" t="s">
        <v>17</v>
      </c>
      <c r="M6">
        <f>AVERAGE(B2:B7)</f>
        <v>5.5</v>
      </c>
      <c r="O6" s="4" t="s">
        <v>18</v>
      </c>
      <c r="P6">
        <f>AVERAGE(C2:C9)</f>
        <v>6.375</v>
      </c>
    </row>
    <row r="7" spans="1:17" x14ac:dyDescent="0.25">
      <c r="A7" s="1">
        <v>1</v>
      </c>
      <c r="B7" s="1">
        <v>5</v>
      </c>
      <c r="C7" s="1">
        <v>5</v>
      </c>
      <c r="D7" s="1"/>
      <c r="E7" s="1"/>
    </row>
    <row r="8" spans="1:17" x14ac:dyDescent="0.25">
      <c r="A8" s="1">
        <v>6</v>
      </c>
      <c r="B8" s="1"/>
      <c r="C8" s="1">
        <v>7</v>
      </c>
      <c r="D8" s="1"/>
      <c r="E8" s="1"/>
    </row>
    <row r="9" spans="1:17" x14ac:dyDescent="0.25">
      <c r="A9" s="1"/>
      <c r="B9" s="1"/>
      <c r="C9" s="1">
        <v>5</v>
      </c>
      <c r="D9" s="1"/>
      <c r="E9" s="1"/>
    </row>
    <row r="11" spans="1:17" x14ac:dyDescent="0.25">
      <c r="A11" t="s">
        <v>14</v>
      </c>
      <c r="B11">
        <f>AVERAGE(A2:E9)</f>
        <v>6.258064516129032</v>
      </c>
    </row>
    <row r="12" spans="1:17" x14ac:dyDescent="0.25">
      <c r="A12" t="s">
        <v>16</v>
      </c>
      <c r="B12">
        <f>AVERAGE(A2:A9)</f>
        <v>3.1428571428571428</v>
      </c>
      <c r="C12" t="s">
        <v>28</v>
      </c>
      <c r="D12">
        <f>_xlfn.VAR.S(A2:A8)</f>
        <v>3.8095238095238102</v>
      </c>
    </row>
    <row r="13" spans="1:17" x14ac:dyDescent="0.25">
      <c r="A13" t="s">
        <v>17</v>
      </c>
      <c r="B13">
        <f>AVERAGE(B2:B9)</f>
        <v>5.5</v>
      </c>
      <c r="C13" t="s">
        <v>29</v>
      </c>
      <c r="D13">
        <f>_xlfn.VAR.S(B2:B7)</f>
        <v>3.5</v>
      </c>
    </row>
    <row r="14" spans="1:17" x14ac:dyDescent="0.25">
      <c r="A14" t="s">
        <v>18</v>
      </c>
      <c r="B14">
        <f>AVERAGE(C2:C9)</f>
        <v>6.375</v>
      </c>
      <c r="C14" t="s">
        <v>30</v>
      </c>
      <c r="D14">
        <f>_xlfn.VAR.S(C2:C9)</f>
        <v>2.8392857142857144</v>
      </c>
      <c r="I14" t="s">
        <v>48</v>
      </c>
      <c r="J14">
        <f>_xlfn.QUARTILE.INC(D2:D6,0)</f>
        <v>5</v>
      </c>
      <c r="K14">
        <f>J14</f>
        <v>5</v>
      </c>
      <c r="L14" t="s">
        <v>53</v>
      </c>
      <c r="M14">
        <f>_xlfn.QUARTILE.INC(E2:E6,0)</f>
        <v>8</v>
      </c>
      <c r="N14">
        <f>M14</f>
        <v>8</v>
      </c>
    </row>
    <row r="15" spans="1:17" x14ac:dyDescent="0.25">
      <c r="A15" t="s">
        <v>19</v>
      </c>
      <c r="B15">
        <f>AVERAGE(D2:D9)</f>
        <v>7.6</v>
      </c>
      <c r="C15" t="s">
        <v>31</v>
      </c>
      <c r="D15">
        <f>_xlfn.VAR.S(D2:D6)</f>
        <v>4.2999999999999972</v>
      </c>
      <c r="I15" s="4" t="s">
        <v>49</v>
      </c>
      <c r="J15">
        <f>_xlfn.QUARTILE.INC(D2:D6,1)</f>
        <v>6</v>
      </c>
      <c r="K15">
        <f>J15-J14</f>
        <v>1</v>
      </c>
      <c r="L15" s="4" t="s">
        <v>54</v>
      </c>
      <c r="M15">
        <f>_xlfn.QUARTILE.INC(E2:E6,1)</f>
        <v>9</v>
      </c>
      <c r="N15">
        <f>M15-M14</f>
        <v>1</v>
      </c>
    </row>
    <row r="16" spans="1:17" x14ac:dyDescent="0.25">
      <c r="A16" t="s">
        <v>27</v>
      </c>
      <c r="B16">
        <f>AVERAGE(E2:E9)</f>
        <v>10</v>
      </c>
      <c r="C16" t="s">
        <v>32</v>
      </c>
      <c r="D16">
        <f>_xlfn.VAR.S(E2:E6)</f>
        <v>2.5</v>
      </c>
      <c r="I16" t="s">
        <v>50</v>
      </c>
      <c r="J16">
        <f>_xlfn.QUARTILE.INC(D2:D6,2)</f>
        <v>8</v>
      </c>
      <c r="K16">
        <f>J16-J15</f>
        <v>2</v>
      </c>
      <c r="L16" t="s">
        <v>55</v>
      </c>
      <c r="M16">
        <f>_xlfn.QUARTILE.INC(E2:E6,2)</f>
        <v>10</v>
      </c>
      <c r="N16">
        <f>M16-M15</f>
        <v>1</v>
      </c>
    </row>
    <row r="17" spans="1:14" x14ac:dyDescent="0.25">
      <c r="I17" s="4" t="s">
        <v>51</v>
      </c>
      <c r="J17">
        <f>_xlfn.QUARTILE.INC(D2:D6,3)</f>
        <v>9</v>
      </c>
      <c r="K17">
        <f>J17-J16</f>
        <v>1</v>
      </c>
      <c r="L17" s="4" t="s">
        <v>56</v>
      </c>
      <c r="M17">
        <f>_xlfn.QUARTILE.INC(E2:E6,3)</f>
        <v>11</v>
      </c>
      <c r="N17">
        <f>M17-M16</f>
        <v>1</v>
      </c>
    </row>
    <row r="18" spans="1:14" x14ac:dyDescent="0.25">
      <c r="A18" t="s">
        <v>15</v>
      </c>
      <c r="B18">
        <f>(A2-B11)^2+(A3-B11)^2+(A4-B11)^2+(A5-B11)^2+(A6-B11)^2+(A7-B11)^2+(A8-B11)^2+(B2-B11)^2+(B3-B11)^2+(B4-B11)^2+(B5-B11)^2+(B6-B11)^2+(B7-B11)^2+(C2-B11)^2+(C3-B11)^2+(C4-B11)^2+(C5-B11)^2+(C6-B11)^2+(C7-B11)^2+(C8-B11)^2+(C9-B11)^2+(D2-B11)^2+(D3-B11)^2+(D4-B11)^2+(D5-B11)^2+(D6-B11)^2+(E2-B11)^2+(E3-B11)^2+(E4-B11)^2+(E5-B11)^2+(E6-B11)^2</f>
        <v>237.93548387096774</v>
      </c>
      <c r="I18" t="s">
        <v>52</v>
      </c>
      <c r="J18">
        <f>_xlfn.QUARTILE.INC(D2:D6,4)</f>
        <v>10</v>
      </c>
      <c r="K18">
        <f>J18-J17</f>
        <v>1</v>
      </c>
      <c r="L18" t="s">
        <v>57</v>
      </c>
      <c r="M18">
        <f>_xlfn.QUARTILE.INC(E2:E6,4)</f>
        <v>12</v>
      </c>
      <c r="N18">
        <f>M18-M17</f>
        <v>1</v>
      </c>
    </row>
    <row r="19" spans="1:14" x14ac:dyDescent="0.25">
      <c r="A19" t="s">
        <v>20</v>
      </c>
      <c r="B19">
        <f>COUNT(A2:A8)*(B12-B11)^2+COUNT(B2:B7)*(B13-B11)^2+COUNT(C2:C9)*(B14-B11)^2+COUNT(D2:D6)*(B15-B11)^2+COUNT(E2:E6)*(B16-B11)^2</f>
        <v>150.50334101382487</v>
      </c>
      <c r="I19" s="4" t="s">
        <v>19</v>
      </c>
      <c r="J19">
        <f>AVERAGE(D2:D6)</f>
        <v>7.6</v>
      </c>
      <c r="L19" s="4" t="s">
        <v>27</v>
      </c>
      <c r="M19">
        <f>AVERAGE(E2:E6)</f>
        <v>10</v>
      </c>
    </row>
    <row r="20" spans="1:14" x14ac:dyDescent="0.25">
      <c r="A20" t="s">
        <v>21</v>
      </c>
      <c r="B20">
        <f>(A2-B12)^2+(A3-B12)^2+(A4-B12)^2+(A5-B12)^2+(A6-B12)^2+(A7-B12)^2+(A8-B12)^2+(B2-B13)^2+(B3-B13)^2+(B4-B13)^2+(B5-B13)^2+(B6-B13)^2+(B7-B13)^2+(C2-B14)^2+(C3-B14)^2+(C4-B14)^2+(C5-B14)^2+(C6-B14)^2+(C7-B14)^2+(C8-B14)^2+(C9-B14)^2+(D2-B15)^2+(D3-B15)^2+(D4-B15)^2+(D5-B15)^2+(D6-B15)^2+(E2-B16)^2+(E3-B16)^2+(E4-B16)^2+(E5-B16)^2+(E6-B16)^2</f>
        <v>87.43214285714285</v>
      </c>
    </row>
    <row r="21" spans="1:14" x14ac:dyDescent="0.25">
      <c r="A21" t="s">
        <v>4</v>
      </c>
    </row>
    <row r="22" spans="1:14" x14ac:dyDescent="0.25">
      <c r="A22" s="2" t="s">
        <v>5</v>
      </c>
      <c r="B22" s="2" t="s">
        <v>9</v>
      </c>
      <c r="C22" s="2" t="s">
        <v>10</v>
      </c>
      <c r="D22" s="2" t="s">
        <v>11</v>
      </c>
      <c r="E22" s="2" t="s">
        <v>12</v>
      </c>
      <c r="F22" s="2" t="s">
        <v>13</v>
      </c>
    </row>
    <row r="23" spans="1:14" x14ac:dyDescent="0.25">
      <c r="A23" s="2" t="s">
        <v>6</v>
      </c>
      <c r="B23" s="1">
        <f>B19</f>
        <v>150.50334101382487</v>
      </c>
      <c r="C23" s="1">
        <f>COUNT(B12:B16)-1</f>
        <v>4</v>
      </c>
      <c r="D23" s="1">
        <f>B23/C23</f>
        <v>37.625835253456216</v>
      </c>
      <c r="E23" s="1">
        <f>D23/D24</f>
        <v>11.188925315353183</v>
      </c>
      <c r="F23" s="1">
        <v>2.95</v>
      </c>
    </row>
    <row r="24" spans="1:14" x14ac:dyDescent="0.25">
      <c r="A24" s="2" t="s">
        <v>7</v>
      </c>
      <c r="B24" s="1">
        <f>B20</f>
        <v>87.43214285714285</v>
      </c>
      <c r="C24" s="1">
        <f>COUNT(A2:A8)-1+COUNT(B2:B7)-1+COUNT(C2:C9)-1+COUNT(D2:D6)-1+COUNT(E2:E6)-1</f>
        <v>26</v>
      </c>
      <c r="D24" s="1">
        <f>B24/C24</f>
        <v>3.3627747252747251</v>
      </c>
      <c r="E24" s="1"/>
      <c r="F24" s="1"/>
    </row>
    <row r="25" spans="1:14" x14ac:dyDescent="0.25">
      <c r="A25" s="2" t="s">
        <v>8</v>
      </c>
      <c r="B25" s="1">
        <f>B18</f>
        <v>237.93548387096774</v>
      </c>
      <c r="C25" s="1">
        <f>COUNT(A2:A8)+COUNT(B2:B7)+COUNT(C2:C9)+COUNT(D2:D6)+COUNT(E2:E6)-1</f>
        <v>30</v>
      </c>
      <c r="D25" s="1"/>
      <c r="E25" s="1"/>
      <c r="F25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F19" sqref="F19"/>
    </sheetView>
  </sheetViews>
  <sheetFormatPr defaultRowHeight="15" x14ac:dyDescent="0.25"/>
  <cols>
    <col min="1" max="1" width="13.140625" bestFit="1" customWidth="1"/>
    <col min="2" max="4" width="10.28515625" bestFit="1" customWidth="1"/>
    <col min="5" max="5" width="12" bestFit="1" customWidth="1"/>
  </cols>
  <sheetData>
    <row r="1" spans="1:17" x14ac:dyDescent="0.25">
      <c r="A1" s="1" t="s">
        <v>58</v>
      </c>
      <c r="B1" s="1" t="s">
        <v>59</v>
      </c>
      <c r="C1" s="1" t="s">
        <v>60</v>
      </c>
      <c r="D1" s="1"/>
      <c r="E1" s="3"/>
      <c r="I1" t="s">
        <v>33</v>
      </c>
      <c r="J1">
        <f>_xlfn.QUARTILE.INC(A2:A7,0)</f>
        <v>4</v>
      </c>
      <c r="K1">
        <f>J1</f>
        <v>4</v>
      </c>
      <c r="L1" t="s">
        <v>38</v>
      </c>
      <c r="M1">
        <f>_xlfn.QUARTILE.INC(B2:B7,0)</f>
        <v>0</v>
      </c>
      <c r="N1">
        <f>M1</f>
        <v>0</v>
      </c>
      <c r="O1" t="s">
        <v>43</v>
      </c>
      <c r="P1">
        <f>_xlfn.QUARTILE.INC(C2:C7,0)</f>
        <v>0</v>
      </c>
      <c r="Q1">
        <f>P1</f>
        <v>0</v>
      </c>
    </row>
    <row r="2" spans="1:17" x14ac:dyDescent="0.25">
      <c r="A2" s="1">
        <v>8</v>
      </c>
      <c r="B2" s="1">
        <v>3</v>
      </c>
      <c r="C2" s="1">
        <v>1</v>
      </c>
      <c r="D2" s="1"/>
      <c r="E2" s="3"/>
      <c r="I2" s="4" t="s">
        <v>34</v>
      </c>
      <c r="J2">
        <f>_xlfn.QUARTILE.INC(A2:A7,1)</f>
        <v>4.5</v>
      </c>
      <c r="K2">
        <f>J2-J1</f>
        <v>0.5</v>
      </c>
      <c r="L2" s="4" t="s">
        <v>39</v>
      </c>
      <c r="M2">
        <f>_xlfn.QUARTILE.INC(B2:B7,1)</f>
        <v>2.25</v>
      </c>
      <c r="N2">
        <f>M2-M1</f>
        <v>2.25</v>
      </c>
      <c r="O2" s="4" t="s">
        <v>44</v>
      </c>
      <c r="P2">
        <f>_xlfn.QUARTILE.INC(C2:C7,1)</f>
        <v>1.25</v>
      </c>
      <c r="Q2">
        <f>P2-P1</f>
        <v>1.25</v>
      </c>
    </row>
    <row r="3" spans="1:17" x14ac:dyDescent="0.25">
      <c r="A3" s="1">
        <v>4</v>
      </c>
      <c r="B3" s="1">
        <v>7</v>
      </c>
      <c r="C3" s="1">
        <v>2</v>
      </c>
      <c r="D3" s="1"/>
      <c r="E3" s="3"/>
      <c r="I3" t="s">
        <v>35</v>
      </c>
      <c r="J3">
        <f>_xlfn.QUARTILE.INC(A2:A7,2)</f>
        <v>6</v>
      </c>
      <c r="K3">
        <f>J3-J2</f>
        <v>1.5</v>
      </c>
      <c r="L3" t="s">
        <v>40</v>
      </c>
      <c r="M3">
        <f>_xlfn.QUARTILE.INC(B2:B7,2)</f>
        <v>4</v>
      </c>
      <c r="N3">
        <f>M3-M2</f>
        <v>1.75</v>
      </c>
      <c r="O3" t="s">
        <v>45</v>
      </c>
      <c r="P3">
        <f>_xlfn.QUARTILE.INC(C2:C7,2)</f>
        <v>3.5</v>
      </c>
      <c r="Q3">
        <f>P3-P2</f>
        <v>2.25</v>
      </c>
    </row>
    <row r="4" spans="1:17" x14ac:dyDescent="0.25">
      <c r="A4" s="1">
        <v>6</v>
      </c>
      <c r="B4" s="1">
        <v>0</v>
      </c>
      <c r="C4" s="1">
        <v>7</v>
      </c>
      <c r="D4" s="1"/>
      <c r="E4" s="3"/>
      <c r="I4" s="4" t="s">
        <v>36</v>
      </c>
      <c r="J4">
        <f>_xlfn.QUARTILE.INC(A2:A7,3)</f>
        <v>7.5</v>
      </c>
      <c r="K4">
        <f>J4-J3</f>
        <v>1.5</v>
      </c>
      <c r="L4" s="4" t="s">
        <v>41</v>
      </c>
      <c r="M4">
        <f>_xlfn.QUARTILE.INC(B2:B7,3)</f>
        <v>6.5</v>
      </c>
      <c r="N4">
        <f>M4-M3</f>
        <v>2.5</v>
      </c>
      <c r="O4" s="4" t="s">
        <v>46</v>
      </c>
      <c r="P4">
        <f>_xlfn.QUARTILE.INC(C2:C7,3)</f>
        <v>5.75</v>
      </c>
      <c r="Q4">
        <f>P4-P3</f>
        <v>2.25</v>
      </c>
    </row>
    <row r="5" spans="1:17" x14ac:dyDescent="0.25">
      <c r="A5" s="1">
        <v>8</v>
      </c>
      <c r="B5" s="1">
        <v>2</v>
      </c>
      <c r="C5" s="1">
        <v>6</v>
      </c>
      <c r="D5" s="1"/>
      <c r="E5" s="3"/>
      <c r="I5" t="s">
        <v>37</v>
      </c>
      <c r="J5">
        <f>_xlfn.QUARTILE.INC(A2:A7,4)</f>
        <v>8</v>
      </c>
      <c r="K5">
        <f>J5-J4</f>
        <v>0.5</v>
      </c>
      <c r="L5" t="s">
        <v>42</v>
      </c>
      <c r="M5">
        <f>_xlfn.QUARTILE.INC(B2:B7,4)</f>
        <v>7</v>
      </c>
      <c r="N5">
        <f>M5-M4</f>
        <v>0.5</v>
      </c>
      <c r="O5" t="s">
        <v>47</v>
      </c>
      <c r="P5">
        <f>_xlfn.QUARTILE.INC(C2:C7,4)</f>
        <v>7</v>
      </c>
      <c r="Q5">
        <f>P5-P4</f>
        <v>1.25</v>
      </c>
    </row>
    <row r="6" spans="1:17" x14ac:dyDescent="0.25">
      <c r="A6" s="1">
        <v>6</v>
      </c>
      <c r="B6" s="1">
        <v>7</v>
      </c>
      <c r="C6" s="1">
        <v>5</v>
      </c>
      <c r="D6" s="1"/>
      <c r="E6" s="3"/>
      <c r="I6" s="4" t="s">
        <v>16</v>
      </c>
      <c r="J6">
        <f>AVERAGE(A2:A7)</f>
        <v>6</v>
      </c>
      <c r="L6" s="4" t="s">
        <v>17</v>
      </c>
      <c r="M6">
        <f>AVERAGE(B2:B7)</f>
        <v>4</v>
      </c>
      <c r="O6" s="4" t="s">
        <v>18</v>
      </c>
      <c r="P6">
        <f>AVERAGE(C2:C7)</f>
        <v>3.5</v>
      </c>
    </row>
    <row r="7" spans="1:17" x14ac:dyDescent="0.25">
      <c r="A7" s="1">
        <v>4</v>
      </c>
      <c r="B7" s="1">
        <v>5</v>
      </c>
      <c r="C7" s="1">
        <v>0</v>
      </c>
      <c r="D7" s="1"/>
      <c r="E7" s="1"/>
    </row>
    <row r="8" spans="1:17" x14ac:dyDescent="0.25">
      <c r="A8" s="1"/>
      <c r="B8" s="1"/>
      <c r="C8" s="1"/>
      <c r="D8" s="1"/>
      <c r="E8" s="1"/>
    </row>
    <row r="9" spans="1:17" x14ac:dyDescent="0.25">
      <c r="A9" s="1"/>
      <c r="B9" s="1"/>
      <c r="C9" s="1"/>
      <c r="D9" s="1"/>
      <c r="E9" s="1"/>
    </row>
    <row r="11" spans="1:17" x14ac:dyDescent="0.25">
      <c r="A11" t="s">
        <v>14</v>
      </c>
      <c r="B11">
        <f>AVERAGE(A2:C7)</f>
        <v>4.5</v>
      </c>
    </row>
    <row r="12" spans="1:17" x14ac:dyDescent="0.25">
      <c r="A12" t="s">
        <v>16</v>
      </c>
      <c r="B12">
        <f>AVERAGE(A2:A7)</f>
        <v>6</v>
      </c>
      <c r="C12" t="s">
        <v>28</v>
      </c>
      <c r="D12">
        <f>_xlfn.VAR.S(A2:A7)</f>
        <v>3.2</v>
      </c>
    </row>
    <row r="13" spans="1:17" x14ac:dyDescent="0.25">
      <c r="A13" t="s">
        <v>17</v>
      </c>
      <c r="B13">
        <f>AVERAGE(B2:B7)</f>
        <v>4</v>
      </c>
      <c r="C13" t="s">
        <v>29</v>
      </c>
      <c r="D13">
        <f>_xlfn.VAR.S(B2:B7)</f>
        <v>8</v>
      </c>
    </row>
    <row r="14" spans="1:17" x14ac:dyDescent="0.25">
      <c r="A14" t="s">
        <v>18</v>
      </c>
      <c r="B14">
        <f>AVERAGE(C2:C7)</f>
        <v>3.5</v>
      </c>
      <c r="C14" t="s">
        <v>30</v>
      </c>
      <c r="D14">
        <f>_xlfn.VAR.S(C2:C7)</f>
        <v>8.3000000000000007</v>
      </c>
    </row>
    <row r="15" spans="1:17" x14ac:dyDescent="0.25">
      <c r="I15" s="4"/>
      <c r="L15" s="4"/>
    </row>
    <row r="17" spans="1:12" x14ac:dyDescent="0.25">
      <c r="I17" s="4"/>
      <c r="L17" s="4"/>
    </row>
    <row r="18" spans="1:12" x14ac:dyDescent="0.25">
      <c r="A18" t="s">
        <v>15</v>
      </c>
      <c r="B18">
        <f>(A2-B11)^2+(A3-B11)^2+(A4-B11)^2+(A5-B11)^2+(A6-B11)^2+(A7-B11)^2+(B2-B11)^2+(B3-B11)^2+(B4-B11)^2+(B5-B11)^2+(B6-B11)^2+(B7-B11)^2+(C2-B11)^2+(C3-B11)^2+(C4-B11)^2+(C5-B11)^2+(C6-B11)^2+(C7-B11)^2</f>
        <v>118.5</v>
      </c>
    </row>
    <row r="19" spans="1:12" x14ac:dyDescent="0.25">
      <c r="A19" t="s">
        <v>20</v>
      </c>
      <c r="B19">
        <f>COUNT(A2:A7)*(B12-B11)^2+COUNT(B2:B7)*(B13-B11)^2+COUNT(C2:C7)*(B14-B11)^2</f>
        <v>21</v>
      </c>
      <c r="I19" s="4"/>
      <c r="L19" s="4"/>
    </row>
    <row r="20" spans="1:12" x14ac:dyDescent="0.25">
      <c r="A20" t="s">
        <v>21</v>
      </c>
      <c r="B20">
        <f>(A2-B12)^2+(A3-B12)^2+(A4-B12)^2+(A5-B12)^2+(A6-B12)^2+(A7-B12)^2+(B2-B13)^2+(B3-B13)^2+(B4-B13)^2+(B5-B13)^2+(B6-B13)^2+(B7-B13)^2+(C2-B14)^2+(C3-B14)^2+(C4-B14)^2+(C5-B14)^2+(C6-B14)^2+(C7-B14)^2</f>
        <v>97.5</v>
      </c>
    </row>
    <row r="21" spans="1:12" x14ac:dyDescent="0.25">
      <c r="A21" t="s">
        <v>4</v>
      </c>
    </row>
    <row r="22" spans="1:12" x14ac:dyDescent="0.25">
      <c r="A22" s="2" t="s">
        <v>5</v>
      </c>
      <c r="B22" s="2" t="s">
        <v>9</v>
      </c>
      <c r="C22" s="2" t="s">
        <v>10</v>
      </c>
      <c r="D22" s="2" t="s">
        <v>11</v>
      </c>
      <c r="E22" s="2" t="s">
        <v>12</v>
      </c>
      <c r="F22" s="2" t="s">
        <v>13</v>
      </c>
    </row>
    <row r="23" spans="1:12" x14ac:dyDescent="0.25">
      <c r="A23" s="2" t="s">
        <v>6</v>
      </c>
      <c r="B23" s="1">
        <f>B19</f>
        <v>21</v>
      </c>
      <c r="C23" s="1">
        <f>COUNT(B12:B14)-1</f>
        <v>2</v>
      </c>
      <c r="D23" s="1">
        <f>B23/C23</f>
        <v>10.5</v>
      </c>
      <c r="E23" s="1">
        <f>D23/D24</f>
        <v>1.6153846153846154</v>
      </c>
      <c r="F23" s="1">
        <v>3.6823000000000001</v>
      </c>
    </row>
    <row r="24" spans="1:12" x14ac:dyDescent="0.25">
      <c r="A24" s="2" t="s">
        <v>7</v>
      </c>
      <c r="B24" s="1">
        <f>B20</f>
        <v>97.5</v>
      </c>
      <c r="C24" s="1">
        <f>COUNT(A2:A7)-1+COUNT(B2:B7)-1+COUNT(C2:C7)-1</f>
        <v>15</v>
      </c>
      <c r="D24" s="1">
        <f>B24/C24</f>
        <v>6.5</v>
      </c>
      <c r="E24" s="1"/>
      <c r="F24" s="1"/>
    </row>
    <row r="25" spans="1:12" x14ac:dyDescent="0.25">
      <c r="A25" s="2" t="s">
        <v>8</v>
      </c>
      <c r="B25" s="1">
        <f>B18</f>
        <v>118.5</v>
      </c>
      <c r="C25" s="1">
        <f>COUNT(A2:A7)+COUNT(B2:B7)+COUNT(C2:C7)-1</f>
        <v>17</v>
      </c>
      <c r="D25" s="1"/>
      <c r="E25" s="1"/>
      <c r="F25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7" sqref="I7"/>
    </sheetView>
  </sheetViews>
  <sheetFormatPr defaultRowHeight="15" x14ac:dyDescent="0.25"/>
  <sheetData>
    <row r="1" spans="1:6" x14ac:dyDescent="0.25">
      <c r="A1" t="s">
        <v>4</v>
      </c>
    </row>
    <row r="2" spans="1:6" x14ac:dyDescent="0.25">
      <c r="A2" s="2" t="s">
        <v>5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</row>
    <row r="3" spans="1:6" x14ac:dyDescent="0.25">
      <c r="A3" s="2" t="s">
        <v>6</v>
      </c>
      <c r="B3" s="1">
        <v>782</v>
      </c>
      <c r="C3" s="1">
        <v>2</v>
      </c>
      <c r="D3" s="1">
        <f>B3/C3</f>
        <v>391</v>
      </c>
      <c r="E3" s="1">
        <f>D3/D4</f>
        <v>9.7384806973848068</v>
      </c>
      <c r="F3" s="1">
        <v>3.28</v>
      </c>
    </row>
    <row r="4" spans="1:6" x14ac:dyDescent="0.25">
      <c r="A4" s="2" t="s">
        <v>7</v>
      </c>
      <c r="B4" s="1">
        <f>B5-B3</f>
        <v>1365</v>
      </c>
      <c r="C4" s="1">
        <v>34</v>
      </c>
      <c r="D4" s="1">
        <v>40.15</v>
      </c>
      <c r="E4" s="1"/>
      <c r="F4" s="1"/>
    </row>
    <row r="5" spans="1:6" x14ac:dyDescent="0.25">
      <c r="A5" s="2" t="s">
        <v>8</v>
      </c>
      <c r="B5" s="1">
        <v>2147</v>
      </c>
      <c r="C5" s="1">
        <v>36</v>
      </c>
      <c r="D5" s="1"/>
      <c r="E5" s="1"/>
      <c r="F5" s="1"/>
    </row>
    <row r="15" spans="1:6" x14ac:dyDescent="0.25">
      <c r="F15">
        <f>0.05/3</f>
        <v>1.6666666666666666E-2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</vt:lpstr>
      <vt:lpstr>Testing method</vt:lpstr>
      <vt:lpstr>Police</vt:lpstr>
      <vt:lpstr>Treatments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saimanushri</dc:creator>
  <cp:lastModifiedBy>saimanushri</cp:lastModifiedBy>
  <dcterms:created xsi:type="dcterms:W3CDTF">2020-02-22T04:40:00Z</dcterms:created>
  <dcterms:modified xsi:type="dcterms:W3CDTF">2020-02-23T12:35:34Z</dcterms:modified>
</cp:coreProperties>
</file>