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4d43c501d0a7b/Documents/Portfolio/"/>
    </mc:Choice>
  </mc:AlternateContent>
  <xr:revisionPtr revIDLastSave="69" documentId="8_{3ABDDA43-5301-4C07-BAB2-4A7D8ADBF77D}" xr6:coauthVersionLast="47" xr6:coauthVersionMax="47" xr10:uidLastSave="{B26EDC45-0B63-44D7-9DAA-A258F22E58F1}"/>
  <bookViews>
    <workbookView xWindow="-108" yWindow="-108" windowWidth="23256" windowHeight="12456" xr2:uid="{CEFD3990-5008-438F-ABF1-4A4722D463E6}"/>
  </bookViews>
  <sheets>
    <sheet name="1-15-2022" sheetId="1" r:id="rId1"/>
    <sheet name="1-15-2023" sheetId="2" r:id="rId2"/>
    <sheet name="1-15-2024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4" i="1"/>
  <c r="D73" i="1"/>
  <c r="D72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R45" i="1"/>
  <c r="J45" i="1"/>
  <c r="I45" i="1"/>
  <c r="E45" i="1" a="1"/>
  <c r="F54" i="1" a="1"/>
  <c r="E4" i="1" a="1"/>
  <c r="E6" i="1" a="1"/>
  <c r="E5" i="1" a="1"/>
  <c r="E5" i="1" l="1"/>
  <c r="E4" i="1"/>
  <c r="F54" i="1"/>
  <c r="E6" i="1"/>
  <c r="E45" i="1"/>
  <c r="C5" i="1" a="1"/>
  <c r="C6" i="1" a="1"/>
  <c r="C45" i="1" a="1"/>
  <c r="C4" i="1" a="1"/>
  <c r="C45" i="1" l="1"/>
  <c r="B45" i="1" s="1"/>
  <c r="C4" i="1"/>
  <c r="B4" i="1" s="1"/>
  <c r="C6" i="1"/>
  <c r="B6" i="1" s="1"/>
  <c r="C5" i="1"/>
  <c r="B5" i="1" s="1"/>
  <c r="L53" i="3"/>
  <c r="M53" i="3"/>
  <c r="N53" i="3"/>
  <c r="O53" i="3"/>
  <c r="P53" i="3"/>
  <c r="Q53" i="3"/>
  <c r="R53" i="3"/>
  <c r="S53" i="3"/>
  <c r="B39" i="1" l="1"/>
  <c r="B47" i="1" s="1"/>
  <c r="D75" i="3"/>
  <c r="D74" i="3"/>
  <c r="D73" i="3"/>
  <c r="D72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E6" i="3" a="1"/>
  <c r="J47" i="1" a="1"/>
  <c r="F54" i="3" a="1"/>
  <c r="E4" i="3" a="1"/>
  <c r="E7" i="3" a="1"/>
  <c r="E5" i="3" a="1"/>
  <c r="J47" i="1" l="1"/>
  <c r="E7" i="3"/>
  <c r="E6" i="3"/>
  <c r="E5" i="3"/>
  <c r="E4" i="3"/>
  <c r="F54" i="3"/>
  <c r="R45" i="3"/>
  <c r="J45" i="3"/>
  <c r="I45" i="3"/>
  <c r="M56" i="3" a="1"/>
  <c r="C6" i="3" a="1"/>
  <c r="K56" i="3" a="1"/>
  <c r="M54" i="3" a="1"/>
  <c r="K55" i="3" a="1"/>
  <c r="C4" i="3" a="1"/>
  <c r="L57" i="3" a="1"/>
  <c r="L56" i="3" a="1"/>
  <c r="J57" i="3" a="1"/>
  <c r="J56" i="3" a="1"/>
  <c r="E45" i="3" a="1"/>
  <c r="C5" i="3" a="1"/>
  <c r="M57" i="3" a="1"/>
  <c r="J55" i="3" a="1"/>
  <c r="L54" i="3" a="1"/>
  <c r="M55" i="3" a="1"/>
  <c r="K54" i="3" a="1"/>
  <c r="L55" i="3" a="1"/>
  <c r="J54" i="3" a="1"/>
  <c r="K57" i="3" a="1"/>
  <c r="C6" i="3" l="1"/>
  <c r="B6" i="3" s="1"/>
  <c r="C5" i="3"/>
  <c r="B5" i="3" s="1"/>
  <c r="C4" i="3"/>
  <c r="B4" i="3" s="1"/>
  <c r="B39" i="3" s="1"/>
  <c r="J54" i="3"/>
  <c r="L54" i="3"/>
  <c r="M54" i="3"/>
  <c r="K54" i="3"/>
  <c r="M55" i="3"/>
  <c r="L55" i="3"/>
  <c r="J55" i="3"/>
  <c r="K55" i="3"/>
  <c r="L56" i="3"/>
  <c r="M56" i="3"/>
  <c r="J56" i="3"/>
  <c r="K56" i="3"/>
  <c r="L57" i="3"/>
  <c r="M57" i="3"/>
  <c r="J57" i="3"/>
  <c r="K57" i="3"/>
  <c r="E45" i="3"/>
  <c r="Q56" i="3" a="1"/>
  <c r="C45" i="3" a="1"/>
  <c r="N56" i="3" a="1"/>
  <c r="N54" i="3" a="1"/>
  <c r="Q54" i="3" a="1"/>
  <c r="Q57" i="3" a="1"/>
  <c r="P54" i="3" a="1"/>
  <c r="O56" i="3" a="1"/>
  <c r="Q55" i="3" a="1"/>
  <c r="O55" i="3" a="1"/>
  <c r="O54" i="3" a="1"/>
  <c r="P56" i="3" a="1"/>
  <c r="P55" i="3" a="1"/>
  <c r="O57" i="3" a="1"/>
  <c r="N55" i="3" a="1"/>
  <c r="N57" i="3" a="1"/>
  <c r="P57" i="3" a="1"/>
  <c r="P57" i="3" l="1"/>
  <c r="O56" i="3"/>
  <c r="N56" i="3"/>
  <c r="Q56" i="3"/>
  <c r="P56" i="3"/>
  <c r="O55" i="3"/>
  <c r="N55" i="3"/>
  <c r="P55" i="3"/>
  <c r="Q55" i="3"/>
  <c r="C45" i="3"/>
  <c r="B45" i="3" s="1"/>
  <c r="B47" i="3" s="1"/>
  <c r="Q54" i="3"/>
  <c r="P54" i="3"/>
  <c r="N57" i="3"/>
  <c r="O54" i="3"/>
  <c r="N54" i="3"/>
  <c r="O57" i="3"/>
  <c r="Q57" i="3"/>
  <c r="M58" i="3"/>
  <c r="L58" i="3"/>
  <c r="K58" i="3"/>
  <c r="J58" i="3"/>
  <c r="S54" i="3" a="1"/>
  <c r="E24" i="3" a="1"/>
  <c r="E16" i="3" a="1"/>
  <c r="E38" i="3" a="1"/>
  <c r="E10" i="3" a="1"/>
  <c r="E27" i="3" a="1"/>
  <c r="E9" i="3" a="1"/>
  <c r="E26" i="3" a="1"/>
  <c r="R54" i="3" a="1"/>
  <c r="E34" i="3" a="1"/>
  <c r="E35" i="3" a="1"/>
  <c r="J47" i="3" a="1"/>
  <c r="E17" i="3" a="1"/>
  <c r="E30" i="3" a="1"/>
  <c r="S55" i="3" a="1"/>
  <c r="E22" i="3" a="1"/>
  <c r="R56" i="3" a="1"/>
  <c r="R55" i="3" a="1"/>
  <c r="E12" i="3" a="1"/>
  <c r="E28" i="3" a="1"/>
  <c r="E19" i="3" a="1"/>
  <c r="E25" i="3" a="1"/>
  <c r="E33" i="3" a="1"/>
  <c r="S56" i="3" a="1"/>
  <c r="E23" i="3" a="1"/>
  <c r="E14" i="3" a="1"/>
  <c r="E36" i="3" a="1"/>
  <c r="E20" i="3" a="1"/>
  <c r="E15" i="3" a="1"/>
  <c r="E32" i="3" a="1"/>
  <c r="E11" i="3" a="1"/>
  <c r="E13" i="3" a="1"/>
  <c r="E21" i="3" a="1"/>
  <c r="E18" i="3" a="1"/>
  <c r="E37" i="3" a="1"/>
  <c r="R57" i="3" a="1"/>
  <c r="E29" i="3" a="1"/>
  <c r="E8" i="3" a="1"/>
  <c r="S57" i="3" a="1"/>
  <c r="E31" i="3" a="1"/>
  <c r="R54" i="3" l="1"/>
  <c r="S54" i="3"/>
  <c r="J47" i="3"/>
  <c r="R55" i="3"/>
  <c r="R56" i="3"/>
  <c r="S57" i="3"/>
  <c r="R57" i="3"/>
  <c r="S55" i="3"/>
  <c r="S56" i="3"/>
  <c r="N58" i="3"/>
  <c r="O58" i="3"/>
  <c r="P58" i="3"/>
  <c r="Q58" i="3"/>
  <c r="E31" i="3"/>
  <c r="E9" i="3"/>
  <c r="E25" i="3"/>
  <c r="E34" i="3"/>
  <c r="E12" i="3"/>
  <c r="E21" i="3"/>
  <c r="E37" i="3"/>
  <c r="E28" i="3"/>
  <c r="E15" i="3"/>
  <c r="E20" i="3"/>
  <c r="E36" i="3"/>
  <c r="E22" i="3"/>
  <c r="E18" i="3"/>
  <c r="E38" i="3"/>
  <c r="E19" i="3"/>
  <c r="E35" i="3"/>
  <c r="E16" i="3"/>
  <c r="E32" i="3"/>
  <c r="E13" i="3"/>
  <c r="E29" i="3"/>
  <c r="E10" i="3"/>
  <c r="E26" i="3"/>
  <c r="E23" i="3"/>
  <c r="E17" i="3"/>
  <c r="E33" i="3"/>
  <c r="E14" i="3"/>
  <c r="E30" i="3"/>
  <c r="E11" i="3"/>
  <c r="E27" i="3"/>
  <c r="E8" i="3"/>
  <c r="E24" i="3"/>
  <c r="C38" i="3" a="1"/>
  <c r="C15" i="3" a="1"/>
  <c r="C27" i="3" a="1"/>
  <c r="C11" i="3" a="1"/>
  <c r="C9" i="3" a="1"/>
  <c r="C17" i="3" a="1"/>
  <c r="C35" i="3" a="1"/>
  <c r="C33" i="3" a="1"/>
  <c r="C26" i="3" a="1"/>
  <c r="C22" i="3" a="1"/>
  <c r="C21" i="3" a="1"/>
  <c r="C12" i="3" a="1"/>
  <c r="C13" i="3" a="1"/>
  <c r="C7" i="3" a="1"/>
  <c r="C28" i="3" a="1"/>
  <c r="C32" i="3" a="1"/>
  <c r="C19" i="3" a="1"/>
  <c r="C10" i="3" a="1"/>
  <c r="C36" i="3" a="1"/>
  <c r="C24" i="3" a="1"/>
  <c r="C18" i="3" a="1"/>
  <c r="C23" i="3" a="1"/>
  <c r="C16" i="3" a="1"/>
  <c r="C37" i="3" a="1"/>
  <c r="C8" i="3" a="1"/>
  <c r="C20" i="3" a="1"/>
  <c r="C34" i="3" a="1"/>
  <c r="C31" i="3" a="1"/>
  <c r="C29" i="3" a="1"/>
  <c r="C14" i="3" a="1"/>
  <c r="C30" i="3" a="1"/>
  <c r="C25" i="3" a="1"/>
  <c r="R58" i="3" l="1"/>
  <c r="S59" i="3"/>
  <c r="C16" i="3"/>
  <c r="B16" i="3" s="1"/>
  <c r="C8" i="3"/>
  <c r="B8" i="3" s="1"/>
  <c r="C18" i="3"/>
  <c r="B18" i="3" s="1"/>
  <c r="C30" i="3"/>
  <c r="B30" i="3" s="1"/>
  <c r="C36" i="3"/>
  <c r="B36" i="3" s="1"/>
  <c r="C33" i="3"/>
  <c r="B33" i="3" s="1"/>
  <c r="C15" i="3"/>
  <c r="B15" i="3" s="1"/>
  <c r="C7" i="3"/>
  <c r="B7" i="3" s="1"/>
  <c r="C26" i="3"/>
  <c r="B26" i="3" s="1"/>
  <c r="C21" i="3"/>
  <c r="B21" i="3" s="1"/>
  <c r="C31" i="3"/>
  <c r="B31" i="3" s="1"/>
  <c r="C35" i="3"/>
  <c r="B35" i="3" s="1"/>
  <c r="C19" i="3"/>
  <c r="B19" i="3" s="1"/>
  <c r="C27" i="3"/>
  <c r="B27" i="3" s="1"/>
  <c r="C11" i="3"/>
  <c r="B11" i="3" s="1"/>
  <c r="C14" i="3"/>
  <c r="B14" i="3" s="1"/>
  <c r="C24" i="3"/>
  <c r="B24" i="3" s="1"/>
  <c r="C38" i="3"/>
  <c r="B38" i="3" s="1"/>
  <c r="C22" i="3"/>
  <c r="B22" i="3" s="1"/>
  <c r="C20" i="3"/>
  <c r="B20" i="3" s="1"/>
  <c r="C17" i="3"/>
  <c r="B17" i="3" s="1"/>
  <c r="C23" i="3"/>
  <c r="B23" i="3" s="1"/>
  <c r="C28" i="3"/>
  <c r="B28" i="3" s="1"/>
  <c r="C37" i="3"/>
  <c r="B37" i="3" s="1"/>
  <c r="C10" i="3"/>
  <c r="B10" i="3" s="1"/>
  <c r="C12" i="3"/>
  <c r="B12" i="3" s="1"/>
  <c r="C29" i="3"/>
  <c r="B29" i="3" s="1"/>
  <c r="C34" i="3"/>
  <c r="B34" i="3" s="1"/>
  <c r="C13" i="3"/>
  <c r="B13" i="3" s="1"/>
  <c r="C25" i="3"/>
  <c r="B25" i="3" s="1"/>
  <c r="C32" i="3"/>
  <c r="B32" i="3" s="1"/>
  <c r="C9" i="3"/>
  <c r="B9" i="3" s="1"/>
  <c r="J49" i="3" a="1"/>
  <c r="J49" i="3" l="1"/>
  <c r="J48" i="3" a="1"/>
  <c r="J48" i="3" l="1"/>
  <c r="S53" i="2" l="1"/>
  <c r="E4" i="2" a="1"/>
  <c r="E4" i="2" l="1"/>
  <c r="O53" i="2"/>
  <c r="M54" i="2" a="1"/>
  <c r="K54" i="2" a="1"/>
  <c r="E5" i="2" a="1"/>
  <c r="L54" i="2" a="1"/>
  <c r="K54" i="2" l="1"/>
  <c r="L54" i="2"/>
  <c r="M54" i="2"/>
  <c r="E5" i="2"/>
  <c r="O54" i="2" a="1"/>
  <c r="Q54" i="2" a="1"/>
  <c r="K55" i="2" a="1"/>
  <c r="P54" i="2" a="1"/>
  <c r="M55" i="2" a="1"/>
  <c r="L55" i="2" a="1"/>
  <c r="J55" i="2" a="1"/>
  <c r="E6" i="2" a="1"/>
  <c r="J55" i="2" l="1"/>
  <c r="K55" i="2"/>
  <c r="L55" i="2"/>
  <c r="M55" i="2"/>
  <c r="Q54" i="2"/>
  <c r="P54" i="2"/>
  <c r="O54" i="2"/>
  <c r="E6" i="2"/>
  <c r="E7" i="2" a="1"/>
  <c r="J56" i="2" a="1"/>
  <c r="O55" i="2" a="1"/>
  <c r="M56" i="2" a="1"/>
  <c r="Q55" i="2" a="1"/>
  <c r="S54" i="2" a="1"/>
  <c r="K56" i="2" a="1"/>
  <c r="N55" i="2" a="1"/>
  <c r="P55" i="2" a="1"/>
  <c r="L56" i="2" a="1"/>
  <c r="J56" i="2" l="1"/>
  <c r="K56" i="2"/>
  <c r="L56" i="2"/>
  <c r="M56" i="2"/>
  <c r="S54" i="2"/>
  <c r="Q55" i="2"/>
  <c r="P55" i="2"/>
  <c r="O55" i="2"/>
  <c r="N55" i="2"/>
  <c r="E7" i="2"/>
  <c r="D75" i="2"/>
  <c r="D74" i="2"/>
  <c r="D73" i="2"/>
  <c r="D72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Q56" i="2" a="1"/>
  <c r="R55" i="2" a="1"/>
  <c r="M57" i="2" a="1"/>
  <c r="L57" i="2" a="1"/>
  <c r="K57" i="2" a="1"/>
  <c r="N56" i="2" a="1"/>
  <c r="F54" i="2" a="1"/>
  <c r="S55" i="2" a="1"/>
  <c r="J57" i="2" a="1"/>
  <c r="O56" i="2" a="1"/>
  <c r="P56" i="2" a="1"/>
  <c r="J57" i="2" l="1"/>
  <c r="K57" i="2"/>
  <c r="L57" i="2"/>
  <c r="M57" i="2"/>
  <c r="R55" i="2"/>
  <c r="S55" i="2"/>
  <c r="Q56" i="2"/>
  <c r="P56" i="2"/>
  <c r="O56" i="2"/>
  <c r="N56" i="2"/>
  <c r="M58" i="2"/>
  <c r="L58" i="2"/>
  <c r="K58" i="2"/>
  <c r="F54" i="2"/>
  <c r="R45" i="2"/>
  <c r="J45" i="2"/>
  <c r="I45" i="2"/>
  <c r="N57" i="2" a="1"/>
  <c r="P57" i="2" a="1"/>
  <c r="E45" i="2" a="1"/>
  <c r="C6" i="2" a="1"/>
  <c r="Q57" i="2" a="1"/>
  <c r="R56" i="2" a="1"/>
  <c r="C4" i="2" a="1"/>
  <c r="C5" i="2" a="1"/>
  <c r="O57" i="2" a="1"/>
  <c r="S56" i="2" a="1"/>
  <c r="J54" i="2" a="1"/>
  <c r="C4" i="2" l="1"/>
  <c r="B4" i="2" s="1"/>
  <c r="J54" i="2"/>
  <c r="R56" i="2"/>
  <c r="S56" i="2"/>
  <c r="Q57" i="2"/>
  <c r="Q58" i="2" s="1"/>
  <c r="P57" i="2"/>
  <c r="P58" i="2" s="1"/>
  <c r="C6" i="2"/>
  <c r="B6" i="2" s="1"/>
  <c r="O57" i="2"/>
  <c r="C5" i="2"/>
  <c r="B5" i="2" s="1"/>
  <c r="N57" i="2"/>
  <c r="O58" i="2"/>
  <c r="E45" i="2"/>
  <c r="S57" i="2" a="1"/>
  <c r="C45" i="2" a="1"/>
  <c r="N54" i="2" a="1"/>
  <c r="R57" i="2" a="1"/>
  <c r="B39" i="2" l="1"/>
  <c r="N54" i="2"/>
  <c r="C45" i="2"/>
  <c r="B45" i="2" s="1"/>
  <c r="R57" i="2"/>
  <c r="S57" i="2"/>
  <c r="S59" i="2" s="1"/>
  <c r="J58" i="2"/>
  <c r="R54" i="2" a="1"/>
  <c r="J49" i="2" a="1"/>
  <c r="B47" i="2" l="1"/>
  <c r="J49" i="2"/>
  <c r="R54" i="2"/>
  <c r="R58" i="2"/>
  <c r="N58" i="2"/>
  <c r="J48" i="2" a="1"/>
  <c r="J47" i="2" a="1"/>
  <c r="C7" i="2" a="1"/>
  <c r="E8" i="2" a="1"/>
  <c r="J47" i="2" l="1"/>
  <c r="J48" i="2"/>
  <c r="C7" i="2"/>
  <c r="B7" i="2" s="1"/>
  <c r="E8" i="2"/>
  <c r="E9" i="2" a="1"/>
  <c r="C8" i="2" a="1"/>
  <c r="C8" i="2" l="1"/>
  <c r="B8" i="2" s="1"/>
  <c r="E9" i="2"/>
  <c r="C9" i="2" a="1"/>
  <c r="E10" i="2" a="1"/>
  <c r="C9" i="2" l="1"/>
  <c r="B9" i="2" s="1"/>
  <c r="E10" i="2"/>
  <c r="E11" i="2" a="1"/>
  <c r="C10" i="2" a="1"/>
  <c r="C10" i="2" l="1"/>
  <c r="B10" i="2" s="1"/>
  <c r="E11" i="2"/>
  <c r="C11" i="2" a="1"/>
  <c r="E12" i="2" a="1"/>
  <c r="C11" i="2" l="1"/>
  <c r="B11" i="2" s="1"/>
  <c r="E12" i="2"/>
  <c r="C12" i="2" a="1"/>
  <c r="E13" i="2" a="1"/>
  <c r="C12" i="2" l="1"/>
  <c r="B12" i="2" s="1"/>
  <c r="E13" i="2"/>
  <c r="C13" i="2" a="1"/>
  <c r="E14" i="2" a="1"/>
  <c r="C13" i="2" l="1"/>
  <c r="B13" i="2" s="1"/>
  <c r="E14" i="2"/>
  <c r="C14" i="2" a="1"/>
  <c r="E15" i="2" a="1"/>
  <c r="C14" i="2" l="1"/>
  <c r="B14" i="2" s="1"/>
  <c r="E15" i="2"/>
  <c r="C15" i="2" a="1"/>
  <c r="E16" i="2" a="1"/>
  <c r="C15" i="2" l="1"/>
  <c r="B15" i="2" s="1"/>
  <c r="E16" i="2"/>
  <c r="E17" i="2" a="1"/>
  <c r="C16" i="2" a="1"/>
  <c r="C16" i="2" l="1"/>
  <c r="B16" i="2" s="1"/>
  <c r="E17" i="2"/>
  <c r="E18" i="2" a="1"/>
  <c r="C17" i="2" a="1"/>
  <c r="C17" i="2" l="1"/>
  <c r="B17" i="2" s="1"/>
  <c r="E18" i="2"/>
  <c r="E19" i="2" a="1"/>
  <c r="C18" i="2" a="1"/>
  <c r="C18" i="2" l="1"/>
  <c r="B18" i="2" s="1"/>
  <c r="E19" i="2"/>
  <c r="E20" i="2" a="1"/>
  <c r="C19" i="2" a="1"/>
  <c r="C19" i="2" l="1"/>
  <c r="B19" i="2" s="1"/>
  <c r="E20" i="2"/>
  <c r="C20" i="2" a="1"/>
  <c r="E21" i="2" a="1"/>
  <c r="C20" i="2" l="1"/>
  <c r="B20" i="2" s="1"/>
  <c r="E21" i="2"/>
  <c r="C21" i="2" a="1"/>
  <c r="E22" i="2" a="1"/>
  <c r="C21" i="2" l="1"/>
  <c r="B21" i="2" s="1"/>
  <c r="E22" i="2"/>
  <c r="E23" i="2" a="1"/>
  <c r="C22" i="2" a="1"/>
  <c r="C22" i="2" l="1"/>
  <c r="B22" i="2" s="1"/>
  <c r="E23" i="2"/>
  <c r="C23" i="2" a="1"/>
  <c r="E24" i="2" a="1"/>
  <c r="C23" i="2" l="1"/>
  <c r="B23" i="2" s="1"/>
  <c r="E24" i="2"/>
  <c r="E25" i="2" a="1"/>
  <c r="C24" i="2" a="1"/>
  <c r="C24" i="2" l="1"/>
  <c r="B24" i="2" s="1"/>
  <c r="E25" i="2"/>
  <c r="C25" i="2" a="1"/>
  <c r="E26" i="2" a="1"/>
  <c r="C25" i="2" l="1"/>
  <c r="B25" i="2" s="1"/>
  <c r="E26" i="2"/>
  <c r="C26" i="2" a="1"/>
  <c r="E27" i="2" a="1"/>
  <c r="C26" i="2" l="1"/>
  <c r="B26" i="2" s="1"/>
  <c r="E27" i="2"/>
  <c r="C27" i="2" a="1"/>
  <c r="E28" i="2" a="1"/>
  <c r="C27" i="2" l="1"/>
  <c r="B27" i="2" s="1"/>
  <c r="E28" i="2"/>
  <c r="C28" i="2" a="1"/>
  <c r="E29" i="2" a="1"/>
  <c r="C28" i="2" l="1"/>
  <c r="B28" i="2" s="1"/>
  <c r="E29" i="2"/>
  <c r="C29" i="2" a="1"/>
  <c r="E30" i="2" a="1"/>
  <c r="C29" i="2" l="1"/>
  <c r="B29" i="2" s="1"/>
  <c r="E30" i="2"/>
  <c r="E31" i="2" a="1"/>
  <c r="C30" i="2" a="1"/>
  <c r="C30" i="2" l="1"/>
  <c r="B30" i="2" s="1"/>
  <c r="E31" i="2"/>
  <c r="C31" i="2" a="1"/>
  <c r="E32" i="2" a="1"/>
  <c r="C31" i="2" l="1"/>
  <c r="B31" i="2" s="1"/>
  <c r="E32" i="2"/>
  <c r="C32" i="2" a="1"/>
  <c r="E33" i="2" a="1"/>
  <c r="C32" i="2" l="1"/>
  <c r="B32" i="2" s="1"/>
  <c r="E33" i="2"/>
  <c r="C33" i="2" a="1"/>
  <c r="E34" i="2" a="1"/>
  <c r="C33" i="2" l="1"/>
  <c r="B33" i="2" s="1"/>
  <c r="E34" i="2"/>
  <c r="C34" i="2" a="1"/>
  <c r="E35" i="2" a="1"/>
  <c r="C34" i="2" l="1"/>
  <c r="B34" i="2" s="1"/>
  <c r="E35" i="2"/>
  <c r="C35" i="2" a="1"/>
  <c r="E36" i="2" a="1"/>
  <c r="C35" i="2" l="1"/>
  <c r="B35" i="2" s="1"/>
  <c r="E36" i="2"/>
  <c r="E37" i="2" a="1"/>
  <c r="C36" i="2" a="1"/>
  <c r="C36" i="2" l="1"/>
  <c r="B36" i="2" s="1"/>
  <c r="E37" i="2"/>
  <c r="C37" i="2" a="1"/>
  <c r="E38" i="2" a="1"/>
  <c r="C37" i="2" l="1"/>
  <c r="B37" i="2" s="1"/>
  <c r="E38" i="2"/>
  <c r="C38" i="2" a="1"/>
  <c r="C38" i="2" l="1"/>
  <c r="B38" i="2" s="1"/>
  <c r="L53" i="2" l="1"/>
  <c r="M53" i="2"/>
  <c r="N53" i="2"/>
  <c r="P53" i="2"/>
  <c r="Q53" i="2"/>
  <c r="R53" i="2"/>
  <c r="E7" i="1" a="1"/>
  <c r="E7" i="1" l="1"/>
  <c r="C7" i="1" a="1"/>
  <c r="C7" i="1" l="1"/>
  <c r="B7" i="1" s="1"/>
  <c r="E8" i="1" a="1"/>
  <c r="E8" i="1" l="1"/>
  <c r="E9" i="1" a="1"/>
  <c r="C8" i="1" a="1"/>
  <c r="C8" i="1" l="1"/>
  <c r="B8" i="1" s="1"/>
  <c r="E9" i="1"/>
  <c r="E10" i="1" a="1"/>
  <c r="C9" i="1" a="1"/>
  <c r="C9" i="1" l="1"/>
  <c r="B9" i="1" s="1"/>
  <c r="E10" i="1"/>
  <c r="E11" i="1" a="1"/>
  <c r="C10" i="1" a="1"/>
  <c r="C10" i="1" l="1"/>
  <c r="B10" i="1" s="1"/>
  <c r="E11" i="1"/>
  <c r="C11" i="1" a="1"/>
  <c r="E12" i="1" a="1"/>
  <c r="C11" i="1" l="1"/>
  <c r="B11" i="1" s="1"/>
  <c r="E12" i="1"/>
  <c r="E13" i="1" a="1"/>
  <c r="C12" i="1" a="1"/>
  <c r="C12" i="1" l="1"/>
  <c r="B12" i="1" s="1"/>
  <c r="E13" i="1"/>
  <c r="E14" i="1" a="1"/>
  <c r="C13" i="1" a="1"/>
  <c r="C13" i="1" l="1"/>
  <c r="B13" i="1" s="1"/>
  <c r="E14" i="1"/>
  <c r="C14" i="1" a="1"/>
  <c r="E15" i="1" a="1"/>
  <c r="C14" i="1" l="1"/>
  <c r="B14" i="1" s="1"/>
  <c r="E15" i="1"/>
  <c r="C15" i="1" a="1"/>
  <c r="E16" i="1" a="1"/>
  <c r="C15" i="1" l="1"/>
  <c r="B15" i="1" s="1"/>
  <c r="E16" i="1"/>
  <c r="C16" i="1" a="1"/>
  <c r="E17" i="1" a="1"/>
  <c r="C16" i="1" l="1"/>
  <c r="B16" i="1" s="1"/>
  <c r="E17" i="1"/>
  <c r="C17" i="1" a="1"/>
  <c r="E18" i="1" a="1"/>
  <c r="C17" i="1" l="1"/>
  <c r="B17" i="1" s="1"/>
  <c r="E18" i="1"/>
  <c r="C18" i="1" a="1"/>
  <c r="E19" i="1" a="1"/>
  <c r="C18" i="1" l="1"/>
  <c r="B18" i="1" s="1"/>
  <c r="E19" i="1"/>
  <c r="C19" i="1" a="1"/>
  <c r="E20" i="1" a="1"/>
  <c r="C19" i="1" l="1"/>
  <c r="B19" i="1" s="1"/>
  <c r="E20" i="1"/>
  <c r="C20" i="1" a="1"/>
  <c r="E21" i="1" a="1"/>
  <c r="C20" i="1" l="1"/>
  <c r="B20" i="1" s="1"/>
  <c r="E21" i="1"/>
  <c r="E22" i="1" a="1"/>
  <c r="C21" i="1" a="1"/>
  <c r="C21" i="1" l="1"/>
  <c r="B21" i="1" s="1"/>
  <c r="E22" i="1"/>
  <c r="E23" i="1" a="1"/>
  <c r="C22" i="1" a="1"/>
  <c r="C22" i="1" l="1"/>
  <c r="B22" i="1" s="1"/>
  <c r="E23" i="1"/>
  <c r="C23" i="1" a="1"/>
  <c r="E24" i="1" a="1"/>
  <c r="C23" i="1" l="1"/>
  <c r="B23" i="1" s="1"/>
  <c r="E24" i="1"/>
  <c r="C24" i="1" a="1"/>
  <c r="E25" i="1" a="1"/>
  <c r="C24" i="1" l="1"/>
  <c r="B24" i="1" s="1"/>
  <c r="E25" i="1"/>
  <c r="E26" i="1" a="1"/>
  <c r="C25" i="1" a="1"/>
  <c r="C25" i="1" l="1"/>
  <c r="B25" i="1" s="1"/>
  <c r="E26" i="1"/>
  <c r="C26" i="1" a="1"/>
  <c r="E27" i="1" a="1"/>
  <c r="C26" i="1" l="1"/>
  <c r="B26" i="1" s="1"/>
  <c r="E27" i="1"/>
  <c r="E28" i="1" a="1"/>
  <c r="C27" i="1" a="1"/>
  <c r="C27" i="1" l="1"/>
  <c r="B27" i="1" s="1"/>
  <c r="E28" i="1"/>
  <c r="E29" i="1" a="1"/>
  <c r="C28" i="1" a="1"/>
  <c r="C28" i="1" l="1"/>
  <c r="B28" i="1" s="1"/>
  <c r="E29" i="1"/>
  <c r="C29" i="1" a="1"/>
  <c r="E30" i="1" a="1"/>
  <c r="C29" i="1" l="1"/>
  <c r="B29" i="1" s="1"/>
  <c r="E30" i="1"/>
  <c r="C30" i="1" a="1"/>
  <c r="E31" i="1" a="1"/>
  <c r="C30" i="1" l="1"/>
  <c r="B30" i="1" s="1"/>
  <c r="E31" i="1"/>
  <c r="C31" i="1" a="1"/>
  <c r="E32" i="1" a="1"/>
  <c r="C31" i="1" l="1"/>
  <c r="B31" i="1" s="1"/>
  <c r="E32" i="1"/>
  <c r="E33" i="1" a="1"/>
  <c r="C32" i="1" a="1"/>
  <c r="C32" i="1" l="1"/>
  <c r="B32" i="1" s="1"/>
  <c r="E33" i="1"/>
  <c r="C33" i="1" a="1"/>
  <c r="E34" i="1" a="1"/>
  <c r="C33" i="1" l="1"/>
  <c r="B33" i="1" s="1"/>
  <c r="E34" i="1"/>
  <c r="E35" i="1" a="1"/>
  <c r="C34" i="1" a="1"/>
  <c r="C34" i="1" l="1"/>
  <c r="B34" i="1" s="1"/>
  <c r="E35" i="1"/>
  <c r="E36" i="1" a="1"/>
  <c r="C35" i="1" a="1"/>
  <c r="C35" i="1" l="1"/>
  <c r="B35" i="1" s="1"/>
  <c r="E36" i="1"/>
  <c r="E37" i="1" a="1"/>
  <c r="C36" i="1" a="1"/>
  <c r="C36" i="1" l="1"/>
  <c r="B36" i="1" s="1"/>
  <c r="E37" i="1"/>
  <c r="E38" i="1" a="1"/>
  <c r="C37" i="1" a="1"/>
  <c r="C37" i="1" l="1"/>
  <c r="B37" i="1" s="1"/>
  <c r="E38" i="1"/>
  <c r="C38" i="1" a="1"/>
  <c r="C38" i="1" l="1"/>
  <c r="B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<sst xmlns="http://schemas.openxmlformats.org/spreadsheetml/2006/main" count="1323" uniqueCount="95">
  <si>
    <t>CUSIP</t>
  </si>
  <si>
    <t>RDMTYPE</t>
  </si>
  <si>
    <t>MATDATE</t>
  </si>
  <si>
    <t>SECTYPE</t>
  </si>
  <si>
    <t>RCVTYPE</t>
  </si>
  <si>
    <t>RCVISSDATE</t>
  </si>
  <si>
    <t>RCVCOUPON</t>
  </si>
  <si>
    <t>RCVFRQ</t>
  </si>
  <si>
    <t>RCVDAYCOUNT</t>
  </si>
  <si>
    <t>PAYTYPE</t>
  </si>
  <si>
    <t>PAYISSDATE</t>
  </si>
  <si>
    <t>PAYCOUPON</t>
  </si>
  <si>
    <t>PAYFREQ</t>
  </si>
  <si>
    <t>PAYDAYCOUNT</t>
  </si>
  <si>
    <t>PAYINDEX</t>
  </si>
  <si>
    <t>PAYRESET</t>
  </si>
  <si>
    <t>SWAP</t>
  </si>
  <si>
    <t>FIXED</t>
  </si>
  <si>
    <t>ACT/360</t>
  </si>
  <si>
    <t>FLOATING</t>
  </si>
  <si>
    <t>ADV</t>
  </si>
  <si>
    <t>Userbond</t>
  </si>
  <si>
    <t>Notional</t>
  </si>
  <si>
    <t>MTM</t>
  </si>
  <si>
    <t>TEST1</t>
  </si>
  <si>
    <t>Standard</t>
  </si>
  <si>
    <t>Price</t>
  </si>
  <si>
    <t>TEST2</t>
  </si>
  <si>
    <t>TEST3</t>
  </si>
  <si>
    <t>RCVINDEX</t>
  </si>
  <si>
    <t>RCVRESET</t>
  </si>
  <si>
    <t>SALES</t>
  </si>
  <si>
    <t>TRADING</t>
  </si>
  <si>
    <t>HEDGE</t>
  </si>
  <si>
    <t xml:space="preserve">   Valuation Results                                                                                                  22) Calculators      </t>
  </si>
  <si>
    <t xml:space="preserve">   Par Cpn                              3.777899 Premium                             8.45334     PV01                       34,613.06</t>
  </si>
  <si>
    <t xml:space="preserve">   Principal                        4,226,670.56  BP Value                           845.84570     DV01                       35,740.18</t>
  </si>
  <si>
    <t xml:space="preserve">   Accrued                              2,557.94                                                           Gamma (1bp)                 26.83</t>
  </si>
  <si>
    <t xml:space="preserve">   NPV                              4,229,228.51</t>
  </si>
  <si>
    <t>Solved Notional</t>
  </si>
  <si>
    <t>Solved Spread</t>
  </si>
  <si>
    <t>PartialDuration1Year</t>
  </si>
  <si>
    <t>PartialDuration2Year</t>
  </si>
  <si>
    <t>Input curve</t>
  </si>
  <si>
    <t>TOTAL</t>
  </si>
  <si>
    <t>User curve</t>
  </si>
  <si>
    <t>Spread</t>
  </si>
  <si>
    <t>Pricing Date</t>
  </si>
  <si>
    <t>&lt;&lt; Total MTM</t>
  </si>
  <si>
    <t>Year Frac</t>
  </si>
  <si>
    <t>Solver Duration Bucket</t>
  </si>
  <si>
    <t>TradeID</t>
  </si>
  <si>
    <t>PAYCRNCY</t>
  </si>
  <si>
    <t>RCVCRNCY</t>
  </si>
  <si>
    <t>NPVCALC1</t>
  </si>
  <si>
    <t>STANDARD</t>
  </si>
  <si>
    <t>USD</t>
  </si>
  <si>
    <t>30/360</t>
  </si>
  <si>
    <t>SOFR</t>
  </si>
  <si>
    <t>NPVCALC2</t>
  </si>
  <si>
    <t>NPVCALC3</t>
  </si>
  <si>
    <t>NPVCALC4</t>
  </si>
  <si>
    <t>NPVCALC5</t>
  </si>
  <si>
    <t>NPVCALC6</t>
  </si>
  <si>
    <t>NPVCALC7</t>
  </si>
  <si>
    <t>NPVCALC8</t>
  </si>
  <si>
    <t>NPVCALC9</t>
  </si>
  <si>
    <t>NPVCALC10</t>
  </si>
  <si>
    <t>NPVCALC11</t>
  </si>
  <si>
    <t>NPVCALC12</t>
  </si>
  <si>
    <t>NPVCALC13</t>
  </si>
  <si>
    <t>NPVCALC14</t>
  </si>
  <si>
    <t>NPVCALC15</t>
  </si>
  <si>
    <t>NPVCALC16</t>
  </si>
  <si>
    <t>NPVCALC17</t>
  </si>
  <si>
    <t>NPVCALC18</t>
  </si>
  <si>
    <t>NPVCALC19</t>
  </si>
  <si>
    <t>NPVCALC20</t>
  </si>
  <si>
    <t>NPVCALC21</t>
  </si>
  <si>
    <t>NPVCALC22</t>
  </si>
  <si>
    <t>NPVCALC23</t>
  </si>
  <si>
    <t>NPVCALC24</t>
  </si>
  <si>
    <t>NPVCALC25</t>
  </si>
  <si>
    <t>NPVCALC26</t>
  </si>
  <si>
    <t>NPVCALC27</t>
  </si>
  <si>
    <t>NPVCALC28</t>
  </si>
  <si>
    <t>NPVCALC29</t>
  </si>
  <si>
    <t>NPVCALC30</t>
  </si>
  <si>
    <t>NPVCALC31</t>
  </si>
  <si>
    <t>NPVCALC32</t>
  </si>
  <si>
    <t>NPVCALC33</t>
  </si>
  <si>
    <t>NPVCALC34</t>
  </si>
  <si>
    <t>NPVCALC35</t>
  </si>
  <si>
    <t>Rate</t>
  </si>
  <si>
    <t>Rate + 150bps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</si>
</sst>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44" fontId="0" fillId="0" borderId="18" xfId="2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3" fontId="0" fillId="2" borderId="1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3" fontId="4" fillId="3" borderId="11" xfId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108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jas\AppData\Roaming\Microsoft\AddIns\YieldBookAddin.xlam" TargetMode="External"/><Relationship Id="rId1" Type="http://schemas.openxmlformats.org/officeDocument/2006/relationships/externalLinkPath" Target="file:///C:\Users\rajas\AppData\Roaming\Microsoft\AddIns\YieldBook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YBPORT"/>
      <definedName name="YBPRICE"/>
      <definedName name="YBSOLVER"/>
      <definedName name="YBSW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4DECD-D848-4165-9713-84B2EE684C4C}" name="Table3" displayName="Table3" ref="B54:D75" totalsRowShown="0" headerRowDxfId="107" dataDxfId="106" tableBorderDxfId="105">
  <autoFilter ref="B54:D75" xr:uid="{A2C4DECD-D848-4165-9713-84B2EE684C4C}"/>
  <tableColumns count="3">
    <tableColumn id="1" xr3:uid="{84F40DE9-1CA0-44AB-AE8E-368F51F441D2}" name="Year Frac" dataDxfId="104"/>
    <tableColumn id="2" xr3:uid="{1F3947B9-282F-4633-B5E8-4183E5DB10AE}" name="Rate" dataDxfId="103"/>
    <tableColumn id="3" xr3:uid="{CF762247-1325-49C7-A9F3-BE1F542C13DB}" name="Rate + 150bps" dataDxfId="102">
      <calculatedColumnFormula>C55+($G$54/100)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5F22ED-9D7B-488B-A9B5-CA65C8425BA4}" name="Table4" displayName="Table4" ref="A3:Y6" totalsRowShown="0" headerRowDxfId="101" dataDxfId="99" headerRowBorderDxfId="100" tableBorderDxfId="98" totalsRowBorderDxfId="97">
  <autoFilter ref="A3:Y6" xr:uid="{995F22ED-9D7B-488B-A9B5-CA65C8425BA4}"/>
  <tableColumns count="25">
    <tableColumn id="1" xr3:uid="{62596A9F-DFE7-4CE9-BD6A-686C321113B1}" name="TradeID" dataDxfId="96"/>
    <tableColumn id="2" xr3:uid="{DDE30B69-34B7-4BE0-A426-7AE7303A3083}" name="MTM" dataDxfId="95">
      <calculatedColumnFormula>((C4-100)/1000)*D4</calculatedColumnFormula>
    </tableColumn>
    <tableColumn id="3" xr3:uid="{8949CD4D-9E3E-4F30-B117-696FCB120EBD}" name="Price" dataDxfId="94">
      <calculatedColumnFormula array="1">[1]!YBPRICE(E4,"0o",$C$1,"Price","RFRSwap","PrevClose","Default","","",,"",,$F$54)</calculatedColumnFormula>
    </tableColumn>
    <tableColumn id="4" xr3:uid="{B85D62D9-8118-4A5A-9E44-8DF434C44FF5}" name="Notional" dataDxfId="93" dataCellStyle="Currency"/>
    <tableColumn id="5" xr3:uid="{3B27121A-DCD1-4EDE-B9E5-5EDEAA25CE9F}" name="Userbond" dataDxfId="92" dataCellStyle="Currency">
      <calculatedColumnFormula array="1">[1]!YBPORT(F4,$F$3:$Y$3,F4:Y4)</calculatedColumnFormula>
    </tableColumn>
    <tableColumn id="6" xr3:uid="{1CC60D19-B1E7-46CE-BA36-B4C5CA417282}" name="CUSIP" dataDxfId="91" dataCellStyle="Currency"/>
    <tableColumn id="7" xr3:uid="{D7E670AB-8B6D-42E7-9959-ECB395AFC06F}" name="RDMTYPE" dataDxfId="90"/>
    <tableColumn id="8" xr3:uid="{3D693E52-223D-477B-96EF-D086809F4885}" name="SECTYPE" dataDxfId="89" dataCellStyle="Currency"/>
    <tableColumn id="9" xr3:uid="{3066CDE7-E88C-4C1C-826B-F20946B5CD48}" name="MATDATE" dataDxfId="88"/>
    <tableColumn id="10" xr3:uid="{0E22C54E-8FAF-4046-ACBD-BA0A961D0854}" name="PAYISSDATE" dataDxfId="87"/>
    <tableColumn id="11" xr3:uid="{17A6F2B2-491E-442A-A03D-691C33652D12}" name="PAYTYPE" dataDxfId="86"/>
    <tableColumn id="12" xr3:uid="{E60FF824-32AB-4DE8-971C-372C2FBF0A74}" name="PAYCOUPON" dataDxfId="85"/>
    <tableColumn id="13" xr3:uid="{C5DA4750-3FA6-4D1D-B288-C54D5EF3C1BB}" name="PAYINDEX" dataDxfId="84"/>
    <tableColumn id="14" xr3:uid="{848CC6D8-72AA-4B1E-B0E2-1CCCC1EE4252}" name="PAYCRNCY" dataDxfId="83"/>
    <tableColumn id="15" xr3:uid="{A4E03023-B2CF-4DD1-96B0-594252C9F1B8}" name="PAYFREQ" dataDxfId="82"/>
    <tableColumn id="16" xr3:uid="{FFAAE9F4-9DE3-4983-ABDF-AD57D66B7A14}" name="PAYDAYCOUNT" dataDxfId="81"/>
    <tableColumn id="17" xr3:uid="{E220ACE3-330A-4A00-9CB1-EBB727A1CDFF}" name="PAYRESET" dataDxfId="80"/>
    <tableColumn id="18" xr3:uid="{AF7B3E84-1E81-4489-A5BC-E2C22842EFAA}" name="RCVISSDATE" dataDxfId="79"/>
    <tableColumn id="19" xr3:uid="{BB9A5650-97DC-40D6-9502-A2A3DD590EBE}" name="RCVTYPE" dataDxfId="78"/>
    <tableColumn id="20" xr3:uid="{351C448C-F9E2-4247-8979-45AFF685231D}" name="RCVINDEX" dataDxfId="77"/>
    <tableColumn id="21" xr3:uid="{2E3DDC7F-555B-4DAF-83C2-56C4E239F142}" name="RCVCRNCY" dataDxfId="76"/>
    <tableColumn id="22" xr3:uid="{7B0E167B-2B42-466C-8DFD-7ADFC66F9693}" name="RCVFRQ" dataDxfId="75"/>
    <tableColumn id="23" xr3:uid="{9073D87E-0BB4-4AD9-BE4A-521D11394211}" name="RCVDAYCOUNT" dataDxfId="74"/>
    <tableColumn id="24" xr3:uid="{235629E8-6417-45FE-BACC-C116A1D110A7}" name="RCVRESET" dataDxfId="73"/>
    <tableColumn id="25" xr3:uid="{F67A474C-6CF4-46F1-9ACA-E87ABCFAFD17}" name="RCVCOUPON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A87EE7-554C-4F79-9CD5-3F01189D1BF2}" name="Table36" displayName="Table36" ref="B54:D75" totalsRowShown="0" headerRowDxfId="71" dataDxfId="70" tableBorderDxfId="69">
  <autoFilter ref="B54:D75" xr:uid="{E4A87EE7-554C-4F79-9CD5-3F01189D1BF2}"/>
  <tableColumns count="3">
    <tableColumn id="1" xr3:uid="{28C2A19C-4AA9-4853-B022-D4A2612E3694}" name="Year Frac" dataDxfId="68"/>
    <tableColumn id="2" xr3:uid="{24A77BB6-596F-44C5-AD53-B4E7DCA48ED8}" name="Rate" dataDxfId="67"/>
    <tableColumn id="3" xr3:uid="{9F9A75C5-BFE8-4AD2-B97C-F2547A0AC2A5}" name="Rate + 150bps" dataDxfId="66">
      <calculatedColumnFormula>C55+($G$54/100)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575A9C-D2BD-405B-BF79-C3C249A68218}" name="Table47" displayName="Table47" ref="A3:Y6" totalsRowShown="0" headerRowDxfId="65" dataDxfId="63" headerRowBorderDxfId="64" tableBorderDxfId="62" totalsRowBorderDxfId="61">
  <autoFilter ref="A3:Y6" xr:uid="{D7575A9C-D2BD-405B-BF79-C3C249A68218}"/>
  <tableColumns count="25">
    <tableColumn id="1" xr3:uid="{C941E8BE-369B-44EC-8ECB-42B2BF5BDFBD}" name="TradeID" dataDxfId="60"/>
    <tableColumn id="2" xr3:uid="{DD97FE1F-44CB-487A-8362-59432CC49299}" name="MTM" dataDxfId="59">
      <calculatedColumnFormula>((C4-100)/1000)*D4</calculatedColumnFormula>
    </tableColumn>
    <tableColumn id="3" xr3:uid="{82D303F8-AF2E-4AF2-9991-E3FD7E9BEBBB}" name="Price" dataDxfId="58">
      <calculatedColumnFormula array="1">[1]!YBPRICE(E4,"0o",$C$1,"Price","RFRSwap","PrevClose","Default","","",,"",,$F$54)</calculatedColumnFormula>
    </tableColumn>
    <tableColumn id="4" xr3:uid="{0C37780B-DEBC-4BD2-A333-DB5692B4D766}" name="Notional" dataDxfId="57" dataCellStyle="Currency"/>
    <tableColumn id="5" xr3:uid="{807DE8E1-0D8F-4B78-8F73-8E8A19F9373F}" name="Userbond" dataDxfId="56" dataCellStyle="Currency">
      <calculatedColumnFormula array="1">[1]!YBPORT(F4,$F$3:$Y$3,F4:Y4)</calculatedColumnFormula>
    </tableColumn>
    <tableColumn id="6" xr3:uid="{A7C84DB3-C82E-42BB-9289-09C3FF224AA5}" name="CUSIP" dataDxfId="55" dataCellStyle="Currency"/>
    <tableColumn id="7" xr3:uid="{3F789C0E-89F7-4312-973E-AB31A8E45700}" name="RDMTYPE" dataDxfId="54"/>
    <tableColumn id="8" xr3:uid="{29BCF44C-863D-46CF-A09B-0CD9A3903226}" name="SECTYPE" dataDxfId="53" dataCellStyle="Currency"/>
    <tableColumn id="9" xr3:uid="{9CB10FC1-D06A-4CD0-BB18-8CD7A4610DE7}" name="MATDATE" dataDxfId="52"/>
    <tableColumn id="10" xr3:uid="{A577D21F-8B1A-44AD-98BB-45AE7A35A8F0}" name="PAYISSDATE" dataDxfId="51"/>
    <tableColumn id="11" xr3:uid="{87CA747F-7A28-4399-8FD0-C35EAE294BE2}" name="PAYTYPE" dataDxfId="50"/>
    <tableColumn id="12" xr3:uid="{C01AD7EA-8346-4467-B548-DC32FFF43DE2}" name="PAYCOUPON" dataDxfId="49"/>
    <tableColumn id="13" xr3:uid="{D265DC85-50B7-4287-A463-66D16BF98C07}" name="PAYINDEX" dataDxfId="48"/>
    <tableColumn id="14" xr3:uid="{3BBCBE64-93E9-479C-A402-ACCD8FD9DE7C}" name="PAYCRNCY" dataDxfId="47"/>
    <tableColumn id="15" xr3:uid="{835B551E-A629-41B1-AB8E-45171B85AE77}" name="PAYFREQ" dataDxfId="46"/>
    <tableColumn id="16" xr3:uid="{E1544486-B2F9-4648-B593-4FD630BE5D2C}" name="PAYDAYCOUNT" dataDxfId="45"/>
    <tableColumn id="17" xr3:uid="{2277486E-3676-4AA6-8C90-A92F206C412B}" name="PAYRESET" dataDxfId="44"/>
    <tableColumn id="18" xr3:uid="{4374419D-436B-4F94-8B7F-D02D1C31C839}" name="RCVISSDATE" dataDxfId="43"/>
    <tableColumn id="19" xr3:uid="{F0B4BBA6-E400-4C62-BCFF-B4AFED28B3F2}" name="RCVTYPE" dataDxfId="42"/>
    <tableColumn id="20" xr3:uid="{2292E0D7-994C-4C74-BBDB-46077C9AAAF5}" name="RCVINDEX" dataDxfId="41"/>
    <tableColumn id="21" xr3:uid="{14611D5F-AE4F-4C80-A612-706C1FF4F5C1}" name="RCVCRNCY" dataDxfId="40"/>
    <tableColumn id="22" xr3:uid="{33E8B300-E209-46BB-ACCF-66732DB1591F}" name="RCVFRQ" dataDxfId="39"/>
    <tableColumn id="23" xr3:uid="{98A056B7-2363-4634-AAFC-03B5767C98C3}" name="RCVDAYCOUNT" dataDxfId="38"/>
    <tableColumn id="24" xr3:uid="{A595F802-8858-49FE-AFFA-3B25848B35EB}" name="RCVRESET" dataDxfId="37"/>
    <tableColumn id="25" xr3:uid="{F77B64D5-5538-440F-938E-6D83A5017F8B}" name="RCVCOUPON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280FAA-B11F-4A43-8594-0253FE3FFA06}" name="Table368" displayName="Table368" ref="B54:D75" totalsRowShown="0" headerRowDxfId="35" dataDxfId="34" tableBorderDxfId="33">
  <autoFilter ref="B54:D75" xr:uid="{FE280FAA-B11F-4A43-8594-0253FE3FFA06}"/>
  <tableColumns count="3">
    <tableColumn id="1" xr3:uid="{AAECC703-DE9F-4341-A7FA-C35D2E43597E}" name="Year Frac" dataDxfId="32"/>
    <tableColumn id="2" xr3:uid="{4E19FF0E-44C2-4580-9418-104FDCF18E37}" name="Rate" dataDxfId="31"/>
    <tableColumn id="3" xr3:uid="{1527148D-95FA-4590-A388-3166AD0D8C8C}" name="Rate + 150bps" dataDxfId="30">
      <calculatedColumnFormula>C55+($G$54/100)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C5C6BC-570D-4106-9EAF-76825A8BEAB7}" name="Table479" displayName="Table479" ref="A3:Y6" totalsRowShown="0" headerRowDxfId="29" dataDxfId="27" headerRowBorderDxfId="28" tableBorderDxfId="26" totalsRowBorderDxfId="25">
  <autoFilter ref="A3:Y6" xr:uid="{5FC5C6BC-570D-4106-9EAF-76825A8BEAB7}"/>
  <tableColumns count="25">
    <tableColumn id="1" xr3:uid="{C7B668DE-DBB2-4DD4-8457-6268D6906F33}" name="TradeID" dataDxfId="24"/>
    <tableColumn id="2" xr3:uid="{96A10CF4-CD6B-4263-8B74-0C07493054D4}" name="MTM" dataDxfId="23">
      <calculatedColumnFormula>((C4-100)/1000)*D4</calculatedColumnFormula>
    </tableColumn>
    <tableColumn id="3" xr3:uid="{6D9076D3-984C-4DD2-B101-7C04D63729CB}" name="Price" dataDxfId="22">
      <calculatedColumnFormula array="1">[1]!YBPRICE(E4,"0o",$C$1,"Price","RFRSwap","PrevClose","Default","","",,"",,$F$54)</calculatedColumnFormula>
    </tableColumn>
    <tableColumn id="4" xr3:uid="{518A9E8D-B2AF-442C-B066-41361EF5BBD8}" name="Notional" dataDxfId="21" dataCellStyle="Currency"/>
    <tableColumn id="5" xr3:uid="{E1938F55-9014-4AB1-B02A-C7FA2823E179}" name="Userbond" dataDxfId="20" dataCellStyle="Currency">
      <calculatedColumnFormula array="1">[1]!YBPORT(F4,$F$3:$Y$3,F4:Y4)</calculatedColumnFormula>
    </tableColumn>
    <tableColumn id="6" xr3:uid="{64A63DEC-2437-4C6A-93B2-9755811C940A}" name="CUSIP" dataDxfId="19" dataCellStyle="Currency"/>
    <tableColumn id="7" xr3:uid="{AD681F29-9DA8-430C-9217-01A53905301B}" name="RDMTYPE" dataDxfId="18"/>
    <tableColumn id="8" xr3:uid="{9F2DDB25-5C81-44A5-8717-EAC6FC249FAD}" name="SECTYPE" dataDxfId="17" dataCellStyle="Currency"/>
    <tableColumn id="9" xr3:uid="{B737AE4C-BF8D-4191-BF93-629CB85DC730}" name="MATDATE" dataDxfId="16"/>
    <tableColumn id="10" xr3:uid="{B2643607-77E8-407A-BB07-C3C9A2A13083}" name="PAYISSDATE" dataDxfId="15"/>
    <tableColumn id="11" xr3:uid="{B1AB9800-CC68-4079-9195-7F87345A8B77}" name="PAYTYPE" dataDxfId="14"/>
    <tableColumn id="12" xr3:uid="{5547E94F-A155-4DAB-AB53-ED652E1139B2}" name="PAYCOUPON" dataDxfId="13"/>
    <tableColumn id="13" xr3:uid="{AA2F6F5C-623E-4E68-B79E-FBE3FE55AF8F}" name="PAYINDEX" dataDxfId="12"/>
    <tableColumn id="14" xr3:uid="{CAEF2EEA-CA30-4D62-9D4B-A9FFDAE4E19F}" name="PAYCRNCY" dataDxfId="11"/>
    <tableColumn id="15" xr3:uid="{E14F955E-70DD-4ED0-A109-A0C4C1BBDDF6}" name="PAYFREQ" dataDxfId="10"/>
    <tableColumn id="16" xr3:uid="{8876B332-3F67-4A8E-B82E-E996F18EC6E3}" name="PAYDAYCOUNT" dataDxfId="9"/>
    <tableColumn id="17" xr3:uid="{BFF21DAE-957B-42B4-AC81-52CD5470CCD2}" name="PAYRESET" dataDxfId="8"/>
    <tableColumn id="18" xr3:uid="{520A0EE8-4BB4-4749-A99E-C013B1509DC2}" name="RCVISSDATE" dataDxfId="7"/>
    <tableColumn id="19" xr3:uid="{595A83B6-CB5C-4381-8263-1D25840B1CF8}" name="RCVTYPE" dataDxfId="6"/>
    <tableColumn id="20" xr3:uid="{F23FE240-79F9-48E1-A1C7-A1B2B619FFDF}" name="RCVINDEX" dataDxfId="5"/>
    <tableColumn id="21" xr3:uid="{97668552-8CB2-43FD-80C1-E2B1137B2AB3}" name="RCVCRNCY" dataDxfId="4"/>
    <tableColumn id="22" xr3:uid="{2C65ECD0-D601-46E4-9339-FD517567C434}" name="RCVFRQ" dataDxfId="3"/>
    <tableColumn id="23" xr3:uid="{284A4A40-3BF5-4468-A3A9-6C6A3533A815}" name="RCVDAYCOUNT" dataDxfId="2"/>
    <tableColumn id="24" xr3:uid="{7C8CD77F-D594-4C23-A186-E3B1A1561BDB}" name="RCVRESET" dataDxfId="1"/>
    <tableColumn id="25" xr3:uid="{B3DE1F0A-65BC-49F9-932E-0D56FB32D742}" name="RCVCOUP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C45-5F26-4698-B232-0BC2812A9288}">
  <dimension ref="A1:AE75"/>
  <sheetViews>
    <sheetView tabSelected="1" zoomScale="80" zoomScaleNormal="80" workbookViewId="0">
      <selection activeCell="G58" sqref="G58"/>
    </sheetView>
  </sheetViews>
  <sheetFormatPr defaultRowHeight="14.4" x14ac:dyDescent="0.3"/>
  <cols>
    <col min="1" max="1" width="13.44140625" style="1" customWidth="1"/>
    <col min="2" max="2" width="15" style="1" bestFit="1" customWidth="1"/>
    <col min="3" max="3" width="13.33203125" style="1" bestFit="1" customWidth="1"/>
    <col min="4" max="4" width="19.44140625" style="1" customWidth="1"/>
    <col min="5" max="5" width="16.77734375" style="1" bestFit="1" customWidth="1"/>
    <col min="6" max="6" width="15.77734375" style="1" bestFit="1" customWidth="1"/>
    <col min="7" max="7" width="15.21875" style="1" customWidth="1"/>
    <col min="8" max="8" width="12" style="1" bestFit="1" customWidth="1"/>
    <col min="9" max="9" width="20.77734375" style="1" bestFit="1" customWidth="1"/>
    <col min="10" max="10" width="20" style="1" customWidth="1"/>
    <col min="11" max="11" width="18.33203125" style="1" bestFit="1" customWidth="1"/>
    <col min="12" max="12" width="18.33203125" style="1" customWidth="1"/>
    <col min="13" max="16" width="18.33203125" style="1" bestFit="1" customWidth="1"/>
    <col min="17" max="17" width="18.33203125" style="1" customWidth="1"/>
    <col min="18" max="18" width="20.33203125" style="1" customWidth="1"/>
    <col min="19" max="19" width="22" style="1" customWidth="1"/>
    <col min="20" max="20" width="19.5546875" style="1" customWidth="1"/>
    <col min="21" max="21" width="19.88671875" style="1" customWidth="1"/>
    <col min="22" max="22" width="21.6640625" style="1" customWidth="1"/>
    <col min="23" max="23" width="20.33203125" style="1" customWidth="1"/>
    <col min="24" max="24" width="20.6640625" style="1" customWidth="1"/>
    <col min="25" max="25" width="20.21875" style="1" customWidth="1"/>
    <col min="26" max="26" width="14.6640625" style="1" bestFit="1" customWidth="1"/>
    <col min="27" max="27" width="9.6640625" style="1" bestFit="1" customWidth="1"/>
    <col min="28" max="28" width="9.44140625" style="1" bestFit="1" customWidth="1"/>
    <col min="29" max="29" width="8.88671875" style="1"/>
    <col min="30" max="30" width="8.6640625" style="1" customWidth="1"/>
    <col min="31" max="31" width="9" style="1" customWidth="1"/>
    <col min="32" max="16384" width="8.88671875" style="1"/>
  </cols>
  <sheetData>
    <row r="1" spans="1:25" ht="15" thickBot="1" x14ac:dyDescent="0.35">
      <c r="B1" s="37" t="s">
        <v>47</v>
      </c>
      <c r="C1" s="6">
        <v>44576</v>
      </c>
    </row>
    <row r="2" spans="1:25" x14ac:dyDescent="0.3">
      <c r="B2" s="1" t="s">
        <v>31</v>
      </c>
    </row>
    <row r="3" spans="1:25" x14ac:dyDescent="0.3">
      <c r="A3" s="7" t="s">
        <v>51</v>
      </c>
      <c r="B3" s="8" t="s">
        <v>23</v>
      </c>
      <c r="C3" s="8" t="s">
        <v>26</v>
      </c>
      <c r="D3" s="8" t="s">
        <v>22</v>
      </c>
      <c r="E3" s="8" t="s">
        <v>21</v>
      </c>
      <c r="F3" s="8" t="s">
        <v>0</v>
      </c>
      <c r="G3" s="8" t="s">
        <v>1</v>
      </c>
      <c r="H3" s="8" t="s">
        <v>3</v>
      </c>
      <c r="I3" s="9" t="s">
        <v>2</v>
      </c>
      <c r="J3" s="8" t="s">
        <v>10</v>
      </c>
      <c r="K3" s="8" t="s">
        <v>9</v>
      </c>
      <c r="L3" s="9" t="s">
        <v>11</v>
      </c>
      <c r="M3" s="9" t="s">
        <v>14</v>
      </c>
      <c r="N3" s="9" t="s">
        <v>52</v>
      </c>
      <c r="O3" s="9" t="s">
        <v>12</v>
      </c>
      <c r="P3" s="9" t="s">
        <v>13</v>
      </c>
      <c r="Q3" s="8" t="s">
        <v>15</v>
      </c>
      <c r="R3" s="8" t="s">
        <v>5</v>
      </c>
      <c r="S3" s="9" t="s">
        <v>4</v>
      </c>
      <c r="T3" s="9" t="s">
        <v>29</v>
      </c>
      <c r="U3" s="9" t="s">
        <v>53</v>
      </c>
      <c r="V3" s="9" t="s">
        <v>7</v>
      </c>
      <c r="W3" s="9" t="s">
        <v>8</v>
      </c>
      <c r="X3" s="9" t="s">
        <v>30</v>
      </c>
      <c r="Y3" s="10" t="s">
        <v>6</v>
      </c>
    </row>
    <row r="4" spans="1:25" x14ac:dyDescent="0.3">
      <c r="A4" s="11">
        <v>100015</v>
      </c>
      <c r="B4" s="12" t="e">
        <f>((C4-100)/1000)*D4</f>
        <v>#VALUE!</v>
      </c>
      <c r="C4" s="13" t="str" cm="1">
        <f t="array" ref="C4">[1]!YBPRICE(E4,"0o",$C$1,"Price","RFRSwap","PrevClose","Default","","",,"",,$F$54)</f>
        <v>E</v>
      </c>
      <c r="D4" s="14">
        <v>825000</v>
      </c>
      <c r="E4" s="14" t="str" cm="1">
        <f t="array" ref="E4">[1]!YBPORT(F4,$F$3:$Y$3,F4:Y4)</f>
        <v>YBP_NPVCALC1</v>
      </c>
      <c r="F4" s="14" t="s">
        <v>54</v>
      </c>
      <c r="G4" s="13" t="s">
        <v>55</v>
      </c>
      <c r="H4" s="14" t="s">
        <v>16</v>
      </c>
      <c r="I4" s="15">
        <v>45675</v>
      </c>
      <c r="J4" s="15">
        <v>44237</v>
      </c>
      <c r="K4" s="13" t="s">
        <v>17</v>
      </c>
      <c r="L4" s="16">
        <v>3.9470000000000001</v>
      </c>
      <c r="M4" s="13"/>
      <c r="N4" s="13" t="s">
        <v>56</v>
      </c>
      <c r="O4" s="13">
        <v>12</v>
      </c>
      <c r="P4" s="13" t="s">
        <v>57</v>
      </c>
      <c r="Q4" s="13"/>
      <c r="R4" s="15">
        <v>44237</v>
      </c>
      <c r="S4" s="15" t="s">
        <v>19</v>
      </c>
      <c r="T4" s="13" t="s">
        <v>58</v>
      </c>
      <c r="U4" s="13" t="s">
        <v>56</v>
      </c>
      <c r="V4" s="13">
        <v>12</v>
      </c>
      <c r="W4" s="13" t="s">
        <v>18</v>
      </c>
      <c r="X4" s="13" t="s">
        <v>20</v>
      </c>
      <c r="Y4" s="17"/>
    </row>
    <row r="5" spans="1:25" x14ac:dyDescent="0.3">
      <c r="A5" s="11">
        <v>100392</v>
      </c>
      <c r="B5" s="12" t="e">
        <f t="shared" ref="B5:B38" si="0">((C5-100)/1000)*D5</f>
        <v>#VALUE!</v>
      </c>
      <c r="C5" s="13" t="str" cm="1">
        <f t="array" ref="C5">[1]!YBPRICE(E5,"0o",$C$1,"Price","RFRSwap","PrevClose","Default","","",,"",,$F$54)</f>
        <v>E</v>
      </c>
      <c r="D5" s="14">
        <v>5669999.9999999991</v>
      </c>
      <c r="E5" s="14" t="str" cm="1">
        <f t="array" ref="E5">[1]!YBPORT(F5,$F$3:$Y$3,F5:Y5)</f>
        <v>YBP_NPVCALC2</v>
      </c>
      <c r="F5" s="14" t="s">
        <v>59</v>
      </c>
      <c r="G5" s="13" t="s">
        <v>55</v>
      </c>
      <c r="H5" s="14" t="s">
        <v>16</v>
      </c>
      <c r="I5" s="15">
        <v>45733</v>
      </c>
      <c r="J5" s="15">
        <v>44327</v>
      </c>
      <c r="K5" s="13" t="s">
        <v>17</v>
      </c>
      <c r="L5" s="16">
        <v>2.69</v>
      </c>
      <c r="M5" s="13"/>
      <c r="N5" s="13" t="s">
        <v>56</v>
      </c>
      <c r="O5" s="13">
        <v>12</v>
      </c>
      <c r="P5" s="13" t="s">
        <v>57</v>
      </c>
      <c r="Q5" s="13"/>
      <c r="R5" s="15">
        <v>44327</v>
      </c>
      <c r="S5" s="15" t="s">
        <v>19</v>
      </c>
      <c r="T5" s="13" t="s">
        <v>58</v>
      </c>
      <c r="U5" s="13" t="s">
        <v>56</v>
      </c>
      <c r="V5" s="13">
        <v>12</v>
      </c>
      <c r="W5" s="13" t="s">
        <v>18</v>
      </c>
      <c r="X5" s="13" t="s">
        <v>20</v>
      </c>
      <c r="Y5" s="17"/>
    </row>
    <row r="6" spans="1:25" x14ac:dyDescent="0.3">
      <c r="A6" s="18">
        <v>100385</v>
      </c>
      <c r="B6" s="19" t="e">
        <f t="shared" si="0"/>
        <v>#VALUE!</v>
      </c>
      <c r="C6" s="20" t="str" cm="1">
        <f t="array" ref="C6">[1]!YBPRICE(E6,"0o",$C$1,"Price","RFRSwap","PrevClose","Default","","",,"",,$F$54)</f>
        <v>E</v>
      </c>
      <c r="D6" s="21">
        <v>3888999.9999999995</v>
      </c>
      <c r="E6" s="21" t="str" cm="1">
        <f t="array" ref="E6">[1]!YBPORT(F6,$F$3:$Y$3,F6:Y6)</f>
        <v>YBP_NPVCALC3</v>
      </c>
      <c r="F6" s="21" t="s">
        <v>60</v>
      </c>
      <c r="G6" s="20" t="s">
        <v>55</v>
      </c>
      <c r="H6" s="21" t="s">
        <v>16</v>
      </c>
      <c r="I6" s="22">
        <v>45860</v>
      </c>
      <c r="J6" s="22">
        <v>44303</v>
      </c>
      <c r="K6" s="20" t="s">
        <v>17</v>
      </c>
      <c r="L6" s="23">
        <v>1.7589999999999999</v>
      </c>
      <c r="M6" s="20"/>
      <c r="N6" s="20" t="s">
        <v>56</v>
      </c>
      <c r="O6" s="20">
        <v>12</v>
      </c>
      <c r="P6" s="20" t="s">
        <v>57</v>
      </c>
      <c r="Q6" s="20"/>
      <c r="R6" s="22">
        <v>44303</v>
      </c>
      <c r="S6" s="22" t="s">
        <v>19</v>
      </c>
      <c r="T6" s="20" t="s">
        <v>58</v>
      </c>
      <c r="U6" s="20" t="s">
        <v>56</v>
      </c>
      <c r="V6" s="20">
        <v>12</v>
      </c>
      <c r="W6" s="20" t="s">
        <v>18</v>
      </c>
      <c r="X6" s="20" t="s">
        <v>20</v>
      </c>
      <c r="Y6" s="24"/>
    </row>
    <row r="7" spans="1:25" hidden="1" x14ac:dyDescent="0.3">
      <c r="A7" s="13">
        <v>100358</v>
      </c>
      <c r="B7" s="12" t="e">
        <f t="shared" si="0"/>
        <v>#VALUE!</v>
      </c>
      <c r="C7" s="13" t="str" cm="1">
        <f t="array" ref="C7">[1]!YBPRICE(E7,"0o",$C$1,"Price","RFRSwap","PrevClose","Default","","",,"",,$F$54)</f>
        <v>E</v>
      </c>
      <c r="D7" s="14">
        <v>4780000</v>
      </c>
      <c r="E7" s="14" t="str" cm="1">
        <f t="array" ref="E7">[1]!YBPORT(F7,$F$3:$Y$3,F7:Y7)</f>
        <v>YBP_NPVCALC4</v>
      </c>
      <c r="F7" s="14" t="s">
        <v>61</v>
      </c>
      <c r="G7" s="13" t="s">
        <v>55</v>
      </c>
      <c r="H7" s="14" t="s">
        <v>16</v>
      </c>
      <c r="I7" s="15">
        <v>45901</v>
      </c>
      <c r="J7" s="15">
        <v>44476</v>
      </c>
      <c r="K7" s="13" t="s">
        <v>17</v>
      </c>
      <c r="L7" s="16">
        <v>3.3330000000000002</v>
      </c>
      <c r="M7" s="13"/>
      <c r="N7" s="13" t="s">
        <v>56</v>
      </c>
      <c r="O7" s="13">
        <v>12</v>
      </c>
      <c r="P7" s="13" t="s">
        <v>57</v>
      </c>
      <c r="Q7" s="13"/>
      <c r="R7" s="15">
        <v>44476</v>
      </c>
      <c r="S7" s="15" t="s">
        <v>19</v>
      </c>
      <c r="T7" s="13" t="s">
        <v>58</v>
      </c>
      <c r="U7" s="13" t="s">
        <v>56</v>
      </c>
      <c r="V7" s="13">
        <v>12</v>
      </c>
      <c r="W7" s="13" t="s">
        <v>18</v>
      </c>
      <c r="X7" s="13" t="s">
        <v>20</v>
      </c>
      <c r="Y7" s="16"/>
    </row>
    <row r="8" spans="1:25" hidden="1" x14ac:dyDescent="0.3">
      <c r="A8" s="13">
        <v>100050</v>
      </c>
      <c r="B8" s="12" t="e">
        <f t="shared" si="0"/>
        <v>#VALUE!</v>
      </c>
      <c r="C8" s="13" t="str" cm="1">
        <f t="array" ref="C8">[1]!YBPRICE(E8,"0o",$C$1,"Price","RFRSwap","PrevClose","Default","","",,"",,$F$54)</f>
        <v>E</v>
      </c>
      <c r="D8" s="14">
        <v>6984000</v>
      </c>
      <c r="E8" s="14" t="str" cm="1">
        <f t="array" ref="E8">[1]!YBPORT(F8,$F$3:$Y$3,F8:Y8)</f>
        <v>YBP_NPVCALC5</v>
      </c>
      <c r="F8" s="14" t="s">
        <v>62</v>
      </c>
      <c r="G8" s="13" t="s">
        <v>55</v>
      </c>
      <c r="H8" s="14" t="s">
        <v>16</v>
      </c>
      <c r="I8" s="15">
        <v>45948</v>
      </c>
      <c r="J8" s="15">
        <v>43706</v>
      </c>
      <c r="K8" s="13" t="s">
        <v>17</v>
      </c>
      <c r="L8" s="16">
        <v>3.03</v>
      </c>
      <c r="M8" s="13"/>
      <c r="N8" s="13" t="s">
        <v>56</v>
      </c>
      <c r="O8" s="13">
        <v>12</v>
      </c>
      <c r="P8" s="13" t="s">
        <v>57</v>
      </c>
      <c r="Q8" s="13"/>
      <c r="R8" s="15">
        <v>43706</v>
      </c>
      <c r="S8" s="15" t="s">
        <v>19</v>
      </c>
      <c r="T8" s="13" t="s">
        <v>58</v>
      </c>
      <c r="U8" s="13" t="s">
        <v>56</v>
      </c>
      <c r="V8" s="13">
        <v>12</v>
      </c>
      <c r="W8" s="13" t="s">
        <v>18</v>
      </c>
      <c r="X8" s="13" t="s">
        <v>20</v>
      </c>
      <c r="Y8" s="16"/>
    </row>
    <row r="9" spans="1:25" hidden="1" x14ac:dyDescent="0.3">
      <c r="A9" s="13">
        <v>100036</v>
      </c>
      <c r="B9" s="12" t="e">
        <f t="shared" si="0"/>
        <v>#VALUE!</v>
      </c>
      <c r="C9" s="13" t="str" cm="1">
        <f t="array" ref="C9">[1]!YBPRICE(E9,"0o",$C$1,"Price","RFRSwap","PrevClose","Default","","",,"",,$F$54)</f>
        <v>E</v>
      </c>
      <c r="D9" s="14">
        <v>388000</v>
      </c>
      <c r="E9" s="14" t="str" cm="1">
        <f t="array" ref="E9">[1]!YBPORT(F9,$F$3:$Y$3,F9:Y9)</f>
        <v>YBP_NPVCALC6</v>
      </c>
      <c r="F9" s="14" t="s">
        <v>63</v>
      </c>
      <c r="G9" s="13" t="s">
        <v>55</v>
      </c>
      <c r="H9" s="14" t="s">
        <v>16</v>
      </c>
      <c r="I9" s="15">
        <v>45957</v>
      </c>
      <c r="J9" s="15">
        <v>43896</v>
      </c>
      <c r="K9" s="13" t="s">
        <v>17</v>
      </c>
      <c r="L9" s="16">
        <v>2.4369999999999998</v>
      </c>
      <c r="M9" s="13"/>
      <c r="N9" s="13" t="s">
        <v>56</v>
      </c>
      <c r="O9" s="13">
        <v>12</v>
      </c>
      <c r="P9" s="13" t="s">
        <v>57</v>
      </c>
      <c r="Q9" s="13"/>
      <c r="R9" s="15">
        <v>43896</v>
      </c>
      <c r="S9" s="15" t="s">
        <v>19</v>
      </c>
      <c r="T9" s="13" t="s">
        <v>58</v>
      </c>
      <c r="U9" s="13" t="s">
        <v>56</v>
      </c>
      <c r="V9" s="13">
        <v>12</v>
      </c>
      <c r="W9" s="13" t="s">
        <v>18</v>
      </c>
      <c r="X9" s="13" t="s">
        <v>20</v>
      </c>
      <c r="Y9" s="16"/>
    </row>
    <row r="10" spans="1:25" ht="14.4" hidden="1" customHeight="1" x14ac:dyDescent="0.3">
      <c r="A10" s="13">
        <v>100048</v>
      </c>
      <c r="B10" s="12" t="e">
        <f t="shared" si="0"/>
        <v>#VALUE!</v>
      </c>
      <c r="C10" s="13" t="str" cm="1">
        <f t="array" ref="C10">[1]!YBPRICE(E10,"0o",$C$1,"Price","RFRSwap","PrevClose","Default","","",,"",,$F$54)</f>
        <v>E</v>
      </c>
      <c r="D10" s="14">
        <v>2702000</v>
      </c>
      <c r="E10" s="14" t="str" cm="1">
        <f t="array" ref="E10">[1]!YBPORT(F10,$F$3:$Y$3,F10:Y10)</f>
        <v>YBP_NPVCALC7</v>
      </c>
      <c r="F10" s="14" t="s">
        <v>64</v>
      </c>
      <c r="G10" s="13" t="s">
        <v>55</v>
      </c>
      <c r="H10" s="14" t="s">
        <v>16</v>
      </c>
      <c r="I10" s="15">
        <v>45976</v>
      </c>
      <c r="J10" s="15">
        <v>44079</v>
      </c>
      <c r="K10" s="13" t="s">
        <v>17</v>
      </c>
      <c r="L10" s="16">
        <v>3.8490000000000002</v>
      </c>
      <c r="M10" s="13"/>
      <c r="N10" s="13" t="s">
        <v>56</v>
      </c>
      <c r="O10" s="13">
        <v>12</v>
      </c>
      <c r="P10" s="13" t="s">
        <v>57</v>
      </c>
      <c r="Q10" s="13"/>
      <c r="R10" s="15">
        <v>44079</v>
      </c>
      <c r="S10" s="15" t="s">
        <v>19</v>
      </c>
      <c r="T10" s="13" t="s">
        <v>58</v>
      </c>
      <c r="U10" s="13" t="s">
        <v>56</v>
      </c>
      <c r="V10" s="13">
        <v>12</v>
      </c>
      <c r="W10" s="13" t="s">
        <v>18</v>
      </c>
      <c r="X10" s="13" t="s">
        <v>20</v>
      </c>
      <c r="Y10" s="16"/>
    </row>
    <row r="11" spans="1:25" ht="14.4" hidden="1" customHeight="1" x14ac:dyDescent="0.3">
      <c r="A11" s="13">
        <v>100398</v>
      </c>
      <c r="B11" s="12" t="e">
        <f t="shared" si="0"/>
        <v>#VALUE!</v>
      </c>
      <c r="C11" s="13" t="str" cm="1">
        <f t="array" ref="C11">[1]!YBPRICE(E11,"0o",$C$1,"Price","RFRSwap","PrevClose","Default","","",,"",,$F$54)</f>
        <v>E</v>
      </c>
      <c r="D11" s="14">
        <v>1101000</v>
      </c>
      <c r="E11" s="14" t="str" cm="1">
        <f t="array" ref="E11">[1]!YBPORT(F11,$F$3:$Y$3,F11:Y11)</f>
        <v>YBP_NPVCALC8</v>
      </c>
      <c r="F11" s="14" t="s">
        <v>65</v>
      </c>
      <c r="G11" s="13" t="s">
        <v>55</v>
      </c>
      <c r="H11" s="14" t="s">
        <v>16</v>
      </c>
      <c r="I11" s="15">
        <v>46045</v>
      </c>
      <c r="J11" s="15">
        <v>44662</v>
      </c>
      <c r="K11" s="13" t="s">
        <v>17</v>
      </c>
      <c r="L11" s="16">
        <v>3.3359999999999999</v>
      </c>
      <c r="M11" s="13"/>
      <c r="N11" s="13" t="s">
        <v>56</v>
      </c>
      <c r="O11" s="13">
        <v>12</v>
      </c>
      <c r="P11" s="13" t="s">
        <v>57</v>
      </c>
      <c r="Q11" s="13"/>
      <c r="R11" s="15">
        <v>44662</v>
      </c>
      <c r="S11" s="15" t="s">
        <v>19</v>
      </c>
      <c r="T11" s="13" t="s">
        <v>58</v>
      </c>
      <c r="U11" s="13" t="s">
        <v>56</v>
      </c>
      <c r="V11" s="13">
        <v>12</v>
      </c>
      <c r="W11" s="13" t="s">
        <v>18</v>
      </c>
      <c r="X11" s="13" t="s">
        <v>20</v>
      </c>
      <c r="Y11" s="16"/>
    </row>
    <row r="12" spans="1:25" ht="14.4" hidden="1" customHeight="1" x14ac:dyDescent="0.3">
      <c r="A12" s="13">
        <v>100008</v>
      </c>
      <c r="B12" s="12" t="e">
        <f t="shared" si="0"/>
        <v>#VALUE!</v>
      </c>
      <c r="C12" s="13" t="str" cm="1">
        <f t="array" ref="C12">[1]!YBPRICE(E12,"0o",$C$1,"Price","RFRSwap","PrevClose","Default","","",,"",,$F$54)</f>
        <v>E</v>
      </c>
      <c r="D12" s="14">
        <v>3258999.9999999995</v>
      </c>
      <c r="E12" s="14" t="str" cm="1">
        <f t="array" ref="E12">[1]!YBPORT(F12,$F$3:$Y$3,F12:Y12)</f>
        <v>YBP_NPVCALC9</v>
      </c>
      <c r="F12" s="14" t="s">
        <v>66</v>
      </c>
      <c r="G12" s="13" t="s">
        <v>55</v>
      </c>
      <c r="H12" s="14" t="s">
        <v>16</v>
      </c>
      <c r="I12" s="15">
        <v>46122</v>
      </c>
      <c r="J12" s="15">
        <v>44147</v>
      </c>
      <c r="K12" s="13" t="s">
        <v>17</v>
      </c>
      <c r="L12" s="16">
        <v>4.2409999999999997</v>
      </c>
      <c r="M12" s="13"/>
      <c r="N12" s="13" t="s">
        <v>56</v>
      </c>
      <c r="O12" s="13">
        <v>12</v>
      </c>
      <c r="P12" s="13" t="s">
        <v>57</v>
      </c>
      <c r="Q12" s="13"/>
      <c r="R12" s="15">
        <v>44147</v>
      </c>
      <c r="S12" s="15" t="s">
        <v>19</v>
      </c>
      <c r="T12" s="13" t="s">
        <v>58</v>
      </c>
      <c r="U12" s="13" t="s">
        <v>56</v>
      </c>
      <c r="V12" s="13">
        <v>12</v>
      </c>
      <c r="W12" s="13" t="s">
        <v>18</v>
      </c>
      <c r="X12" s="13" t="s">
        <v>20</v>
      </c>
      <c r="Y12" s="16"/>
    </row>
    <row r="13" spans="1:25" ht="14.4" hidden="1" customHeight="1" x14ac:dyDescent="0.3">
      <c r="A13" s="13">
        <v>100402</v>
      </c>
      <c r="B13" s="12" t="e">
        <f t="shared" si="0"/>
        <v>#VALUE!</v>
      </c>
      <c r="C13" s="13" t="str" cm="1">
        <f t="array" ref="C13">[1]!YBPRICE(E13,"0o",$C$1,"Price","RFRSwap","PrevClose","Default","","",,"",,$F$54)</f>
        <v>E</v>
      </c>
      <c r="D13" s="14">
        <v>6788999.9999999991</v>
      </c>
      <c r="E13" s="14" t="str" cm="1">
        <f t="array" ref="E13">[1]!YBPORT(F13,$F$3:$Y$3,F13:Y13)</f>
        <v>YBP_NPVCALC10</v>
      </c>
      <c r="F13" s="14" t="s">
        <v>67</v>
      </c>
      <c r="G13" s="13" t="s">
        <v>55</v>
      </c>
      <c r="H13" s="14" t="s">
        <v>16</v>
      </c>
      <c r="I13" s="15">
        <v>46130</v>
      </c>
      <c r="J13" s="15">
        <v>45092</v>
      </c>
      <c r="K13" s="13" t="s">
        <v>17</v>
      </c>
      <c r="L13" s="16">
        <v>2.1230000000000002</v>
      </c>
      <c r="M13" s="13"/>
      <c r="N13" s="13" t="s">
        <v>56</v>
      </c>
      <c r="O13" s="13">
        <v>12</v>
      </c>
      <c r="P13" s="13" t="s">
        <v>57</v>
      </c>
      <c r="Q13" s="13"/>
      <c r="R13" s="15">
        <v>45092</v>
      </c>
      <c r="S13" s="15" t="s">
        <v>19</v>
      </c>
      <c r="T13" s="13" t="s">
        <v>58</v>
      </c>
      <c r="U13" s="13" t="s">
        <v>56</v>
      </c>
      <c r="V13" s="13">
        <v>12</v>
      </c>
      <c r="W13" s="13" t="s">
        <v>18</v>
      </c>
      <c r="X13" s="13" t="s">
        <v>20</v>
      </c>
      <c r="Y13" s="16"/>
    </row>
    <row r="14" spans="1:25" ht="14.4" hidden="1" customHeight="1" x14ac:dyDescent="0.3">
      <c r="A14" s="13">
        <v>100406</v>
      </c>
      <c r="B14" s="12" t="e">
        <f t="shared" si="0"/>
        <v>#VALUE!</v>
      </c>
      <c r="C14" s="13" t="str" cm="1">
        <f t="array" ref="C14">[1]!YBPRICE(E14,"0o",$C$1,"Price","RFRSwap","PrevClose","Default","","",,"",,$F$54)</f>
        <v>E</v>
      </c>
      <c r="D14" s="14">
        <v>8186000</v>
      </c>
      <c r="E14" s="14" t="str" cm="1">
        <f t="array" ref="E14">[1]!YBPORT(F14,$F$3:$Y$3,F14:Y14)</f>
        <v>YBP_NPVCALC11</v>
      </c>
      <c r="F14" s="14" t="s">
        <v>68</v>
      </c>
      <c r="G14" s="13" t="s">
        <v>55</v>
      </c>
      <c r="H14" s="14" t="s">
        <v>16</v>
      </c>
      <c r="I14" s="15">
        <v>46186</v>
      </c>
      <c r="J14" s="15">
        <v>44508</v>
      </c>
      <c r="K14" s="13" t="s">
        <v>17</v>
      </c>
      <c r="L14" s="16">
        <v>2.1040000000000001</v>
      </c>
      <c r="M14" s="13"/>
      <c r="N14" s="13" t="s">
        <v>56</v>
      </c>
      <c r="O14" s="13">
        <v>12</v>
      </c>
      <c r="P14" s="13" t="s">
        <v>57</v>
      </c>
      <c r="Q14" s="13"/>
      <c r="R14" s="15">
        <v>44508</v>
      </c>
      <c r="S14" s="15" t="s">
        <v>19</v>
      </c>
      <c r="T14" s="13" t="s">
        <v>58</v>
      </c>
      <c r="U14" s="13" t="s">
        <v>56</v>
      </c>
      <c r="V14" s="13">
        <v>12</v>
      </c>
      <c r="W14" s="13" t="s">
        <v>18</v>
      </c>
      <c r="X14" s="13" t="s">
        <v>20</v>
      </c>
      <c r="Y14" s="16"/>
    </row>
    <row r="15" spans="1:25" hidden="1" x14ac:dyDescent="0.3">
      <c r="A15" s="13">
        <v>100401</v>
      </c>
      <c r="B15" s="12" t="e">
        <f t="shared" si="0"/>
        <v>#VALUE!</v>
      </c>
      <c r="C15" s="13" t="str" cm="1">
        <f t="array" ref="C15">[1]!YBPRICE(E15,"0o",$C$1,"Price","RFRSwap","PrevClose","Default","","",,"",,$F$54)</f>
        <v>E</v>
      </c>
      <c r="D15" s="14">
        <v>262000</v>
      </c>
      <c r="E15" s="14" t="str" cm="1">
        <f t="array" ref="E15">[1]!YBPORT(F15,$F$3:$Y$3,F15:Y15)</f>
        <v>YBP_NPVCALC12</v>
      </c>
      <c r="F15" s="14" t="s">
        <v>69</v>
      </c>
      <c r="G15" s="13" t="s">
        <v>55</v>
      </c>
      <c r="H15" s="14" t="s">
        <v>16</v>
      </c>
      <c r="I15" s="15">
        <v>46260</v>
      </c>
      <c r="J15" s="15">
        <v>44278</v>
      </c>
      <c r="K15" s="13" t="s">
        <v>17</v>
      </c>
      <c r="L15" s="16">
        <v>4.157</v>
      </c>
      <c r="M15" s="13"/>
      <c r="N15" s="13" t="s">
        <v>56</v>
      </c>
      <c r="O15" s="13">
        <v>12</v>
      </c>
      <c r="P15" s="13" t="s">
        <v>57</v>
      </c>
      <c r="Q15" s="13"/>
      <c r="R15" s="15">
        <v>44278</v>
      </c>
      <c r="S15" s="15" t="s">
        <v>19</v>
      </c>
      <c r="T15" s="13" t="s">
        <v>58</v>
      </c>
      <c r="U15" s="13" t="s">
        <v>56</v>
      </c>
      <c r="V15" s="13">
        <v>12</v>
      </c>
      <c r="W15" s="13" t="s">
        <v>18</v>
      </c>
      <c r="X15" s="13" t="s">
        <v>20</v>
      </c>
      <c r="Y15" s="16"/>
    </row>
    <row r="16" spans="1:25" hidden="1" x14ac:dyDescent="0.3">
      <c r="A16" s="13">
        <v>100046</v>
      </c>
      <c r="B16" s="12" t="e">
        <f t="shared" si="0"/>
        <v>#VALUE!</v>
      </c>
      <c r="C16" s="13" t="str" cm="1">
        <f t="array" ref="C16">[1]!YBPRICE(E16,"0o",$C$1,"Price","RFRSwap","PrevClose","Default","","",,"",,$F$54)</f>
        <v>E</v>
      </c>
      <c r="D16" s="14">
        <v>2123000</v>
      </c>
      <c r="E16" s="14" t="str" cm="1">
        <f t="array" ref="E16">[1]!YBPORT(F16,$F$3:$Y$3,F16:Y16)</f>
        <v>YBP_NPVCALC13</v>
      </c>
      <c r="F16" s="14" t="s">
        <v>70</v>
      </c>
      <c r="G16" s="13" t="s">
        <v>55</v>
      </c>
      <c r="H16" s="14" t="s">
        <v>16</v>
      </c>
      <c r="I16" s="15">
        <v>46304</v>
      </c>
      <c r="J16" s="15">
        <v>44379</v>
      </c>
      <c r="K16" s="13" t="s">
        <v>17</v>
      </c>
      <c r="L16" s="16">
        <v>1.8180000000000001</v>
      </c>
      <c r="M16" s="13"/>
      <c r="N16" s="13" t="s">
        <v>56</v>
      </c>
      <c r="O16" s="13">
        <v>12</v>
      </c>
      <c r="P16" s="13" t="s">
        <v>57</v>
      </c>
      <c r="Q16" s="13"/>
      <c r="R16" s="15">
        <v>44379</v>
      </c>
      <c r="S16" s="15" t="s">
        <v>19</v>
      </c>
      <c r="T16" s="13" t="s">
        <v>58</v>
      </c>
      <c r="U16" s="13" t="s">
        <v>56</v>
      </c>
      <c r="V16" s="13">
        <v>12</v>
      </c>
      <c r="W16" s="13" t="s">
        <v>18</v>
      </c>
      <c r="X16" s="13" t="s">
        <v>20</v>
      </c>
      <c r="Y16" s="16"/>
    </row>
    <row r="17" spans="1:25" hidden="1" x14ac:dyDescent="0.3">
      <c r="A17" s="13">
        <v>100384</v>
      </c>
      <c r="B17" s="12" t="e">
        <f t="shared" si="0"/>
        <v>#VALUE!</v>
      </c>
      <c r="C17" s="13" t="str" cm="1">
        <f t="array" ref="C17">[1]!YBPRICE(E17,"0o",$C$1,"Price","RFRSwap","PrevClose","Default","","",,"",,$F$54)</f>
        <v>E</v>
      </c>
      <c r="D17" s="14">
        <v>2019999.9999999998</v>
      </c>
      <c r="E17" s="14" t="str" cm="1">
        <f t="array" ref="E17">[1]!YBPORT(F17,$F$3:$Y$3,F17:Y17)</f>
        <v>YBP_NPVCALC14</v>
      </c>
      <c r="F17" s="14" t="s">
        <v>71</v>
      </c>
      <c r="G17" s="13" t="s">
        <v>55</v>
      </c>
      <c r="H17" s="14" t="s">
        <v>16</v>
      </c>
      <c r="I17" s="15">
        <v>46313</v>
      </c>
      <c r="J17" s="15">
        <v>45075</v>
      </c>
      <c r="K17" s="13" t="s">
        <v>17</v>
      </c>
      <c r="L17" s="16">
        <v>3.7080000000000002</v>
      </c>
      <c r="M17" s="13"/>
      <c r="N17" s="13" t="s">
        <v>56</v>
      </c>
      <c r="O17" s="13">
        <v>12</v>
      </c>
      <c r="P17" s="13" t="s">
        <v>57</v>
      </c>
      <c r="Q17" s="13"/>
      <c r="R17" s="15">
        <v>45075</v>
      </c>
      <c r="S17" s="15" t="s">
        <v>19</v>
      </c>
      <c r="T17" s="13" t="s">
        <v>58</v>
      </c>
      <c r="U17" s="13" t="s">
        <v>56</v>
      </c>
      <c r="V17" s="13">
        <v>12</v>
      </c>
      <c r="W17" s="13" t="s">
        <v>18</v>
      </c>
      <c r="X17" s="13" t="s">
        <v>20</v>
      </c>
      <c r="Y17" s="16"/>
    </row>
    <row r="18" spans="1:25" hidden="1" x14ac:dyDescent="0.3">
      <c r="A18" s="13">
        <v>100363</v>
      </c>
      <c r="B18" s="12" t="e">
        <f t="shared" si="0"/>
        <v>#VALUE!</v>
      </c>
      <c r="C18" s="13" t="str" cm="1">
        <f t="array" ref="C18">[1]!YBPRICE(E18,"0o",$C$1,"Price","RFRSwap","PrevClose","Default","","",,"",,$F$54)</f>
        <v>E</v>
      </c>
      <c r="D18" s="14">
        <v>8466000</v>
      </c>
      <c r="E18" s="14" t="str" cm="1">
        <f t="array" ref="E18">[1]!YBPORT(F18,$F$3:$Y$3,F18:Y18)</f>
        <v>YBP_NPVCALC15</v>
      </c>
      <c r="F18" s="14" t="s">
        <v>72</v>
      </c>
      <c r="G18" s="13" t="s">
        <v>55</v>
      </c>
      <c r="H18" s="14" t="s">
        <v>16</v>
      </c>
      <c r="I18" s="15">
        <v>46334</v>
      </c>
      <c r="J18" s="15">
        <v>44745</v>
      </c>
      <c r="K18" s="13" t="s">
        <v>17</v>
      </c>
      <c r="L18" s="16">
        <v>4.3849999999999998</v>
      </c>
      <c r="M18" s="13"/>
      <c r="N18" s="13" t="s">
        <v>56</v>
      </c>
      <c r="O18" s="13">
        <v>12</v>
      </c>
      <c r="P18" s="13" t="s">
        <v>57</v>
      </c>
      <c r="Q18" s="13"/>
      <c r="R18" s="15">
        <v>44745</v>
      </c>
      <c r="S18" s="15" t="s">
        <v>19</v>
      </c>
      <c r="T18" s="13" t="s">
        <v>58</v>
      </c>
      <c r="U18" s="13" t="s">
        <v>56</v>
      </c>
      <c r="V18" s="13">
        <v>12</v>
      </c>
      <c r="W18" s="13" t="s">
        <v>18</v>
      </c>
      <c r="X18" s="13" t="s">
        <v>20</v>
      </c>
      <c r="Y18" s="16"/>
    </row>
    <row r="19" spans="1:25" hidden="1" x14ac:dyDescent="0.3">
      <c r="A19" s="13">
        <v>100059</v>
      </c>
      <c r="B19" s="12" t="e">
        <f t="shared" si="0"/>
        <v>#VALUE!</v>
      </c>
      <c r="C19" s="13" t="str" cm="1">
        <f t="array" ref="C19">[1]!YBPRICE(E19,"0o",$C$1,"Price","RFRSwap","PrevClose","Default","","",,"",,$F$54)</f>
        <v>E</v>
      </c>
      <c r="D19" s="14">
        <v>1977999.9999999998</v>
      </c>
      <c r="E19" s="14" t="str" cm="1">
        <f t="array" ref="E19">[1]!YBPORT(F19,$F$3:$Y$3,F19:Y19)</f>
        <v>YBP_NPVCALC16</v>
      </c>
      <c r="F19" s="14" t="s">
        <v>73</v>
      </c>
      <c r="G19" s="13" t="s">
        <v>55</v>
      </c>
      <c r="H19" s="14" t="s">
        <v>16</v>
      </c>
      <c r="I19" s="15">
        <v>46410</v>
      </c>
      <c r="J19" s="15">
        <v>44456</v>
      </c>
      <c r="K19" s="13" t="s">
        <v>17</v>
      </c>
      <c r="L19" s="16">
        <v>4.4390000000000001</v>
      </c>
      <c r="M19" s="13"/>
      <c r="N19" s="13" t="s">
        <v>56</v>
      </c>
      <c r="O19" s="13">
        <v>12</v>
      </c>
      <c r="P19" s="13" t="s">
        <v>57</v>
      </c>
      <c r="Q19" s="13"/>
      <c r="R19" s="15">
        <v>44456</v>
      </c>
      <c r="S19" s="15" t="s">
        <v>19</v>
      </c>
      <c r="T19" s="13" t="s">
        <v>58</v>
      </c>
      <c r="U19" s="13" t="s">
        <v>56</v>
      </c>
      <c r="V19" s="13">
        <v>12</v>
      </c>
      <c r="W19" s="13" t="s">
        <v>18</v>
      </c>
      <c r="X19" s="13" t="s">
        <v>20</v>
      </c>
      <c r="Y19" s="16"/>
    </row>
    <row r="20" spans="1:25" hidden="1" x14ac:dyDescent="0.3">
      <c r="A20" s="13">
        <v>100053</v>
      </c>
      <c r="B20" s="12" t="e">
        <f t="shared" si="0"/>
        <v>#VALUE!</v>
      </c>
      <c r="C20" s="13" t="str" cm="1">
        <f t="array" ref="C20">[1]!YBPRICE(E20,"0o",$C$1,"Price","RFRSwap","PrevClose","Default","","",,"",,$F$54)</f>
        <v>E</v>
      </c>
      <c r="D20" s="14">
        <v>823000</v>
      </c>
      <c r="E20" s="14" t="str" cm="1">
        <f t="array" ref="E20">[1]!YBPORT(F20,$F$3:$Y$3,F20:Y20)</f>
        <v>YBP_NPVCALC17</v>
      </c>
      <c r="F20" s="14" t="s">
        <v>74</v>
      </c>
      <c r="G20" s="13" t="s">
        <v>55</v>
      </c>
      <c r="H20" s="14" t="s">
        <v>16</v>
      </c>
      <c r="I20" s="15">
        <v>46421</v>
      </c>
      <c r="J20" s="15">
        <v>44527</v>
      </c>
      <c r="K20" s="13" t="s">
        <v>17</v>
      </c>
      <c r="L20" s="16">
        <v>4.8769999999999998</v>
      </c>
      <c r="M20" s="13"/>
      <c r="N20" s="13" t="s">
        <v>56</v>
      </c>
      <c r="O20" s="13">
        <v>12</v>
      </c>
      <c r="P20" s="13" t="s">
        <v>57</v>
      </c>
      <c r="Q20" s="13"/>
      <c r="R20" s="15">
        <v>44527</v>
      </c>
      <c r="S20" s="15" t="s">
        <v>19</v>
      </c>
      <c r="T20" s="13" t="s">
        <v>58</v>
      </c>
      <c r="U20" s="13" t="s">
        <v>56</v>
      </c>
      <c r="V20" s="13">
        <v>12</v>
      </c>
      <c r="W20" s="13" t="s">
        <v>18</v>
      </c>
      <c r="X20" s="13" t="s">
        <v>20</v>
      </c>
      <c r="Y20" s="16"/>
    </row>
    <row r="21" spans="1:25" hidden="1" x14ac:dyDescent="0.3">
      <c r="A21" s="13">
        <v>100069</v>
      </c>
      <c r="B21" s="12" t="e">
        <f t="shared" si="0"/>
        <v>#VALUE!</v>
      </c>
      <c r="C21" s="13" t="str" cm="1">
        <f t="array" ref="C21">[1]!YBPRICE(E21,"0o",$C$1,"Price","RFRSwap","PrevClose","Default","","",,"",,$F$54)</f>
        <v>E</v>
      </c>
      <c r="D21" s="14">
        <v>6771000</v>
      </c>
      <c r="E21" s="14" t="str" cm="1">
        <f t="array" ref="E21">[1]!YBPORT(F21,$F$3:$Y$3,F21:Y21)</f>
        <v>YBP_NPVCALC18</v>
      </c>
      <c r="F21" s="14" t="s">
        <v>75</v>
      </c>
      <c r="G21" s="13" t="s">
        <v>55</v>
      </c>
      <c r="H21" s="14" t="s">
        <v>16</v>
      </c>
      <c r="I21" s="15">
        <v>46426</v>
      </c>
      <c r="J21" s="15">
        <v>44695</v>
      </c>
      <c r="K21" s="13" t="s">
        <v>17</v>
      </c>
      <c r="L21" s="16">
        <v>2.77</v>
      </c>
      <c r="M21" s="13"/>
      <c r="N21" s="13" t="s">
        <v>56</v>
      </c>
      <c r="O21" s="13">
        <v>12</v>
      </c>
      <c r="P21" s="13" t="s">
        <v>57</v>
      </c>
      <c r="Q21" s="13"/>
      <c r="R21" s="15">
        <v>44695</v>
      </c>
      <c r="S21" s="15" t="s">
        <v>19</v>
      </c>
      <c r="T21" s="13" t="s">
        <v>58</v>
      </c>
      <c r="U21" s="13" t="s">
        <v>56</v>
      </c>
      <c r="V21" s="13">
        <v>12</v>
      </c>
      <c r="W21" s="13" t="s">
        <v>18</v>
      </c>
      <c r="X21" s="13" t="s">
        <v>20</v>
      </c>
      <c r="Y21" s="16"/>
    </row>
    <row r="22" spans="1:25" hidden="1" x14ac:dyDescent="0.3">
      <c r="A22" s="13">
        <v>100013</v>
      </c>
      <c r="B22" s="12" t="e">
        <f t="shared" si="0"/>
        <v>#VALUE!</v>
      </c>
      <c r="C22" s="13" t="str" cm="1">
        <f t="array" ref="C22">[1]!YBPRICE(E22,"0o",$C$1,"Price","RFRSwap","PrevClose","Default","","",,"",,$F$54)</f>
        <v>E</v>
      </c>
      <c r="D22" s="14">
        <v>7077000</v>
      </c>
      <c r="E22" s="14" t="str" cm="1">
        <f t="array" ref="E22">[1]!YBPORT(F22,$F$3:$Y$3,F22:Y22)</f>
        <v>YBP_NPVCALC19</v>
      </c>
      <c r="F22" s="14" t="s">
        <v>76</v>
      </c>
      <c r="G22" s="13" t="s">
        <v>55</v>
      </c>
      <c r="H22" s="14" t="s">
        <v>16</v>
      </c>
      <c r="I22" s="15">
        <v>46495</v>
      </c>
      <c r="J22" s="15">
        <v>44999</v>
      </c>
      <c r="K22" s="13" t="s">
        <v>17</v>
      </c>
      <c r="L22" s="16">
        <v>1.258</v>
      </c>
      <c r="M22" s="13"/>
      <c r="N22" s="13" t="s">
        <v>56</v>
      </c>
      <c r="O22" s="13">
        <v>12</v>
      </c>
      <c r="P22" s="13" t="s">
        <v>57</v>
      </c>
      <c r="Q22" s="13"/>
      <c r="R22" s="15">
        <v>44999</v>
      </c>
      <c r="S22" s="15" t="s">
        <v>19</v>
      </c>
      <c r="T22" s="13" t="s">
        <v>58</v>
      </c>
      <c r="U22" s="13" t="s">
        <v>56</v>
      </c>
      <c r="V22" s="13">
        <v>12</v>
      </c>
      <c r="W22" s="13" t="s">
        <v>18</v>
      </c>
      <c r="X22" s="13" t="s">
        <v>20</v>
      </c>
      <c r="Y22" s="16"/>
    </row>
    <row r="23" spans="1:25" ht="7.5" hidden="1" customHeight="1" x14ac:dyDescent="0.3">
      <c r="A23" s="13">
        <v>100354</v>
      </c>
      <c r="B23" s="12" t="e">
        <f t="shared" si="0"/>
        <v>#VALUE!</v>
      </c>
      <c r="C23" s="13" t="str" cm="1">
        <f t="array" ref="C23">[1]!YBPRICE(E23,"0o",$C$1,"Price","RFRSwap","PrevClose","Default","","",,"",,$F$54)</f>
        <v>E</v>
      </c>
      <c r="D23" s="14">
        <v>5643000</v>
      </c>
      <c r="E23" s="14" t="str" cm="1">
        <f t="array" ref="E23">[1]!YBPORT(F23,$F$3:$Y$3,F23:Y23)</f>
        <v>YBP_NPVCALC20</v>
      </c>
      <c r="F23" s="14" t="s">
        <v>77</v>
      </c>
      <c r="G23" s="13" t="s">
        <v>55</v>
      </c>
      <c r="H23" s="14" t="s">
        <v>16</v>
      </c>
      <c r="I23" s="15">
        <v>46558</v>
      </c>
      <c r="J23" s="15">
        <v>43811</v>
      </c>
      <c r="K23" s="13" t="s">
        <v>17</v>
      </c>
      <c r="L23" s="16">
        <v>1.663</v>
      </c>
      <c r="M23" s="13"/>
      <c r="N23" s="13" t="s">
        <v>56</v>
      </c>
      <c r="O23" s="13">
        <v>12</v>
      </c>
      <c r="P23" s="13" t="s">
        <v>57</v>
      </c>
      <c r="Q23" s="13"/>
      <c r="R23" s="15">
        <v>43811</v>
      </c>
      <c r="S23" s="15" t="s">
        <v>19</v>
      </c>
      <c r="T23" s="13" t="s">
        <v>58</v>
      </c>
      <c r="U23" s="13" t="s">
        <v>56</v>
      </c>
      <c r="V23" s="13">
        <v>12</v>
      </c>
      <c r="W23" s="13" t="s">
        <v>18</v>
      </c>
      <c r="X23" s="13" t="s">
        <v>20</v>
      </c>
      <c r="Y23" s="16"/>
    </row>
    <row r="24" spans="1:25" hidden="1" x14ac:dyDescent="0.3">
      <c r="A24" s="13">
        <v>100063</v>
      </c>
      <c r="B24" s="12" t="e">
        <f t="shared" si="0"/>
        <v>#VALUE!</v>
      </c>
      <c r="C24" s="13" t="str" cm="1">
        <f t="array" ref="C24">[1]!YBPRICE(E24,"0o",$C$1,"Price","RFRSwap","PrevClose","Default","","",,"",,$F$54)</f>
        <v>E</v>
      </c>
      <c r="D24" s="14">
        <v>7319000</v>
      </c>
      <c r="E24" s="14" t="str" cm="1">
        <f t="array" ref="E24">[1]!YBPORT(F24,$F$3:$Y$3,F24:Y24)</f>
        <v>YBP_NPVCALC21</v>
      </c>
      <c r="F24" s="14" t="s">
        <v>78</v>
      </c>
      <c r="G24" s="13" t="s">
        <v>55</v>
      </c>
      <c r="H24" s="14" t="s">
        <v>16</v>
      </c>
      <c r="I24" s="15">
        <v>46629</v>
      </c>
      <c r="J24" s="15">
        <v>44514</v>
      </c>
      <c r="K24" s="13" t="s">
        <v>17</v>
      </c>
      <c r="L24" s="16">
        <v>1.5109999999999999</v>
      </c>
      <c r="M24" s="13"/>
      <c r="N24" s="13" t="s">
        <v>56</v>
      </c>
      <c r="O24" s="13">
        <v>12</v>
      </c>
      <c r="P24" s="13" t="s">
        <v>57</v>
      </c>
      <c r="Q24" s="13"/>
      <c r="R24" s="15">
        <v>44514</v>
      </c>
      <c r="S24" s="15" t="s">
        <v>19</v>
      </c>
      <c r="T24" s="13" t="s">
        <v>58</v>
      </c>
      <c r="U24" s="13" t="s">
        <v>56</v>
      </c>
      <c r="V24" s="13">
        <v>12</v>
      </c>
      <c r="W24" s="13" t="s">
        <v>18</v>
      </c>
      <c r="X24" s="13" t="s">
        <v>20</v>
      </c>
      <c r="Y24" s="16"/>
    </row>
    <row r="25" spans="1:25" hidden="1" x14ac:dyDescent="0.3">
      <c r="A25" s="13">
        <v>100023</v>
      </c>
      <c r="B25" s="12" t="e">
        <f t="shared" si="0"/>
        <v>#VALUE!</v>
      </c>
      <c r="C25" s="13" t="str" cm="1">
        <f t="array" ref="C25">[1]!YBPRICE(E25,"0o",$C$1,"Price","RFRSwap","PrevClose","Default","","",,"",,$F$54)</f>
        <v>E</v>
      </c>
      <c r="D25" s="14">
        <v>3878999.9999999995</v>
      </c>
      <c r="E25" s="14" t="str" cm="1">
        <f t="array" ref="E25">[1]!YBPORT(F25,$F$3:$Y$3,F25:Y25)</f>
        <v>YBP_NPVCALC22</v>
      </c>
      <c r="F25" s="14" t="s">
        <v>79</v>
      </c>
      <c r="G25" s="13" t="s">
        <v>55</v>
      </c>
      <c r="H25" s="14" t="s">
        <v>16</v>
      </c>
      <c r="I25" s="15">
        <v>46648</v>
      </c>
      <c r="J25" s="15">
        <v>44540</v>
      </c>
      <c r="K25" s="13" t="s">
        <v>17</v>
      </c>
      <c r="L25" s="16">
        <v>4.2149999999999999</v>
      </c>
      <c r="M25" s="13"/>
      <c r="N25" s="13" t="s">
        <v>56</v>
      </c>
      <c r="O25" s="13">
        <v>12</v>
      </c>
      <c r="P25" s="13" t="s">
        <v>57</v>
      </c>
      <c r="Q25" s="13"/>
      <c r="R25" s="15">
        <v>44540</v>
      </c>
      <c r="S25" s="15" t="s">
        <v>19</v>
      </c>
      <c r="T25" s="13" t="s">
        <v>58</v>
      </c>
      <c r="U25" s="13" t="s">
        <v>56</v>
      </c>
      <c r="V25" s="13">
        <v>12</v>
      </c>
      <c r="W25" s="13" t="s">
        <v>18</v>
      </c>
      <c r="X25" s="13" t="s">
        <v>20</v>
      </c>
      <c r="Y25" s="16"/>
    </row>
    <row r="26" spans="1:25" hidden="1" x14ac:dyDescent="0.3">
      <c r="A26" s="13">
        <v>100365</v>
      </c>
      <c r="B26" s="12" t="e">
        <f t="shared" si="0"/>
        <v>#VALUE!</v>
      </c>
      <c r="C26" s="13" t="str" cm="1">
        <f t="array" ref="C26">[1]!YBPRICE(E26,"0o",$C$1,"Price","RFRSwap","PrevClose","Default","","",,"",,$F$54)</f>
        <v>E</v>
      </c>
      <c r="D26" s="14">
        <v>7159000</v>
      </c>
      <c r="E26" s="14" t="str" cm="1">
        <f t="array" ref="E26">[1]!YBPORT(F26,$F$3:$Y$3,F26:Y26)</f>
        <v>YBP_NPVCALC23</v>
      </c>
      <c r="F26" s="14" t="s">
        <v>80</v>
      </c>
      <c r="G26" s="13" t="s">
        <v>55</v>
      </c>
      <c r="H26" s="14" t="s">
        <v>16</v>
      </c>
      <c r="I26" s="15">
        <v>46693</v>
      </c>
      <c r="J26" s="15">
        <v>44874</v>
      </c>
      <c r="K26" s="13" t="s">
        <v>17</v>
      </c>
      <c r="L26" s="16">
        <v>4.9980000000000002</v>
      </c>
      <c r="M26" s="13"/>
      <c r="N26" s="13" t="s">
        <v>56</v>
      </c>
      <c r="O26" s="13">
        <v>12</v>
      </c>
      <c r="P26" s="13" t="s">
        <v>57</v>
      </c>
      <c r="Q26" s="13"/>
      <c r="R26" s="15">
        <v>44874</v>
      </c>
      <c r="S26" s="15" t="s">
        <v>19</v>
      </c>
      <c r="T26" s="13" t="s">
        <v>58</v>
      </c>
      <c r="U26" s="13" t="s">
        <v>56</v>
      </c>
      <c r="V26" s="13">
        <v>12</v>
      </c>
      <c r="W26" s="13" t="s">
        <v>18</v>
      </c>
      <c r="X26" s="13" t="s">
        <v>20</v>
      </c>
      <c r="Y26" s="16"/>
    </row>
    <row r="27" spans="1:25" hidden="1" x14ac:dyDescent="0.3">
      <c r="A27" s="13">
        <v>100017</v>
      </c>
      <c r="B27" s="12" t="e">
        <f t="shared" si="0"/>
        <v>#VALUE!</v>
      </c>
      <c r="C27" s="13" t="str" cm="1">
        <f t="array" ref="C27">[1]!YBPRICE(E27,"0o",$C$1,"Price","RFRSwap","PrevClose","Default","","",,"",,$F$54)</f>
        <v>E</v>
      </c>
      <c r="D27" s="14">
        <v>2209000</v>
      </c>
      <c r="E27" s="14" t="str" cm="1">
        <f t="array" ref="E27">[1]!YBPORT(F27,$F$3:$Y$3,F27:Y27)</f>
        <v>YBP_NPVCALC24</v>
      </c>
      <c r="F27" s="14" t="s">
        <v>81</v>
      </c>
      <c r="G27" s="13" t="s">
        <v>55</v>
      </c>
      <c r="H27" s="14" t="s">
        <v>16</v>
      </c>
      <c r="I27" s="15">
        <v>46712</v>
      </c>
      <c r="J27" s="15">
        <v>43972</v>
      </c>
      <c r="K27" s="13" t="s">
        <v>17</v>
      </c>
      <c r="L27" s="16">
        <v>3.605</v>
      </c>
      <c r="M27" s="13"/>
      <c r="N27" s="13" t="s">
        <v>56</v>
      </c>
      <c r="O27" s="13">
        <v>12</v>
      </c>
      <c r="P27" s="13" t="s">
        <v>57</v>
      </c>
      <c r="Q27" s="13"/>
      <c r="R27" s="15">
        <v>43972</v>
      </c>
      <c r="S27" s="15" t="s">
        <v>19</v>
      </c>
      <c r="T27" s="13" t="s">
        <v>58</v>
      </c>
      <c r="U27" s="13" t="s">
        <v>56</v>
      </c>
      <c r="V27" s="13">
        <v>12</v>
      </c>
      <c r="W27" s="13" t="s">
        <v>18</v>
      </c>
      <c r="X27" s="13" t="s">
        <v>20</v>
      </c>
      <c r="Y27" s="16"/>
    </row>
    <row r="28" spans="1:25" hidden="1" x14ac:dyDescent="0.3">
      <c r="A28" s="13">
        <v>100010</v>
      </c>
      <c r="B28" s="12" t="e">
        <f t="shared" si="0"/>
        <v>#VALUE!</v>
      </c>
      <c r="C28" s="13" t="str" cm="1">
        <f t="array" ref="C28">[1]!YBPRICE(E28,"0o",$C$1,"Price","RFRSwap","PrevClose","Default","","",,"",,$F$54)</f>
        <v>E</v>
      </c>
      <c r="D28" s="14">
        <v>2933000</v>
      </c>
      <c r="E28" s="14" t="str" cm="1">
        <f t="array" ref="E28">[1]!YBPORT(F28,$F$3:$Y$3,F28:Y28)</f>
        <v>YBP_NPVCALC25</v>
      </c>
      <c r="F28" s="14" t="s">
        <v>82</v>
      </c>
      <c r="G28" s="13" t="s">
        <v>55</v>
      </c>
      <c r="H28" s="14" t="s">
        <v>16</v>
      </c>
      <c r="I28" s="15">
        <v>46795</v>
      </c>
      <c r="J28" s="15">
        <v>44806</v>
      </c>
      <c r="K28" s="13" t="s">
        <v>17</v>
      </c>
      <c r="L28" s="16">
        <v>3.984</v>
      </c>
      <c r="M28" s="13"/>
      <c r="N28" s="13" t="s">
        <v>56</v>
      </c>
      <c r="O28" s="13">
        <v>12</v>
      </c>
      <c r="P28" s="13" t="s">
        <v>57</v>
      </c>
      <c r="Q28" s="13"/>
      <c r="R28" s="15">
        <v>44806</v>
      </c>
      <c r="S28" s="15" t="s">
        <v>19</v>
      </c>
      <c r="T28" s="13" t="s">
        <v>58</v>
      </c>
      <c r="U28" s="13" t="s">
        <v>56</v>
      </c>
      <c r="V28" s="13">
        <v>12</v>
      </c>
      <c r="W28" s="13" t="s">
        <v>18</v>
      </c>
      <c r="X28" s="13" t="s">
        <v>20</v>
      </c>
      <c r="Y28" s="16"/>
    </row>
    <row r="29" spans="1:25" hidden="1" x14ac:dyDescent="0.3">
      <c r="A29" s="13">
        <v>100353</v>
      </c>
      <c r="B29" s="12" t="e">
        <f t="shared" si="0"/>
        <v>#VALUE!</v>
      </c>
      <c r="C29" s="13" t="str" cm="1">
        <f t="array" ref="C29">[1]!YBPRICE(E29,"0o",$C$1,"Price","RFRSwap","PrevClose","Default","","",,"",,$F$54)</f>
        <v>E</v>
      </c>
      <c r="D29" s="14">
        <v>9413000</v>
      </c>
      <c r="E29" s="14" t="str" cm="1">
        <f t="array" ref="E29">[1]!YBPORT(F29,$F$3:$Y$3,F29:Y29)</f>
        <v>YBP_NPVCALC26</v>
      </c>
      <c r="F29" s="14" t="s">
        <v>83</v>
      </c>
      <c r="G29" s="13" t="s">
        <v>55</v>
      </c>
      <c r="H29" s="14" t="s">
        <v>16</v>
      </c>
      <c r="I29" s="15">
        <v>46863</v>
      </c>
      <c r="J29" s="15">
        <v>45312</v>
      </c>
      <c r="K29" s="13" t="s">
        <v>17</v>
      </c>
      <c r="L29" s="16">
        <v>1.8149999999999999</v>
      </c>
      <c r="M29" s="13"/>
      <c r="N29" s="13" t="s">
        <v>56</v>
      </c>
      <c r="O29" s="13">
        <v>12</v>
      </c>
      <c r="P29" s="13" t="s">
        <v>57</v>
      </c>
      <c r="Q29" s="13"/>
      <c r="R29" s="15">
        <v>45312</v>
      </c>
      <c r="S29" s="15" t="s">
        <v>19</v>
      </c>
      <c r="T29" s="13" t="s">
        <v>58</v>
      </c>
      <c r="U29" s="13" t="s">
        <v>56</v>
      </c>
      <c r="V29" s="13">
        <v>12</v>
      </c>
      <c r="W29" s="13" t="s">
        <v>18</v>
      </c>
      <c r="X29" s="13" t="s">
        <v>20</v>
      </c>
      <c r="Y29" s="16"/>
    </row>
    <row r="30" spans="1:25" hidden="1" x14ac:dyDescent="0.3">
      <c r="A30" s="13">
        <v>100040</v>
      </c>
      <c r="B30" s="12" t="e">
        <f t="shared" si="0"/>
        <v>#VALUE!</v>
      </c>
      <c r="C30" s="13" t="str" cm="1">
        <f t="array" ref="C30">[1]!YBPRICE(E30,"0o",$C$1,"Price","RFRSwap","PrevClose","Default","","",,"",,$F$54)</f>
        <v>E</v>
      </c>
      <c r="D30" s="14">
        <v>1077000</v>
      </c>
      <c r="E30" s="14" t="str" cm="1">
        <f t="array" ref="E30">[1]!YBPORT(F30,$F$3:$Y$3,F30:Y30)</f>
        <v>YBP_NPVCALC27</v>
      </c>
      <c r="F30" s="14" t="s">
        <v>84</v>
      </c>
      <c r="G30" s="13" t="s">
        <v>55</v>
      </c>
      <c r="H30" s="14" t="s">
        <v>16</v>
      </c>
      <c r="I30" s="15">
        <v>46864</v>
      </c>
      <c r="J30" s="15">
        <v>44151</v>
      </c>
      <c r="K30" s="13" t="s">
        <v>17</v>
      </c>
      <c r="L30" s="16">
        <v>3.0470000000000002</v>
      </c>
      <c r="M30" s="13"/>
      <c r="N30" s="13" t="s">
        <v>56</v>
      </c>
      <c r="O30" s="13">
        <v>12</v>
      </c>
      <c r="P30" s="13" t="s">
        <v>57</v>
      </c>
      <c r="Q30" s="13"/>
      <c r="R30" s="15">
        <v>44151</v>
      </c>
      <c r="S30" s="15" t="s">
        <v>19</v>
      </c>
      <c r="T30" s="13" t="s">
        <v>58</v>
      </c>
      <c r="U30" s="13" t="s">
        <v>56</v>
      </c>
      <c r="V30" s="13">
        <v>12</v>
      </c>
      <c r="W30" s="13" t="s">
        <v>18</v>
      </c>
      <c r="X30" s="13" t="s">
        <v>20</v>
      </c>
      <c r="Y30" s="16"/>
    </row>
    <row r="31" spans="1:25" hidden="1" x14ac:dyDescent="0.3">
      <c r="A31" s="13">
        <v>100070</v>
      </c>
      <c r="B31" s="12" t="e">
        <f t="shared" si="0"/>
        <v>#VALUE!</v>
      </c>
      <c r="C31" s="13" t="str" cm="1">
        <f t="array" ref="C31">[1]!YBPRICE(E31,"0o",$C$1,"Price","RFRSwap","PrevClose","Default","","",,"",,$F$54)</f>
        <v>E</v>
      </c>
      <c r="D31" s="14">
        <v>9666000</v>
      </c>
      <c r="E31" s="14" t="str" cm="1">
        <f t="array" ref="E31">[1]!YBPORT(F31,$F$3:$Y$3,F31:Y31)</f>
        <v>YBP_NPVCALC28</v>
      </c>
      <c r="F31" s="14" t="s">
        <v>85</v>
      </c>
      <c r="G31" s="13" t="s">
        <v>55</v>
      </c>
      <c r="H31" s="14" t="s">
        <v>16</v>
      </c>
      <c r="I31" s="15">
        <v>46959</v>
      </c>
      <c r="J31" s="15">
        <v>45300</v>
      </c>
      <c r="K31" s="13" t="s">
        <v>17</v>
      </c>
      <c r="L31" s="16">
        <v>4.3449999999999998</v>
      </c>
      <c r="M31" s="13"/>
      <c r="N31" s="13" t="s">
        <v>56</v>
      </c>
      <c r="O31" s="13">
        <v>12</v>
      </c>
      <c r="P31" s="13" t="s">
        <v>57</v>
      </c>
      <c r="Q31" s="13"/>
      <c r="R31" s="15">
        <v>45300</v>
      </c>
      <c r="S31" s="15" t="s">
        <v>19</v>
      </c>
      <c r="T31" s="13" t="s">
        <v>58</v>
      </c>
      <c r="U31" s="13" t="s">
        <v>56</v>
      </c>
      <c r="V31" s="13">
        <v>12</v>
      </c>
      <c r="W31" s="13" t="s">
        <v>18</v>
      </c>
      <c r="X31" s="13" t="s">
        <v>20</v>
      </c>
      <c r="Y31" s="16"/>
    </row>
    <row r="32" spans="1:25" hidden="1" x14ac:dyDescent="0.3">
      <c r="A32" s="13">
        <v>100391</v>
      </c>
      <c r="B32" s="12" t="e">
        <f t="shared" si="0"/>
        <v>#VALUE!</v>
      </c>
      <c r="C32" s="13" t="str" cm="1">
        <f t="array" ref="C32">[1]!YBPRICE(E32,"0o",$C$1,"Price","RFRSwap","PrevClose","Default","","",,"",,$F$54)</f>
        <v>E</v>
      </c>
      <c r="D32" s="14">
        <v>407000</v>
      </c>
      <c r="E32" s="14" t="str" cm="1">
        <f t="array" ref="E32">[1]!YBPORT(F32,$F$3:$Y$3,F32:Y32)</f>
        <v>YBP_NPVCALC29</v>
      </c>
      <c r="F32" s="14" t="s">
        <v>86</v>
      </c>
      <c r="G32" s="13" t="s">
        <v>55</v>
      </c>
      <c r="H32" s="14" t="s">
        <v>16</v>
      </c>
      <c r="I32" s="15">
        <v>46999</v>
      </c>
      <c r="J32" s="15">
        <v>43957</v>
      </c>
      <c r="K32" s="13" t="s">
        <v>17</v>
      </c>
      <c r="L32" s="16">
        <v>2.6509999999999998</v>
      </c>
      <c r="M32" s="13"/>
      <c r="N32" s="13" t="s">
        <v>56</v>
      </c>
      <c r="O32" s="13">
        <v>12</v>
      </c>
      <c r="P32" s="13" t="s">
        <v>57</v>
      </c>
      <c r="Q32" s="13"/>
      <c r="R32" s="15">
        <v>43957</v>
      </c>
      <c r="S32" s="15" t="s">
        <v>19</v>
      </c>
      <c r="T32" s="13" t="s">
        <v>58</v>
      </c>
      <c r="U32" s="13" t="s">
        <v>56</v>
      </c>
      <c r="V32" s="13">
        <v>12</v>
      </c>
      <c r="W32" s="13" t="s">
        <v>18</v>
      </c>
      <c r="X32" s="13" t="s">
        <v>20</v>
      </c>
      <c r="Y32" s="16"/>
    </row>
    <row r="33" spans="1:25" hidden="1" x14ac:dyDescent="0.3">
      <c r="A33" s="13">
        <v>100034</v>
      </c>
      <c r="B33" s="12" t="e">
        <f t="shared" si="0"/>
        <v>#VALUE!</v>
      </c>
      <c r="C33" s="13" t="str" cm="1">
        <f t="array" ref="C33">[1]!YBPRICE(E33,"0o",$C$1,"Price","RFRSwap","PrevClose","Default","","",,"",,$F$54)</f>
        <v>E</v>
      </c>
      <c r="D33" s="14">
        <v>2229000</v>
      </c>
      <c r="E33" s="14" t="str" cm="1">
        <f t="array" ref="E33">[1]!YBPORT(F33,$F$3:$Y$3,F33:Y33)</f>
        <v>YBP_NPVCALC30</v>
      </c>
      <c r="F33" s="14" t="s">
        <v>87</v>
      </c>
      <c r="G33" s="13" t="s">
        <v>55</v>
      </c>
      <c r="H33" s="14" t="s">
        <v>16</v>
      </c>
      <c r="I33" s="15">
        <v>47020</v>
      </c>
      <c r="J33" s="15">
        <v>44777</v>
      </c>
      <c r="K33" s="13" t="s">
        <v>17</v>
      </c>
      <c r="L33" s="16">
        <v>4.508</v>
      </c>
      <c r="M33" s="13"/>
      <c r="N33" s="13" t="s">
        <v>56</v>
      </c>
      <c r="O33" s="13">
        <v>12</v>
      </c>
      <c r="P33" s="13" t="s">
        <v>57</v>
      </c>
      <c r="Q33" s="13"/>
      <c r="R33" s="15">
        <v>44777</v>
      </c>
      <c r="S33" s="15" t="s">
        <v>19</v>
      </c>
      <c r="T33" s="13" t="s">
        <v>58</v>
      </c>
      <c r="U33" s="13" t="s">
        <v>56</v>
      </c>
      <c r="V33" s="13">
        <v>12</v>
      </c>
      <c r="W33" s="13" t="s">
        <v>18</v>
      </c>
      <c r="X33" s="13" t="s">
        <v>20</v>
      </c>
      <c r="Y33" s="16"/>
    </row>
    <row r="34" spans="1:25" hidden="1" x14ac:dyDescent="0.3">
      <c r="A34" s="13">
        <v>100357</v>
      </c>
      <c r="B34" s="12" t="e">
        <f t="shared" si="0"/>
        <v>#VALUE!</v>
      </c>
      <c r="C34" s="13" t="str" cm="1">
        <f t="array" ref="C34">[1]!YBPRICE(E34,"0o",$C$1,"Price","RFRSwap","PrevClose","Default","","",,"",,$F$54)</f>
        <v>E</v>
      </c>
      <c r="D34" s="14">
        <v>5632000</v>
      </c>
      <c r="E34" s="14" t="str" cm="1">
        <f t="array" ref="E34">[1]!YBPORT(F34,$F$3:$Y$3,F34:Y34)</f>
        <v>YBP_NPVCALC31</v>
      </c>
      <c r="F34" s="14" t="s">
        <v>88</v>
      </c>
      <c r="G34" s="13" t="s">
        <v>55</v>
      </c>
      <c r="H34" s="14" t="s">
        <v>16</v>
      </c>
      <c r="I34" s="15">
        <v>47032</v>
      </c>
      <c r="J34" s="15">
        <v>44091</v>
      </c>
      <c r="K34" s="13" t="s">
        <v>17</v>
      </c>
      <c r="L34" s="16">
        <v>4.3860000000000001</v>
      </c>
      <c r="M34" s="13"/>
      <c r="N34" s="13" t="s">
        <v>56</v>
      </c>
      <c r="O34" s="13">
        <v>12</v>
      </c>
      <c r="P34" s="13" t="s">
        <v>57</v>
      </c>
      <c r="Q34" s="13"/>
      <c r="R34" s="15">
        <v>44091</v>
      </c>
      <c r="S34" s="15" t="s">
        <v>19</v>
      </c>
      <c r="T34" s="13" t="s">
        <v>58</v>
      </c>
      <c r="U34" s="13" t="s">
        <v>56</v>
      </c>
      <c r="V34" s="13">
        <v>12</v>
      </c>
      <c r="W34" s="13" t="s">
        <v>18</v>
      </c>
      <c r="X34" s="13" t="s">
        <v>20</v>
      </c>
      <c r="Y34" s="16"/>
    </row>
    <row r="35" spans="1:25" hidden="1" x14ac:dyDescent="0.3">
      <c r="A35" s="13">
        <v>100055</v>
      </c>
      <c r="B35" s="12" t="e">
        <f t="shared" si="0"/>
        <v>#VALUE!</v>
      </c>
      <c r="C35" s="13" t="str" cm="1">
        <f t="array" ref="C35">[1]!YBPRICE(E35,"0o",$C$1,"Price","RFRSwap","PrevClose","Default","","",,"",,$F$54)</f>
        <v>E</v>
      </c>
      <c r="D35" s="14">
        <v>2723999.9999999995</v>
      </c>
      <c r="E35" s="14" t="str" cm="1">
        <f t="array" ref="E35">[1]!YBPORT(F35,$F$3:$Y$3,F35:Y35)</f>
        <v>YBP_NPVCALC32</v>
      </c>
      <c r="F35" s="14" t="s">
        <v>89</v>
      </c>
      <c r="G35" s="13" t="s">
        <v>55</v>
      </c>
      <c r="H35" s="14" t="s">
        <v>16</v>
      </c>
      <c r="I35" s="15">
        <v>47036</v>
      </c>
      <c r="J35" s="15">
        <v>45178</v>
      </c>
      <c r="K35" s="13" t="s">
        <v>17</v>
      </c>
      <c r="L35" s="16">
        <v>3.0630000000000002</v>
      </c>
      <c r="M35" s="13"/>
      <c r="N35" s="13" t="s">
        <v>56</v>
      </c>
      <c r="O35" s="13">
        <v>12</v>
      </c>
      <c r="P35" s="13" t="s">
        <v>57</v>
      </c>
      <c r="Q35" s="13"/>
      <c r="R35" s="15">
        <v>45178</v>
      </c>
      <c r="S35" s="15" t="s">
        <v>19</v>
      </c>
      <c r="T35" s="13" t="s">
        <v>58</v>
      </c>
      <c r="U35" s="13" t="s">
        <v>56</v>
      </c>
      <c r="V35" s="13">
        <v>12</v>
      </c>
      <c r="W35" s="13" t="s">
        <v>18</v>
      </c>
      <c r="X35" s="13" t="s">
        <v>20</v>
      </c>
      <c r="Y35" s="16"/>
    </row>
    <row r="36" spans="1:25" hidden="1" x14ac:dyDescent="0.3">
      <c r="A36" s="13">
        <v>100064</v>
      </c>
      <c r="B36" s="12" t="e">
        <f t="shared" si="0"/>
        <v>#VALUE!</v>
      </c>
      <c r="C36" s="13" t="str" cm="1">
        <f t="array" ref="C36">[1]!YBPRICE(E36,"0o",$C$1,"Price","RFRSwap","PrevClose","Default","","",,"",,$F$54)</f>
        <v>E</v>
      </c>
      <c r="D36" s="14">
        <v>8387000</v>
      </c>
      <c r="E36" s="14" t="str" cm="1">
        <f t="array" ref="E36">[1]!YBPORT(F36,$F$3:$Y$3,F36:Y36)</f>
        <v>YBP_NPVCALC33</v>
      </c>
      <c r="F36" s="14" t="s">
        <v>90</v>
      </c>
      <c r="G36" s="13" t="s">
        <v>55</v>
      </c>
      <c r="H36" s="14" t="s">
        <v>16</v>
      </c>
      <c r="I36" s="15">
        <v>47037</v>
      </c>
      <c r="J36" s="15">
        <v>45163</v>
      </c>
      <c r="K36" s="13" t="s">
        <v>17</v>
      </c>
      <c r="L36" s="16">
        <v>1.651</v>
      </c>
      <c r="M36" s="13"/>
      <c r="N36" s="13" t="s">
        <v>56</v>
      </c>
      <c r="O36" s="13">
        <v>12</v>
      </c>
      <c r="P36" s="13" t="s">
        <v>57</v>
      </c>
      <c r="Q36" s="13"/>
      <c r="R36" s="15">
        <v>45163</v>
      </c>
      <c r="S36" s="15" t="s">
        <v>19</v>
      </c>
      <c r="T36" s="13" t="s">
        <v>58</v>
      </c>
      <c r="U36" s="13" t="s">
        <v>56</v>
      </c>
      <c r="V36" s="13">
        <v>12</v>
      </c>
      <c r="W36" s="13" t="s">
        <v>18</v>
      </c>
      <c r="X36" s="13" t="s">
        <v>20</v>
      </c>
      <c r="Y36" s="16"/>
    </row>
    <row r="37" spans="1:25" hidden="1" x14ac:dyDescent="0.3">
      <c r="A37" s="13">
        <v>100027</v>
      </c>
      <c r="B37" s="12" t="e">
        <f t="shared" si="0"/>
        <v>#VALUE!</v>
      </c>
      <c r="C37" s="13" t="str" cm="1">
        <f t="array" ref="C37">[1]!YBPRICE(E37,"0o",$C$1,"Price","RFRSwap","PrevClose","Default","","",,"",,$F$54)</f>
        <v>E</v>
      </c>
      <c r="D37" s="14">
        <v>7413999.9999999991</v>
      </c>
      <c r="E37" s="14" t="str" cm="1">
        <f t="array" ref="E37">[1]!YBPORT(F37,$F$3:$Y$3,F37:Y37)</f>
        <v>YBP_NPVCALC34</v>
      </c>
      <c r="F37" s="14" t="s">
        <v>91</v>
      </c>
      <c r="G37" s="13" t="s">
        <v>55</v>
      </c>
      <c r="H37" s="14" t="s">
        <v>16</v>
      </c>
      <c r="I37" s="15">
        <v>47085</v>
      </c>
      <c r="J37" s="15">
        <v>44602</v>
      </c>
      <c r="K37" s="13" t="s">
        <v>17</v>
      </c>
      <c r="L37" s="16">
        <v>3.7280000000000002</v>
      </c>
      <c r="M37" s="13"/>
      <c r="N37" s="13" t="s">
        <v>56</v>
      </c>
      <c r="O37" s="13">
        <v>12</v>
      </c>
      <c r="P37" s="13" t="s">
        <v>57</v>
      </c>
      <c r="Q37" s="13"/>
      <c r="R37" s="15">
        <v>44602</v>
      </c>
      <c r="S37" s="15" t="s">
        <v>19</v>
      </c>
      <c r="T37" s="13" t="s">
        <v>58</v>
      </c>
      <c r="U37" s="13" t="s">
        <v>56</v>
      </c>
      <c r="V37" s="13">
        <v>12</v>
      </c>
      <c r="W37" s="13" t="s">
        <v>18</v>
      </c>
      <c r="X37" s="13" t="s">
        <v>20</v>
      </c>
      <c r="Y37" s="16"/>
    </row>
    <row r="38" spans="1:25" ht="15" thickBot="1" x14ac:dyDescent="0.35">
      <c r="A38" s="13">
        <v>100020</v>
      </c>
      <c r="B38" s="19" t="e">
        <f t="shared" si="0"/>
        <v>#VALUE!</v>
      </c>
      <c r="C38" s="13" t="str" cm="1">
        <f t="array" ref="C38">[1]!YBPRICE(E38,"0o",$C$1,"Price","RFRSwap","PrevClose","Default","","",,"",,$F$54)</f>
        <v>E</v>
      </c>
      <c r="D38" s="14">
        <v>3130000</v>
      </c>
      <c r="E38" s="14" t="str" cm="1">
        <f t="array" ref="E38">[1]!YBPORT(F38,$F$3:$Y$3,F38:Y38)</f>
        <v>YBP_NPVCALC35</v>
      </c>
      <c r="F38" s="14" t="s">
        <v>92</v>
      </c>
      <c r="G38" s="13" t="s">
        <v>55</v>
      </c>
      <c r="H38" s="14" t="s">
        <v>16</v>
      </c>
      <c r="I38" s="15">
        <v>47104</v>
      </c>
      <c r="J38" s="15">
        <v>45123</v>
      </c>
      <c r="K38" s="13" t="s">
        <v>17</v>
      </c>
      <c r="L38" s="16">
        <v>4.9850000000000003</v>
      </c>
      <c r="M38" s="13"/>
      <c r="N38" s="13" t="s">
        <v>56</v>
      </c>
      <c r="O38" s="13">
        <v>12</v>
      </c>
      <c r="P38" s="13" t="s">
        <v>57</v>
      </c>
      <c r="Q38" s="13"/>
      <c r="R38" s="15">
        <v>45123</v>
      </c>
      <c r="S38" s="15" t="s">
        <v>19</v>
      </c>
      <c r="T38" s="13" t="s">
        <v>58</v>
      </c>
      <c r="U38" s="13" t="s">
        <v>56</v>
      </c>
      <c r="V38" s="13">
        <v>12</v>
      </c>
      <c r="W38" s="13" t="s">
        <v>18</v>
      </c>
      <c r="X38" s="13" t="s">
        <v>20</v>
      </c>
      <c r="Y38" s="16"/>
    </row>
    <row r="39" spans="1:25" ht="15" thickBot="1" x14ac:dyDescent="0.35">
      <c r="B39" s="25" t="e">
        <f>SUM(B4:B6)</f>
        <v>#VALUE!</v>
      </c>
    </row>
    <row r="43" spans="1:25" ht="15" thickBot="1" x14ac:dyDescent="0.35"/>
    <row r="44" spans="1:25" ht="15" thickBot="1" x14ac:dyDescent="0.35">
      <c r="B44" s="26" t="s">
        <v>32</v>
      </c>
      <c r="C44" s="27" t="s">
        <v>26</v>
      </c>
    </row>
    <row r="45" spans="1:25" ht="15" thickBot="1" x14ac:dyDescent="0.35">
      <c r="B45" s="28" t="e">
        <f>((C45-100)/1000)*D45</f>
        <v>#VALUE!</v>
      </c>
      <c r="C45" s="29" t="str" cm="1">
        <f t="array" ref="C45">[1]!YBPRICE(E45,"0o",$C$1,"Price","RFRSwap","PrevClose","Default","","",,"",,F54)</f>
        <v>E</v>
      </c>
      <c r="D45" s="47">
        <v>-9999999.9997815099</v>
      </c>
      <c r="E45" s="45" t="str" cm="1">
        <f t="array" ref="E45">[1]!YBPORT(F45,$F$3:$Z$3,F45:Z45)</f>
        <v>YBP_HEDGE</v>
      </c>
      <c r="F45" s="45" t="s">
        <v>33</v>
      </c>
      <c r="G45" s="45" t="s">
        <v>25</v>
      </c>
      <c r="H45" s="45" t="s">
        <v>16</v>
      </c>
      <c r="I45" s="31">
        <f>AVERAGE(I4:I6)</f>
        <v>45756</v>
      </c>
      <c r="J45" s="31">
        <f>AVERAGE(J4:J6)</f>
        <v>44289</v>
      </c>
      <c r="K45" s="45" t="s">
        <v>19</v>
      </c>
      <c r="L45" s="45"/>
      <c r="M45" s="45" t="s">
        <v>58</v>
      </c>
      <c r="N45" s="45"/>
      <c r="O45" s="45"/>
      <c r="P45" s="45" t="s">
        <v>18</v>
      </c>
      <c r="Q45" s="45" t="s">
        <v>20</v>
      </c>
      <c r="R45" s="31">
        <f>AVERAGE(R4:R6)</f>
        <v>44289</v>
      </c>
      <c r="S45" s="45" t="s">
        <v>17</v>
      </c>
      <c r="T45" s="45"/>
      <c r="U45" s="45" t="s">
        <v>56</v>
      </c>
      <c r="V45" s="45">
        <v>12</v>
      </c>
      <c r="W45" s="45" t="s">
        <v>18</v>
      </c>
      <c r="X45" s="45"/>
      <c r="Y45" s="46">
        <v>7.5</v>
      </c>
    </row>
    <row r="46" spans="1:25" ht="15" thickBot="1" x14ac:dyDescent="0.35"/>
    <row r="47" spans="1:25" ht="15" thickBot="1" x14ac:dyDescent="0.35">
      <c r="B47" s="33" t="e">
        <f>B39+B45</f>
        <v>#VALUE!</v>
      </c>
      <c r="C47" s="41" t="s">
        <v>48</v>
      </c>
      <c r="I47" s="37" t="s">
        <v>40</v>
      </c>
      <c r="J47" s="32" t="str" cm="1">
        <f t="array" ref="J47">[1]!YBSOLVER(B47,0,G54,0.01,"5%","")</f>
        <v>Error</v>
      </c>
    </row>
    <row r="48" spans="1:25" x14ac:dyDescent="0.3">
      <c r="B48" s="36"/>
      <c r="I48" s="40"/>
    </row>
    <row r="49" spans="2:31" x14ac:dyDescent="0.3">
      <c r="I49" s="40"/>
    </row>
    <row r="50" spans="2:31" x14ac:dyDescent="0.3">
      <c r="I50" s="40"/>
    </row>
    <row r="51" spans="2:31" x14ac:dyDescent="0.3">
      <c r="AD51"/>
      <c r="AE51"/>
    </row>
    <row r="52" spans="2:31" ht="15" thickBot="1" x14ac:dyDescent="0.35">
      <c r="J52" s="62"/>
      <c r="K52" s="62"/>
    </row>
    <row r="53" spans="2:31" ht="15" thickBot="1" x14ac:dyDescent="0.35">
      <c r="F53" s="37" t="s">
        <v>45</v>
      </c>
      <c r="G53" s="41" t="s">
        <v>46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</row>
    <row r="54" spans="2:31" ht="15" thickBot="1" x14ac:dyDescent="0.35">
      <c r="B54" s="5" t="s">
        <v>49</v>
      </c>
      <c r="C54" s="5" t="s">
        <v>93</v>
      </c>
      <c r="D54" s="5" t="s">
        <v>94</v>
      </c>
      <c r="F54" s="44" t="str" cm="1">
        <f t="array" ref="F54">[1]!YBSW("CURVE1","US SOFR",B55:B75,D55:D75,"Absolute","Par")</f>
        <v>YBSW_CURVE1</v>
      </c>
      <c r="G54" s="39">
        <v>106.419576421532</v>
      </c>
      <c r="I54" s="40"/>
    </row>
    <row r="55" spans="2:31" x14ac:dyDescent="0.3">
      <c r="B55" s="2">
        <v>8.3333333333333329E-2</v>
      </c>
      <c r="C55" s="2">
        <v>4.5734599999999999</v>
      </c>
      <c r="D55" s="4">
        <f>C55+($G$54/100)</f>
        <v>5.63765576421532</v>
      </c>
      <c r="I55" s="40"/>
    </row>
    <row r="56" spans="2:31" x14ac:dyDescent="0.3">
      <c r="B56" s="3">
        <v>0.16666666666666666</v>
      </c>
      <c r="C56" s="3">
        <v>4.4966999999999997</v>
      </c>
      <c r="D56" s="4">
        <f t="shared" ref="D56:D75" si="1">C56+($G$54/100)</f>
        <v>5.5608957642153198</v>
      </c>
      <c r="I56" s="40"/>
    </row>
    <row r="57" spans="2:31" x14ac:dyDescent="0.3">
      <c r="B57" s="2">
        <v>0.25</v>
      </c>
      <c r="C57" s="2">
        <v>4.4664999999999999</v>
      </c>
      <c r="D57" s="4">
        <f t="shared" si="1"/>
        <v>5.5306957642153201</v>
      </c>
      <c r="I57" s="40"/>
    </row>
    <row r="58" spans="2:31" x14ac:dyDescent="0.3">
      <c r="B58" s="3">
        <v>0.33333333333333331</v>
      </c>
      <c r="C58" s="3">
        <v>4.4362000000000004</v>
      </c>
      <c r="D58" s="4">
        <f t="shared" si="1"/>
        <v>5.5003957642153205</v>
      </c>
      <c r="I58" s="40"/>
    </row>
    <row r="59" spans="2:31" x14ac:dyDescent="0.3">
      <c r="B59" s="2">
        <v>0.41666666666666669</v>
      </c>
      <c r="C59" s="2">
        <v>4.4035000000000002</v>
      </c>
      <c r="D59" s="4">
        <f t="shared" si="1"/>
        <v>5.4676957642153203</v>
      </c>
    </row>
    <row r="60" spans="2:31" x14ac:dyDescent="0.3">
      <c r="B60" s="3">
        <v>0.5</v>
      </c>
      <c r="C60" s="3">
        <v>4.3745000000000003</v>
      </c>
      <c r="D60" s="4">
        <f t="shared" si="1"/>
        <v>5.4386957642153204</v>
      </c>
    </row>
    <row r="61" spans="2:31" x14ac:dyDescent="0.3">
      <c r="B61" s="2">
        <v>0.58333333333333337</v>
      </c>
      <c r="C61" s="2">
        <v>4.3470000000000004</v>
      </c>
      <c r="D61" s="4">
        <f t="shared" si="1"/>
        <v>5.4111957642153206</v>
      </c>
    </row>
    <row r="62" spans="2:31" x14ac:dyDescent="0.3">
      <c r="B62" s="3">
        <v>0.66666666666666663</v>
      </c>
      <c r="C62" s="3">
        <v>4.3186999999999998</v>
      </c>
      <c r="D62" s="4">
        <f t="shared" si="1"/>
        <v>5.3828957642153199</v>
      </c>
    </row>
    <row r="63" spans="2:31" x14ac:dyDescent="0.3">
      <c r="B63" s="2">
        <v>0.75</v>
      </c>
      <c r="C63" s="2">
        <v>4.2937000000000003</v>
      </c>
      <c r="D63" s="4">
        <f t="shared" si="1"/>
        <v>5.3578957642153204</v>
      </c>
    </row>
    <row r="64" spans="2:31" x14ac:dyDescent="0.3">
      <c r="B64" s="3">
        <v>0.83333333333333337</v>
      </c>
      <c r="C64" s="3">
        <v>4.2713000000000001</v>
      </c>
      <c r="D64" s="4">
        <f t="shared" si="1"/>
        <v>5.3354957642153202</v>
      </c>
    </row>
    <row r="65" spans="2:4" x14ac:dyDescent="0.3">
      <c r="B65" s="2">
        <v>0.91666666666666663</v>
      </c>
      <c r="C65" s="2">
        <v>4.2496999999999998</v>
      </c>
      <c r="D65" s="4">
        <f t="shared" si="1"/>
        <v>5.31389576421532</v>
      </c>
    </row>
    <row r="66" spans="2:4" x14ac:dyDescent="0.3">
      <c r="B66" s="3">
        <v>1</v>
      </c>
      <c r="C66" s="3">
        <v>4.2294</v>
      </c>
      <c r="D66" s="4">
        <f t="shared" si="1"/>
        <v>5.2935957642153202</v>
      </c>
    </row>
    <row r="67" spans="2:4" x14ac:dyDescent="0.3">
      <c r="B67" s="2">
        <v>2</v>
      </c>
      <c r="C67" s="2">
        <v>4.0004999999999997</v>
      </c>
      <c r="D67" s="4">
        <f t="shared" si="1"/>
        <v>5.0646957642153199</v>
      </c>
    </row>
    <row r="68" spans="2:4" x14ac:dyDescent="0.3">
      <c r="B68" s="3">
        <v>3</v>
      </c>
      <c r="C68" s="3">
        <v>3.8816000000000002</v>
      </c>
      <c r="D68" s="4">
        <f t="shared" si="1"/>
        <v>4.9457957642153199</v>
      </c>
    </row>
    <row r="69" spans="2:4" x14ac:dyDescent="0.3">
      <c r="B69" s="2">
        <v>4</v>
      </c>
      <c r="C69" s="2">
        <v>3.8085</v>
      </c>
      <c r="D69" s="4">
        <f t="shared" si="1"/>
        <v>4.8726957642153197</v>
      </c>
    </row>
    <row r="70" spans="2:4" x14ac:dyDescent="0.3">
      <c r="B70" s="3">
        <v>5</v>
      </c>
      <c r="C70" s="3">
        <v>3.7639999999999998</v>
      </c>
      <c r="D70" s="4">
        <f t="shared" si="1"/>
        <v>4.8281957642153195</v>
      </c>
    </row>
    <row r="71" spans="2:4" x14ac:dyDescent="0.3">
      <c r="B71" s="2">
        <v>6</v>
      </c>
      <c r="C71" s="2">
        <v>3.7414000000000001</v>
      </c>
      <c r="D71" s="4">
        <f t="shared" si="1"/>
        <v>4.8055957642153198</v>
      </c>
    </row>
    <row r="72" spans="2:4" x14ac:dyDescent="0.3">
      <c r="B72" s="3">
        <v>7</v>
      </c>
      <c r="C72" s="3">
        <v>3.7290000000000001</v>
      </c>
      <c r="D72" s="4">
        <f t="shared" si="1"/>
        <v>4.7931957642153202</v>
      </c>
    </row>
    <row r="73" spans="2:4" x14ac:dyDescent="0.3">
      <c r="B73" s="2">
        <v>8</v>
      </c>
      <c r="C73" s="2">
        <v>3.7246999999999999</v>
      </c>
      <c r="D73" s="4">
        <f t="shared" si="1"/>
        <v>4.7888957642153196</v>
      </c>
    </row>
    <row r="74" spans="2:4" x14ac:dyDescent="0.3">
      <c r="B74" s="3">
        <v>9</v>
      </c>
      <c r="C74" s="3">
        <v>3.7252000000000001</v>
      </c>
      <c r="D74" s="4">
        <f t="shared" si="1"/>
        <v>4.7893957642153202</v>
      </c>
    </row>
    <row r="75" spans="2:4" x14ac:dyDescent="0.3">
      <c r="B75" s="2">
        <v>10</v>
      </c>
      <c r="C75" s="2">
        <v>3.7292000000000001</v>
      </c>
      <c r="D75" s="4">
        <f t="shared" si="1"/>
        <v>4.7933957642153198</v>
      </c>
    </row>
  </sheetData>
  <mergeCells count="1">
    <mergeCell ref="J52:K52"/>
  </mergeCells>
  <phoneticPr fontId="2" type="noConversion"/>
  <pageMargins left="0.7" right="0.7" top="0.75" bottom="0.75" header="0.3" footer="0.3"/>
  <ignoredErrors>
    <ignoredError sqref="I45:J45" formulaRange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FE8E-EC8E-41B0-9542-D3C175608F99}">
  <dimension ref="A1:AE96"/>
  <sheetViews>
    <sheetView workbookViewId="0">
      <selection activeCell="D50" sqref="D50"/>
    </sheetView>
  </sheetViews>
  <sheetFormatPr defaultRowHeight="14.4" x14ac:dyDescent="0.3"/>
  <cols>
    <col min="1" max="1" width="13.44140625" style="1" customWidth="1"/>
    <col min="2" max="2" width="15" style="1" bestFit="1" customWidth="1"/>
    <col min="3" max="3" width="13.33203125" style="1" bestFit="1" customWidth="1"/>
    <col min="4" max="4" width="19.44140625" style="1" customWidth="1"/>
    <col min="5" max="5" width="16.77734375" style="1" bestFit="1" customWidth="1"/>
    <col min="6" max="6" width="15.77734375" style="1" bestFit="1" customWidth="1"/>
    <col min="7" max="7" width="15.21875" style="1" customWidth="1"/>
    <col min="8" max="8" width="12" style="1" bestFit="1" customWidth="1"/>
    <col min="9" max="9" width="20.77734375" style="1" bestFit="1" customWidth="1"/>
    <col min="10" max="10" width="20" style="1" customWidth="1"/>
    <col min="11" max="11" width="18.33203125" style="1" bestFit="1" customWidth="1"/>
    <col min="12" max="12" width="18.33203125" style="1" customWidth="1"/>
    <col min="13" max="16" width="18.33203125" style="1" bestFit="1" customWidth="1"/>
    <col min="17" max="17" width="18.33203125" style="1" customWidth="1"/>
    <col min="18" max="18" width="20.33203125" style="1" customWidth="1"/>
    <col min="19" max="19" width="22" style="1" customWidth="1"/>
    <col min="20" max="20" width="19.5546875" style="1" customWidth="1"/>
    <col min="21" max="21" width="19.88671875" style="1" customWidth="1"/>
    <col min="22" max="22" width="21.6640625" style="1" customWidth="1"/>
    <col min="23" max="23" width="20.33203125" style="1" customWidth="1"/>
    <col min="24" max="24" width="20.6640625" style="1" customWidth="1"/>
    <col min="25" max="25" width="20.21875" style="1" customWidth="1"/>
    <col min="26" max="26" width="14.6640625" style="1" bestFit="1" customWidth="1"/>
    <col min="27" max="27" width="9.6640625" style="1" bestFit="1" customWidth="1"/>
    <col min="28" max="28" width="9.44140625" style="1" bestFit="1" customWidth="1"/>
    <col min="29" max="29" width="8.88671875" style="1"/>
    <col min="30" max="30" width="8.6640625" style="1" customWidth="1"/>
    <col min="31" max="31" width="9" style="1" customWidth="1"/>
    <col min="32" max="16384" width="8.88671875" style="1"/>
  </cols>
  <sheetData>
    <row r="1" spans="1:25" ht="15" thickBot="1" x14ac:dyDescent="0.35">
      <c r="B1" s="37" t="s">
        <v>47</v>
      </c>
      <c r="C1" s="6">
        <v>44941</v>
      </c>
    </row>
    <row r="2" spans="1:25" x14ac:dyDescent="0.3">
      <c r="B2" s="1" t="s">
        <v>31</v>
      </c>
    </row>
    <row r="3" spans="1:25" x14ac:dyDescent="0.3">
      <c r="A3" s="7" t="s">
        <v>51</v>
      </c>
      <c r="B3" s="8" t="s">
        <v>23</v>
      </c>
      <c r="C3" s="8" t="s">
        <v>26</v>
      </c>
      <c r="D3" s="8" t="s">
        <v>22</v>
      </c>
      <c r="E3" s="8" t="s">
        <v>21</v>
      </c>
      <c r="F3" s="8" t="s">
        <v>0</v>
      </c>
      <c r="G3" s="8" t="s">
        <v>1</v>
      </c>
      <c r="H3" s="8" t="s">
        <v>3</v>
      </c>
      <c r="I3" s="9" t="s">
        <v>2</v>
      </c>
      <c r="J3" s="8" t="s">
        <v>10</v>
      </c>
      <c r="K3" s="8" t="s">
        <v>9</v>
      </c>
      <c r="L3" s="9" t="s">
        <v>11</v>
      </c>
      <c r="M3" s="9" t="s">
        <v>14</v>
      </c>
      <c r="N3" s="9" t="s">
        <v>52</v>
      </c>
      <c r="O3" s="9" t="s">
        <v>12</v>
      </c>
      <c r="P3" s="9" t="s">
        <v>13</v>
      </c>
      <c r="Q3" s="8" t="s">
        <v>15</v>
      </c>
      <c r="R3" s="8" t="s">
        <v>5</v>
      </c>
      <c r="S3" s="9" t="s">
        <v>4</v>
      </c>
      <c r="T3" s="9" t="s">
        <v>29</v>
      </c>
      <c r="U3" s="9" t="s">
        <v>53</v>
      </c>
      <c r="V3" s="9" t="s">
        <v>7</v>
      </c>
      <c r="W3" s="9" t="s">
        <v>8</v>
      </c>
      <c r="X3" s="9" t="s">
        <v>30</v>
      </c>
      <c r="Y3" s="10" t="s">
        <v>6</v>
      </c>
    </row>
    <row r="4" spans="1:25" x14ac:dyDescent="0.3">
      <c r="A4" s="11">
        <v>100015</v>
      </c>
      <c r="B4" s="12" t="e">
        <f>((C4-100)/1000)*D4</f>
        <v>#VALUE!</v>
      </c>
      <c r="C4" s="13" t="str" cm="1">
        <f t="array" ref="C4">[1]!YBPRICE(E4,"0o",$C$1,"Price","RFRSwap","PrevClose","Default","","",,"",,$F$54)</f>
        <v>E</v>
      </c>
      <c r="D4" s="14">
        <v>825000</v>
      </c>
      <c r="E4" s="14" t="str" cm="1">
        <f t="array" ref="E4">[1]!YBPORT(F4,$F$3:$Y$3,F4:Y4)</f>
        <v>YBP_NPVCALC1</v>
      </c>
      <c r="F4" s="14" t="s">
        <v>54</v>
      </c>
      <c r="G4" s="13" t="s">
        <v>55</v>
      </c>
      <c r="H4" s="14" t="s">
        <v>16</v>
      </c>
      <c r="I4" s="15">
        <v>45675</v>
      </c>
      <c r="J4" s="15">
        <v>44237</v>
      </c>
      <c r="K4" s="13" t="s">
        <v>17</v>
      </c>
      <c r="L4" s="16">
        <v>3.9470000000000001</v>
      </c>
      <c r="M4" s="13"/>
      <c r="N4" s="13" t="s">
        <v>56</v>
      </c>
      <c r="O4" s="13">
        <v>12</v>
      </c>
      <c r="P4" s="13" t="s">
        <v>57</v>
      </c>
      <c r="Q4" s="13"/>
      <c r="R4" s="15">
        <v>44237</v>
      </c>
      <c r="S4" s="15" t="s">
        <v>19</v>
      </c>
      <c r="T4" s="13" t="s">
        <v>58</v>
      </c>
      <c r="U4" s="13" t="s">
        <v>56</v>
      </c>
      <c r="V4" s="13">
        <v>12</v>
      </c>
      <c r="W4" s="13" t="s">
        <v>18</v>
      </c>
      <c r="X4" s="13" t="s">
        <v>20</v>
      </c>
      <c r="Y4" s="17"/>
    </row>
    <row r="5" spans="1:25" x14ac:dyDescent="0.3">
      <c r="A5" s="11">
        <v>100392</v>
      </c>
      <c r="B5" s="12" t="e">
        <f t="shared" ref="B5:B38" si="0">((C5-100)/1000)*D5</f>
        <v>#VALUE!</v>
      </c>
      <c r="C5" s="13" t="str" cm="1">
        <f t="array" ref="C5">[1]!YBPRICE(E5,"0o",$C$1,"Price","RFRSwap","PrevClose","Default","","",,"",,$F$54)</f>
        <v>E</v>
      </c>
      <c r="D5" s="14">
        <v>5669999.9999999991</v>
      </c>
      <c r="E5" s="14" t="str" cm="1">
        <f t="array" ref="E5">[1]!YBPORT(F5,$F$3:$Y$3,F5:Y5)</f>
        <v>YBP_NPVCALC2</v>
      </c>
      <c r="F5" s="14" t="s">
        <v>59</v>
      </c>
      <c r="G5" s="13" t="s">
        <v>55</v>
      </c>
      <c r="H5" s="14" t="s">
        <v>16</v>
      </c>
      <c r="I5" s="15">
        <v>45733</v>
      </c>
      <c r="J5" s="15">
        <v>44327</v>
      </c>
      <c r="K5" s="13" t="s">
        <v>17</v>
      </c>
      <c r="L5" s="16">
        <v>2.69</v>
      </c>
      <c r="M5" s="13"/>
      <c r="N5" s="13" t="s">
        <v>56</v>
      </c>
      <c r="O5" s="13">
        <v>12</v>
      </c>
      <c r="P5" s="13" t="s">
        <v>57</v>
      </c>
      <c r="Q5" s="13"/>
      <c r="R5" s="15">
        <v>44327</v>
      </c>
      <c r="S5" s="15" t="s">
        <v>19</v>
      </c>
      <c r="T5" s="13" t="s">
        <v>58</v>
      </c>
      <c r="U5" s="13" t="s">
        <v>56</v>
      </c>
      <c r="V5" s="13">
        <v>12</v>
      </c>
      <c r="W5" s="13" t="s">
        <v>18</v>
      </c>
      <c r="X5" s="13" t="s">
        <v>20</v>
      </c>
      <c r="Y5" s="17"/>
    </row>
    <row r="6" spans="1:25" ht="15" thickBot="1" x14ac:dyDescent="0.35">
      <c r="A6" s="18">
        <v>100385</v>
      </c>
      <c r="B6" s="19" t="e">
        <f t="shared" si="0"/>
        <v>#VALUE!</v>
      </c>
      <c r="C6" s="20" t="str" cm="1">
        <f t="array" ref="C6">[1]!YBPRICE(E6,"0o",$C$1,"Price","RFRSwap","PrevClose","Default","","",,"",,$F$54)</f>
        <v>E</v>
      </c>
      <c r="D6" s="21">
        <v>3888999.9999999995</v>
      </c>
      <c r="E6" s="21" t="str" cm="1">
        <f t="array" ref="E6">[1]!YBPORT(F6,$F$3:$Y$3,F6:Y6)</f>
        <v>YBP_NPVCALC3</v>
      </c>
      <c r="F6" s="21" t="s">
        <v>60</v>
      </c>
      <c r="G6" s="20" t="s">
        <v>55</v>
      </c>
      <c r="H6" s="21" t="s">
        <v>16</v>
      </c>
      <c r="I6" s="22">
        <v>45860</v>
      </c>
      <c r="J6" s="22">
        <v>44303</v>
      </c>
      <c r="K6" s="20" t="s">
        <v>17</v>
      </c>
      <c r="L6" s="23">
        <v>1.7589999999999999</v>
      </c>
      <c r="M6" s="20"/>
      <c r="N6" s="20" t="s">
        <v>56</v>
      </c>
      <c r="O6" s="20">
        <v>12</v>
      </c>
      <c r="P6" s="20" t="s">
        <v>57</v>
      </c>
      <c r="Q6" s="20"/>
      <c r="R6" s="22">
        <v>44303</v>
      </c>
      <c r="S6" s="22" t="s">
        <v>19</v>
      </c>
      <c r="T6" s="20" t="s">
        <v>58</v>
      </c>
      <c r="U6" s="20" t="s">
        <v>56</v>
      </c>
      <c r="V6" s="20">
        <v>12</v>
      </c>
      <c r="W6" s="20" t="s">
        <v>18</v>
      </c>
      <c r="X6" s="20" t="s">
        <v>20</v>
      </c>
      <c r="Y6" s="24"/>
    </row>
    <row r="7" spans="1:25" ht="15" hidden="1" thickBot="1" x14ac:dyDescent="0.35">
      <c r="A7" s="13">
        <v>100358</v>
      </c>
      <c r="B7" s="12" t="e">
        <f t="shared" si="0"/>
        <v>#VALUE!</v>
      </c>
      <c r="C7" s="13" t="str" cm="1">
        <f t="array" ref="C7">[1]!YBPRICE(E7,"0o",$C$1,"Price","RFRSwap","PrevClose","Default","","",,"",,$F$54)</f>
        <v>E</v>
      </c>
      <c r="D7" s="14">
        <v>4780000</v>
      </c>
      <c r="E7" s="14" t="str" cm="1">
        <f t="array" ref="E7">[1]!YBPORT(F7,$F$3:$Y$3,F7:Y7)</f>
        <v>YBP_NPVCALC4</v>
      </c>
      <c r="F7" s="14" t="s">
        <v>61</v>
      </c>
      <c r="G7" s="13" t="s">
        <v>55</v>
      </c>
      <c r="H7" s="14" t="s">
        <v>16</v>
      </c>
      <c r="I7" s="15">
        <v>45901</v>
      </c>
      <c r="J7" s="15">
        <v>44476</v>
      </c>
      <c r="K7" s="13" t="s">
        <v>17</v>
      </c>
      <c r="L7" s="16">
        <v>3.3330000000000002</v>
      </c>
      <c r="M7" s="13"/>
      <c r="N7" s="13" t="s">
        <v>56</v>
      </c>
      <c r="O7" s="13">
        <v>12</v>
      </c>
      <c r="P7" s="13" t="s">
        <v>57</v>
      </c>
      <c r="Q7" s="13"/>
      <c r="R7" s="15">
        <v>44476</v>
      </c>
      <c r="S7" s="15" t="s">
        <v>19</v>
      </c>
      <c r="T7" s="13" t="s">
        <v>58</v>
      </c>
      <c r="U7" s="13" t="s">
        <v>56</v>
      </c>
      <c r="V7" s="13">
        <v>12</v>
      </c>
      <c r="W7" s="13" t="s">
        <v>18</v>
      </c>
      <c r="X7" s="13" t="s">
        <v>20</v>
      </c>
      <c r="Y7" s="16"/>
    </row>
    <row r="8" spans="1:25" ht="15" hidden="1" thickBot="1" x14ac:dyDescent="0.35">
      <c r="A8" s="13">
        <v>100050</v>
      </c>
      <c r="B8" s="12" t="e">
        <f t="shared" si="0"/>
        <v>#VALUE!</v>
      </c>
      <c r="C8" s="13" t="str" cm="1">
        <f t="array" ref="C8">[1]!YBPRICE(E8,"0o",$C$1,"Price","RFRSwap","PrevClose","Default","","",,"",,$F$54)</f>
        <v>E</v>
      </c>
      <c r="D8" s="14">
        <v>6984000</v>
      </c>
      <c r="E8" s="14" t="str" cm="1">
        <f t="array" ref="E8">[1]!YBPORT(F8,$F$3:$Y$3,F8:Y8)</f>
        <v>YBP_NPVCALC5</v>
      </c>
      <c r="F8" s="14" t="s">
        <v>62</v>
      </c>
      <c r="G8" s="13" t="s">
        <v>55</v>
      </c>
      <c r="H8" s="14" t="s">
        <v>16</v>
      </c>
      <c r="I8" s="15">
        <v>45948</v>
      </c>
      <c r="J8" s="15">
        <v>43706</v>
      </c>
      <c r="K8" s="13" t="s">
        <v>17</v>
      </c>
      <c r="L8" s="16">
        <v>3.03</v>
      </c>
      <c r="M8" s="13"/>
      <c r="N8" s="13" t="s">
        <v>56</v>
      </c>
      <c r="O8" s="13">
        <v>12</v>
      </c>
      <c r="P8" s="13" t="s">
        <v>57</v>
      </c>
      <c r="Q8" s="13"/>
      <c r="R8" s="15">
        <v>43706</v>
      </c>
      <c r="S8" s="15" t="s">
        <v>19</v>
      </c>
      <c r="T8" s="13" t="s">
        <v>58</v>
      </c>
      <c r="U8" s="13" t="s">
        <v>56</v>
      </c>
      <c r="V8" s="13">
        <v>12</v>
      </c>
      <c r="W8" s="13" t="s">
        <v>18</v>
      </c>
      <c r="X8" s="13" t="s">
        <v>20</v>
      </c>
      <c r="Y8" s="16"/>
    </row>
    <row r="9" spans="1:25" ht="15" hidden="1" thickBot="1" x14ac:dyDescent="0.35">
      <c r="A9" s="13">
        <v>100036</v>
      </c>
      <c r="B9" s="12" t="e">
        <f t="shared" si="0"/>
        <v>#VALUE!</v>
      </c>
      <c r="C9" s="13" t="str" cm="1">
        <f t="array" ref="C9">[1]!YBPRICE(E9,"0o",$C$1,"Price","RFRSwap","PrevClose","Default","","",,"",,$F$54)</f>
        <v>E</v>
      </c>
      <c r="D9" s="14">
        <v>388000</v>
      </c>
      <c r="E9" s="14" t="str" cm="1">
        <f t="array" ref="E9">[1]!YBPORT(F9,$F$3:$Y$3,F9:Y9)</f>
        <v>YBP_NPVCALC6</v>
      </c>
      <c r="F9" s="14" t="s">
        <v>63</v>
      </c>
      <c r="G9" s="13" t="s">
        <v>55</v>
      </c>
      <c r="H9" s="14" t="s">
        <v>16</v>
      </c>
      <c r="I9" s="15">
        <v>45957</v>
      </c>
      <c r="J9" s="15">
        <v>43896</v>
      </c>
      <c r="K9" s="13" t="s">
        <v>17</v>
      </c>
      <c r="L9" s="16">
        <v>2.4369999999999998</v>
      </c>
      <c r="M9" s="13"/>
      <c r="N9" s="13" t="s">
        <v>56</v>
      </c>
      <c r="O9" s="13">
        <v>12</v>
      </c>
      <c r="P9" s="13" t="s">
        <v>57</v>
      </c>
      <c r="Q9" s="13"/>
      <c r="R9" s="15">
        <v>43896</v>
      </c>
      <c r="S9" s="15" t="s">
        <v>19</v>
      </c>
      <c r="T9" s="13" t="s">
        <v>58</v>
      </c>
      <c r="U9" s="13" t="s">
        <v>56</v>
      </c>
      <c r="V9" s="13">
        <v>12</v>
      </c>
      <c r="W9" s="13" t="s">
        <v>18</v>
      </c>
      <c r="X9" s="13" t="s">
        <v>20</v>
      </c>
      <c r="Y9" s="16"/>
    </row>
    <row r="10" spans="1:25" ht="14.4" hidden="1" customHeight="1" x14ac:dyDescent="0.3">
      <c r="A10" s="13">
        <v>100048</v>
      </c>
      <c r="B10" s="12" t="e">
        <f t="shared" si="0"/>
        <v>#VALUE!</v>
      </c>
      <c r="C10" s="13" t="str" cm="1">
        <f t="array" ref="C10">[1]!YBPRICE(E10,"0o",$C$1,"Price","RFRSwap","PrevClose","Default","","",,"",,$F$54)</f>
        <v>E</v>
      </c>
      <c r="D10" s="14">
        <v>2702000</v>
      </c>
      <c r="E10" s="14" t="str" cm="1">
        <f t="array" ref="E10">[1]!YBPORT(F10,$F$3:$Y$3,F10:Y10)</f>
        <v>YBP_NPVCALC7</v>
      </c>
      <c r="F10" s="14" t="s">
        <v>64</v>
      </c>
      <c r="G10" s="13" t="s">
        <v>55</v>
      </c>
      <c r="H10" s="14" t="s">
        <v>16</v>
      </c>
      <c r="I10" s="15">
        <v>45976</v>
      </c>
      <c r="J10" s="15">
        <v>44079</v>
      </c>
      <c r="K10" s="13" t="s">
        <v>17</v>
      </c>
      <c r="L10" s="16">
        <v>3.8490000000000002</v>
      </c>
      <c r="M10" s="13"/>
      <c r="N10" s="13" t="s">
        <v>56</v>
      </c>
      <c r="O10" s="13">
        <v>12</v>
      </c>
      <c r="P10" s="13" t="s">
        <v>57</v>
      </c>
      <c r="Q10" s="13"/>
      <c r="R10" s="15">
        <v>44079</v>
      </c>
      <c r="S10" s="15" t="s">
        <v>19</v>
      </c>
      <c r="T10" s="13" t="s">
        <v>58</v>
      </c>
      <c r="U10" s="13" t="s">
        <v>56</v>
      </c>
      <c r="V10" s="13">
        <v>12</v>
      </c>
      <c r="W10" s="13" t="s">
        <v>18</v>
      </c>
      <c r="X10" s="13" t="s">
        <v>20</v>
      </c>
      <c r="Y10" s="16"/>
    </row>
    <row r="11" spans="1:25" ht="14.4" hidden="1" customHeight="1" x14ac:dyDescent="0.3">
      <c r="A11" s="13">
        <v>100398</v>
      </c>
      <c r="B11" s="12" t="e">
        <f t="shared" si="0"/>
        <v>#VALUE!</v>
      </c>
      <c r="C11" s="13" t="str" cm="1">
        <f t="array" ref="C11">[1]!YBPRICE(E11,"0o",$C$1,"Price","RFRSwap","PrevClose","Default","","",,"",,$F$54)</f>
        <v>E</v>
      </c>
      <c r="D11" s="14">
        <v>1101000</v>
      </c>
      <c r="E11" s="14" t="str" cm="1">
        <f t="array" ref="E11">[1]!YBPORT(F11,$F$3:$Y$3,F11:Y11)</f>
        <v>YBP_NPVCALC8</v>
      </c>
      <c r="F11" s="14" t="s">
        <v>65</v>
      </c>
      <c r="G11" s="13" t="s">
        <v>55</v>
      </c>
      <c r="H11" s="14" t="s">
        <v>16</v>
      </c>
      <c r="I11" s="15">
        <v>46045</v>
      </c>
      <c r="J11" s="15">
        <v>44662</v>
      </c>
      <c r="K11" s="13" t="s">
        <v>17</v>
      </c>
      <c r="L11" s="16">
        <v>3.3359999999999999</v>
      </c>
      <c r="M11" s="13"/>
      <c r="N11" s="13" t="s">
        <v>56</v>
      </c>
      <c r="O11" s="13">
        <v>12</v>
      </c>
      <c r="P11" s="13" t="s">
        <v>57</v>
      </c>
      <c r="Q11" s="13"/>
      <c r="R11" s="15">
        <v>44662</v>
      </c>
      <c r="S11" s="15" t="s">
        <v>19</v>
      </c>
      <c r="T11" s="13" t="s">
        <v>58</v>
      </c>
      <c r="U11" s="13" t="s">
        <v>56</v>
      </c>
      <c r="V11" s="13">
        <v>12</v>
      </c>
      <c r="W11" s="13" t="s">
        <v>18</v>
      </c>
      <c r="X11" s="13" t="s">
        <v>20</v>
      </c>
      <c r="Y11" s="16"/>
    </row>
    <row r="12" spans="1:25" ht="14.4" hidden="1" customHeight="1" x14ac:dyDescent="0.3">
      <c r="A12" s="13">
        <v>100008</v>
      </c>
      <c r="B12" s="12" t="e">
        <f t="shared" si="0"/>
        <v>#VALUE!</v>
      </c>
      <c r="C12" s="13" t="str" cm="1">
        <f t="array" ref="C12">[1]!YBPRICE(E12,"0o",$C$1,"Price","RFRSwap","PrevClose","Default","","",,"",,$F$54)</f>
        <v>E</v>
      </c>
      <c r="D12" s="14">
        <v>3258999.9999999995</v>
      </c>
      <c r="E12" s="14" t="str" cm="1">
        <f t="array" ref="E12">[1]!YBPORT(F12,$F$3:$Y$3,F12:Y12)</f>
        <v>YBP_NPVCALC9</v>
      </c>
      <c r="F12" s="14" t="s">
        <v>66</v>
      </c>
      <c r="G12" s="13" t="s">
        <v>55</v>
      </c>
      <c r="H12" s="14" t="s">
        <v>16</v>
      </c>
      <c r="I12" s="15">
        <v>46122</v>
      </c>
      <c r="J12" s="15">
        <v>44147</v>
      </c>
      <c r="K12" s="13" t="s">
        <v>17</v>
      </c>
      <c r="L12" s="16">
        <v>4.2409999999999997</v>
      </c>
      <c r="M12" s="13"/>
      <c r="N12" s="13" t="s">
        <v>56</v>
      </c>
      <c r="O12" s="13">
        <v>12</v>
      </c>
      <c r="P12" s="13" t="s">
        <v>57</v>
      </c>
      <c r="Q12" s="13"/>
      <c r="R12" s="15">
        <v>44147</v>
      </c>
      <c r="S12" s="15" t="s">
        <v>19</v>
      </c>
      <c r="T12" s="13" t="s">
        <v>58</v>
      </c>
      <c r="U12" s="13" t="s">
        <v>56</v>
      </c>
      <c r="V12" s="13">
        <v>12</v>
      </c>
      <c r="W12" s="13" t="s">
        <v>18</v>
      </c>
      <c r="X12" s="13" t="s">
        <v>20</v>
      </c>
      <c r="Y12" s="16"/>
    </row>
    <row r="13" spans="1:25" ht="14.4" hidden="1" customHeight="1" x14ac:dyDescent="0.3">
      <c r="A13" s="13">
        <v>100402</v>
      </c>
      <c r="B13" s="12" t="e">
        <f t="shared" si="0"/>
        <v>#VALUE!</v>
      </c>
      <c r="C13" s="13" t="str" cm="1">
        <f t="array" ref="C13">[1]!YBPRICE(E13,"0o",$C$1,"Price","RFRSwap","PrevClose","Default","","",,"",,$F$54)</f>
        <v>E</v>
      </c>
      <c r="D13" s="14">
        <v>6788999.9999999991</v>
      </c>
      <c r="E13" s="14" t="str" cm="1">
        <f t="array" ref="E13">[1]!YBPORT(F13,$F$3:$Y$3,F13:Y13)</f>
        <v>YBP_NPVCALC10</v>
      </c>
      <c r="F13" s="14" t="s">
        <v>67</v>
      </c>
      <c r="G13" s="13" t="s">
        <v>55</v>
      </c>
      <c r="H13" s="14" t="s">
        <v>16</v>
      </c>
      <c r="I13" s="15">
        <v>46130</v>
      </c>
      <c r="J13" s="15">
        <v>45092</v>
      </c>
      <c r="K13" s="13" t="s">
        <v>17</v>
      </c>
      <c r="L13" s="16">
        <v>2.1230000000000002</v>
      </c>
      <c r="M13" s="13"/>
      <c r="N13" s="13" t="s">
        <v>56</v>
      </c>
      <c r="O13" s="13">
        <v>12</v>
      </c>
      <c r="P13" s="13" t="s">
        <v>57</v>
      </c>
      <c r="Q13" s="13"/>
      <c r="R13" s="15">
        <v>45092</v>
      </c>
      <c r="S13" s="15" t="s">
        <v>19</v>
      </c>
      <c r="T13" s="13" t="s">
        <v>58</v>
      </c>
      <c r="U13" s="13" t="s">
        <v>56</v>
      </c>
      <c r="V13" s="13">
        <v>12</v>
      </c>
      <c r="W13" s="13" t="s">
        <v>18</v>
      </c>
      <c r="X13" s="13" t="s">
        <v>20</v>
      </c>
      <c r="Y13" s="16"/>
    </row>
    <row r="14" spans="1:25" ht="14.4" hidden="1" customHeight="1" x14ac:dyDescent="0.3">
      <c r="A14" s="13">
        <v>100406</v>
      </c>
      <c r="B14" s="12" t="e">
        <f t="shared" si="0"/>
        <v>#VALUE!</v>
      </c>
      <c r="C14" s="13" t="str" cm="1">
        <f t="array" ref="C14">[1]!YBPRICE(E14,"0o",$C$1,"Price","RFRSwap","PrevClose","Default","","",,"",,$F$54)</f>
        <v>E</v>
      </c>
      <c r="D14" s="14">
        <v>8186000</v>
      </c>
      <c r="E14" s="14" t="str" cm="1">
        <f t="array" ref="E14">[1]!YBPORT(F14,$F$3:$Y$3,F14:Y14)</f>
        <v>YBP_NPVCALC11</v>
      </c>
      <c r="F14" s="14" t="s">
        <v>68</v>
      </c>
      <c r="G14" s="13" t="s">
        <v>55</v>
      </c>
      <c r="H14" s="14" t="s">
        <v>16</v>
      </c>
      <c r="I14" s="15">
        <v>46186</v>
      </c>
      <c r="J14" s="15">
        <v>44508</v>
      </c>
      <c r="K14" s="13" t="s">
        <v>17</v>
      </c>
      <c r="L14" s="16">
        <v>2.1040000000000001</v>
      </c>
      <c r="M14" s="13"/>
      <c r="N14" s="13" t="s">
        <v>56</v>
      </c>
      <c r="O14" s="13">
        <v>12</v>
      </c>
      <c r="P14" s="13" t="s">
        <v>57</v>
      </c>
      <c r="Q14" s="13"/>
      <c r="R14" s="15">
        <v>44508</v>
      </c>
      <c r="S14" s="15" t="s">
        <v>19</v>
      </c>
      <c r="T14" s="13" t="s">
        <v>58</v>
      </c>
      <c r="U14" s="13" t="s">
        <v>56</v>
      </c>
      <c r="V14" s="13">
        <v>12</v>
      </c>
      <c r="W14" s="13" t="s">
        <v>18</v>
      </c>
      <c r="X14" s="13" t="s">
        <v>20</v>
      </c>
      <c r="Y14" s="16"/>
    </row>
    <row r="15" spans="1:25" ht="15" hidden="1" thickBot="1" x14ac:dyDescent="0.35">
      <c r="A15" s="13">
        <v>100401</v>
      </c>
      <c r="B15" s="12" t="e">
        <f t="shared" si="0"/>
        <v>#VALUE!</v>
      </c>
      <c r="C15" s="13" t="str" cm="1">
        <f t="array" ref="C15">[1]!YBPRICE(E15,"0o",$C$1,"Price","RFRSwap","PrevClose","Default","","",,"",,$F$54)</f>
        <v>E</v>
      </c>
      <c r="D15" s="14">
        <v>262000</v>
      </c>
      <c r="E15" s="14" t="str" cm="1">
        <f t="array" ref="E15">[1]!YBPORT(F15,$F$3:$Y$3,F15:Y15)</f>
        <v>YBP_NPVCALC12</v>
      </c>
      <c r="F15" s="14" t="s">
        <v>69</v>
      </c>
      <c r="G15" s="13" t="s">
        <v>55</v>
      </c>
      <c r="H15" s="14" t="s">
        <v>16</v>
      </c>
      <c r="I15" s="15">
        <v>46260</v>
      </c>
      <c r="J15" s="15">
        <v>44278</v>
      </c>
      <c r="K15" s="13" t="s">
        <v>17</v>
      </c>
      <c r="L15" s="16">
        <v>4.157</v>
      </c>
      <c r="M15" s="13"/>
      <c r="N15" s="13" t="s">
        <v>56</v>
      </c>
      <c r="O15" s="13">
        <v>12</v>
      </c>
      <c r="P15" s="13" t="s">
        <v>57</v>
      </c>
      <c r="Q15" s="13"/>
      <c r="R15" s="15">
        <v>44278</v>
      </c>
      <c r="S15" s="15" t="s">
        <v>19</v>
      </c>
      <c r="T15" s="13" t="s">
        <v>58</v>
      </c>
      <c r="U15" s="13" t="s">
        <v>56</v>
      </c>
      <c r="V15" s="13">
        <v>12</v>
      </c>
      <c r="W15" s="13" t="s">
        <v>18</v>
      </c>
      <c r="X15" s="13" t="s">
        <v>20</v>
      </c>
      <c r="Y15" s="16"/>
    </row>
    <row r="16" spans="1:25" ht="15" hidden="1" thickBot="1" x14ac:dyDescent="0.35">
      <c r="A16" s="13">
        <v>100046</v>
      </c>
      <c r="B16" s="12" t="e">
        <f t="shared" si="0"/>
        <v>#VALUE!</v>
      </c>
      <c r="C16" s="13" t="str" cm="1">
        <f t="array" ref="C16">[1]!YBPRICE(E16,"0o",$C$1,"Price","RFRSwap","PrevClose","Default","","",,"",,$F$54)</f>
        <v>E</v>
      </c>
      <c r="D16" s="14">
        <v>2123000</v>
      </c>
      <c r="E16" s="14" t="str" cm="1">
        <f t="array" ref="E16">[1]!YBPORT(F16,$F$3:$Y$3,F16:Y16)</f>
        <v>YBP_NPVCALC13</v>
      </c>
      <c r="F16" s="14" t="s">
        <v>70</v>
      </c>
      <c r="G16" s="13" t="s">
        <v>55</v>
      </c>
      <c r="H16" s="14" t="s">
        <v>16</v>
      </c>
      <c r="I16" s="15">
        <v>46304</v>
      </c>
      <c r="J16" s="15">
        <v>44379</v>
      </c>
      <c r="K16" s="13" t="s">
        <v>17</v>
      </c>
      <c r="L16" s="16">
        <v>1.8180000000000001</v>
      </c>
      <c r="M16" s="13"/>
      <c r="N16" s="13" t="s">
        <v>56</v>
      </c>
      <c r="O16" s="13">
        <v>12</v>
      </c>
      <c r="P16" s="13" t="s">
        <v>57</v>
      </c>
      <c r="Q16" s="13"/>
      <c r="R16" s="15">
        <v>44379</v>
      </c>
      <c r="S16" s="15" t="s">
        <v>19</v>
      </c>
      <c r="T16" s="13" t="s">
        <v>58</v>
      </c>
      <c r="U16" s="13" t="s">
        <v>56</v>
      </c>
      <c r="V16" s="13">
        <v>12</v>
      </c>
      <c r="W16" s="13" t="s">
        <v>18</v>
      </c>
      <c r="X16" s="13" t="s">
        <v>20</v>
      </c>
      <c r="Y16" s="16"/>
    </row>
    <row r="17" spans="1:25" ht="15" hidden="1" thickBot="1" x14ac:dyDescent="0.35">
      <c r="A17" s="13">
        <v>100384</v>
      </c>
      <c r="B17" s="12" t="e">
        <f t="shared" si="0"/>
        <v>#VALUE!</v>
      </c>
      <c r="C17" s="13" t="str" cm="1">
        <f t="array" ref="C17">[1]!YBPRICE(E17,"0o",$C$1,"Price","RFRSwap","PrevClose","Default","","",,"",,$F$54)</f>
        <v>E</v>
      </c>
      <c r="D17" s="14">
        <v>2019999.9999999998</v>
      </c>
      <c r="E17" s="14" t="str" cm="1">
        <f t="array" ref="E17">[1]!YBPORT(F17,$F$3:$Y$3,F17:Y17)</f>
        <v>YBP_NPVCALC14</v>
      </c>
      <c r="F17" s="14" t="s">
        <v>71</v>
      </c>
      <c r="G17" s="13" t="s">
        <v>55</v>
      </c>
      <c r="H17" s="14" t="s">
        <v>16</v>
      </c>
      <c r="I17" s="15">
        <v>46313</v>
      </c>
      <c r="J17" s="15">
        <v>45075</v>
      </c>
      <c r="K17" s="13" t="s">
        <v>17</v>
      </c>
      <c r="L17" s="16">
        <v>3.7080000000000002</v>
      </c>
      <c r="M17" s="13"/>
      <c r="N17" s="13" t="s">
        <v>56</v>
      </c>
      <c r="O17" s="13">
        <v>12</v>
      </c>
      <c r="P17" s="13" t="s">
        <v>57</v>
      </c>
      <c r="Q17" s="13"/>
      <c r="R17" s="15">
        <v>45075</v>
      </c>
      <c r="S17" s="15" t="s">
        <v>19</v>
      </c>
      <c r="T17" s="13" t="s">
        <v>58</v>
      </c>
      <c r="U17" s="13" t="s">
        <v>56</v>
      </c>
      <c r="V17" s="13">
        <v>12</v>
      </c>
      <c r="W17" s="13" t="s">
        <v>18</v>
      </c>
      <c r="X17" s="13" t="s">
        <v>20</v>
      </c>
      <c r="Y17" s="16"/>
    </row>
    <row r="18" spans="1:25" ht="15" hidden="1" thickBot="1" x14ac:dyDescent="0.35">
      <c r="A18" s="13">
        <v>100363</v>
      </c>
      <c r="B18" s="12" t="e">
        <f t="shared" si="0"/>
        <v>#VALUE!</v>
      </c>
      <c r="C18" s="13" t="str" cm="1">
        <f t="array" ref="C18">[1]!YBPRICE(E18,"0o",$C$1,"Price","RFRSwap","PrevClose","Default","","",,"",,$F$54)</f>
        <v>E</v>
      </c>
      <c r="D18" s="14">
        <v>8466000</v>
      </c>
      <c r="E18" s="14" t="str" cm="1">
        <f t="array" ref="E18">[1]!YBPORT(F18,$F$3:$Y$3,F18:Y18)</f>
        <v>YBP_NPVCALC15</v>
      </c>
      <c r="F18" s="14" t="s">
        <v>72</v>
      </c>
      <c r="G18" s="13" t="s">
        <v>55</v>
      </c>
      <c r="H18" s="14" t="s">
        <v>16</v>
      </c>
      <c r="I18" s="15">
        <v>46334</v>
      </c>
      <c r="J18" s="15">
        <v>44745</v>
      </c>
      <c r="K18" s="13" t="s">
        <v>17</v>
      </c>
      <c r="L18" s="16">
        <v>4.3849999999999998</v>
      </c>
      <c r="M18" s="13"/>
      <c r="N18" s="13" t="s">
        <v>56</v>
      </c>
      <c r="O18" s="13">
        <v>12</v>
      </c>
      <c r="P18" s="13" t="s">
        <v>57</v>
      </c>
      <c r="Q18" s="13"/>
      <c r="R18" s="15">
        <v>44745</v>
      </c>
      <c r="S18" s="15" t="s">
        <v>19</v>
      </c>
      <c r="T18" s="13" t="s">
        <v>58</v>
      </c>
      <c r="U18" s="13" t="s">
        <v>56</v>
      </c>
      <c r="V18" s="13">
        <v>12</v>
      </c>
      <c r="W18" s="13" t="s">
        <v>18</v>
      </c>
      <c r="X18" s="13" t="s">
        <v>20</v>
      </c>
      <c r="Y18" s="16"/>
    </row>
    <row r="19" spans="1:25" ht="15" hidden="1" thickBot="1" x14ac:dyDescent="0.35">
      <c r="A19" s="13">
        <v>100059</v>
      </c>
      <c r="B19" s="12" t="e">
        <f t="shared" si="0"/>
        <v>#VALUE!</v>
      </c>
      <c r="C19" s="13" t="str" cm="1">
        <f t="array" ref="C19">[1]!YBPRICE(E19,"0o",$C$1,"Price","RFRSwap","PrevClose","Default","","",,"",,$F$54)</f>
        <v>E</v>
      </c>
      <c r="D19" s="14">
        <v>1977999.9999999998</v>
      </c>
      <c r="E19" s="14" t="str" cm="1">
        <f t="array" ref="E19">[1]!YBPORT(F19,$F$3:$Y$3,F19:Y19)</f>
        <v>YBP_NPVCALC16</v>
      </c>
      <c r="F19" s="14" t="s">
        <v>73</v>
      </c>
      <c r="G19" s="13" t="s">
        <v>55</v>
      </c>
      <c r="H19" s="14" t="s">
        <v>16</v>
      </c>
      <c r="I19" s="15">
        <v>46410</v>
      </c>
      <c r="J19" s="15">
        <v>44456</v>
      </c>
      <c r="K19" s="13" t="s">
        <v>17</v>
      </c>
      <c r="L19" s="16">
        <v>4.4390000000000001</v>
      </c>
      <c r="M19" s="13"/>
      <c r="N19" s="13" t="s">
        <v>56</v>
      </c>
      <c r="O19" s="13">
        <v>12</v>
      </c>
      <c r="P19" s="13" t="s">
        <v>57</v>
      </c>
      <c r="Q19" s="13"/>
      <c r="R19" s="15">
        <v>44456</v>
      </c>
      <c r="S19" s="15" t="s">
        <v>19</v>
      </c>
      <c r="T19" s="13" t="s">
        <v>58</v>
      </c>
      <c r="U19" s="13" t="s">
        <v>56</v>
      </c>
      <c r="V19" s="13">
        <v>12</v>
      </c>
      <c r="W19" s="13" t="s">
        <v>18</v>
      </c>
      <c r="X19" s="13" t="s">
        <v>20</v>
      </c>
      <c r="Y19" s="16"/>
    </row>
    <row r="20" spans="1:25" ht="15" hidden="1" thickBot="1" x14ac:dyDescent="0.35">
      <c r="A20" s="13">
        <v>100053</v>
      </c>
      <c r="B20" s="12" t="e">
        <f t="shared" si="0"/>
        <v>#VALUE!</v>
      </c>
      <c r="C20" s="13" t="str" cm="1">
        <f t="array" ref="C20">[1]!YBPRICE(E20,"0o",$C$1,"Price","RFRSwap","PrevClose","Default","","",,"",,$F$54)</f>
        <v>E</v>
      </c>
      <c r="D20" s="14">
        <v>823000</v>
      </c>
      <c r="E20" s="14" t="str" cm="1">
        <f t="array" ref="E20">[1]!YBPORT(F20,$F$3:$Y$3,F20:Y20)</f>
        <v>YBP_NPVCALC17</v>
      </c>
      <c r="F20" s="14" t="s">
        <v>74</v>
      </c>
      <c r="G20" s="13" t="s">
        <v>55</v>
      </c>
      <c r="H20" s="14" t="s">
        <v>16</v>
      </c>
      <c r="I20" s="15">
        <v>46421</v>
      </c>
      <c r="J20" s="15">
        <v>44527</v>
      </c>
      <c r="K20" s="13" t="s">
        <v>17</v>
      </c>
      <c r="L20" s="16">
        <v>4.8769999999999998</v>
      </c>
      <c r="M20" s="13"/>
      <c r="N20" s="13" t="s">
        <v>56</v>
      </c>
      <c r="O20" s="13">
        <v>12</v>
      </c>
      <c r="P20" s="13" t="s">
        <v>57</v>
      </c>
      <c r="Q20" s="13"/>
      <c r="R20" s="15">
        <v>44527</v>
      </c>
      <c r="S20" s="15" t="s">
        <v>19</v>
      </c>
      <c r="T20" s="13" t="s">
        <v>58</v>
      </c>
      <c r="U20" s="13" t="s">
        <v>56</v>
      </c>
      <c r="V20" s="13">
        <v>12</v>
      </c>
      <c r="W20" s="13" t="s">
        <v>18</v>
      </c>
      <c r="X20" s="13" t="s">
        <v>20</v>
      </c>
      <c r="Y20" s="16"/>
    </row>
    <row r="21" spans="1:25" ht="15" hidden="1" thickBot="1" x14ac:dyDescent="0.35">
      <c r="A21" s="13">
        <v>100069</v>
      </c>
      <c r="B21" s="12" t="e">
        <f t="shared" si="0"/>
        <v>#VALUE!</v>
      </c>
      <c r="C21" s="13" t="str" cm="1">
        <f t="array" ref="C21">[1]!YBPRICE(E21,"0o",$C$1,"Price","RFRSwap","PrevClose","Default","","",,"",,$F$54)</f>
        <v>E</v>
      </c>
      <c r="D21" s="14">
        <v>6771000</v>
      </c>
      <c r="E21" s="14" t="str" cm="1">
        <f t="array" ref="E21">[1]!YBPORT(F21,$F$3:$Y$3,F21:Y21)</f>
        <v>YBP_NPVCALC18</v>
      </c>
      <c r="F21" s="14" t="s">
        <v>75</v>
      </c>
      <c r="G21" s="13" t="s">
        <v>55</v>
      </c>
      <c r="H21" s="14" t="s">
        <v>16</v>
      </c>
      <c r="I21" s="15">
        <v>46426</v>
      </c>
      <c r="J21" s="15">
        <v>44695</v>
      </c>
      <c r="K21" s="13" t="s">
        <v>17</v>
      </c>
      <c r="L21" s="16">
        <v>2.77</v>
      </c>
      <c r="M21" s="13"/>
      <c r="N21" s="13" t="s">
        <v>56</v>
      </c>
      <c r="O21" s="13">
        <v>12</v>
      </c>
      <c r="P21" s="13" t="s">
        <v>57</v>
      </c>
      <c r="Q21" s="13"/>
      <c r="R21" s="15">
        <v>44695</v>
      </c>
      <c r="S21" s="15" t="s">
        <v>19</v>
      </c>
      <c r="T21" s="13" t="s">
        <v>58</v>
      </c>
      <c r="U21" s="13" t="s">
        <v>56</v>
      </c>
      <c r="V21" s="13">
        <v>12</v>
      </c>
      <c r="W21" s="13" t="s">
        <v>18</v>
      </c>
      <c r="X21" s="13" t="s">
        <v>20</v>
      </c>
      <c r="Y21" s="16"/>
    </row>
    <row r="22" spans="1:25" ht="15" hidden="1" thickBot="1" x14ac:dyDescent="0.35">
      <c r="A22" s="13">
        <v>100013</v>
      </c>
      <c r="B22" s="12" t="e">
        <f t="shared" si="0"/>
        <v>#VALUE!</v>
      </c>
      <c r="C22" s="13" t="str" cm="1">
        <f t="array" ref="C22">[1]!YBPRICE(E22,"0o",$C$1,"Price","RFRSwap","PrevClose","Default","","",,"",,$F$54)</f>
        <v>E</v>
      </c>
      <c r="D22" s="14">
        <v>7077000</v>
      </c>
      <c r="E22" s="14" t="str" cm="1">
        <f t="array" ref="E22">[1]!YBPORT(F22,$F$3:$Y$3,F22:Y22)</f>
        <v>YBP_NPVCALC19</v>
      </c>
      <c r="F22" s="14" t="s">
        <v>76</v>
      </c>
      <c r="G22" s="13" t="s">
        <v>55</v>
      </c>
      <c r="H22" s="14" t="s">
        <v>16</v>
      </c>
      <c r="I22" s="15">
        <v>46495</v>
      </c>
      <c r="J22" s="15">
        <v>44999</v>
      </c>
      <c r="K22" s="13" t="s">
        <v>17</v>
      </c>
      <c r="L22" s="16">
        <v>1.258</v>
      </c>
      <c r="M22" s="13"/>
      <c r="N22" s="13" t="s">
        <v>56</v>
      </c>
      <c r="O22" s="13">
        <v>12</v>
      </c>
      <c r="P22" s="13" t="s">
        <v>57</v>
      </c>
      <c r="Q22" s="13"/>
      <c r="R22" s="15">
        <v>44999</v>
      </c>
      <c r="S22" s="15" t="s">
        <v>19</v>
      </c>
      <c r="T22" s="13" t="s">
        <v>58</v>
      </c>
      <c r="U22" s="13" t="s">
        <v>56</v>
      </c>
      <c r="V22" s="13">
        <v>12</v>
      </c>
      <c r="W22" s="13" t="s">
        <v>18</v>
      </c>
      <c r="X22" s="13" t="s">
        <v>20</v>
      </c>
      <c r="Y22" s="16"/>
    </row>
    <row r="23" spans="1:25" ht="7.5" hidden="1" customHeight="1" x14ac:dyDescent="0.3">
      <c r="A23" s="13">
        <v>100354</v>
      </c>
      <c r="B23" s="12" t="e">
        <f t="shared" si="0"/>
        <v>#VALUE!</v>
      </c>
      <c r="C23" s="13" t="str" cm="1">
        <f t="array" ref="C23">[1]!YBPRICE(E23,"0o",$C$1,"Price","RFRSwap","PrevClose","Default","","",,"",,$F$54)</f>
        <v>E</v>
      </c>
      <c r="D23" s="14">
        <v>5643000</v>
      </c>
      <c r="E23" s="14" t="str" cm="1">
        <f t="array" ref="E23">[1]!YBPORT(F23,$F$3:$Y$3,F23:Y23)</f>
        <v>YBP_NPVCALC20</v>
      </c>
      <c r="F23" s="14" t="s">
        <v>77</v>
      </c>
      <c r="G23" s="13" t="s">
        <v>55</v>
      </c>
      <c r="H23" s="14" t="s">
        <v>16</v>
      </c>
      <c r="I23" s="15">
        <v>46558</v>
      </c>
      <c r="J23" s="15">
        <v>43811</v>
      </c>
      <c r="K23" s="13" t="s">
        <v>17</v>
      </c>
      <c r="L23" s="16">
        <v>1.663</v>
      </c>
      <c r="M23" s="13"/>
      <c r="N23" s="13" t="s">
        <v>56</v>
      </c>
      <c r="O23" s="13">
        <v>12</v>
      </c>
      <c r="P23" s="13" t="s">
        <v>57</v>
      </c>
      <c r="Q23" s="13"/>
      <c r="R23" s="15">
        <v>43811</v>
      </c>
      <c r="S23" s="15" t="s">
        <v>19</v>
      </c>
      <c r="T23" s="13" t="s">
        <v>58</v>
      </c>
      <c r="U23" s="13" t="s">
        <v>56</v>
      </c>
      <c r="V23" s="13">
        <v>12</v>
      </c>
      <c r="W23" s="13" t="s">
        <v>18</v>
      </c>
      <c r="X23" s="13" t="s">
        <v>20</v>
      </c>
      <c r="Y23" s="16"/>
    </row>
    <row r="24" spans="1:25" ht="15" hidden="1" thickBot="1" x14ac:dyDescent="0.35">
      <c r="A24" s="13">
        <v>100063</v>
      </c>
      <c r="B24" s="12" t="e">
        <f t="shared" si="0"/>
        <v>#VALUE!</v>
      </c>
      <c r="C24" s="13" t="str" cm="1">
        <f t="array" ref="C24">[1]!YBPRICE(E24,"0o",$C$1,"Price","RFRSwap","PrevClose","Default","","",,"",,$F$54)</f>
        <v>E</v>
      </c>
      <c r="D24" s="14">
        <v>7319000</v>
      </c>
      <c r="E24" s="14" t="str" cm="1">
        <f t="array" ref="E24">[1]!YBPORT(F24,$F$3:$Y$3,F24:Y24)</f>
        <v>YBP_NPVCALC21</v>
      </c>
      <c r="F24" s="14" t="s">
        <v>78</v>
      </c>
      <c r="G24" s="13" t="s">
        <v>55</v>
      </c>
      <c r="H24" s="14" t="s">
        <v>16</v>
      </c>
      <c r="I24" s="15">
        <v>46629</v>
      </c>
      <c r="J24" s="15">
        <v>44514</v>
      </c>
      <c r="K24" s="13" t="s">
        <v>17</v>
      </c>
      <c r="L24" s="16">
        <v>1.5109999999999999</v>
      </c>
      <c r="M24" s="13"/>
      <c r="N24" s="13" t="s">
        <v>56</v>
      </c>
      <c r="O24" s="13">
        <v>12</v>
      </c>
      <c r="P24" s="13" t="s">
        <v>57</v>
      </c>
      <c r="Q24" s="13"/>
      <c r="R24" s="15">
        <v>44514</v>
      </c>
      <c r="S24" s="15" t="s">
        <v>19</v>
      </c>
      <c r="T24" s="13" t="s">
        <v>58</v>
      </c>
      <c r="U24" s="13" t="s">
        <v>56</v>
      </c>
      <c r="V24" s="13">
        <v>12</v>
      </c>
      <c r="W24" s="13" t="s">
        <v>18</v>
      </c>
      <c r="X24" s="13" t="s">
        <v>20</v>
      </c>
      <c r="Y24" s="16"/>
    </row>
    <row r="25" spans="1:25" ht="15" hidden="1" thickBot="1" x14ac:dyDescent="0.35">
      <c r="A25" s="13">
        <v>100023</v>
      </c>
      <c r="B25" s="12" t="e">
        <f t="shared" si="0"/>
        <v>#VALUE!</v>
      </c>
      <c r="C25" s="13" t="str" cm="1">
        <f t="array" ref="C25">[1]!YBPRICE(E25,"0o",$C$1,"Price","RFRSwap","PrevClose","Default","","",,"",,$F$54)</f>
        <v>E</v>
      </c>
      <c r="D25" s="14">
        <v>3878999.9999999995</v>
      </c>
      <c r="E25" s="14" t="str" cm="1">
        <f t="array" ref="E25">[1]!YBPORT(F25,$F$3:$Y$3,F25:Y25)</f>
        <v>YBP_NPVCALC22</v>
      </c>
      <c r="F25" s="14" t="s">
        <v>79</v>
      </c>
      <c r="G25" s="13" t="s">
        <v>55</v>
      </c>
      <c r="H25" s="14" t="s">
        <v>16</v>
      </c>
      <c r="I25" s="15">
        <v>46648</v>
      </c>
      <c r="J25" s="15">
        <v>44540</v>
      </c>
      <c r="K25" s="13" t="s">
        <v>17</v>
      </c>
      <c r="L25" s="16">
        <v>4.2149999999999999</v>
      </c>
      <c r="M25" s="13"/>
      <c r="N25" s="13" t="s">
        <v>56</v>
      </c>
      <c r="O25" s="13">
        <v>12</v>
      </c>
      <c r="P25" s="13" t="s">
        <v>57</v>
      </c>
      <c r="Q25" s="13"/>
      <c r="R25" s="15">
        <v>44540</v>
      </c>
      <c r="S25" s="15" t="s">
        <v>19</v>
      </c>
      <c r="T25" s="13" t="s">
        <v>58</v>
      </c>
      <c r="U25" s="13" t="s">
        <v>56</v>
      </c>
      <c r="V25" s="13">
        <v>12</v>
      </c>
      <c r="W25" s="13" t="s">
        <v>18</v>
      </c>
      <c r="X25" s="13" t="s">
        <v>20</v>
      </c>
      <c r="Y25" s="16"/>
    </row>
    <row r="26" spans="1:25" ht="15" hidden="1" thickBot="1" x14ac:dyDescent="0.35">
      <c r="A26" s="13">
        <v>100365</v>
      </c>
      <c r="B26" s="12" t="e">
        <f t="shared" si="0"/>
        <v>#VALUE!</v>
      </c>
      <c r="C26" s="13" t="str" cm="1">
        <f t="array" ref="C26">[1]!YBPRICE(E26,"0o",$C$1,"Price","RFRSwap","PrevClose","Default","","",,"",,$F$54)</f>
        <v>E</v>
      </c>
      <c r="D26" s="14">
        <v>7159000</v>
      </c>
      <c r="E26" s="14" t="str" cm="1">
        <f t="array" ref="E26">[1]!YBPORT(F26,$F$3:$Y$3,F26:Y26)</f>
        <v>YBP_NPVCALC23</v>
      </c>
      <c r="F26" s="14" t="s">
        <v>80</v>
      </c>
      <c r="G26" s="13" t="s">
        <v>55</v>
      </c>
      <c r="H26" s="14" t="s">
        <v>16</v>
      </c>
      <c r="I26" s="15">
        <v>46693</v>
      </c>
      <c r="J26" s="15">
        <v>44874</v>
      </c>
      <c r="K26" s="13" t="s">
        <v>17</v>
      </c>
      <c r="L26" s="16">
        <v>4.9980000000000002</v>
      </c>
      <c r="M26" s="13"/>
      <c r="N26" s="13" t="s">
        <v>56</v>
      </c>
      <c r="O26" s="13">
        <v>12</v>
      </c>
      <c r="P26" s="13" t="s">
        <v>57</v>
      </c>
      <c r="Q26" s="13"/>
      <c r="R26" s="15">
        <v>44874</v>
      </c>
      <c r="S26" s="15" t="s">
        <v>19</v>
      </c>
      <c r="T26" s="13" t="s">
        <v>58</v>
      </c>
      <c r="U26" s="13" t="s">
        <v>56</v>
      </c>
      <c r="V26" s="13">
        <v>12</v>
      </c>
      <c r="W26" s="13" t="s">
        <v>18</v>
      </c>
      <c r="X26" s="13" t="s">
        <v>20</v>
      </c>
      <c r="Y26" s="16"/>
    </row>
    <row r="27" spans="1:25" ht="15" hidden="1" thickBot="1" x14ac:dyDescent="0.35">
      <c r="A27" s="13">
        <v>100017</v>
      </c>
      <c r="B27" s="12" t="e">
        <f t="shared" si="0"/>
        <v>#VALUE!</v>
      </c>
      <c r="C27" s="13" t="str" cm="1">
        <f t="array" ref="C27">[1]!YBPRICE(E27,"0o",$C$1,"Price","RFRSwap","PrevClose","Default","","",,"",,$F$54)</f>
        <v>E</v>
      </c>
      <c r="D27" s="14">
        <v>2209000</v>
      </c>
      <c r="E27" s="14" t="str" cm="1">
        <f t="array" ref="E27">[1]!YBPORT(F27,$F$3:$Y$3,F27:Y27)</f>
        <v>YBP_NPVCALC24</v>
      </c>
      <c r="F27" s="14" t="s">
        <v>81</v>
      </c>
      <c r="G27" s="13" t="s">
        <v>55</v>
      </c>
      <c r="H27" s="14" t="s">
        <v>16</v>
      </c>
      <c r="I27" s="15">
        <v>46712</v>
      </c>
      <c r="J27" s="15">
        <v>43972</v>
      </c>
      <c r="K27" s="13" t="s">
        <v>17</v>
      </c>
      <c r="L27" s="16">
        <v>3.605</v>
      </c>
      <c r="M27" s="13"/>
      <c r="N27" s="13" t="s">
        <v>56</v>
      </c>
      <c r="O27" s="13">
        <v>12</v>
      </c>
      <c r="P27" s="13" t="s">
        <v>57</v>
      </c>
      <c r="Q27" s="13"/>
      <c r="R27" s="15">
        <v>43972</v>
      </c>
      <c r="S27" s="15" t="s">
        <v>19</v>
      </c>
      <c r="T27" s="13" t="s">
        <v>58</v>
      </c>
      <c r="U27" s="13" t="s">
        <v>56</v>
      </c>
      <c r="V27" s="13">
        <v>12</v>
      </c>
      <c r="W27" s="13" t="s">
        <v>18</v>
      </c>
      <c r="X27" s="13" t="s">
        <v>20</v>
      </c>
      <c r="Y27" s="16"/>
    </row>
    <row r="28" spans="1:25" ht="15" hidden="1" thickBot="1" x14ac:dyDescent="0.35">
      <c r="A28" s="13">
        <v>100010</v>
      </c>
      <c r="B28" s="12" t="e">
        <f t="shared" si="0"/>
        <v>#VALUE!</v>
      </c>
      <c r="C28" s="13" t="str" cm="1">
        <f t="array" ref="C28">[1]!YBPRICE(E28,"0o",$C$1,"Price","RFRSwap","PrevClose","Default","","",,"",,$F$54)</f>
        <v>E</v>
      </c>
      <c r="D28" s="14">
        <v>2933000</v>
      </c>
      <c r="E28" s="14" t="str" cm="1">
        <f t="array" ref="E28">[1]!YBPORT(F28,$F$3:$Y$3,F28:Y28)</f>
        <v>YBP_NPVCALC25</v>
      </c>
      <c r="F28" s="14" t="s">
        <v>82</v>
      </c>
      <c r="G28" s="13" t="s">
        <v>55</v>
      </c>
      <c r="H28" s="14" t="s">
        <v>16</v>
      </c>
      <c r="I28" s="15">
        <v>46795</v>
      </c>
      <c r="J28" s="15">
        <v>44806</v>
      </c>
      <c r="K28" s="13" t="s">
        <v>17</v>
      </c>
      <c r="L28" s="16">
        <v>3.984</v>
      </c>
      <c r="M28" s="13"/>
      <c r="N28" s="13" t="s">
        <v>56</v>
      </c>
      <c r="O28" s="13">
        <v>12</v>
      </c>
      <c r="P28" s="13" t="s">
        <v>57</v>
      </c>
      <c r="Q28" s="13"/>
      <c r="R28" s="15">
        <v>44806</v>
      </c>
      <c r="S28" s="15" t="s">
        <v>19</v>
      </c>
      <c r="T28" s="13" t="s">
        <v>58</v>
      </c>
      <c r="U28" s="13" t="s">
        <v>56</v>
      </c>
      <c r="V28" s="13">
        <v>12</v>
      </c>
      <c r="W28" s="13" t="s">
        <v>18</v>
      </c>
      <c r="X28" s="13" t="s">
        <v>20</v>
      </c>
      <c r="Y28" s="16"/>
    </row>
    <row r="29" spans="1:25" ht="15" hidden="1" thickBot="1" x14ac:dyDescent="0.35">
      <c r="A29" s="13">
        <v>100353</v>
      </c>
      <c r="B29" s="12" t="e">
        <f t="shared" si="0"/>
        <v>#VALUE!</v>
      </c>
      <c r="C29" s="13" t="str" cm="1">
        <f t="array" ref="C29">[1]!YBPRICE(E29,"0o",$C$1,"Price","RFRSwap","PrevClose","Default","","",,"",,$F$54)</f>
        <v>E</v>
      </c>
      <c r="D29" s="14">
        <v>9413000</v>
      </c>
      <c r="E29" s="14" t="str" cm="1">
        <f t="array" ref="E29">[1]!YBPORT(F29,$F$3:$Y$3,F29:Y29)</f>
        <v>YBP_NPVCALC26</v>
      </c>
      <c r="F29" s="14" t="s">
        <v>83</v>
      </c>
      <c r="G29" s="13" t="s">
        <v>55</v>
      </c>
      <c r="H29" s="14" t="s">
        <v>16</v>
      </c>
      <c r="I29" s="15">
        <v>46863</v>
      </c>
      <c r="J29" s="15">
        <v>45312</v>
      </c>
      <c r="K29" s="13" t="s">
        <v>17</v>
      </c>
      <c r="L29" s="16">
        <v>1.8149999999999999</v>
      </c>
      <c r="M29" s="13"/>
      <c r="N29" s="13" t="s">
        <v>56</v>
      </c>
      <c r="O29" s="13">
        <v>12</v>
      </c>
      <c r="P29" s="13" t="s">
        <v>57</v>
      </c>
      <c r="Q29" s="13"/>
      <c r="R29" s="15">
        <v>45312</v>
      </c>
      <c r="S29" s="15" t="s">
        <v>19</v>
      </c>
      <c r="T29" s="13" t="s">
        <v>58</v>
      </c>
      <c r="U29" s="13" t="s">
        <v>56</v>
      </c>
      <c r="V29" s="13">
        <v>12</v>
      </c>
      <c r="W29" s="13" t="s">
        <v>18</v>
      </c>
      <c r="X29" s="13" t="s">
        <v>20</v>
      </c>
      <c r="Y29" s="16"/>
    </row>
    <row r="30" spans="1:25" ht="15" hidden="1" thickBot="1" x14ac:dyDescent="0.35">
      <c r="A30" s="13">
        <v>100040</v>
      </c>
      <c r="B30" s="12" t="e">
        <f t="shared" si="0"/>
        <v>#VALUE!</v>
      </c>
      <c r="C30" s="13" t="str" cm="1">
        <f t="array" ref="C30">[1]!YBPRICE(E30,"0o",$C$1,"Price","RFRSwap","PrevClose","Default","","",,"",,$F$54)</f>
        <v>E</v>
      </c>
      <c r="D30" s="14">
        <v>1077000</v>
      </c>
      <c r="E30" s="14" t="str" cm="1">
        <f t="array" ref="E30">[1]!YBPORT(F30,$F$3:$Y$3,F30:Y30)</f>
        <v>YBP_NPVCALC27</v>
      </c>
      <c r="F30" s="14" t="s">
        <v>84</v>
      </c>
      <c r="G30" s="13" t="s">
        <v>55</v>
      </c>
      <c r="H30" s="14" t="s">
        <v>16</v>
      </c>
      <c r="I30" s="15">
        <v>46864</v>
      </c>
      <c r="J30" s="15">
        <v>44151</v>
      </c>
      <c r="K30" s="13" t="s">
        <v>17</v>
      </c>
      <c r="L30" s="16">
        <v>3.0470000000000002</v>
      </c>
      <c r="M30" s="13"/>
      <c r="N30" s="13" t="s">
        <v>56</v>
      </c>
      <c r="O30" s="13">
        <v>12</v>
      </c>
      <c r="P30" s="13" t="s">
        <v>57</v>
      </c>
      <c r="Q30" s="13"/>
      <c r="R30" s="15">
        <v>44151</v>
      </c>
      <c r="S30" s="15" t="s">
        <v>19</v>
      </c>
      <c r="T30" s="13" t="s">
        <v>58</v>
      </c>
      <c r="U30" s="13" t="s">
        <v>56</v>
      </c>
      <c r="V30" s="13">
        <v>12</v>
      </c>
      <c r="W30" s="13" t="s">
        <v>18</v>
      </c>
      <c r="X30" s="13" t="s">
        <v>20</v>
      </c>
      <c r="Y30" s="16"/>
    </row>
    <row r="31" spans="1:25" ht="15" hidden="1" thickBot="1" x14ac:dyDescent="0.35">
      <c r="A31" s="13">
        <v>100070</v>
      </c>
      <c r="B31" s="12" t="e">
        <f t="shared" si="0"/>
        <v>#VALUE!</v>
      </c>
      <c r="C31" s="13" t="str" cm="1">
        <f t="array" ref="C31">[1]!YBPRICE(E31,"0o",$C$1,"Price","RFRSwap","PrevClose","Default","","",,"",,$F$54)</f>
        <v>E</v>
      </c>
      <c r="D31" s="14">
        <v>9666000</v>
      </c>
      <c r="E31" s="14" t="str" cm="1">
        <f t="array" ref="E31">[1]!YBPORT(F31,$F$3:$Y$3,F31:Y31)</f>
        <v>YBP_NPVCALC28</v>
      </c>
      <c r="F31" s="14" t="s">
        <v>85</v>
      </c>
      <c r="G31" s="13" t="s">
        <v>55</v>
      </c>
      <c r="H31" s="14" t="s">
        <v>16</v>
      </c>
      <c r="I31" s="15">
        <v>46959</v>
      </c>
      <c r="J31" s="15">
        <v>45300</v>
      </c>
      <c r="K31" s="13" t="s">
        <v>17</v>
      </c>
      <c r="L31" s="16">
        <v>4.3449999999999998</v>
      </c>
      <c r="M31" s="13"/>
      <c r="N31" s="13" t="s">
        <v>56</v>
      </c>
      <c r="O31" s="13">
        <v>12</v>
      </c>
      <c r="P31" s="13" t="s">
        <v>57</v>
      </c>
      <c r="Q31" s="13"/>
      <c r="R31" s="15">
        <v>45300</v>
      </c>
      <c r="S31" s="15" t="s">
        <v>19</v>
      </c>
      <c r="T31" s="13" t="s">
        <v>58</v>
      </c>
      <c r="U31" s="13" t="s">
        <v>56</v>
      </c>
      <c r="V31" s="13">
        <v>12</v>
      </c>
      <c r="W31" s="13" t="s">
        <v>18</v>
      </c>
      <c r="X31" s="13" t="s">
        <v>20</v>
      </c>
      <c r="Y31" s="16"/>
    </row>
    <row r="32" spans="1:25" ht="15" hidden="1" thickBot="1" x14ac:dyDescent="0.35">
      <c r="A32" s="13">
        <v>100391</v>
      </c>
      <c r="B32" s="12" t="e">
        <f t="shared" si="0"/>
        <v>#VALUE!</v>
      </c>
      <c r="C32" s="13" t="str" cm="1">
        <f t="array" ref="C32">[1]!YBPRICE(E32,"0o",$C$1,"Price","RFRSwap","PrevClose","Default","","",,"",,$F$54)</f>
        <v>E</v>
      </c>
      <c r="D32" s="14">
        <v>407000</v>
      </c>
      <c r="E32" s="14" t="str" cm="1">
        <f t="array" ref="E32">[1]!YBPORT(F32,$F$3:$Y$3,F32:Y32)</f>
        <v>YBP_NPVCALC29</v>
      </c>
      <c r="F32" s="14" t="s">
        <v>86</v>
      </c>
      <c r="G32" s="13" t="s">
        <v>55</v>
      </c>
      <c r="H32" s="14" t="s">
        <v>16</v>
      </c>
      <c r="I32" s="15">
        <v>46999</v>
      </c>
      <c r="J32" s="15">
        <v>43957</v>
      </c>
      <c r="K32" s="13" t="s">
        <v>17</v>
      </c>
      <c r="L32" s="16">
        <v>2.6509999999999998</v>
      </c>
      <c r="M32" s="13"/>
      <c r="N32" s="13" t="s">
        <v>56</v>
      </c>
      <c r="O32" s="13">
        <v>12</v>
      </c>
      <c r="P32" s="13" t="s">
        <v>57</v>
      </c>
      <c r="Q32" s="13"/>
      <c r="R32" s="15">
        <v>43957</v>
      </c>
      <c r="S32" s="15" t="s">
        <v>19</v>
      </c>
      <c r="T32" s="13" t="s">
        <v>58</v>
      </c>
      <c r="U32" s="13" t="s">
        <v>56</v>
      </c>
      <c r="V32" s="13">
        <v>12</v>
      </c>
      <c r="W32" s="13" t="s">
        <v>18</v>
      </c>
      <c r="X32" s="13" t="s">
        <v>20</v>
      </c>
      <c r="Y32" s="16"/>
    </row>
    <row r="33" spans="1:25" ht="15" hidden="1" thickBot="1" x14ac:dyDescent="0.35">
      <c r="A33" s="13">
        <v>100034</v>
      </c>
      <c r="B33" s="12" t="e">
        <f t="shared" si="0"/>
        <v>#VALUE!</v>
      </c>
      <c r="C33" s="13" t="str" cm="1">
        <f t="array" ref="C33">[1]!YBPRICE(E33,"0o",$C$1,"Price","RFRSwap","PrevClose","Default","","",,"",,$F$54)</f>
        <v>E</v>
      </c>
      <c r="D33" s="14">
        <v>2229000</v>
      </c>
      <c r="E33" s="14" t="str" cm="1">
        <f t="array" ref="E33">[1]!YBPORT(F33,$F$3:$Y$3,F33:Y33)</f>
        <v>YBP_NPVCALC30</v>
      </c>
      <c r="F33" s="14" t="s">
        <v>87</v>
      </c>
      <c r="G33" s="13" t="s">
        <v>55</v>
      </c>
      <c r="H33" s="14" t="s">
        <v>16</v>
      </c>
      <c r="I33" s="15">
        <v>47020</v>
      </c>
      <c r="J33" s="15">
        <v>44777</v>
      </c>
      <c r="K33" s="13" t="s">
        <v>17</v>
      </c>
      <c r="L33" s="16">
        <v>4.508</v>
      </c>
      <c r="M33" s="13"/>
      <c r="N33" s="13" t="s">
        <v>56</v>
      </c>
      <c r="O33" s="13">
        <v>12</v>
      </c>
      <c r="P33" s="13" t="s">
        <v>57</v>
      </c>
      <c r="Q33" s="13"/>
      <c r="R33" s="15">
        <v>44777</v>
      </c>
      <c r="S33" s="15" t="s">
        <v>19</v>
      </c>
      <c r="T33" s="13" t="s">
        <v>58</v>
      </c>
      <c r="U33" s="13" t="s">
        <v>56</v>
      </c>
      <c r="V33" s="13">
        <v>12</v>
      </c>
      <c r="W33" s="13" t="s">
        <v>18</v>
      </c>
      <c r="X33" s="13" t="s">
        <v>20</v>
      </c>
      <c r="Y33" s="16"/>
    </row>
    <row r="34" spans="1:25" ht="15" hidden="1" thickBot="1" x14ac:dyDescent="0.35">
      <c r="A34" s="13">
        <v>100357</v>
      </c>
      <c r="B34" s="12" t="e">
        <f t="shared" si="0"/>
        <v>#VALUE!</v>
      </c>
      <c r="C34" s="13" t="str" cm="1">
        <f t="array" ref="C34">[1]!YBPRICE(E34,"0o",$C$1,"Price","RFRSwap","PrevClose","Default","","",,"",,$F$54)</f>
        <v>E</v>
      </c>
      <c r="D34" s="14">
        <v>5632000</v>
      </c>
      <c r="E34" s="14" t="str" cm="1">
        <f t="array" ref="E34">[1]!YBPORT(F34,$F$3:$Y$3,F34:Y34)</f>
        <v>YBP_NPVCALC31</v>
      </c>
      <c r="F34" s="14" t="s">
        <v>88</v>
      </c>
      <c r="G34" s="13" t="s">
        <v>55</v>
      </c>
      <c r="H34" s="14" t="s">
        <v>16</v>
      </c>
      <c r="I34" s="15">
        <v>47032</v>
      </c>
      <c r="J34" s="15">
        <v>44091</v>
      </c>
      <c r="K34" s="13" t="s">
        <v>17</v>
      </c>
      <c r="L34" s="16">
        <v>4.3860000000000001</v>
      </c>
      <c r="M34" s="13"/>
      <c r="N34" s="13" t="s">
        <v>56</v>
      </c>
      <c r="O34" s="13">
        <v>12</v>
      </c>
      <c r="P34" s="13" t="s">
        <v>57</v>
      </c>
      <c r="Q34" s="13"/>
      <c r="R34" s="15">
        <v>44091</v>
      </c>
      <c r="S34" s="15" t="s">
        <v>19</v>
      </c>
      <c r="T34" s="13" t="s">
        <v>58</v>
      </c>
      <c r="U34" s="13" t="s">
        <v>56</v>
      </c>
      <c r="V34" s="13">
        <v>12</v>
      </c>
      <c r="W34" s="13" t="s">
        <v>18</v>
      </c>
      <c r="X34" s="13" t="s">
        <v>20</v>
      </c>
      <c r="Y34" s="16"/>
    </row>
    <row r="35" spans="1:25" ht="15" hidden="1" thickBot="1" x14ac:dyDescent="0.35">
      <c r="A35" s="13">
        <v>100055</v>
      </c>
      <c r="B35" s="12" t="e">
        <f t="shared" si="0"/>
        <v>#VALUE!</v>
      </c>
      <c r="C35" s="13" t="str" cm="1">
        <f t="array" ref="C35">[1]!YBPRICE(E35,"0o",$C$1,"Price","RFRSwap","PrevClose","Default","","",,"",,$F$54)</f>
        <v>E</v>
      </c>
      <c r="D35" s="14">
        <v>2723999.9999999995</v>
      </c>
      <c r="E35" s="14" t="str" cm="1">
        <f t="array" ref="E35">[1]!YBPORT(F35,$F$3:$Y$3,F35:Y35)</f>
        <v>YBP_NPVCALC32</v>
      </c>
      <c r="F35" s="14" t="s">
        <v>89</v>
      </c>
      <c r="G35" s="13" t="s">
        <v>55</v>
      </c>
      <c r="H35" s="14" t="s">
        <v>16</v>
      </c>
      <c r="I35" s="15">
        <v>47036</v>
      </c>
      <c r="J35" s="15">
        <v>45178</v>
      </c>
      <c r="K35" s="13" t="s">
        <v>17</v>
      </c>
      <c r="L35" s="16">
        <v>3.0630000000000002</v>
      </c>
      <c r="M35" s="13"/>
      <c r="N35" s="13" t="s">
        <v>56</v>
      </c>
      <c r="O35" s="13">
        <v>12</v>
      </c>
      <c r="P35" s="13" t="s">
        <v>57</v>
      </c>
      <c r="Q35" s="13"/>
      <c r="R35" s="15">
        <v>45178</v>
      </c>
      <c r="S35" s="15" t="s">
        <v>19</v>
      </c>
      <c r="T35" s="13" t="s">
        <v>58</v>
      </c>
      <c r="U35" s="13" t="s">
        <v>56</v>
      </c>
      <c r="V35" s="13">
        <v>12</v>
      </c>
      <c r="W35" s="13" t="s">
        <v>18</v>
      </c>
      <c r="X35" s="13" t="s">
        <v>20</v>
      </c>
      <c r="Y35" s="16"/>
    </row>
    <row r="36" spans="1:25" ht="15" hidden="1" thickBot="1" x14ac:dyDescent="0.35">
      <c r="A36" s="13">
        <v>100064</v>
      </c>
      <c r="B36" s="12" t="e">
        <f t="shared" si="0"/>
        <v>#VALUE!</v>
      </c>
      <c r="C36" s="13" t="str" cm="1">
        <f t="array" ref="C36">[1]!YBPRICE(E36,"0o",$C$1,"Price","RFRSwap","PrevClose","Default","","",,"",,$F$54)</f>
        <v>E</v>
      </c>
      <c r="D36" s="14">
        <v>8387000</v>
      </c>
      <c r="E36" s="14" t="str" cm="1">
        <f t="array" ref="E36">[1]!YBPORT(F36,$F$3:$Y$3,F36:Y36)</f>
        <v>YBP_NPVCALC33</v>
      </c>
      <c r="F36" s="14" t="s">
        <v>90</v>
      </c>
      <c r="G36" s="13" t="s">
        <v>55</v>
      </c>
      <c r="H36" s="14" t="s">
        <v>16</v>
      </c>
      <c r="I36" s="15">
        <v>47037</v>
      </c>
      <c r="J36" s="15">
        <v>45163</v>
      </c>
      <c r="K36" s="13" t="s">
        <v>17</v>
      </c>
      <c r="L36" s="16">
        <v>1.651</v>
      </c>
      <c r="M36" s="13"/>
      <c r="N36" s="13" t="s">
        <v>56</v>
      </c>
      <c r="O36" s="13">
        <v>12</v>
      </c>
      <c r="P36" s="13" t="s">
        <v>57</v>
      </c>
      <c r="Q36" s="13"/>
      <c r="R36" s="15">
        <v>45163</v>
      </c>
      <c r="S36" s="15" t="s">
        <v>19</v>
      </c>
      <c r="T36" s="13" t="s">
        <v>58</v>
      </c>
      <c r="U36" s="13" t="s">
        <v>56</v>
      </c>
      <c r="V36" s="13">
        <v>12</v>
      </c>
      <c r="W36" s="13" t="s">
        <v>18</v>
      </c>
      <c r="X36" s="13" t="s">
        <v>20</v>
      </c>
      <c r="Y36" s="16"/>
    </row>
    <row r="37" spans="1:25" ht="15" hidden="1" thickBot="1" x14ac:dyDescent="0.35">
      <c r="A37" s="13">
        <v>100027</v>
      </c>
      <c r="B37" s="12" t="e">
        <f t="shared" si="0"/>
        <v>#VALUE!</v>
      </c>
      <c r="C37" s="13" t="str" cm="1">
        <f t="array" ref="C37">[1]!YBPRICE(E37,"0o",$C$1,"Price","RFRSwap","PrevClose","Default","","",,"",,$F$54)</f>
        <v>E</v>
      </c>
      <c r="D37" s="14">
        <v>7413999.9999999991</v>
      </c>
      <c r="E37" s="14" t="str" cm="1">
        <f t="array" ref="E37">[1]!YBPORT(F37,$F$3:$Y$3,F37:Y37)</f>
        <v>YBP_NPVCALC34</v>
      </c>
      <c r="F37" s="14" t="s">
        <v>91</v>
      </c>
      <c r="G37" s="13" t="s">
        <v>55</v>
      </c>
      <c r="H37" s="14" t="s">
        <v>16</v>
      </c>
      <c r="I37" s="15">
        <v>47085</v>
      </c>
      <c r="J37" s="15">
        <v>44602</v>
      </c>
      <c r="K37" s="13" t="s">
        <v>17</v>
      </c>
      <c r="L37" s="16">
        <v>3.7280000000000002</v>
      </c>
      <c r="M37" s="13"/>
      <c r="N37" s="13" t="s">
        <v>56</v>
      </c>
      <c r="O37" s="13">
        <v>12</v>
      </c>
      <c r="P37" s="13" t="s">
        <v>57</v>
      </c>
      <c r="Q37" s="13"/>
      <c r="R37" s="15">
        <v>44602</v>
      </c>
      <c r="S37" s="15" t="s">
        <v>19</v>
      </c>
      <c r="T37" s="13" t="s">
        <v>58</v>
      </c>
      <c r="U37" s="13" t="s">
        <v>56</v>
      </c>
      <c r="V37" s="13">
        <v>12</v>
      </c>
      <c r="W37" s="13" t="s">
        <v>18</v>
      </c>
      <c r="X37" s="13" t="s">
        <v>20</v>
      </c>
      <c r="Y37" s="16"/>
    </row>
    <row r="38" spans="1:25" ht="15" hidden="1" thickBot="1" x14ac:dyDescent="0.35">
      <c r="A38" s="13">
        <v>100020</v>
      </c>
      <c r="B38" s="19" t="e">
        <f t="shared" si="0"/>
        <v>#VALUE!</v>
      </c>
      <c r="C38" s="13" t="str" cm="1">
        <f t="array" ref="C38">[1]!YBPRICE(E38,"0o",$C$1,"Price","RFRSwap","PrevClose","Default","","",,"",,$F$54)</f>
        <v>E</v>
      </c>
      <c r="D38" s="14">
        <v>3130000</v>
      </c>
      <c r="E38" s="14" t="str" cm="1">
        <f t="array" ref="E38">[1]!YBPORT(F38,$F$3:$Y$3,F38:Y38)</f>
        <v>YBP_NPVCALC35</v>
      </c>
      <c r="F38" s="14" t="s">
        <v>92</v>
      </c>
      <c r="G38" s="13" t="s">
        <v>55</v>
      </c>
      <c r="H38" s="14" t="s">
        <v>16</v>
      </c>
      <c r="I38" s="15">
        <v>47104</v>
      </c>
      <c r="J38" s="15">
        <v>45123</v>
      </c>
      <c r="K38" s="13" t="s">
        <v>17</v>
      </c>
      <c r="L38" s="16">
        <v>4.9850000000000003</v>
      </c>
      <c r="M38" s="13"/>
      <c r="N38" s="13" t="s">
        <v>56</v>
      </c>
      <c r="O38" s="13">
        <v>12</v>
      </c>
      <c r="P38" s="13" t="s">
        <v>57</v>
      </c>
      <c r="Q38" s="13"/>
      <c r="R38" s="15">
        <v>45123</v>
      </c>
      <c r="S38" s="15" t="s">
        <v>19</v>
      </c>
      <c r="T38" s="13" t="s">
        <v>58</v>
      </c>
      <c r="U38" s="13" t="s">
        <v>56</v>
      </c>
      <c r="V38" s="13">
        <v>12</v>
      </c>
      <c r="W38" s="13" t="s">
        <v>18</v>
      </c>
      <c r="X38" s="13" t="s">
        <v>20</v>
      </c>
      <c r="Y38" s="16"/>
    </row>
    <row r="39" spans="1:25" ht="15" thickBot="1" x14ac:dyDescent="0.35">
      <c r="B39" s="25" t="e">
        <f>SUM(B4:B6)</f>
        <v>#VALUE!</v>
      </c>
    </row>
    <row r="43" spans="1:25" ht="15" thickBot="1" x14ac:dyDescent="0.35"/>
    <row r="44" spans="1:25" ht="15" thickBot="1" x14ac:dyDescent="0.35">
      <c r="B44" s="26" t="s">
        <v>32</v>
      </c>
      <c r="C44" s="27" t="s">
        <v>26</v>
      </c>
    </row>
    <row r="45" spans="1:25" ht="15" thickBot="1" x14ac:dyDescent="0.35">
      <c r="B45" s="28" t="e">
        <f>((C45-100)/1000)*D45</f>
        <v>#VALUE!</v>
      </c>
      <c r="C45" s="29" t="str" cm="1">
        <f t="array" ref="C45">[1]!YBPRICE(E45,"0o",$C$1,"Price","RFRSwap","PrevClose","Default","","",,"",,F54)</f>
        <v>E</v>
      </c>
      <c r="D45" s="47">
        <v>-10000000</v>
      </c>
      <c r="E45" s="45" t="str" cm="1">
        <f t="array" ref="E45">[1]!YBPORT(F45,$F$3:$Z$3,F45:Z45)</f>
        <v>YBP_HEDGE</v>
      </c>
      <c r="F45" s="45" t="s">
        <v>33</v>
      </c>
      <c r="G45" s="45" t="s">
        <v>25</v>
      </c>
      <c r="H45" s="45" t="s">
        <v>16</v>
      </c>
      <c r="I45" s="31">
        <f>AVERAGE(I4:I6)</f>
        <v>45756</v>
      </c>
      <c r="J45" s="31">
        <f>AVERAGE(J4:J6)</f>
        <v>44289</v>
      </c>
      <c r="K45" s="45" t="s">
        <v>19</v>
      </c>
      <c r="L45" s="45"/>
      <c r="M45" s="45" t="s">
        <v>58</v>
      </c>
      <c r="N45" s="45"/>
      <c r="O45" s="45"/>
      <c r="P45" s="45" t="s">
        <v>18</v>
      </c>
      <c r="Q45" s="45" t="s">
        <v>20</v>
      </c>
      <c r="R45" s="31">
        <f>AVERAGE(R4:R6)</f>
        <v>44289</v>
      </c>
      <c r="S45" s="45" t="s">
        <v>17</v>
      </c>
      <c r="T45" s="45"/>
      <c r="U45" s="45" t="s">
        <v>56</v>
      </c>
      <c r="V45" s="45">
        <v>12</v>
      </c>
      <c r="W45" s="45" t="s">
        <v>18</v>
      </c>
      <c r="X45" s="45"/>
      <c r="Y45" s="46">
        <v>7.5</v>
      </c>
    </row>
    <row r="46" spans="1:25" ht="15" thickBot="1" x14ac:dyDescent="0.35"/>
    <row r="47" spans="1:25" ht="15" thickBot="1" x14ac:dyDescent="0.35">
      <c r="B47" s="33" t="e">
        <f>B39+B45</f>
        <v>#VALUE!</v>
      </c>
      <c r="C47" s="41" t="s">
        <v>48</v>
      </c>
      <c r="I47" s="34" t="s">
        <v>40</v>
      </c>
      <c r="J47" s="35" t="str" cm="1">
        <f t="array" ref="J47">[1]!YBSOLVER(B47,0,G54,0.01,"5%","")</f>
        <v>Error</v>
      </c>
    </row>
    <row r="48" spans="1:25" ht="15" thickBot="1" x14ac:dyDescent="0.35">
      <c r="B48" s="36"/>
      <c r="I48" s="37" t="s">
        <v>39</v>
      </c>
      <c r="J48" s="32" t="str" cm="1">
        <f t="array" ref="J48">[1]!YBSOLVER(B47,0,D45,0.01,"5%","")</f>
        <v>Error</v>
      </c>
    </row>
    <row r="49" spans="2:31" ht="15" thickBot="1" x14ac:dyDescent="0.35">
      <c r="I49" s="38" t="s">
        <v>50</v>
      </c>
      <c r="J49" s="39" cm="1">
        <f t="array" ref="J49">[1]!YBSOLVER(S59,0,S58,0.01,"5%","")</f>
        <v>0</v>
      </c>
    </row>
    <row r="50" spans="2:31" ht="15" thickBot="1" x14ac:dyDescent="0.35">
      <c r="I50" s="40"/>
    </row>
    <row r="51" spans="2:31" ht="15" thickBot="1" x14ac:dyDescent="0.35">
      <c r="J51" s="43">
        <v>1</v>
      </c>
      <c r="K51" s="30">
        <v>2</v>
      </c>
      <c r="L51" s="30">
        <v>3</v>
      </c>
      <c r="M51" s="30">
        <v>4</v>
      </c>
      <c r="N51" s="30">
        <v>5</v>
      </c>
      <c r="O51" s="30">
        <v>6</v>
      </c>
      <c r="P51" s="30">
        <v>7</v>
      </c>
      <c r="Q51" s="30">
        <v>8</v>
      </c>
      <c r="R51" s="30">
        <v>9</v>
      </c>
      <c r="S51" s="29">
        <v>10</v>
      </c>
      <c r="AD51"/>
      <c r="AE51"/>
    </row>
    <row r="52" spans="2:31" ht="15" thickBot="1" x14ac:dyDescent="0.35">
      <c r="J52" s="63" t="s">
        <v>43</v>
      </c>
      <c r="K52" s="64"/>
      <c r="S52" s="42"/>
    </row>
    <row r="53" spans="2:31" ht="15" thickBot="1" x14ac:dyDescent="0.35">
      <c r="F53" s="37" t="s">
        <v>45</v>
      </c>
      <c r="G53" s="41" t="s">
        <v>46</v>
      </c>
      <c r="J53" s="37" t="s">
        <v>41</v>
      </c>
      <c r="K53" s="54" t="s">
        <v>42</v>
      </c>
      <c r="L53" s="55" t="str">
        <f>"PartialDuration"&amp;L51&amp;"Year"</f>
        <v>PartialDuration3Year</v>
      </c>
      <c r="M53" s="55" t="str">
        <f t="shared" ref="M53:S53" si="1">"PartialDuration"&amp;M51&amp;"Year"</f>
        <v>PartialDuration4Year</v>
      </c>
      <c r="N53" s="55" t="str">
        <f t="shared" si="1"/>
        <v>PartialDuration5Year</v>
      </c>
      <c r="O53" s="55" t="str">
        <f t="shared" si="1"/>
        <v>PartialDuration6Year</v>
      </c>
      <c r="P53" s="55" t="str">
        <f t="shared" si="1"/>
        <v>PartialDuration7Year</v>
      </c>
      <c r="Q53" s="55" t="str">
        <f t="shared" si="1"/>
        <v>PartialDuration8Year</v>
      </c>
      <c r="R53" s="57" t="str">
        <f t="shared" si="1"/>
        <v>PartialDuration9Year</v>
      </c>
      <c r="S53" s="37" t="str">
        <f t="shared" si="1"/>
        <v>PartialDuration10Year</v>
      </c>
      <c r="T53" s="40"/>
      <c r="U53" s="40"/>
      <c r="V53" s="40"/>
      <c r="W53" s="40"/>
      <c r="X53" s="40"/>
    </row>
    <row r="54" spans="2:31" ht="15" thickBot="1" x14ac:dyDescent="0.35">
      <c r="B54" s="5" t="s">
        <v>49</v>
      </c>
      <c r="C54" s="5" t="s">
        <v>93</v>
      </c>
      <c r="D54" s="5" t="s">
        <v>94</v>
      </c>
      <c r="F54" s="44" t="str" cm="1">
        <f t="array" ref="F54">[1]!YBSW("CURVE1","US SOFR",B55:B75,D55:D75,"Absolute","Par")</f>
        <v>YBSW_CURVE1_2</v>
      </c>
      <c r="G54" s="39">
        <v>130.94984470158801</v>
      </c>
      <c r="I54" s="48" t="s">
        <v>24</v>
      </c>
      <c r="J54" s="53" t="str" cm="1">
        <f t="array" ref="J54">IF([1]!YBPRICE($E4,"0o",$C$1,J$53,"RFRSwap",$C$1,"Default","","",,"PDUR7",,F54)="NA",0,[1]!YBPRICE($E4,"0o",$C$1,J$53,"RFRSwap",$C$1,"Default","","",,"PDUR7"))</f>
        <v>E</v>
      </c>
      <c r="K54" s="53" t="str" cm="1">
        <f t="array" ref="K54">IF([1]!YBPRICE($E4,"0o",$C$1,K$53,"RFRSwap",$C$1,"Default","","",,"PDUR7",,G54)="NA",0,[1]!YBPRICE($E4,"0o",$C$1,K$53,"RFRSwap",$C$1,"Default","","",,"PDUR7"))</f>
        <v>E</v>
      </c>
      <c r="L54" s="53" t="str" cm="1">
        <f t="array" ref="L54">IF([1]!YBPRICE($E4,"0o",$C$1,L$53,"RFRSwap",$C$1,"Default","","",,"PDUR7",,H54)="NA",0,[1]!YBPRICE($E4,"0o",$C$1,L$53,"RFRSwap",$C$1,"Default","","",,"PDUR7"))</f>
        <v>E</v>
      </c>
      <c r="M54" s="53" t="str" cm="1">
        <f t="array" ref="M54">IF([1]!YBPRICE($E4,"0o",$C$1,M$53,"RFRSwap",$C$1,"Default","","",,"PDUR7",,I54)="NA",0,[1]!YBPRICE($E4,"0o",$C$1,M$53,"RFRSwap",$C$1,"Default","","",,"PDUR7"))</f>
        <v>E</v>
      </c>
      <c r="N54" s="53" t="str" cm="1">
        <f t="array" ref="N54">IF([1]!YBPRICE($E4,"0o",$C$1,N$53,"RFRSwap",$C$1,"Default","","",,"PDUR7",,J54)="NA",0,[1]!YBPRICE($E4,"0o",$C$1,N$53,"RFRSwap",$C$1,"Default","","",,"PDUR7"))</f>
        <v>E</v>
      </c>
      <c r="O54" s="53" t="str" cm="1">
        <f t="array" ref="O54">IF([1]!YBPRICE($E4,"0o",$C$1,O$53,"RFRSwap",$C$1,"Default","","",,"PDUR7",,K54)="NA",0,[1]!YBPRICE($E4,"0o",$C$1,O$53,"RFRSwap",$C$1,"Default","","",,"PDUR7"))</f>
        <v>E</v>
      </c>
      <c r="P54" s="53" t="str" cm="1">
        <f t="array" ref="P54">IF([1]!YBPRICE($E4,"0o",$C$1,P$53,"RFRSwap",$C$1,"Default","","",,"PDUR7",,L54)="NA",0,[1]!YBPRICE($E4,"0o",$C$1,P$53,"RFRSwap",$C$1,"Default","","",,"PDUR7"))</f>
        <v>E</v>
      </c>
      <c r="Q54" s="53" t="str" cm="1">
        <f t="array" ref="Q54">IF([1]!YBPRICE($E4,"0o",$C$1,Q$53,"RFRSwap",$C$1,"Default","","",,"PDUR7",,M54)="NA",0,[1]!YBPRICE($E4,"0o",$C$1,Q$53,"RFRSwap",$C$1,"Default","","",,"PDUR7"))</f>
        <v>E</v>
      </c>
      <c r="R54" s="58" t="str" cm="1">
        <f t="array" ref="R54">IF([1]!YBPRICE($E4,"0o",$C$1,R$53,"RFRSwap",$C$1,"Default","","",,"PDUR7",,N54)="NA",0,[1]!YBPRICE($E4,"0o",$C$1,R$53,"RFRSwap",$C$1,"Default","","",,"PDUR7"))</f>
        <v>E</v>
      </c>
      <c r="S54" s="60" t="str" cm="1">
        <f t="array" ref="S54">IF([1]!YBPRICE($E4,"0o",$C$1,S$53,"RFRSwap",$C$1,"Default","","",,"PDUR7",,O54)="NA",0,[1]!YBPRICE($E4,"0o",$C$1,S$53,"RFRSwap",$C$1,"Default","","",,"PDUR7"))</f>
        <v>E</v>
      </c>
    </row>
    <row r="55" spans="2:31" x14ac:dyDescent="0.3">
      <c r="B55" s="2">
        <v>8.3333333333333329E-2</v>
      </c>
      <c r="C55" s="2">
        <v>4.5734599999999999</v>
      </c>
      <c r="D55" s="4">
        <f>C55+($G$54/100)</f>
        <v>5.8829584470158798</v>
      </c>
      <c r="I55" s="49" t="s">
        <v>27</v>
      </c>
      <c r="J55" s="53" t="str" cm="1">
        <f t="array" ref="J55">IF([1]!YBPRICE($E5,"0o",$C$1,J$53,"RFRSwap",$C$1,"Default","","",,"PDUR7",,F55)="NA",0,[1]!YBPRICE($E5,"0o",$C$1,J$53,"RFRSwap",$C$1,"Default","","",,"PDUR7"))</f>
        <v>E</v>
      </c>
      <c r="K55" s="53" t="str" cm="1">
        <f t="array" ref="K55">IF([1]!YBPRICE($E5,"0o",$C$1,K$53,"RFRSwap",$C$1,"Default","","",,"PDUR7",,G55)="NA",0,[1]!YBPRICE($E5,"0o",$C$1,K$53,"RFRSwap",$C$1,"Default","","",,"PDUR7"))</f>
        <v>E</v>
      </c>
      <c r="L55" s="53" t="str" cm="1">
        <f t="array" ref="L55">IF([1]!YBPRICE($E5,"0o",$C$1,L$53,"RFRSwap",$C$1,"Default","","",,"PDUR7",,H55)="NA",0,[1]!YBPRICE($E5,"0o",$C$1,L$53,"RFRSwap",$C$1,"Default","","",,"PDUR7"))</f>
        <v>E</v>
      </c>
      <c r="M55" s="53" t="str" cm="1">
        <f t="array" ref="M55">IF([1]!YBPRICE($E5,"0o",$C$1,M$53,"RFRSwap",$C$1,"Default","","",,"PDUR7",,I55)="NA",0,[1]!YBPRICE($E5,"0o",$C$1,M$53,"RFRSwap",$C$1,"Default","","",,"PDUR7"))</f>
        <v>E</v>
      </c>
      <c r="N55" s="53" t="str" cm="1">
        <f t="array" ref="N55">IF([1]!YBPRICE($E5,"0o",$C$1,N$53,"RFRSwap",$C$1,"Default","","",,"PDUR7",,J55)="NA",0,[1]!YBPRICE($E5,"0o",$C$1,N$53,"RFRSwap",$C$1,"Default","","",,"PDUR7"))</f>
        <v>E</v>
      </c>
      <c r="O55" s="53" t="str" cm="1">
        <f t="array" ref="O55">IF([1]!YBPRICE($E5,"0o",$C$1,O$53,"RFRSwap",$C$1,"Default","","",,"PDUR7",,K55)="NA",0,[1]!YBPRICE($E5,"0o",$C$1,O$53,"RFRSwap",$C$1,"Default","","",,"PDUR7"))</f>
        <v>E</v>
      </c>
      <c r="P55" s="53" t="str" cm="1">
        <f t="array" ref="P55">IF([1]!YBPRICE($E5,"0o",$C$1,P$53,"RFRSwap",$C$1,"Default","","",,"PDUR7",,L55)="NA",0,[1]!YBPRICE($E5,"0o",$C$1,P$53,"RFRSwap",$C$1,"Default","","",,"PDUR7"))</f>
        <v>E</v>
      </c>
      <c r="Q55" s="53" t="str" cm="1">
        <f t="array" ref="Q55">IF([1]!YBPRICE($E5,"0o",$C$1,Q$53,"RFRSwap",$C$1,"Default","","",,"PDUR7",,M55)="NA",0,[1]!YBPRICE($E5,"0o",$C$1,Q$53,"RFRSwap",$C$1,"Default","","",,"PDUR7"))</f>
        <v>E</v>
      </c>
      <c r="R55" s="58" t="str" cm="1">
        <f t="array" ref="R55">IF([1]!YBPRICE($E5,"0o",$C$1,R$53,"RFRSwap",$C$1,"Default","","",,"PDUR7",,N55)="NA",0,[1]!YBPRICE($E5,"0o",$C$1,R$53,"RFRSwap",$C$1,"Default","","",,"PDUR7"))</f>
        <v>E</v>
      </c>
      <c r="S55" s="60" t="str" cm="1">
        <f t="array" ref="S55">IF([1]!YBPRICE($E5,"0o",$C$1,S$53,"RFRSwap",$C$1,"Default","","",,"PDUR7",,O55)="NA",0,[1]!YBPRICE($E5,"0o",$C$1,S$53,"RFRSwap",$C$1,"Default","","",,"PDUR7"))</f>
        <v>E</v>
      </c>
    </row>
    <row r="56" spans="2:31" x14ac:dyDescent="0.3">
      <c r="B56" s="3">
        <v>0.16666666666666666</v>
      </c>
      <c r="C56" s="3">
        <v>4.4966999999999997</v>
      </c>
      <c r="D56" s="4">
        <f t="shared" ref="D56:D75" si="2">C56+($G$54/100)</f>
        <v>5.8061984470158796</v>
      </c>
      <c r="I56" s="49" t="s">
        <v>28</v>
      </c>
      <c r="J56" s="53" t="str" cm="1">
        <f t="array" ref="J56">IF([1]!YBPRICE($E6,"0o",$C$1,J$53,"RFRSwap",$C$1,"Default","","",,"PDUR7",,F56)="NA",0,[1]!YBPRICE($E6,"0o",$C$1,J$53,"RFRSwap",$C$1,"Default","","",,"PDUR7"))</f>
        <v>E</v>
      </c>
      <c r="K56" s="53" t="str" cm="1">
        <f t="array" ref="K56">IF([1]!YBPRICE($E6,"0o",$C$1,K$53,"RFRSwap",$C$1,"Default","","",,"PDUR7",,G56)="NA",0,[1]!YBPRICE($E6,"0o",$C$1,K$53,"RFRSwap",$C$1,"Default","","",,"PDUR7"))</f>
        <v>E</v>
      </c>
      <c r="L56" s="53" t="str" cm="1">
        <f t="array" ref="L56">IF([1]!YBPRICE($E6,"0o",$C$1,L$53,"RFRSwap",$C$1,"Default","","",,"PDUR7",,H56)="NA",0,[1]!YBPRICE($E6,"0o",$C$1,L$53,"RFRSwap",$C$1,"Default","","",,"PDUR7"))</f>
        <v>E</v>
      </c>
      <c r="M56" s="53" t="str" cm="1">
        <f t="array" ref="M56">IF([1]!YBPRICE($E6,"0o",$C$1,M$53,"RFRSwap",$C$1,"Default","","",,"PDUR7",,I56)="NA",0,[1]!YBPRICE($E6,"0o",$C$1,M$53,"RFRSwap",$C$1,"Default","","",,"PDUR7"))</f>
        <v>E</v>
      </c>
      <c r="N56" s="53" t="str" cm="1">
        <f t="array" ref="N56">IF([1]!YBPRICE($E6,"0o",$C$1,N$53,"RFRSwap",$C$1,"Default","","",,"PDUR7",,J56)="NA",0,[1]!YBPRICE($E6,"0o",$C$1,N$53,"RFRSwap",$C$1,"Default","","",,"PDUR7"))</f>
        <v>E</v>
      </c>
      <c r="O56" s="53" t="str" cm="1">
        <f t="array" ref="O56">IF([1]!YBPRICE($E6,"0o",$C$1,O$53,"RFRSwap",$C$1,"Default","","",,"PDUR7",,K56)="NA",0,[1]!YBPRICE($E6,"0o",$C$1,O$53,"RFRSwap",$C$1,"Default","","",,"PDUR7"))</f>
        <v>E</v>
      </c>
      <c r="P56" s="53" t="str" cm="1">
        <f t="array" ref="P56">IF([1]!YBPRICE($E6,"0o",$C$1,P$53,"RFRSwap",$C$1,"Default","","",,"PDUR7",,L56)="NA",0,[1]!YBPRICE($E6,"0o",$C$1,P$53,"RFRSwap",$C$1,"Default","","",,"PDUR7"))</f>
        <v>E</v>
      </c>
      <c r="Q56" s="53" t="str" cm="1">
        <f t="array" ref="Q56">IF([1]!YBPRICE($E6,"0o",$C$1,Q$53,"RFRSwap",$C$1,"Default","","",,"PDUR7",,M56)="NA",0,[1]!YBPRICE($E6,"0o",$C$1,Q$53,"RFRSwap",$C$1,"Default","","",,"PDUR7"))</f>
        <v>E</v>
      </c>
      <c r="R56" s="58" t="str" cm="1">
        <f t="array" ref="R56">IF([1]!YBPRICE($E6,"0o",$C$1,R$53,"RFRSwap",$C$1,"Default","","",,"PDUR7",,N56)="NA",0,[1]!YBPRICE($E6,"0o",$C$1,R$53,"RFRSwap",$C$1,"Default","","",,"PDUR7"))</f>
        <v>E</v>
      </c>
      <c r="S56" s="60" t="str" cm="1">
        <f t="array" ref="S56">IF([1]!YBPRICE($E6,"0o",$C$1,S$53,"RFRSwap",$C$1,"Default","","",,"PDUR7",,O56)="NA",0,[1]!YBPRICE($E6,"0o",$C$1,S$53,"RFRSwap",$C$1,"Default","","",,"PDUR7"))</f>
        <v>E</v>
      </c>
    </row>
    <row r="57" spans="2:31" ht="15" thickBot="1" x14ac:dyDescent="0.35">
      <c r="B57" s="2">
        <v>0.25</v>
      </c>
      <c r="C57" s="2">
        <v>4.4664999999999999</v>
      </c>
      <c r="D57" s="4">
        <f t="shared" si="2"/>
        <v>5.7759984470158798</v>
      </c>
      <c r="I57" s="50" t="s">
        <v>33</v>
      </c>
      <c r="J57" s="53" t="str" cm="1">
        <f t="array" ref="J57">IF([1]!YBPRICE($E7,"0o",$C$1,J$53,"RFRSwap",$C$1,"Default","","",,"PDUR7",,F57)="NA",0,[1]!YBPRICE($E7,"0o",$C$1,J$53,"RFRSwap",$C$1,"Default","","",,"PDUR7"))</f>
        <v>E</v>
      </c>
      <c r="K57" s="53" t="str" cm="1">
        <f t="array" ref="K57">IF([1]!YBPRICE($E7,"0o",$C$1,K$53,"RFRSwap",$C$1,"Default","","",,"PDUR7",,G57)="NA",0,[1]!YBPRICE($E7,"0o",$C$1,K$53,"RFRSwap",$C$1,"Default","","",,"PDUR7"))</f>
        <v>E</v>
      </c>
      <c r="L57" s="53" t="str" cm="1">
        <f t="array" ref="L57">IF([1]!YBPRICE($E7,"0o",$C$1,L$53,"RFRSwap",$C$1,"Default","","",,"PDUR7",,H57)="NA",0,[1]!YBPRICE($E7,"0o",$C$1,L$53,"RFRSwap",$C$1,"Default","","",,"PDUR7"))</f>
        <v>E</v>
      </c>
      <c r="M57" s="53" t="str" cm="1">
        <f t="array" ref="M57">IF([1]!YBPRICE($E7,"0o",$C$1,M$53,"RFRSwap",$C$1,"Default","","",,"PDUR7",,I57)="NA",0,[1]!YBPRICE($E7,"0o",$C$1,M$53,"RFRSwap",$C$1,"Default","","",,"PDUR7"))</f>
        <v>E</v>
      </c>
      <c r="N57" s="53" t="str" cm="1">
        <f t="array" ref="N57">IF([1]!YBPRICE($E7,"0o",$C$1,N$53,"RFRSwap",$C$1,"Default","","",,"PDUR7",,J57)="NA",0,[1]!YBPRICE($E7,"0o",$C$1,N$53,"RFRSwap",$C$1,"Default","","",,"PDUR7"))</f>
        <v>E</v>
      </c>
      <c r="O57" s="53" t="str" cm="1">
        <f t="array" ref="O57">IF([1]!YBPRICE($E7,"0o",$C$1,O$53,"RFRSwap",$C$1,"Default","","",,"PDUR7",,K57)="NA",0,[1]!YBPRICE($E7,"0o",$C$1,O$53,"RFRSwap",$C$1,"Default","","",,"PDUR7"))</f>
        <v>E</v>
      </c>
      <c r="P57" s="53" t="str" cm="1">
        <f t="array" ref="P57">IF([1]!YBPRICE($E7,"0o",$C$1,P$53,"RFRSwap",$C$1,"Default","","",,"PDUR7",,L57)="NA",0,[1]!YBPRICE($E7,"0o",$C$1,P$53,"RFRSwap",$C$1,"Default","","",,"PDUR7"))</f>
        <v>E</v>
      </c>
      <c r="Q57" s="53" t="str" cm="1">
        <f t="array" ref="Q57">IF([1]!YBPRICE($E7,"0o",$C$1,Q$53,"RFRSwap",$C$1,"Default","","",,"PDUR7",,M57)="NA",0,[1]!YBPRICE($E7,"0o",$C$1,Q$53,"RFRSwap",$C$1,"Default","","",,"PDUR7"))</f>
        <v>E</v>
      </c>
      <c r="R57" s="58" t="str" cm="1">
        <f t="array" ref="R57">IF([1]!YBPRICE($E7,"0o",$C$1,R$53,"RFRSwap",$C$1,"Default","","",,"PDUR7",,N57)="NA",0,[1]!YBPRICE($E7,"0o",$C$1,R$53,"RFRSwap",$C$1,"Default","","",,"PDUR7"))</f>
        <v>E</v>
      </c>
      <c r="S57" s="60" t="str" cm="1">
        <f t="array" ref="S57">IF([1]!YBPRICE($E7,"0o",$C$1,S$53,"RFRSwap",$C$1,"Default","","",,"PDUR7",,O57)="NA",0,[1]!YBPRICE($E7,"0o",$C$1,S$53,"RFRSwap",$C$1,"Default","","",,"PDUR7"))</f>
        <v>E</v>
      </c>
    </row>
    <row r="58" spans="2:31" ht="15" thickBot="1" x14ac:dyDescent="0.35">
      <c r="B58" s="3">
        <v>0.33333333333333331</v>
      </c>
      <c r="C58" s="3">
        <v>4.4362000000000004</v>
      </c>
      <c r="D58" s="4">
        <f t="shared" si="2"/>
        <v>5.7456984470158803</v>
      </c>
      <c r="I58" s="37" t="s">
        <v>44</v>
      </c>
      <c r="J58" s="51">
        <f t="shared" ref="J58:R58" si="3">SUM(J54:J57)</f>
        <v>0</v>
      </c>
      <c r="K58" s="52">
        <f t="shared" si="3"/>
        <v>0</v>
      </c>
      <c r="L58" s="52">
        <f t="shared" si="3"/>
        <v>0</v>
      </c>
      <c r="M58" s="52">
        <f t="shared" si="3"/>
        <v>0</v>
      </c>
      <c r="N58" s="52">
        <f t="shared" si="3"/>
        <v>0</v>
      </c>
      <c r="O58" s="52">
        <f t="shared" si="3"/>
        <v>0</v>
      </c>
      <c r="P58" s="52">
        <f t="shared" si="3"/>
        <v>0</v>
      </c>
      <c r="Q58" s="52">
        <f t="shared" si="3"/>
        <v>0</v>
      </c>
      <c r="R58" s="59">
        <f t="shared" si="3"/>
        <v>0</v>
      </c>
      <c r="S58" s="61">
        <v>0</v>
      </c>
    </row>
    <row r="59" spans="2:31" ht="15" thickBot="1" x14ac:dyDescent="0.35">
      <c r="B59" s="2">
        <v>0.41666666666666669</v>
      </c>
      <c r="C59" s="2">
        <v>4.4035000000000002</v>
      </c>
      <c r="D59" s="4">
        <f t="shared" si="2"/>
        <v>5.7129984470158801</v>
      </c>
      <c r="S59" s="56">
        <f>SUM(S54:S57)</f>
        <v>0</v>
      </c>
    </row>
    <row r="60" spans="2:31" x14ac:dyDescent="0.3">
      <c r="B60" s="3">
        <v>0.5</v>
      </c>
      <c r="C60" s="3">
        <v>4.3745000000000003</v>
      </c>
      <c r="D60" s="4">
        <f t="shared" si="2"/>
        <v>5.6839984470158802</v>
      </c>
    </row>
    <row r="61" spans="2:31" x14ac:dyDescent="0.3">
      <c r="B61" s="2">
        <v>0.58333333333333337</v>
      </c>
      <c r="C61" s="2">
        <v>4.3470000000000004</v>
      </c>
      <c r="D61" s="4">
        <f t="shared" si="2"/>
        <v>5.6564984470158803</v>
      </c>
    </row>
    <row r="62" spans="2:31" x14ac:dyDescent="0.3">
      <c r="B62" s="3">
        <v>0.66666666666666663</v>
      </c>
      <c r="C62" s="3">
        <v>4.3186999999999998</v>
      </c>
      <c r="D62" s="4">
        <f t="shared" si="2"/>
        <v>5.6281984470158797</v>
      </c>
    </row>
    <row r="63" spans="2:31" x14ac:dyDescent="0.3">
      <c r="B63" s="2">
        <v>0.75</v>
      </c>
      <c r="C63" s="2">
        <v>4.2937000000000003</v>
      </c>
      <c r="D63" s="4">
        <f t="shared" si="2"/>
        <v>5.6031984470158802</v>
      </c>
    </row>
    <row r="64" spans="2:31" x14ac:dyDescent="0.3">
      <c r="B64" s="3">
        <v>0.83333333333333337</v>
      </c>
      <c r="C64" s="3">
        <v>4.2713000000000001</v>
      </c>
      <c r="D64" s="4">
        <f t="shared" si="2"/>
        <v>5.58079844701588</v>
      </c>
    </row>
    <row r="65" spans="2:4" x14ac:dyDescent="0.3">
      <c r="B65" s="2">
        <v>0.91666666666666663</v>
      </c>
      <c r="C65" s="2">
        <v>4.2496999999999998</v>
      </c>
      <c r="D65" s="4">
        <f t="shared" si="2"/>
        <v>5.5591984470158797</v>
      </c>
    </row>
    <row r="66" spans="2:4" x14ac:dyDescent="0.3">
      <c r="B66" s="3">
        <v>1</v>
      </c>
      <c r="C66" s="3">
        <v>4.2294</v>
      </c>
      <c r="D66" s="4">
        <f t="shared" si="2"/>
        <v>5.53889844701588</v>
      </c>
    </row>
    <row r="67" spans="2:4" x14ac:dyDescent="0.3">
      <c r="B67" s="2">
        <v>2</v>
      </c>
      <c r="C67" s="2">
        <v>4.0004999999999997</v>
      </c>
      <c r="D67" s="4">
        <f t="shared" si="2"/>
        <v>5.3099984470158796</v>
      </c>
    </row>
    <row r="68" spans="2:4" x14ac:dyDescent="0.3">
      <c r="B68" s="3">
        <v>3</v>
      </c>
      <c r="C68" s="3">
        <v>3.8816000000000002</v>
      </c>
      <c r="D68" s="4">
        <f t="shared" si="2"/>
        <v>5.1910984470158805</v>
      </c>
    </row>
    <row r="69" spans="2:4" x14ac:dyDescent="0.3">
      <c r="B69" s="2">
        <v>4</v>
      </c>
      <c r="C69" s="2">
        <v>3.8085</v>
      </c>
      <c r="D69" s="4">
        <f t="shared" si="2"/>
        <v>5.1179984470158804</v>
      </c>
    </row>
    <row r="70" spans="2:4" x14ac:dyDescent="0.3">
      <c r="B70" s="3">
        <v>5</v>
      </c>
      <c r="C70" s="3">
        <v>3.7639999999999998</v>
      </c>
      <c r="D70" s="4">
        <f t="shared" si="2"/>
        <v>5.0734984470158802</v>
      </c>
    </row>
    <row r="71" spans="2:4" x14ac:dyDescent="0.3">
      <c r="B71" s="2">
        <v>6</v>
      </c>
      <c r="C71" s="2">
        <v>3.7414000000000001</v>
      </c>
      <c r="D71" s="4">
        <f t="shared" si="2"/>
        <v>5.0508984470158804</v>
      </c>
    </row>
    <row r="72" spans="2:4" x14ac:dyDescent="0.3">
      <c r="B72" s="3">
        <v>7</v>
      </c>
      <c r="C72" s="3">
        <v>3.7290000000000001</v>
      </c>
      <c r="D72" s="4">
        <f t="shared" si="2"/>
        <v>5.03849844701588</v>
      </c>
    </row>
    <row r="73" spans="2:4" x14ac:dyDescent="0.3">
      <c r="B73" s="2">
        <v>8</v>
      </c>
      <c r="C73" s="2">
        <v>3.7246999999999999</v>
      </c>
      <c r="D73" s="4">
        <f t="shared" si="2"/>
        <v>5.0341984470158803</v>
      </c>
    </row>
    <row r="74" spans="2:4" x14ac:dyDescent="0.3">
      <c r="B74" s="3">
        <v>9</v>
      </c>
      <c r="C74" s="3">
        <v>3.7252000000000001</v>
      </c>
      <c r="D74" s="4">
        <f t="shared" si="2"/>
        <v>5.03469844701588</v>
      </c>
    </row>
    <row r="75" spans="2:4" x14ac:dyDescent="0.3">
      <c r="B75" s="2">
        <v>10</v>
      </c>
      <c r="C75" s="2">
        <v>3.7292000000000001</v>
      </c>
      <c r="D75" s="4">
        <f t="shared" si="2"/>
        <v>5.0386984470158804</v>
      </c>
    </row>
    <row r="92" spans="4:4" x14ac:dyDescent="0.3">
      <c r="D92" s="1" t="s">
        <v>34</v>
      </c>
    </row>
    <row r="93" spans="4:4" x14ac:dyDescent="0.3">
      <c r="D93" s="1" t="s">
        <v>35</v>
      </c>
    </row>
    <row r="94" spans="4:4" x14ac:dyDescent="0.3">
      <c r="D94" s="1" t="s">
        <v>36</v>
      </c>
    </row>
    <row r="95" spans="4:4" x14ac:dyDescent="0.3">
      <c r="D95" s="1" t="s">
        <v>37</v>
      </c>
    </row>
    <row r="96" spans="4:4" x14ac:dyDescent="0.3">
      <c r="D96" s="1" t="s">
        <v>38</v>
      </c>
    </row>
  </sheetData>
  <mergeCells count="1">
    <mergeCell ref="J52:K52"/>
  </mergeCells>
  <pageMargins left="0.7" right="0.7" top="0.75" bottom="0.75" header="0.3" footer="0.3"/>
  <ignoredErrors>
    <ignoredError sqref="I45:J45" formulaRange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EBA-FFF2-4218-992D-4DA1D95EBF3E}">
  <dimension ref="A1:AE96"/>
  <sheetViews>
    <sheetView zoomScale="62" workbookViewId="0">
      <selection activeCell="F67" sqref="F67"/>
    </sheetView>
  </sheetViews>
  <sheetFormatPr defaultRowHeight="14.4" x14ac:dyDescent="0.3"/>
  <cols>
    <col min="1" max="1" width="13.44140625" style="1" customWidth="1"/>
    <col min="2" max="2" width="15" style="1" bestFit="1" customWidth="1"/>
    <col min="3" max="3" width="13.33203125" style="1" bestFit="1" customWidth="1"/>
    <col min="4" max="4" width="19.44140625" style="1" customWidth="1"/>
    <col min="5" max="5" width="16.77734375" style="1" bestFit="1" customWidth="1"/>
    <col min="6" max="6" width="15.77734375" style="1" bestFit="1" customWidth="1"/>
    <col min="7" max="7" width="15.21875" style="1" customWidth="1"/>
    <col min="8" max="8" width="12" style="1" bestFit="1" customWidth="1"/>
    <col min="9" max="9" width="20.77734375" style="1" bestFit="1" customWidth="1"/>
    <col min="10" max="10" width="20" style="1" customWidth="1"/>
    <col min="11" max="11" width="18.33203125" style="1" bestFit="1" customWidth="1"/>
    <col min="12" max="12" width="18.33203125" style="1" customWidth="1"/>
    <col min="13" max="16" width="18.33203125" style="1" bestFit="1" customWidth="1"/>
    <col min="17" max="17" width="18.33203125" style="1" customWidth="1"/>
    <col min="18" max="18" width="20.33203125" style="1" customWidth="1"/>
    <col min="19" max="19" width="22" style="1" customWidth="1"/>
    <col min="20" max="20" width="19.5546875" style="1" customWidth="1"/>
    <col min="21" max="21" width="19.88671875" style="1" customWidth="1"/>
    <col min="22" max="22" width="21.6640625" style="1" customWidth="1"/>
    <col min="23" max="23" width="20.33203125" style="1" customWidth="1"/>
    <col min="24" max="24" width="20.6640625" style="1" customWidth="1"/>
    <col min="25" max="25" width="20.21875" style="1" customWidth="1"/>
    <col min="26" max="26" width="14.6640625" style="1" bestFit="1" customWidth="1"/>
    <col min="27" max="27" width="9.6640625" style="1" bestFit="1" customWidth="1"/>
    <col min="28" max="28" width="9.44140625" style="1" bestFit="1" customWidth="1"/>
    <col min="29" max="29" width="8.88671875" style="1"/>
    <col min="30" max="30" width="8.6640625" style="1" customWidth="1"/>
    <col min="31" max="31" width="9" style="1" customWidth="1"/>
    <col min="32" max="16384" width="8.88671875" style="1"/>
  </cols>
  <sheetData>
    <row r="1" spans="1:25" ht="15" thickBot="1" x14ac:dyDescent="0.35">
      <c r="B1" s="37" t="s">
        <v>47</v>
      </c>
      <c r="C1" s="6">
        <v>45306</v>
      </c>
    </row>
    <row r="2" spans="1:25" x14ac:dyDescent="0.3">
      <c r="B2" s="1" t="s">
        <v>31</v>
      </c>
    </row>
    <row r="3" spans="1:25" x14ac:dyDescent="0.3">
      <c r="A3" s="7" t="s">
        <v>51</v>
      </c>
      <c r="B3" s="8" t="s">
        <v>23</v>
      </c>
      <c r="C3" s="8" t="s">
        <v>26</v>
      </c>
      <c r="D3" s="8" t="s">
        <v>22</v>
      </c>
      <c r="E3" s="8" t="s">
        <v>21</v>
      </c>
      <c r="F3" s="8" t="s">
        <v>0</v>
      </c>
      <c r="G3" s="8" t="s">
        <v>1</v>
      </c>
      <c r="H3" s="8" t="s">
        <v>3</v>
      </c>
      <c r="I3" s="9" t="s">
        <v>2</v>
      </c>
      <c r="J3" s="8" t="s">
        <v>10</v>
      </c>
      <c r="K3" s="8" t="s">
        <v>9</v>
      </c>
      <c r="L3" s="9" t="s">
        <v>11</v>
      </c>
      <c r="M3" s="9" t="s">
        <v>14</v>
      </c>
      <c r="N3" s="9" t="s">
        <v>52</v>
      </c>
      <c r="O3" s="9" t="s">
        <v>12</v>
      </c>
      <c r="P3" s="9" t="s">
        <v>13</v>
      </c>
      <c r="Q3" s="8" t="s">
        <v>15</v>
      </c>
      <c r="R3" s="8" t="s">
        <v>5</v>
      </c>
      <c r="S3" s="9" t="s">
        <v>4</v>
      </c>
      <c r="T3" s="9" t="s">
        <v>29</v>
      </c>
      <c r="U3" s="9" t="s">
        <v>53</v>
      </c>
      <c r="V3" s="9" t="s">
        <v>7</v>
      </c>
      <c r="W3" s="9" t="s">
        <v>8</v>
      </c>
      <c r="X3" s="9" t="s">
        <v>30</v>
      </c>
      <c r="Y3" s="10" t="s">
        <v>6</v>
      </c>
    </row>
    <row r="4" spans="1:25" x14ac:dyDescent="0.3">
      <c r="A4" s="11">
        <v>100015</v>
      </c>
      <c r="B4" s="12" t="e">
        <f>((C4-100)/1000)*D4</f>
        <v>#VALUE!</v>
      </c>
      <c r="C4" s="13" t="str" cm="1">
        <f t="array" ref="C4">[1]!YBPRICE(E4,"0o",$C$1,"Price","RFRSwap","PrevClose","Default","","",,"",,$F$54)</f>
        <v>E</v>
      </c>
      <c r="D4" s="14">
        <v>825000</v>
      </c>
      <c r="E4" s="14" t="str" cm="1">
        <f t="array" ref="E4">[1]!YBPORT(F4,$F$3:$Y$3,F4:Y4)</f>
        <v>YBP_NPVCALC1</v>
      </c>
      <c r="F4" s="14" t="s">
        <v>54</v>
      </c>
      <c r="G4" s="13" t="s">
        <v>55</v>
      </c>
      <c r="H4" s="14" t="s">
        <v>16</v>
      </c>
      <c r="I4" s="15">
        <v>45675</v>
      </c>
      <c r="J4" s="15">
        <v>44237</v>
      </c>
      <c r="K4" s="13" t="s">
        <v>17</v>
      </c>
      <c r="L4" s="16">
        <v>3.9470000000000001</v>
      </c>
      <c r="M4" s="13"/>
      <c r="N4" s="13" t="s">
        <v>56</v>
      </c>
      <c r="O4" s="13">
        <v>12</v>
      </c>
      <c r="P4" s="13" t="s">
        <v>57</v>
      </c>
      <c r="Q4" s="13"/>
      <c r="R4" s="15">
        <v>44237</v>
      </c>
      <c r="S4" s="15" t="s">
        <v>19</v>
      </c>
      <c r="T4" s="13" t="s">
        <v>58</v>
      </c>
      <c r="U4" s="13" t="s">
        <v>56</v>
      </c>
      <c r="V4" s="13">
        <v>12</v>
      </c>
      <c r="W4" s="13" t="s">
        <v>18</v>
      </c>
      <c r="X4" s="13" t="s">
        <v>20</v>
      </c>
      <c r="Y4" s="17"/>
    </row>
    <row r="5" spans="1:25" x14ac:dyDescent="0.3">
      <c r="A5" s="11">
        <v>100392</v>
      </c>
      <c r="B5" s="12" t="e">
        <f t="shared" ref="B5:B38" si="0">((C5-100)/1000)*D5</f>
        <v>#VALUE!</v>
      </c>
      <c r="C5" s="13" t="str" cm="1">
        <f t="array" ref="C5">[1]!YBPRICE(E5,"0o",$C$1,"Price","RFRSwap","PrevClose","Default","","",,"",,$F$54)</f>
        <v>E</v>
      </c>
      <c r="D5" s="14">
        <v>5669999.9999999991</v>
      </c>
      <c r="E5" s="14" t="str" cm="1">
        <f t="array" ref="E5">[1]!YBPORT(F5,$F$3:$Y$3,F5:Y5)</f>
        <v>YBP_NPVCALC2</v>
      </c>
      <c r="F5" s="14" t="s">
        <v>59</v>
      </c>
      <c r="G5" s="13" t="s">
        <v>55</v>
      </c>
      <c r="H5" s="14" t="s">
        <v>16</v>
      </c>
      <c r="I5" s="15">
        <v>45733</v>
      </c>
      <c r="J5" s="15">
        <v>44327</v>
      </c>
      <c r="K5" s="13" t="s">
        <v>17</v>
      </c>
      <c r="L5" s="16">
        <v>2.69</v>
      </c>
      <c r="M5" s="13"/>
      <c r="N5" s="13" t="s">
        <v>56</v>
      </c>
      <c r="O5" s="13">
        <v>12</v>
      </c>
      <c r="P5" s="13" t="s">
        <v>57</v>
      </c>
      <c r="Q5" s="13"/>
      <c r="R5" s="15">
        <v>44327</v>
      </c>
      <c r="S5" s="15" t="s">
        <v>19</v>
      </c>
      <c r="T5" s="13" t="s">
        <v>58</v>
      </c>
      <c r="U5" s="13" t="s">
        <v>56</v>
      </c>
      <c r="V5" s="13">
        <v>12</v>
      </c>
      <c r="W5" s="13" t="s">
        <v>18</v>
      </c>
      <c r="X5" s="13" t="s">
        <v>20</v>
      </c>
      <c r="Y5" s="17"/>
    </row>
    <row r="6" spans="1:25" ht="15" thickBot="1" x14ac:dyDescent="0.35">
      <c r="A6" s="18">
        <v>100385</v>
      </c>
      <c r="B6" s="19" t="e">
        <f t="shared" si="0"/>
        <v>#VALUE!</v>
      </c>
      <c r="C6" s="20" t="str" cm="1">
        <f t="array" ref="C6">[1]!YBPRICE(E6,"0o",$C$1,"Price","RFRSwap","PrevClose","Default","","",,"",,$F$54)</f>
        <v>E</v>
      </c>
      <c r="D6" s="21">
        <v>3888999.9999999995</v>
      </c>
      <c r="E6" s="21" t="str" cm="1">
        <f t="array" ref="E6">[1]!YBPORT(F6,$F$3:$Y$3,F6:Y6)</f>
        <v>YBP_NPVCALC3</v>
      </c>
      <c r="F6" s="21" t="s">
        <v>60</v>
      </c>
      <c r="G6" s="20" t="s">
        <v>55</v>
      </c>
      <c r="H6" s="21" t="s">
        <v>16</v>
      </c>
      <c r="I6" s="22">
        <v>45860</v>
      </c>
      <c r="J6" s="22">
        <v>44303</v>
      </c>
      <c r="K6" s="20" t="s">
        <v>17</v>
      </c>
      <c r="L6" s="23">
        <v>1.7589999999999999</v>
      </c>
      <c r="M6" s="20"/>
      <c r="N6" s="20" t="s">
        <v>56</v>
      </c>
      <c r="O6" s="20">
        <v>12</v>
      </c>
      <c r="P6" s="20" t="s">
        <v>57</v>
      </c>
      <c r="Q6" s="20"/>
      <c r="R6" s="22">
        <v>44303</v>
      </c>
      <c r="S6" s="22" t="s">
        <v>19</v>
      </c>
      <c r="T6" s="20" t="s">
        <v>58</v>
      </c>
      <c r="U6" s="20" t="s">
        <v>56</v>
      </c>
      <c r="V6" s="20">
        <v>12</v>
      </c>
      <c r="W6" s="20" t="s">
        <v>18</v>
      </c>
      <c r="X6" s="20" t="s">
        <v>20</v>
      </c>
      <c r="Y6" s="24"/>
    </row>
    <row r="7" spans="1:25" ht="15" hidden="1" thickBot="1" x14ac:dyDescent="0.35">
      <c r="A7" s="13">
        <v>100358</v>
      </c>
      <c r="B7" s="12" t="e">
        <f t="shared" si="0"/>
        <v>#VALUE!</v>
      </c>
      <c r="C7" s="13" t="str" cm="1">
        <f t="array" ref="C7">[1]!YBPRICE(E7,"0o",$C$1,"Price","RFRSwap","PrevClose","Default","","",,"",,$F$54)</f>
        <v>E</v>
      </c>
      <c r="D7" s="14">
        <v>4780000</v>
      </c>
      <c r="E7" s="14" t="str" cm="1">
        <f t="array" ref="E7">[1]!YBPORT(F7,$F$3:$Y$3,F7:Y7)</f>
        <v>YBP_NPVCALC4</v>
      </c>
      <c r="F7" s="14" t="s">
        <v>61</v>
      </c>
      <c r="G7" s="13" t="s">
        <v>55</v>
      </c>
      <c r="H7" s="14" t="s">
        <v>16</v>
      </c>
      <c r="I7" s="15">
        <v>45901</v>
      </c>
      <c r="J7" s="15">
        <v>44476</v>
      </c>
      <c r="K7" s="13" t="s">
        <v>17</v>
      </c>
      <c r="L7" s="16">
        <v>3.3330000000000002</v>
      </c>
      <c r="M7" s="13"/>
      <c r="N7" s="13" t="s">
        <v>56</v>
      </c>
      <c r="O7" s="13">
        <v>12</v>
      </c>
      <c r="P7" s="13" t="s">
        <v>57</v>
      </c>
      <c r="Q7" s="13"/>
      <c r="R7" s="15">
        <v>44476</v>
      </c>
      <c r="S7" s="15" t="s">
        <v>19</v>
      </c>
      <c r="T7" s="13" t="s">
        <v>58</v>
      </c>
      <c r="U7" s="13" t="s">
        <v>56</v>
      </c>
      <c r="V7" s="13">
        <v>12</v>
      </c>
      <c r="W7" s="13" t="s">
        <v>18</v>
      </c>
      <c r="X7" s="13" t="s">
        <v>20</v>
      </c>
      <c r="Y7" s="16"/>
    </row>
    <row r="8" spans="1:25" ht="15" hidden="1" thickBot="1" x14ac:dyDescent="0.35">
      <c r="A8" s="13">
        <v>100050</v>
      </c>
      <c r="B8" s="12" t="e">
        <f t="shared" si="0"/>
        <v>#VALUE!</v>
      </c>
      <c r="C8" s="13" t="str" cm="1">
        <f t="array" ref="C8">[1]!YBPRICE(E8,"0o",$C$1,"Price","RFRSwap","PrevClose","Default","","",,"",,$F$54)</f>
        <v>E</v>
      </c>
      <c r="D8" s="14">
        <v>6984000</v>
      </c>
      <c r="E8" s="14" t="str" cm="1">
        <f t="array" ref="E8">[1]!YBPORT(F8,$F$3:$Y$3,F8:Y8)</f>
        <v>YBP_NPVCALC5</v>
      </c>
      <c r="F8" s="14" t="s">
        <v>62</v>
      </c>
      <c r="G8" s="13" t="s">
        <v>55</v>
      </c>
      <c r="H8" s="14" t="s">
        <v>16</v>
      </c>
      <c r="I8" s="15">
        <v>45948</v>
      </c>
      <c r="J8" s="15">
        <v>43706</v>
      </c>
      <c r="K8" s="13" t="s">
        <v>17</v>
      </c>
      <c r="L8" s="16">
        <v>3.03</v>
      </c>
      <c r="M8" s="13"/>
      <c r="N8" s="13" t="s">
        <v>56</v>
      </c>
      <c r="O8" s="13">
        <v>12</v>
      </c>
      <c r="P8" s="13" t="s">
        <v>57</v>
      </c>
      <c r="Q8" s="13"/>
      <c r="R8" s="15">
        <v>43706</v>
      </c>
      <c r="S8" s="15" t="s">
        <v>19</v>
      </c>
      <c r="T8" s="13" t="s">
        <v>58</v>
      </c>
      <c r="U8" s="13" t="s">
        <v>56</v>
      </c>
      <c r="V8" s="13">
        <v>12</v>
      </c>
      <c r="W8" s="13" t="s">
        <v>18</v>
      </c>
      <c r="X8" s="13" t="s">
        <v>20</v>
      </c>
      <c r="Y8" s="16"/>
    </row>
    <row r="9" spans="1:25" ht="15" hidden="1" thickBot="1" x14ac:dyDescent="0.35">
      <c r="A9" s="13">
        <v>100036</v>
      </c>
      <c r="B9" s="12" t="e">
        <f t="shared" si="0"/>
        <v>#VALUE!</v>
      </c>
      <c r="C9" s="13" t="str" cm="1">
        <f t="array" ref="C9">[1]!YBPRICE(E9,"0o",$C$1,"Price","RFRSwap","PrevClose","Default","","",,"",,$F$54)</f>
        <v>E</v>
      </c>
      <c r="D9" s="14">
        <v>388000</v>
      </c>
      <c r="E9" s="14" t="str" cm="1">
        <f t="array" ref="E9">[1]!YBPORT(F9,$F$3:$Y$3,F9:Y9)</f>
        <v>YBP_NPVCALC6</v>
      </c>
      <c r="F9" s="14" t="s">
        <v>63</v>
      </c>
      <c r="G9" s="13" t="s">
        <v>55</v>
      </c>
      <c r="H9" s="14" t="s">
        <v>16</v>
      </c>
      <c r="I9" s="15">
        <v>45957</v>
      </c>
      <c r="J9" s="15">
        <v>43896</v>
      </c>
      <c r="K9" s="13" t="s">
        <v>17</v>
      </c>
      <c r="L9" s="16">
        <v>2.4369999999999998</v>
      </c>
      <c r="M9" s="13"/>
      <c r="N9" s="13" t="s">
        <v>56</v>
      </c>
      <c r="O9" s="13">
        <v>12</v>
      </c>
      <c r="P9" s="13" t="s">
        <v>57</v>
      </c>
      <c r="Q9" s="13"/>
      <c r="R9" s="15">
        <v>43896</v>
      </c>
      <c r="S9" s="15" t="s">
        <v>19</v>
      </c>
      <c r="T9" s="13" t="s">
        <v>58</v>
      </c>
      <c r="U9" s="13" t="s">
        <v>56</v>
      </c>
      <c r="V9" s="13">
        <v>12</v>
      </c>
      <c r="W9" s="13" t="s">
        <v>18</v>
      </c>
      <c r="X9" s="13" t="s">
        <v>20</v>
      </c>
      <c r="Y9" s="16"/>
    </row>
    <row r="10" spans="1:25" ht="14.4" hidden="1" customHeight="1" x14ac:dyDescent="0.3">
      <c r="A10" s="13">
        <v>100048</v>
      </c>
      <c r="B10" s="12" t="e">
        <f t="shared" si="0"/>
        <v>#VALUE!</v>
      </c>
      <c r="C10" s="13" t="str" cm="1">
        <f t="array" ref="C10">[1]!YBPRICE(E10,"0o",$C$1,"Price","RFRSwap","PrevClose","Default","","",,"",,$F$54)</f>
        <v>E</v>
      </c>
      <c r="D10" s="14">
        <v>2702000</v>
      </c>
      <c r="E10" s="14" t="str" cm="1">
        <f t="array" ref="E10">[1]!YBPORT(F10,$F$3:$Y$3,F10:Y10)</f>
        <v>YBP_NPVCALC7</v>
      </c>
      <c r="F10" s="14" t="s">
        <v>64</v>
      </c>
      <c r="G10" s="13" t="s">
        <v>55</v>
      </c>
      <c r="H10" s="14" t="s">
        <v>16</v>
      </c>
      <c r="I10" s="15">
        <v>45976</v>
      </c>
      <c r="J10" s="15">
        <v>44079</v>
      </c>
      <c r="K10" s="13" t="s">
        <v>17</v>
      </c>
      <c r="L10" s="16">
        <v>3.8490000000000002</v>
      </c>
      <c r="M10" s="13"/>
      <c r="N10" s="13" t="s">
        <v>56</v>
      </c>
      <c r="O10" s="13">
        <v>12</v>
      </c>
      <c r="P10" s="13" t="s">
        <v>57</v>
      </c>
      <c r="Q10" s="13"/>
      <c r="R10" s="15">
        <v>44079</v>
      </c>
      <c r="S10" s="15" t="s">
        <v>19</v>
      </c>
      <c r="T10" s="13" t="s">
        <v>58</v>
      </c>
      <c r="U10" s="13" t="s">
        <v>56</v>
      </c>
      <c r="V10" s="13">
        <v>12</v>
      </c>
      <c r="W10" s="13" t="s">
        <v>18</v>
      </c>
      <c r="X10" s="13" t="s">
        <v>20</v>
      </c>
      <c r="Y10" s="16"/>
    </row>
    <row r="11" spans="1:25" ht="14.4" hidden="1" customHeight="1" x14ac:dyDescent="0.3">
      <c r="A11" s="13">
        <v>100398</v>
      </c>
      <c r="B11" s="12" t="e">
        <f t="shared" si="0"/>
        <v>#VALUE!</v>
      </c>
      <c r="C11" s="13" t="str" cm="1">
        <f t="array" ref="C11">[1]!YBPRICE(E11,"0o",$C$1,"Price","RFRSwap","PrevClose","Default","","",,"",,$F$54)</f>
        <v>E</v>
      </c>
      <c r="D11" s="14">
        <v>1101000</v>
      </c>
      <c r="E11" s="14" t="str" cm="1">
        <f t="array" ref="E11">[1]!YBPORT(F11,$F$3:$Y$3,F11:Y11)</f>
        <v>YBP_NPVCALC8</v>
      </c>
      <c r="F11" s="14" t="s">
        <v>65</v>
      </c>
      <c r="G11" s="13" t="s">
        <v>55</v>
      </c>
      <c r="H11" s="14" t="s">
        <v>16</v>
      </c>
      <c r="I11" s="15">
        <v>46045</v>
      </c>
      <c r="J11" s="15">
        <v>44662</v>
      </c>
      <c r="K11" s="13" t="s">
        <v>17</v>
      </c>
      <c r="L11" s="16">
        <v>3.3359999999999999</v>
      </c>
      <c r="M11" s="13"/>
      <c r="N11" s="13" t="s">
        <v>56</v>
      </c>
      <c r="O11" s="13">
        <v>12</v>
      </c>
      <c r="P11" s="13" t="s">
        <v>57</v>
      </c>
      <c r="Q11" s="13"/>
      <c r="R11" s="15">
        <v>44662</v>
      </c>
      <c r="S11" s="15" t="s">
        <v>19</v>
      </c>
      <c r="T11" s="13" t="s">
        <v>58</v>
      </c>
      <c r="U11" s="13" t="s">
        <v>56</v>
      </c>
      <c r="V11" s="13">
        <v>12</v>
      </c>
      <c r="W11" s="13" t="s">
        <v>18</v>
      </c>
      <c r="X11" s="13" t="s">
        <v>20</v>
      </c>
      <c r="Y11" s="16"/>
    </row>
    <row r="12" spans="1:25" ht="14.4" hidden="1" customHeight="1" x14ac:dyDescent="0.3">
      <c r="A12" s="13">
        <v>100008</v>
      </c>
      <c r="B12" s="12" t="e">
        <f t="shared" si="0"/>
        <v>#VALUE!</v>
      </c>
      <c r="C12" s="13" t="str" cm="1">
        <f t="array" ref="C12">[1]!YBPRICE(E12,"0o",$C$1,"Price","RFRSwap","PrevClose","Default","","",,"",,$F$54)</f>
        <v>E</v>
      </c>
      <c r="D12" s="14">
        <v>3258999.9999999995</v>
      </c>
      <c r="E12" s="14" t="str" cm="1">
        <f t="array" ref="E12">[1]!YBPORT(F12,$F$3:$Y$3,F12:Y12)</f>
        <v>YBP_NPVCALC9</v>
      </c>
      <c r="F12" s="14" t="s">
        <v>66</v>
      </c>
      <c r="G12" s="13" t="s">
        <v>55</v>
      </c>
      <c r="H12" s="14" t="s">
        <v>16</v>
      </c>
      <c r="I12" s="15">
        <v>46122</v>
      </c>
      <c r="J12" s="15">
        <v>44147</v>
      </c>
      <c r="K12" s="13" t="s">
        <v>17</v>
      </c>
      <c r="L12" s="16">
        <v>4.2409999999999997</v>
      </c>
      <c r="M12" s="13"/>
      <c r="N12" s="13" t="s">
        <v>56</v>
      </c>
      <c r="O12" s="13">
        <v>12</v>
      </c>
      <c r="P12" s="13" t="s">
        <v>57</v>
      </c>
      <c r="Q12" s="13"/>
      <c r="R12" s="15">
        <v>44147</v>
      </c>
      <c r="S12" s="15" t="s">
        <v>19</v>
      </c>
      <c r="T12" s="13" t="s">
        <v>58</v>
      </c>
      <c r="U12" s="13" t="s">
        <v>56</v>
      </c>
      <c r="V12" s="13">
        <v>12</v>
      </c>
      <c r="W12" s="13" t="s">
        <v>18</v>
      </c>
      <c r="X12" s="13" t="s">
        <v>20</v>
      </c>
      <c r="Y12" s="16"/>
    </row>
    <row r="13" spans="1:25" ht="14.4" hidden="1" customHeight="1" x14ac:dyDescent="0.3">
      <c r="A13" s="13">
        <v>100402</v>
      </c>
      <c r="B13" s="12" t="e">
        <f t="shared" si="0"/>
        <v>#VALUE!</v>
      </c>
      <c r="C13" s="13" t="str" cm="1">
        <f t="array" ref="C13">[1]!YBPRICE(E13,"0o",$C$1,"Price","RFRSwap","PrevClose","Default","","",,"",,$F$54)</f>
        <v>E</v>
      </c>
      <c r="D13" s="14">
        <v>6788999.9999999991</v>
      </c>
      <c r="E13" s="14" t="str" cm="1">
        <f t="array" ref="E13">[1]!YBPORT(F13,$F$3:$Y$3,F13:Y13)</f>
        <v>YBP_NPVCALC10</v>
      </c>
      <c r="F13" s="14" t="s">
        <v>67</v>
      </c>
      <c r="G13" s="13" t="s">
        <v>55</v>
      </c>
      <c r="H13" s="14" t="s">
        <v>16</v>
      </c>
      <c r="I13" s="15">
        <v>46130</v>
      </c>
      <c r="J13" s="15">
        <v>45092</v>
      </c>
      <c r="K13" s="13" t="s">
        <v>17</v>
      </c>
      <c r="L13" s="16">
        <v>2.1230000000000002</v>
      </c>
      <c r="M13" s="13"/>
      <c r="N13" s="13" t="s">
        <v>56</v>
      </c>
      <c r="O13" s="13">
        <v>12</v>
      </c>
      <c r="P13" s="13" t="s">
        <v>57</v>
      </c>
      <c r="Q13" s="13"/>
      <c r="R13" s="15">
        <v>45092</v>
      </c>
      <c r="S13" s="15" t="s">
        <v>19</v>
      </c>
      <c r="T13" s="13" t="s">
        <v>58</v>
      </c>
      <c r="U13" s="13" t="s">
        <v>56</v>
      </c>
      <c r="V13" s="13">
        <v>12</v>
      </c>
      <c r="W13" s="13" t="s">
        <v>18</v>
      </c>
      <c r="X13" s="13" t="s">
        <v>20</v>
      </c>
      <c r="Y13" s="16"/>
    </row>
    <row r="14" spans="1:25" ht="14.4" hidden="1" customHeight="1" x14ac:dyDescent="0.3">
      <c r="A14" s="13">
        <v>100406</v>
      </c>
      <c r="B14" s="12" t="e">
        <f t="shared" si="0"/>
        <v>#VALUE!</v>
      </c>
      <c r="C14" s="13" t="str" cm="1">
        <f t="array" ref="C14">[1]!YBPRICE(E14,"0o",$C$1,"Price","RFRSwap","PrevClose","Default","","",,"",,$F$54)</f>
        <v>E</v>
      </c>
      <c r="D14" s="14">
        <v>8186000</v>
      </c>
      <c r="E14" s="14" t="str" cm="1">
        <f t="array" ref="E14">[1]!YBPORT(F14,$F$3:$Y$3,F14:Y14)</f>
        <v>YBP_NPVCALC11</v>
      </c>
      <c r="F14" s="14" t="s">
        <v>68</v>
      </c>
      <c r="G14" s="13" t="s">
        <v>55</v>
      </c>
      <c r="H14" s="14" t="s">
        <v>16</v>
      </c>
      <c r="I14" s="15">
        <v>46186</v>
      </c>
      <c r="J14" s="15">
        <v>44508</v>
      </c>
      <c r="K14" s="13" t="s">
        <v>17</v>
      </c>
      <c r="L14" s="16">
        <v>2.1040000000000001</v>
      </c>
      <c r="M14" s="13"/>
      <c r="N14" s="13" t="s">
        <v>56</v>
      </c>
      <c r="O14" s="13">
        <v>12</v>
      </c>
      <c r="P14" s="13" t="s">
        <v>57</v>
      </c>
      <c r="Q14" s="13"/>
      <c r="R14" s="15">
        <v>44508</v>
      </c>
      <c r="S14" s="15" t="s">
        <v>19</v>
      </c>
      <c r="T14" s="13" t="s">
        <v>58</v>
      </c>
      <c r="U14" s="13" t="s">
        <v>56</v>
      </c>
      <c r="V14" s="13">
        <v>12</v>
      </c>
      <c r="W14" s="13" t="s">
        <v>18</v>
      </c>
      <c r="X14" s="13" t="s">
        <v>20</v>
      </c>
      <c r="Y14" s="16"/>
    </row>
    <row r="15" spans="1:25" ht="15" hidden="1" thickBot="1" x14ac:dyDescent="0.35">
      <c r="A15" s="13">
        <v>100401</v>
      </c>
      <c r="B15" s="12" t="e">
        <f t="shared" si="0"/>
        <v>#VALUE!</v>
      </c>
      <c r="C15" s="13" t="str" cm="1">
        <f t="array" ref="C15">[1]!YBPRICE(E15,"0o",$C$1,"Price","RFRSwap","PrevClose","Default","","",,"",,$F$54)</f>
        <v>E</v>
      </c>
      <c r="D15" s="14">
        <v>262000</v>
      </c>
      <c r="E15" s="14" t="str" cm="1">
        <f t="array" ref="E15">[1]!YBPORT(F15,$F$3:$Y$3,F15:Y15)</f>
        <v>YBP_NPVCALC12</v>
      </c>
      <c r="F15" s="14" t="s">
        <v>69</v>
      </c>
      <c r="G15" s="13" t="s">
        <v>55</v>
      </c>
      <c r="H15" s="14" t="s">
        <v>16</v>
      </c>
      <c r="I15" s="15">
        <v>46260</v>
      </c>
      <c r="J15" s="15">
        <v>44278</v>
      </c>
      <c r="K15" s="13" t="s">
        <v>17</v>
      </c>
      <c r="L15" s="16">
        <v>4.157</v>
      </c>
      <c r="M15" s="13"/>
      <c r="N15" s="13" t="s">
        <v>56</v>
      </c>
      <c r="O15" s="13">
        <v>12</v>
      </c>
      <c r="P15" s="13" t="s">
        <v>57</v>
      </c>
      <c r="Q15" s="13"/>
      <c r="R15" s="15">
        <v>44278</v>
      </c>
      <c r="S15" s="15" t="s">
        <v>19</v>
      </c>
      <c r="T15" s="13" t="s">
        <v>58</v>
      </c>
      <c r="U15" s="13" t="s">
        <v>56</v>
      </c>
      <c r="V15" s="13">
        <v>12</v>
      </c>
      <c r="W15" s="13" t="s">
        <v>18</v>
      </c>
      <c r="X15" s="13" t="s">
        <v>20</v>
      </c>
      <c r="Y15" s="16"/>
    </row>
    <row r="16" spans="1:25" ht="15" hidden="1" thickBot="1" x14ac:dyDescent="0.35">
      <c r="A16" s="13">
        <v>100046</v>
      </c>
      <c r="B16" s="12" t="e">
        <f t="shared" si="0"/>
        <v>#VALUE!</v>
      </c>
      <c r="C16" s="13" t="str" cm="1">
        <f t="array" ref="C16">[1]!YBPRICE(E16,"0o",$C$1,"Price","RFRSwap","PrevClose","Default","","",,"",,$F$54)</f>
        <v>E</v>
      </c>
      <c r="D16" s="14">
        <v>2123000</v>
      </c>
      <c r="E16" s="14" t="str" cm="1">
        <f t="array" ref="E16">[1]!YBPORT(F16,$F$3:$Y$3,F16:Y16)</f>
        <v>YBP_NPVCALC13</v>
      </c>
      <c r="F16" s="14" t="s">
        <v>70</v>
      </c>
      <c r="G16" s="13" t="s">
        <v>55</v>
      </c>
      <c r="H16" s="14" t="s">
        <v>16</v>
      </c>
      <c r="I16" s="15">
        <v>46304</v>
      </c>
      <c r="J16" s="15">
        <v>44379</v>
      </c>
      <c r="K16" s="13" t="s">
        <v>17</v>
      </c>
      <c r="L16" s="16">
        <v>1.8180000000000001</v>
      </c>
      <c r="M16" s="13"/>
      <c r="N16" s="13" t="s">
        <v>56</v>
      </c>
      <c r="O16" s="13">
        <v>12</v>
      </c>
      <c r="P16" s="13" t="s">
        <v>57</v>
      </c>
      <c r="Q16" s="13"/>
      <c r="R16" s="15">
        <v>44379</v>
      </c>
      <c r="S16" s="15" t="s">
        <v>19</v>
      </c>
      <c r="T16" s="13" t="s">
        <v>58</v>
      </c>
      <c r="U16" s="13" t="s">
        <v>56</v>
      </c>
      <c r="V16" s="13">
        <v>12</v>
      </c>
      <c r="W16" s="13" t="s">
        <v>18</v>
      </c>
      <c r="X16" s="13" t="s">
        <v>20</v>
      </c>
      <c r="Y16" s="16"/>
    </row>
    <row r="17" spans="1:25" ht="15" hidden="1" thickBot="1" x14ac:dyDescent="0.35">
      <c r="A17" s="13">
        <v>100384</v>
      </c>
      <c r="B17" s="12" t="e">
        <f t="shared" si="0"/>
        <v>#VALUE!</v>
      </c>
      <c r="C17" s="13" t="str" cm="1">
        <f t="array" ref="C17">[1]!YBPRICE(E17,"0o",$C$1,"Price","RFRSwap","PrevClose","Default","","",,"",,$F$54)</f>
        <v>E</v>
      </c>
      <c r="D17" s="14">
        <v>2019999.9999999998</v>
      </c>
      <c r="E17" s="14" t="str" cm="1">
        <f t="array" ref="E17">[1]!YBPORT(F17,$F$3:$Y$3,F17:Y17)</f>
        <v>YBP_NPVCALC14</v>
      </c>
      <c r="F17" s="14" t="s">
        <v>71</v>
      </c>
      <c r="G17" s="13" t="s">
        <v>55</v>
      </c>
      <c r="H17" s="14" t="s">
        <v>16</v>
      </c>
      <c r="I17" s="15">
        <v>46313</v>
      </c>
      <c r="J17" s="15">
        <v>45075</v>
      </c>
      <c r="K17" s="13" t="s">
        <v>17</v>
      </c>
      <c r="L17" s="16">
        <v>3.7080000000000002</v>
      </c>
      <c r="M17" s="13"/>
      <c r="N17" s="13" t="s">
        <v>56</v>
      </c>
      <c r="O17" s="13">
        <v>12</v>
      </c>
      <c r="P17" s="13" t="s">
        <v>57</v>
      </c>
      <c r="Q17" s="13"/>
      <c r="R17" s="15">
        <v>45075</v>
      </c>
      <c r="S17" s="15" t="s">
        <v>19</v>
      </c>
      <c r="T17" s="13" t="s">
        <v>58</v>
      </c>
      <c r="U17" s="13" t="s">
        <v>56</v>
      </c>
      <c r="V17" s="13">
        <v>12</v>
      </c>
      <c r="W17" s="13" t="s">
        <v>18</v>
      </c>
      <c r="X17" s="13" t="s">
        <v>20</v>
      </c>
      <c r="Y17" s="16"/>
    </row>
    <row r="18" spans="1:25" ht="15" hidden="1" thickBot="1" x14ac:dyDescent="0.35">
      <c r="A18" s="13">
        <v>100363</v>
      </c>
      <c r="B18" s="12" t="e">
        <f t="shared" si="0"/>
        <v>#VALUE!</v>
      </c>
      <c r="C18" s="13" t="str" cm="1">
        <f t="array" ref="C18">[1]!YBPRICE(E18,"0o",$C$1,"Price","RFRSwap","PrevClose","Default","","",,"",,$F$54)</f>
        <v>E</v>
      </c>
      <c r="D18" s="14">
        <v>8466000</v>
      </c>
      <c r="E18" s="14" t="str" cm="1">
        <f t="array" ref="E18">[1]!YBPORT(F18,$F$3:$Y$3,F18:Y18)</f>
        <v>YBP_NPVCALC15</v>
      </c>
      <c r="F18" s="14" t="s">
        <v>72</v>
      </c>
      <c r="G18" s="13" t="s">
        <v>55</v>
      </c>
      <c r="H18" s="14" t="s">
        <v>16</v>
      </c>
      <c r="I18" s="15">
        <v>46334</v>
      </c>
      <c r="J18" s="15">
        <v>44745</v>
      </c>
      <c r="K18" s="13" t="s">
        <v>17</v>
      </c>
      <c r="L18" s="16">
        <v>4.3849999999999998</v>
      </c>
      <c r="M18" s="13"/>
      <c r="N18" s="13" t="s">
        <v>56</v>
      </c>
      <c r="O18" s="13">
        <v>12</v>
      </c>
      <c r="P18" s="13" t="s">
        <v>57</v>
      </c>
      <c r="Q18" s="13"/>
      <c r="R18" s="15">
        <v>44745</v>
      </c>
      <c r="S18" s="15" t="s">
        <v>19</v>
      </c>
      <c r="T18" s="13" t="s">
        <v>58</v>
      </c>
      <c r="U18" s="13" t="s">
        <v>56</v>
      </c>
      <c r="V18" s="13">
        <v>12</v>
      </c>
      <c r="W18" s="13" t="s">
        <v>18</v>
      </c>
      <c r="X18" s="13" t="s">
        <v>20</v>
      </c>
      <c r="Y18" s="16"/>
    </row>
    <row r="19" spans="1:25" ht="15" hidden="1" thickBot="1" x14ac:dyDescent="0.35">
      <c r="A19" s="13">
        <v>100059</v>
      </c>
      <c r="B19" s="12" t="e">
        <f t="shared" si="0"/>
        <v>#VALUE!</v>
      </c>
      <c r="C19" s="13" t="str" cm="1">
        <f t="array" ref="C19">[1]!YBPRICE(E19,"0o",$C$1,"Price","RFRSwap","PrevClose","Default","","",,"",,$F$54)</f>
        <v>E</v>
      </c>
      <c r="D19" s="14">
        <v>1977999.9999999998</v>
      </c>
      <c r="E19" s="14" t="str" cm="1">
        <f t="array" ref="E19">[1]!YBPORT(F19,$F$3:$Y$3,F19:Y19)</f>
        <v>YBP_NPVCALC16</v>
      </c>
      <c r="F19" s="14" t="s">
        <v>73</v>
      </c>
      <c r="G19" s="13" t="s">
        <v>55</v>
      </c>
      <c r="H19" s="14" t="s">
        <v>16</v>
      </c>
      <c r="I19" s="15">
        <v>46410</v>
      </c>
      <c r="J19" s="15">
        <v>44456</v>
      </c>
      <c r="K19" s="13" t="s">
        <v>17</v>
      </c>
      <c r="L19" s="16">
        <v>4.4390000000000001</v>
      </c>
      <c r="M19" s="13"/>
      <c r="N19" s="13" t="s">
        <v>56</v>
      </c>
      <c r="O19" s="13">
        <v>12</v>
      </c>
      <c r="P19" s="13" t="s">
        <v>57</v>
      </c>
      <c r="Q19" s="13"/>
      <c r="R19" s="15">
        <v>44456</v>
      </c>
      <c r="S19" s="15" t="s">
        <v>19</v>
      </c>
      <c r="T19" s="13" t="s">
        <v>58</v>
      </c>
      <c r="U19" s="13" t="s">
        <v>56</v>
      </c>
      <c r="V19" s="13">
        <v>12</v>
      </c>
      <c r="W19" s="13" t="s">
        <v>18</v>
      </c>
      <c r="X19" s="13" t="s">
        <v>20</v>
      </c>
      <c r="Y19" s="16"/>
    </row>
    <row r="20" spans="1:25" ht="15" hidden="1" thickBot="1" x14ac:dyDescent="0.35">
      <c r="A20" s="13">
        <v>100053</v>
      </c>
      <c r="B20" s="12" t="e">
        <f t="shared" si="0"/>
        <v>#VALUE!</v>
      </c>
      <c r="C20" s="13" t="str" cm="1">
        <f t="array" ref="C20">[1]!YBPRICE(E20,"0o",$C$1,"Price","RFRSwap","PrevClose","Default","","",,"",,$F$54)</f>
        <v>E</v>
      </c>
      <c r="D20" s="14">
        <v>823000</v>
      </c>
      <c r="E20" s="14" t="str" cm="1">
        <f t="array" ref="E20">[1]!YBPORT(F20,$F$3:$Y$3,F20:Y20)</f>
        <v>YBP_NPVCALC17</v>
      </c>
      <c r="F20" s="14" t="s">
        <v>74</v>
      </c>
      <c r="G20" s="13" t="s">
        <v>55</v>
      </c>
      <c r="H20" s="14" t="s">
        <v>16</v>
      </c>
      <c r="I20" s="15">
        <v>46421</v>
      </c>
      <c r="J20" s="15">
        <v>44527</v>
      </c>
      <c r="K20" s="13" t="s">
        <v>17</v>
      </c>
      <c r="L20" s="16">
        <v>4.8769999999999998</v>
      </c>
      <c r="M20" s="13"/>
      <c r="N20" s="13" t="s">
        <v>56</v>
      </c>
      <c r="O20" s="13">
        <v>12</v>
      </c>
      <c r="P20" s="13" t="s">
        <v>57</v>
      </c>
      <c r="Q20" s="13"/>
      <c r="R20" s="15">
        <v>44527</v>
      </c>
      <c r="S20" s="15" t="s">
        <v>19</v>
      </c>
      <c r="T20" s="13" t="s">
        <v>58</v>
      </c>
      <c r="U20" s="13" t="s">
        <v>56</v>
      </c>
      <c r="V20" s="13">
        <v>12</v>
      </c>
      <c r="W20" s="13" t="s">
        <v>18</v>
      </c>
      <c r="X20" s="13" t="s">
        <v>20</v>
      </c>
      <c r="Y20" s="16"/>
    </row>
    <row r="21" spans="1:25" ht="15" hidden="1" thickBot="1" x14ac:dyDescent="0.35">
      <c r="A21" s="13">
        <v>100069</v>
      </c>
      <c r="B21" s="12" t="e">
        <f t="shared" si="0"/>
        <v>#VALUE!</v>
      </c>
      <c r="C21" s="13" t="str" cm="1">
        <f t="array" ref="C21">[1]!YBPRICE(E21,"0o",$C$1,"Price","RFRSwap","PrevClose","Default","","",,"",,$F$54)</f>
        <v>E</v>
      </c>
      <c r="D21" s="14">
        <v>6771000</v>
      </c>
      <c r="E21" s="14" t="str" cm="1">
        <f t="array" ref="E21">[1]!YBPORT(F21,$F$3:$Y$3,F21:Y21)</f>
        <v>YBP_NPVCALC18</v>
      </c>
      <c r="F21" s="14" t="s">
        <v>75</v>
      </c>
      <c r="G21" s="13" t="s">
        <v>55</v>
      </c>
      <c r="H21" s="14" t="s">
        <v>16</v>
      </c>
      <c r="I21" s="15">
        <v>46426</v>
      </c>
      <c r="J21" s="15">
        <v>44695</v>
      </c>
      <c r="K21" s="13" t="s">
        <v>17</v>
      </c>
      <c r="L21" s="16">
        <v>2.77</v>
      </c>
      <c r="M21" s="13"/>
      <c r="N21" s="13" t="s">
        <v>56</v>
      </c>
      <c r="O21" s="13">
        <v>12</v>
      </c>
      <c r="P21" s="13" t="s">
        <v>57</v>
      </c>
      <c r="Q21" s="13"/>
      <c r="R21" s="15">
        <v>44695</v>
      </c>
      <c r="S21" s="15" t="s">
        <v>19</v>
      </c>
      <c r="T21" s="13" t="s">
        <v>58</v>
      </c>
      <c r="U21" s="13" t="s">
        <v>56</v>
      </c>
      <c r="V21" s="13">
        <v>12</v>
      </c>
      <c r="W21" s="13" t="s">
        <v>18</v>
      </c>
      <c r="X21" s="13" t="s">
        <v>20</v>
      </c>
      <c r="Y21" s="16"/>
    </row>
    <row r="22" spans="1:25" ht="15" hidden="1" thickBot="1" x14ac:dyDescent="0.35">
      <c r="A22" s="13">
        <v>100013</v>
      </c>
      <c r="B22" s="12" t="e">
        <f t="shared" si="0"/>
        <v>#VALUE!</v>
      </c>
      <c r="C22" s="13" t="str" cm="1">
        <f t="array" ref="C22">[1]!YBPRICE(E22,"0o",$C$1,"Price","RFRSwap","PrevClose","Default","","",,"",,$F$54)</f>
        <v>E</v>
      </c>
      <c r="D22" s="14">
        <v>7077000</v>
      </c>
      <c r="E22" s="14" t="str" cm="1">
        <f t="array" ref="E22">[1]!YBPORT(F22,$F$3:$Y$3,F22:Y22)</f>
        <v>YBP_NPVCALC19</v>
      </c>
      <c r="F22" s="14" t="s">
        <v>76</v>
      </c>
      <c r="G22" s="13" t="s">
        <v>55</v>
      </c>
      <c r="H22" s="14" t="s">
        <v>16</v>
      </c>
      <c r="I22" s="15">
        <v>46495</v>
      </c>
      <c r="J22" s="15">
        <v>44999</v>
      </c>
      <c r="K22" s="13" t="s">
        <v>17</v>
      </c>
      <c r="L22" s="16">
        <v>1.258</v>
      </c>
      <c r="M22" s="13"/>
      <c r="N22" s="13" t="s">
        <v>56</v>
      </c>
      <c r="O22" s="13">
        <v>12</v>
      </c>
      <c r="P22" s="13" t="s">
        <v>57</v>
      </c>
      <c r="Q22" s="13"/>
      <c r="R22" s="15">
        <v>44999</v>
      </c>
      <c r="S22" s="15" t="s">
        <v>19</v>
      </c>
      <c r="T22" s="13" t="s">
        <v>58</v>
      </c>
      <c r="U22" s="13" t="s">
        <v>56</v>
      </c>
      <c r="V22" s="13">
        <v>12</v>
      </c>
      <c r="W22" s="13" t="s">
        <v>18</v>
      </c>
      <c r="X22" s="13" t="s">
        <v>20</v>
      </c>
      <c r="Y22" s="16"/>
    </row>
    <row r="23" spans="1:25" ht="7.5" hidden="1" customHeight="1" x14ac:dyDescent="0.3">
      <c r="A23" s="13">
        <v>100354</v>
      </c>
      <c r="B23" s="12" t="e">
        <f t="shared" si="0"/>
        <v>#VALUE!</v>
      </c>
      <c r="C23" s="13" t="str" cm="1">
        <f t="array" ref="C23">[1]!YBPRICE(E23,"0o",$C$1,"Price","RFRSwap","PrevClose","Default","","",,"",,$F$54)</f>
        <v>E</v>
      </c>
      <c r="D23" s="14">
        <v>5643000</v>
      </c>
      <c r="E23" s="14" t="str" cm="1">
        <f t="array" ref="E23">[1]!YBPORT(F23,$F$3:$Y$3,F23:Y23)</f>
        <v>YBP_NPVCALC20</v>
      </c>
      <c r="F23" s="14" t="s">
        <v>77</v>
      </c>
      <c r="G23" s="13" t="s">
        <v>55</v>
      </c>
      <c r="H23" s="14" t="s">
        <v>16</v>
      </c>
      <c r="I23" s="15">
        <v>46558</v>
      </c>
      <c r="J23" s="15">
        <v>43811</v>
      </c>
      <c r="K23" s="13" t="s">
        <v>17</v>
      </c>
      <c r="L23" s="16">
        <v>1.663</v>
      </c>
      <c r="M23" s="13"/>
      <c r="N23" s="13" t="s">
        <v>56</v>
      </c>
      <c r="O23" s="13">
        <v>12</v>
      </c>
      <c r="P23" s="13" t="s">
        <v>57</v>
      </c>
      <c r="Q23" s="13"/>
      <c r="R23" s="15">
        <v>43811</v>
      </c>
      <c r="S23" s="15" t="s">
        <v>19</v>
      </c>
      <c r="T23" s="13" t="s">
        <v>58</v>
      </c>
      <c r="U23" s="13" t="s">
        <v>56</v>
      </c>
      <c r="V23" s="13">
        <v>12</v>
      </c>
      <c r="W23" s="13" t="s">
        <v>18</v>
      </c>
      <c r="X23" s="13" t="s">
        <v>20</v>
      </c>
      <c r="Y23" s="16"/>
    </row>
    <row r="24" spans="1:25" ht="15" hidden="1" thickBot="1" x14ac:dyDescent="0.35">
      <c r="A24" s="13">
        <v>100063</v>
      </c>
      <c r="B24" s="12" t="e">
        <f t="shared" si="0"/>
        <v>#VALUE!</v>
      </c>
      <c r="C24" s="13" t="str" cm="1">
        <f t="array" ref="C24">[1]!YBPRICE(E24,"0o",$C$1,"Price","RFRSwap","PrevClose","Default","","",,"",,$F$54)</f>
        <v>E</v>
      </c>
      <c r="D24" s="14">
        <v>7319000</v>
      </c>
      <c r="E24" s="14" t="str" cm="1">
        <f t="array" ref="E24">[1]!YBPORT(F24,$F$3:$Y$3,F24:Y24)</f>
        <v>YBP_NPVCALC21</v>
      </c>
      <c r="F24" s="14" t="s">
        <v>78</v>
      </c>
      <c r="G24" s="13" t="s">
        <v>55</v>
      </c>
      <c r="H24" s="14" t="s">
        <v>16</v>
      </c>
      <c r="I24" s="15">
        <v>46629</v>
      </c>
      <c r="J24" s="15">
        <v>44514</v>
      </c>
      <c r="K24" s="13" t="s">
        <v>17</v>
      </c>
      <c r="L24" s="16">
        <v>1.5109999999999999</v>
      </c>
      <c r="M24" s="13"/>
      <c r="N24" s="13" t="s">
        <v>56</v>
      </c>
      <c r="O24" s="13">
        <v>12</v>
      </c>
      <c r="P24" s="13" t="s">
        <v>57</v>
      </c>
      <c r="Q24" s="13"/>
      <c r="R24" s="15">
        <v>44514</v>
      </c>
      <c r="S24" s="15" t="s">
        <v>19</v>
      </c>
      <c r="T24" s="13" t="s">
        <v>58</v>
      </c>
      <c r="U24" s="13" t="s">
        <v>56</v>
      </c>
      <c r="V24" s="13">
        <v>12</v>
      </c>
      <c r="W24" s="13" t="s">
        <v>18</v>
      </c>
      <c r="X24" s="13" t="s">
        <v>20</v>
      </c>
      <c r="Y24" s="16"/>
    </row>
    <row r="25" spans="1:25" ht="15" hidden="1" thickBot="1" x14ac:dyDescent="0.35">
      <c r="A25" s="13">
        <v>100023</v>
      </c>
      <c r="B25" s="12" t="e">
        <f t="shared" si="0"/>
        <v>#VALUE!</v>
      </c>
      <c r="C25" s="13" t="str" cm="1">
        <f t="array" ref="C25">[1]!YBPRICE(E25,"0o",$C$1,"Price","RFRSwap","PrevClose","Default","","",,"",,$F$54)</f>
        <v>E</v>
      </c>
      <c r="D25" s="14">
        <v>3878999.9999999995</v>
      </c>
      <c r="E25" s="14" t="str" cm="1">
        <f t="array" ref="E25">[1]!YBPORT(F25,$F$3:$Y$3,F25:Y25)</f>
        <v>YBP_NPVCALC22</v>
      </c>
      <c r="F25" s="14" t="s">
        <v>79</v>
      </c>
      <c r="G25" s="13" t="s">
        <v>55</v>
      </c>
      <c r="H25" s="14" t="s">
        <v>16</v>
      </c>
      <c r="I25" s="15">
        <v>46648</v>
      </c>
      <c r="J25" s="15">
        <v>44540</v>
      </c>
      <c r="K25" s="13" t="s">
        <v>17</v>
      </c>
      <c r="L25" s="16">
        <v>4.2149999999999999</v>
      </c>
      <c r="M25" s="13"/>
      <c r="N25" s="13" t="s">
        <v>56</v>
      </c>
      <c r="O25" s="13">
        <v>12</v>
      </c>
      <c r="P25" s="13" t="s">
        <v>57</v>
      </c>
      <c r="Q25" s="13"/>
      <c r="R25" s="15">
        <v>44540</v>
      </c>
      <c r="S25" s="15" t="s">
        <v>19</v>
      </c>
      <c r="T25" s="13" t="s">
        <v>58</v>
      </c>
      <c r="U25" s="13" t="s">
        <v>56</v>
      </c>
      <c r="V25" s="13">
        <v>12</v>
      </c>
      <c r="W25" s="13" t="s">
        <v>18</v>
      </c>
      <c r="X25" s="13" t="s">
        <v>20</v>
      </c>
      <c r="Y25" s="16"/>
    </row>
    <row r="26" spans="1:25" ht="15" hidden="1" thickBot="1" x14ac:dyDescent="0.35">
      <c r="A26" s="13">
        <v>100365</v>
      </c>
      <c r="B26" s="12" t="e">
        <f t="shared" si="0"/>
        <v>#VALUE!</v>
      </c>
      <c r="C26" s="13" t="str" cm="1">
        <f t="array" ref="C26">[1]!YBPRICE(E26,"0o",$C$1,"Price","RFRSwap","PrevClose","Default","","",,"",,$F$54)</f>
        <v>E</v>
      </c>
      <c r="D26" s="14">
        <v>7159000</v>
      </c>
      <c r="E26" s="14" t="str" cm="1">
        <f t="array" ref="E26">[1]!YBPORT(F26,$F$3:$Y$3,F26:Y26)</f>
        <v>YBP_NPVCALC23</v>
      </c>
      <c r="F26" s="14" t="s">
        <v>80</v>
      </c>
      <c r="G26" s="13" t="s">
        <v>55</v>
      </c>
      <c r="H26" s="14" t="s">
        <v>16</v>
      </c>
      <c r="I26" s="15">
        <v>46693</v>
      </c>
      <c r="J26" s="15">
        <v>44874</v>
      </c>
      <c r="K26" s="13" t="s">
        <v>17</v>
      </c>
      <c r="L26" s="16">
        <v>4.9980000000000002</v>
      </c>
      <c r="M26" s="13"/>
      <c r="N26" s="13" t="s">
        <v>56</v>
      </c>
      <c r="O26" s="13">
        <v>12</v>
      </c>
      <c r="P26" s="13" t="s">
        <v>57</v>
      </c>
      <c r="Q26" s="13"/>
      <c r="R26" s="15">
        <v>44874</v>
      </c>
      <c r="S26" s="15" t="s">
        <v>19</v>
      </c>
      <c r="T26" s="13" t="s">
        <v>58</v>
      </c>
      <c r="U26" s="13" t="s">
        <v>56</v>
      </c>
      <c r="V26" s="13">
        <v>12</v>
      </c>
      <c r="W26" s="13" t="s">
        <v>18</v>
      </c>
      <c r="X26" s="13" t="s">
        <v>20</v>
      </c>
      <c r="Y26" s="16"/>
    </row>
    <row r="27" spans="1:25" ht="15" hidden="1" thickBot="1" x14ac:dyDescent="0.35">
      <c r="A27" s="13">
        <v>100017</v>
      </c>
      <c r="B27" s="12" t="e">
        <f t="shared" si="0"/>
        <v>#VALUE!</v>
      </c>
      <c r="C27" s="13" t="str" cm="1">
        <f t="array" ref="C27">[1]!YBPRICE(E27,"0o",$C$1,"Price","RFRSwap","PrevClose","Default","","",,"",,$F$54)</f>
        <v>E</v>
      </c>
      <c r="D27" s="14">
        <v>2209000</v>
      </c>
      <c r="E27" s="14" t="str" cm="1">
        <f t="array" ref="E27">[1]!YBPORT(F27,$F$3:$Y$3,F27:Y27)</f>
        <v>YBP_NPVCALC24</v>
      </c>
      <c r="F27" s="14" t="s">
        <v>81</v>
      </c>
      <c r="G27" s="13" t="s">
        <v>55</v>
      </c>
      <c r="H27" s="14" t="s">
        <v>16</v>
      </c>
      <c r="I27" s="15">
        <v>46712</v>
      </c>
      <c r="J27" s="15">
        <v>43972</v>
      </c>
      <c r="K27" s="13" t="s">
        <v>17</v>
      </c>
      <c r="L27" s="16">
        <v>3.605</v>
      </c>
      <c r="M27" s="13"/>
      <c r="N27" s="13" t="s">
        <v>56</v>
      </c>
      <c r="O27" s="13">
        <v>12</v>
      </c>
      <c r="P27" s="13" t="s">
        <v>57</v>
      </c>
      <c r="Q27" s="13"/>
      <c r="R27" s="15">
        <v>43972</v>
      </c>
      <c r="S27" s="15" t="s">
        <v>19</v>
      </c>
      <c r="T27" s="13" t="s">
        <v>58</v>
      </c>
      <c r="U27" s="13" t="s">
        <v>56</v>
      </c>
      <c r="V27" s="13">
        <v>12</v>
      </c>
      <c r="W27" s="13" t="s">
        <v>18</v>
      </c>
      <c r="X27" s="13" t="s">
        <v>20</v>
      </c>
      <c r="Y27" s="16"/>
    </row>
    <row r="28" spans="1:25" ht="15" hidden="1" thickBot="1" x14ac:dyDescent="0.35">
      <c r="A28" s="13">
        <v>100010</v>
      </c>
      <c r="B28" s="12" t="e">
        <f t="shared" si="0"/>
        <v>#VALUE!</v>
      </c>
      <c r="C28" s="13" t="str" cm="1">
        <f t="array" ref="C28">[1]!YBPRICE(E28,"0o",$C$1,"Price","RFRSwap","PrevClose","Default","","",,"",,$F$54)</f>
        <v>E</v>
      </c>
      <c r="D28" s="14">
        <v>2933000</v>
      </c>
      <c r="E28" s="14" t="str" cm="1">
        <f t="array" ref="E28">[1]!YBPORT(F28,$F$3:$Y$3,F28:Y28)</f>
        <v>YBP_NPVCALC25</v>
      </c>
      <c r="F28" s="14" t="s">
        <v>82</v>
      </c>
      <c r="G28" s="13" t="s">
        <v>55</v>
      </c>
      <c r="H28" s="14" t="s">
        <v>16</v>
      </c>
      <c r="I28" s="15">
        <v>46795</v>
      </c>
      <c r="J28" s="15">
        <v>44806</v>
      </c>
      <c r="K28" s="13" t="s">
        <v>17</v>
      </c>
      <c r="L28" s="16">
        <v>3.984</v>
      </c>
      <c r="M28" s="13"/>
      <c r="N28" s="13" t="s">
        <v>56</v>
      </c>
      <c r="O28" s="13">
        <v>12</v>
      </c>
      <c r="P28" s="13" t="s">
        <v>57</v>
      </c>
      <c r="Q28" s="13"/>
      <c r="R28" s="15">
        <v>44806</v>
      </c>
      <c r="S28" s="15" t="s">
        <v>19</v>
      </c>
      <c r="T28" s="13" t="s">
        <v>58</v>
      </c>
      <c r="U28" s="13" t="s">
        <v>56</v>
      </c>
      <c r="V28" s="13">
        <v>12</v>
      </c>
      <c r="W28" s="13" t="s">
        <v>18</v>
      </c>
      <c r="X28" s="13" t="s">
        <v>20</v>
      </c>
      <c r="Y28" s="16"/>
    </row>
    <row r="29" spans="1:25" ht="15" hidden="1" thickBot="1" x14ac:dyDescent="0.35">
      <c r="A29" s="13">
        <v>100353</v>
      </c>
      <c r="B29" s="12" t="e">
        <f t="shared" si="0"/>
        <v>#VALUE!</v>
      </c>
      <c r="C29" s="13" t="str" cm="1">
        <f t="array" ref="C29">[1]!YBPRICE(E29,"0o",$C$1,"Price","RFRSwap","PrevClose","Default","","",,"",,$F$54)</f>
        <v>E</v>
      </c>
      <c r="D29" s="14">
        <v>9413000</v>
      </c>
      <c r="E29" s="14" t="str" cm="1">
        <f t="array" ref="E29">[1]!YBPORT(F29,$F$3:$Y$3,F29:Y29)</f>
        <v>YBP_NPVCALC26</v>
      </c>
      <c r="F29" s="14" t="s">
        <v>83</v>
      </c>
      <c r="G29" s="13" t="s">
        <v>55</v>
      </c>
      <c r="H29" s="14" t="s">
        <v>16</v>
      </c>
      <c r="I29" s="15">
        <v>46863</v>
      </c>
      <c r="J29" s="15">
        <v>45312</v>
      </c>
      <c r="K29" s="13" t="s">
        <v>17</v>
      </c>
      <c r="L29" s="16">
        <v>1.8149999999999999</v>
      </c>
      <c r="M29" s="13"/>
      <c r="N29" s="13" t="s">
        <v>56</v>
      </c>
      <c r="O29" s="13">
        <v>12</v>
      </c>
      <c r="P29" s="13" t="s">
        <v>57</v>
      </c>
      <c r="Q29" s="13"/>
      <c r="R29" s="15">
        <v>45312</v>
      </c>
      <c r="S29" s="15" t="s">
        <v>19</v>
      </c>
      <c r="T29" s="13" t="s">
        <v>58</v>
      </c>
      <c r="U29" s="13" t="s">
        <v>56</v>
      </c>
      <c r="V29" s="13">
        <v>12</v>
      </c>
      <c r="W29" s="13" t="s">
        <v>18</v>
      </c>
      <c r="X29" s="13" t="s">
        <v>20</v>
      </c>
      <c r="Y29" s="16"/>
    </row>
    <row r="30" spans="1:25" ht="15" hidden="1" thickBot="1" x14ac:dyDescent="0.35">
      <c r="A30" s="13">
        <v>100040</v>
      </c>
      <c r="B30" s="12" t="e">
        <f t="shared" si="0"/>
        <v>#VALUE!</v>
      </c>
      <c r="C30" s="13" t="str" cm="1">
        <f t="array" ref="C30">[1]!YBPRICE(E30,"0o",$C$1,"Price","RFRSwap","PrevClose","Default","","",,"",,$F$54)</f>
        <v>E</v>
      </c>
      <c r="D30" s="14">
        <v>1077000</v>
      </c>
      <c r="E30" s="14" t="str" cm="1">
        <f t="array" ref="E30">[1]!YBPORT(F30,$F$3:$Y$3,F30:Y30)</f>
        <v>YBP_NPVCALC27</v>
      </c>
      <c r="F30" s="14" t="s">
        <v>84</v>
      </c>
      <c r="G30" s="13" t="s">
        <v>55</v>
      </c>
      <c r="H30" s="14" t="s">
        <v>16</v>
      </c>
      <c r="I30" s="15">
        <v>46864</v>
      </c>
      <c r="J30" s="15">
        <v>44151</v>
      </c>
      <c r="K30" s="13" t="s">
        <v>17</v>
      </c>
      <c r="L30" s="16">
        <v>3.0470000000000002</v>
      </c>
      <c r="M30" s="13"/>
      <c r="N30" s="13" t="s">
        <v>56</v>
      </c>
      <c r="O30" s="13">
        <v>12</v>
      </c>
      <c r="P30" s="13" t="s">
        <v>57</v>
      </c>
      <c r="Q30" s="13"/>
      <c r="R30" s="15">
        <v>44151</v>
      </c>
      <c r="S30" s="15" t="s">
        <v>19</v>
      </c>
      <c r="T30" s="13" t="s">
        <v>58</v>
      </c>
      <c r="U30" s="13" t="s">
        <v>56</v>
      </c>
      <c r="V30" s="13">
        <v>12</v>
      </c>
      <c r="W30" s="13" t="s">
        <v>18</v>
      </c>
      <c r="X30" s="13" t="s">
        <v>20</v>
      </c>
      <c r="Y30" s="16"/>
    </row>
    <row r="31" spans="1:25" ht="15" hidden="1" thickBot="1" x14ac:dyDescent="0.35">
      <c r="A31" s="13">
        <v>100070</v>
      </c>
      <c r="B31" s="12" t="e">
        <f t="shared" si="0"/>
        <v>#VALUE!</v>
      </c>
      <c r="C31" s="13" t="str" cm="1">
        <f t="array" ref="C31">[1]!YBPRICE(E31,"0o",$C$1,"Price","RFRSwap","PrevClose","Default","","",,"",,$F$54)</f>
        <v>E</v>
      </c>
      <c r="D31" s="14">
        <v>9666000</v>
      </c>
      <c r="E31" s="14" t="str" cm="1">
        <f t="array" ref="E31">[1]!YBPORT(F31,$F$3:$Y$3,F31:Y31)</f>
        <v>YBP_NPVCALC28</v>
      </c>
      <c r="F31" s="14" t="s">
        <v>85</v>
      </c>
      <c r="G31" s="13" t="s">
        <v>55</v>
      </c>
      <c r="H31" s="14" t="s">
        <v>16</v>
      </c>
      <c r="I31" s="15">
        <v>46959</v>
      </c>
      <c r="J31" s="15">
        <v>45300</v>
      </c>
      <c r="K31" s="13" t="s">
        <v>17</v>
      </c>
      <c r="L31" s="16">
        <v>4.3449999999999998</v>
      </c>
      <c r="M31" s="13"/>
      <c r="N31" s="13" t="s">
        <v>56</v>
      </c>
      <c r="O31" s="13">
        <v>12</v>
      </c>
      <c r="P31" s="13" t="s">
        <v>57</v>
      </c>
      <c r="Q31" s="13"/>
      <c r="R31" s="15">
        <v>45300</v>
      </c>
      <c r="S31" s="15" t="s">
        <v>19</v>
      </c>
      <c r="T31" s="13" t="s">
        <v>58</v>
      </c>
      <c r="U31" s="13" t="s">
        <v>56</v>
      </c>
      <c r="V31" s="13">
        <v>12</v>
      </c>
      <c r="W31" s="13" t="s">
        <v>18</v>
      </c>
      <c r="X31" s="13" t="s">
        <v>20</v>
      </c>
      <c r="Y31" s="16"/>
    </row>
    <row r="32" spans="1:25" ht="15" hidden="1" thickBot="1" x14ac:dyDescent="0.35">
      <c r="A32" s="13">
        <v>100391</v>
      </c>
      <c r="B32" s="12" t="e">
        <f t="shared" si="0"/>
        <v>#VALUE!</v>
      </c>
      <c r="C32" s="13" t="str" cm="1">
        <f t="array" ref="C32">[1]!YBPRICE(E32,"0o",$C$1,"Price","RFRSwap","PrevClose","Default","","",,"",,$F$54)</f>
        <v>E</v>
      </c>
      <c r="D32" s="14">
        <v>407000</v>
      </c>
      <c r="E32" s="14" t="str" cm="1">
        <f t="array" ref="E32">[1]!YBPORT(F32,$F$3:$Y$3,F32:Y32)</f>
        <v>YBP_NPVCALC29</v>
      </c>
      <c r="F32" s="14" t="s">
        <v>86</v>
      </c>
      <c r="G32" s="13" t="s">
        <v>55</v>
      </c>
      <c r="H32" s="14" t="s">
        <v>16</v>
      </c>
      <c r="I32" s="15">
        <v>46999</v>
      </c>
      <c r="J32" s="15">
        <v>43957</v>
      </c>
      <c r="K32" s="13" t="s">
        <v>17</v>
      </c>
      <c r="L32" s="16">
        <v>2.6509999999999998</v>
      </c>
      <c r="M32" s="13"/>
      <c r="N32" s="13" t="s">
        <v>56</v>
      </c>
      <c r="O32" s="13">
        <v>12</v>
      </c>
      <c r="P32" s="13" t="s">
        <v>57</v>
      </c>
      <c r="Q32" s="13"/>
      <c r="R32" s="15">
        <v>43957</v>
      </c>
      <c r="S32" s="15" t="s">
        <v>19</v>
      </c>
      <c r="T32" s="13" t="s">
        <v>58</v>
      </c>
      <c r="U32" s="13" t="s">
        <v>56</v>
      </c>
      <c r="V32" s="13">
        <v>12</v>
      </c>
      <c r="W32" s="13" t="s">
        <v>18</v>
      </c>
      <c r="X32" s="13" t="s">
        <v>20</v>
      </c>
      <c r="Y32" s="16"/>
    </row>
    <row r="33" spans="1:25" ht="15" hidden="1" thickBot="1" x14ac:dyDescent="0.35">
      <c r="A33" s="13">
        <v>100034</v>
      </c>
      <c r="B33" s="12" t="e">
        <f t="shared" si="0"/>
        <v>#VALUE!</v>
      </c>
      <c r="C33" s="13" t="str" cm="1">
        <f t="array" ref="C33">[1]!YBPRICE(E33,"0o",$C$1,"Price","RFRSwap","PrevClose","Default","","",,"",,$F$54)</f>
        <v>E</v>
      </c>
      <c r="D33" s="14">
        <v>2229000</v>
      </c>
      <c r="E33" s="14" t="str" cm="1">
        <f t="array" ref="E33">[1]!YBPORT(F33,$F$3:$Y$3,F33:Y33)</f>
        <v>YBP_NPVCALC30</v>
      </c>
      <c r="F33" s="14" t="s">
        <v>87</v>
      </c>
      <c r="G33" s="13" t="s">
        <v>55</v>
      </c>
      <c r="H33" s="14" t="s">
        <v>16</v>
      </c>
      <c r="I33" s="15">
        <v>47020</v>
      </c>
      <c r="J33" s="15">
        <v>44777</v>
      </c>
      <c r="K33" s="13" t="s">
        <v>17</v>
      </c>
      <c r="L33" s="16">
        <v>4.508</v>
      </c>
      <c r="M33" s="13"/>
      <c r="N33" s="13" t="s">
        <v>56</v>
      </c>
      <c r="O33" s="13">
        <v>12</v>
      </c>
      <c r="P33" s="13" t="s">
        <v>57</v>
      </c>
      <c r="Q33" s="13"/>
      <c r="R33" s="15">
        <v>44777</v>
      </c>
      <c r="S33" s="15" t="s">
        <v>19</v>
      </c>
      <c r="T33" s="13" t="s">
        <v>58</v>
      </c>
      <c r="U33" s="13" t="s">
        <v>56</v>
      </c>
      <c r="V33" s="13">
        <v>12</v>
      </c>
      <c r="W33" s="13" t="s">
        <v>18</v>
      </c>
      <c r="X33" s="13" t="s">
        <v>20</v>
      </c>
      <c r="Y33" s="16"/>
    </row>
    <row r="34" spans="1:25" ht="15" hidden="1" thickBot="1" x14ac:dyDescent="0.35">
      <c r="A34" s="13">
        <v>100357</v>
      </c>
      <c r="B34" s="12" t="e">
        <f t="shared" si="0"/>
        <v>#VALUE!</v>
      </c>
      <c r="C34" s="13" t="str" cm="1">
        <f t="array" ref="C34">[1]!YBPRICE(E34,"0o",$C$1,"Price","RFRSwap","PrevClose","Default","","",,"",,$F$54)</f>
        <v>E</v>
      </c>
      <c r="D34" s="14">
        <v>5632000</v>
      </c>
      <c r="E34" s="14" t="str" cm="1">
        <f t="array" ref="E34">[1]!YBPORT(F34,$F$3:$Y$3,F34:Y34)</f>
        <v>YBP_NPVCALC31</v>
      </c>
      <c r="F34" s="14" t="s">
        <v>88</v>
      </c>
      <c r="G34" s="13" t="s">
        <v>55</v>
      </c>
      <c r="H34" s="14" t="s">
        <v>16</v>
      </c>
      <c r="I34" s="15">
        <v>47032</v>
      </c>
      <c r="J34" s="15">
        <v>44091</v>
      </c>
      <c r="K34" s="13" t="s">
        <v>17</v>
      </c>
      <c r="L34" s="16">
        <v>4.3860000000000001</v>
      </c>
      <c r="M34" s="13"/>
      <c r="N34" s="13" t="s">
        <v>56</v>
      </c>
      <c r="O34" s="13">
        <v>12</v>
      </c>
      <c r="P34" s="13" t="s">
        <v>57</v>
      </c>
      <c r="Q34" s="13"/>
      <c r="R34" s="15">
        <v>44091</v>
      </c>
      <c r="S34" s="15" t="s">
        <v>19</v>
      </c>
      <c r="T34" s="13" t="s">
        <v>58</v>
      </c>
      <c r="U34" s="13" t="s">
        <v>56</v>
      </c>
      <c r="V34" s="13">
        <v>12</v>
      </c>
      <c r="W34" s="13" t="s">
        <v>18</v>
      </c>
      <c r="X34" s="13" t="s">
        <v>20</v>
      </c>
      <c r="Y34" s="16"/>
    </row>
    <row r="35" spans="1:25" ht="15" hidden="1" thickBot="1" x14ac:dyDescent="0.35">
      <c r="A35" s="13">
        <v>100055</v>
      </c>
      <c r="B35" s="12" t="e">
        <f t="shared" si="0"/>
        <v>#VALUE!</v>
      </c>
      <c r="C35" s="13" t="str" cm="1">
        <f t="array" ref="C35">[1]!YBPRICE(E35,"0o",$C$1,"Price","RFRSwap","PrevClose","Default","","",,"",,$F$54)</f>
        <v>E</v>
      </c>
      <c r="D35" s="14">
        <v>2723999.9999999995</v>
      </c>
      <c r="E35" s="14" t="str" cm="1">
        <f t="array" ref="E35">[1]!YBPORT(F35,$F$3:$Y$3,F35:Y35)</f>
        <v>YBP_NPVCALC32</v>
      </c>
      <c r="F35" s="14" t="s">
        <v>89</v>
      </c>
      <c r="G35" s="13" t="s">
        <v>55</v>
      </c>
      <c r="H35" s="14" t="s">
        <v>16</v>
      </c>
      <c r="I35" s="15">
        <v>47036</v>
      </c>
      <c r="J35" s="15">
        <v>45178</v>
      </c>
      <c r="K35" s="13" t="s">
        <v>17</v>
      </c>
      <c r="L35" s="16">
        <v>3.0630000000000002</v>
      </c>
      <c r="M35" s="13"/>
      <c r="N35" s="13" t="s">
        <v>56</v>
      </c>
      <c r="O35" s="13">
        <v>12</v>
      </c>
      <c r="P35" s="13" t="s">
        <v>57</v>
      </c>
      <c r="Q35" s="13"/>
      <c r="R35" s="15">
        <v>45178</v>
      </c>
      <c r="S35" s="15" t="s">
        <v>19</v>
      </c>
      <c r="T35" s="13" t="s">
        <v>58</v>
      </c>
      <c r="U35" s="13" t="s">
        <v>56</v>
      </c>
      <c r="V35" s="13">
        <v>12</v>
      </c>
      <c r="W35" s="13" t="s">
        <v>18</v>
      </c>
      <c r="X35" s="13" t="s">
        <v>20</v>
      </c>
      <c r="Y35" s="16"/>
    </row>
    <row r="36" spans="1:25" ht="15" hidden="1" thickBot="1" x14ac:dyDescent="0.35">
      <c r="A36" s="13">
        <v>100064</v>
      </c>
      <c r="B36" s="12" t="e">
        <f t="shared" si="0"/>
        <v>#VALUE!</v>
      </c>
      <c r="C36" s="13" t="str" cm="1">
        <f t="array" ref="C36">[1]!YBPRICE(E36,"0o",$C$1,"Price","RFRSwap","PrevClose","Default","","",,"",,$F$54)</f>
        <v>E</v>
      </c>
      <c r="D36" s="14">
        <v>8387000</v>
      </c>
      <c r="E36" s="14" t="str" cm="1">
        <f t="array" ref="E36">[1]!YBPORT(F36,$F$3:$Y$3,F36:Y36)</f>
        <v>YBP_NPVCALC33</v>
      </c>
      <c r="F36" s="14" t="s">
        <v>90</v>
      </c>
      <c r="G36" s="13" t="s">
        <v>55</v>
      </c>
      <c r="H36" s="14" t="s">
        <v>16</v>
      </c>
      <c r="I36" s="15">
        <v>47037</v>
      </c>
      <c r="J36" s="15">
        <v>45163</v>
      </c>
      <c r="K36" s="13" t="s">
        <v>17</v>
      </c>
      <c r="L36" s="16">
        <v>1.651</v>
      </c>
      <c r="M36" s="13"/>
      <c r="N36" s="13" t="s">
        <v>56</v>
      </c>
      <c r="O36" s="13">
        <v>12</v>
      </c>
      <c r="P36" s="13" t="s">
        <v>57</v>
      </c>
      <c r="Q36" s="13"/>
      <c r="R36" s="15">
        <v>45163</v>
      </c>
      <c r="S36" s="15" t="s">
        <v>19</v>
      </c>
      <c r="T36" s="13" t="s">
        <v>58</v>
      </c>
      <c r="U36" s="13" t="s">
        <v>56</v>
      </c>
      <c r="V36" s="13">
        <v>12</v>
      </c>
      <c r="W36" s="13" t="s">
        <v>18</v>
      </c>
      <c r="X36" s="13" t="s">
        <v>20</v>
      </c>
      <c r="Y36" s="16"/>
    </row>
    <row r="37" spans="1:25" ht="15" hidden="1" thickBot="1" x14ac:dyDescent="0.35">
      <c r="A37" s="13">
        <v>100027</v>
      </c>
      <c r="B37" s="12" t="e">
        <f t="shared" si="0"/>
        <v>#VALUE!</v>
      </c>
      <c r="C37" s="13" t="str" cm="1">
        <f t="array" ref="C37">[1]!YBPRICE(E37,"0o",$C$1,"Price","RFRSwap","PrevClose","Default","","",,"",,$F$54)</f>
        <v>E</v>
      </c>
      <c r="D37" s="14">
        <v>7413999.9999999991</v>
      </c>
      <c r="E37" s="14" t="str" cm="1">
        <f t="array" ref="E37">[1]!YBPORT(F37,$F$3:$Y$3,F37:Y37)</f>
        <v>YBP_NPVCALC34</v>
      </c>
      <c r="F37" s="14" t="s">
        <v>91</v>
      </c>
      <c r="G37" s="13" t="s">
        <v>55</v>
      </c>
      <c r="H37" s="14" t="s">
        <v>16</v>
      </c>
      <c r="I37" s="15">
        <v>47085</v>
      </c>
      <c r="J37" s="15">
        <v>44602</v>
      </c>
      <c r="K37" s="13" t="s">
        <v>17</v>
      </c>
      <c r="L37" s="16">
        <v>3.7280000000000002</v>
      </c>
      <c r="M37" s="13"/>
      <c r="N37" s="13" t="s">
        <v>56</v>
      </c>
      <c r="O37" s="13">
        <v>12</v>
      </c>
      <c r="P37" s="13" t="s">
        <v>57</v>
      </c>
      <c r="Q37" s="13"/>
      <c r="R37" s="15">
        <v>44602</v>
      </c>
      <c r="S37" s="15" t="s">
        <v>19</v>
      </c>
      <c r="T37" s="13" t="s">
        <v>58</v>
      </c>
      <c r="U37" s="13" t="s">
        <v>56</v>
      </c>
      <c r="V37" s="13">
        <v>12</v>
      </c>
      <c r="W37" s="13" t="s">
        <v>18</v>
      </c>
      <c r="X37" s="13" t="s">
        <v>20</v>
      </c>
      <c r="Y37" s="16"/>
    </row>
    <row r="38" spans="1:25" ht="15" hidden="1" thickBot="1" x14ac:dyDescent="0.35">
      <c r="A38" s="13">
        <v>100020</v>
      </c>
      <c r="B38" s="19" t="e">
        <f t="shared" si="0"/>
        <v>#VALUE!</v>
      </c>
      <c r="C38" s="13" t="str" cm="1">
        <f t="array" ref="C38">[1]!YBPRICE(E38,"0o",$C$1,"Price","RFRSwap","PrevClose","Default","","",,"",,$F$54)</f>
        <v>E</v>
      </c>
      <c r="D38" s="14">
        <v>3130000</v>
      </c>
      <c r="E38" s="14" t="str" cm="1">
        <f t="array" ref="E38">[1]!YBPORT(F38,$F$3:$Y$3,F38:Y38)</f>
        <v>YBP_NPVCALC35</v>
      </c>
      <c r="F38" s="14" t="s">
        <v>92</v>
      </c>
      <c r="G38" s="13" t="s">
        <v>55</v>
      </c>
      <c r="H38" s="14" t="s">
        <v>16</v>
      </c>
      <c r="I38" s="15">
        <v>47104</v>
      </c>
      <c r="J38" s="15">
        <v>45123</v>
      </c>
      <c r="K38" s="13" t="s">
        <v>17</v>
      </c>
      <c r="L38" s="16">
        <v>4.9850000000000003</v>
      </c>
      <c r="M38" s="13"/>
      <c r="N38" s="13" t="s">
        <v>56</v>
      </c>
      <c r="O38" s="13">
        <v>12</v>
      </c>
      <c r="P38" s="13" t="s">
        <v>57</v>
      </c>
      <c r="Q38" s="13"/>
      <c r="R38" s="15">
        <v>45123</v>
      </c>
      <c r="S38" s="15" t="s">
        <v>19</v>
      </c>
      <c r="T38" s="13" t="s">
        <v>58</v>
      </c>
      <c r="U38" s="13" t="s">
        <v>56</v>
      </c>
      <c r="V38" s="13">
        <v>12</v>
      </c>
      <c r="W38" s="13" t="s">
        <v>18</v>
      </c>
      <c r="X38" s="13" t="s">
        <v>20</v>
      </c>
      <c r="Y38" s="16"/>
    </row>
    <row r="39" spans="1:25" ht="15" thickBot="1" x14ac:dyDescent="0.35">
      <c r="B39" s="25" t="e">
        <f>SUM(B4:B6)</f>
        <v>#VALUE!</v>
      </c>
    </row>
    <row r="43" spans="1:25" ht="15" thickBot="1" x14ac:dyDescent="0.35"/>
    <row r="44" spans="1:25" ht="15" thickBot="1" x14ac:dyDescent="0.35">
      <c r="B44" s="26" t="s">
        <v>32</v>
      </c>
      <c r="C44" s="27" t="s">
        <v>26</v>
      </c>
    </row>
    <row r="45" spans="1:25" ht="15" thickBot="1" x14ac:dyDescent="0.35">
      <c r="B45" s="28" t="e">
        <f>((C45-100)/1000)*D45</f>
        <v>#VALUE!</v>
      </c>
      <c r="C45" s="29" t="str" cm="1">
        <f t="array" ref="C45">[1]!YBPRICE(E45,"0o",$C$1,"Price","RFRSwap","PrevClose","Default","","",,"",,F54)</f>
        <v>E</v>
      </c>
      <c r="D45" s="47">
        <v>-10000000</v>
      </c>
      <c r="E45" s="45" t="str" cm="1">
        <f t="array" ref="E45">[1]!YBPORT(F45,$F$3:$Z$3,F45:Z45)</f>
        <v>YBP_HEDGE</v>
      </c>
      <c r="F45" s="45" t="s">
        <v>33</v>
      </c>
      <c r="G45" s="45" t="s">
        <v>25</v>
      </c>
      <c r="H45" s="45" t="s">
        <v>16</v>
      </c>
      <c r="I45" s="31">
        <f>AVERAGE(I4:I6)</f>
        <v>45756</v>
      </c>
      <c r="J45" s="31">
        <f>AVERAGE(J4:J6)</f>
        <v>44289</v>
      </c>
      <c r="K45" s="45" t="s">
        <v>19</v>
      </c>
      <c r="L45" s="45"/>
      <c r="M45" s="45" t="s">
        <v>58</v>
      </c>
      <c r="N45" s="45"/>
      <c r="O45" s="45"/>
      <c r="P45" s="45" t="s">
        <v>18</v>
      </c>
      <c r="Q45" s="45" t="s">
        <v>20</v>
      </c>
      <c r="R45" s="31">
        <f>AVERAGE(R4:R6)</f>
        <v>44289</v>
      </c>
      <c r="S45" s="45" t="s">
        <v>17</v>
      </c>
      <c r="T45" s="45"/>
      <c r="U45" s="45" t="s">
        <v>56</v>
      </c>
      <c r="V45" s="45">
        <v>12</v>
      </c>
      <c r="W45" s="45" t="s">
        <v>18</v>
      </c>
      <c r="X45" s="45"/>
      <c r="Y45" s="46">
        <v>7.5</v>
      </c>
    </row>
    <row r="46" spans="1:25" ht="15" thickBot="1" x14ac:dyDescent="0.35"/>
    <row r="47" spans="1:25" ht="15" thickBot="1" x14ac:dyDescent="0.35">
      <c r="B47" s="33" t="e">
        <f>B39+B45</f>
        <v>#VALUE!</v>
      </c>
      <c r="C47" s="41" t="s">
        <v>48</v>
      </c>
      <c r="I47" s="34" t="s">
        <v>40</v>
      </c>
      <c r="J47" s="35" t="str" cm="1">
        <f t="array" ref="J47">[1]!YBSOLVER(B47,0,G54,0.01,"5%","")</f>
        <v>Error</v>
      </c>
    </row>
    <row r="48" spans="1:25" ht="15" thickBot="1" x14ac:dyDescent="0.35">
      <c r="B48" s="36"/>
      <c r="I48" s="37" t="s">
        <v>39</v>
      </c>
      <c r="J48" s="32" t="str" cm="1">
        <f t="array" ref="J48">[1]!YBSOLVER(B47,0,D45,0.01,"5%","")</f>
        <v>Error</v>
      </c>
    </row>
    <row r="49" spans="2:31" ht="15" thickBot="1" x14ac:dyDescent="0.35">
      <c r="I49" s="38" t="s">
        <v>50</v>
      </c>
      <c r="J49" s="39" cm="1">
        <f t="array" ref="J49">[1]!YBSOLVER(S59,0,S58,0.01,"5%","")</f>
        <v>0</v>
      </c>
    </row>
    <row r="50" spans="2:31" ht="15" thickBot="1" x14ac:dyDescent="0.35">
      <c r="I50" s="40"/>
    </row>
    <row r="51" spans="2:31" ht="15" thickBot="1" x14ac:dyDescent="0.35">
      <c r="J51" s="43">
        <v>1</v>
      </c>
      <c r="K51" s="30">
        <v>2</v>
      </c>
      <c r="L51" s="30">
        <v>3</v>
      </c>
      <c r="M51" s="30">
        <v>4</v>
      </c>
      <c r="N51" s="30">
        <v>5</v>
      </c>
      <c r="O51" s="30">
        <v>6</v>
      </c>
      <c r="P51" s="30">
        <v>7</v>
      </c>
      <c r="Q51" s="30">
        <v>8</v>
      </c>
      <c r="R51" s="30">
        <v>9</v>
      </c>
      <c r="S51" s="29">
        <v>10</v>
      </c>
      <c r="AD51"/>
      <c r="AE51"/>
    </row>
    <row r="52" spans="2:31" ht="15" thickBot="1" x14ac:dyDescent="0.35">
      <c r="J52" s="63" t="s">
        <v>43</v>
      </c>
      <c r="K52" s="64"/>
      <c r="S52" s="42"/>
    </row>
    <row r="53" spans="2:31" ht="15" thickBot="1" x14ac:dyDescent="0.35">
      <c r="F53" s="37" t="s">
        <v>45</v>
      </c>
      <c r="G53" s="41" t="s">
        <v>46</v>
      </c>
      <c r="J53" s="37" t="s">
        <v>41</v>
      </c>
      <c r="K53" s="54" t="s">
        <v>42</v>
      </c>
      <c r="L53" s="55" t="str">
        <f>"PartialDuration"&amp;L51&amp;"Year"</f>
        <v>PartialDuration3Year</v>
      </c>
      <c r="M53" s="55" t="str">
        <f t="shared" ref="M53:S53" si="1">"PartialDuration"&amp;M51&amp;"Year"</f>
        <v>PartialDuration4Year</v>
      </c>
      <c r="N53" s="55" t="str">
        <f t="shared" si="1"/>
        <v>PartialDuration5Year</v>
      </c>
      <c r="O53" s="55" t="str">
        <f t="shared" si="1"/>
        <v>PartialDuration6Year</v>
      </c>
      <c r="P53" s="55" t="str">
        <f t="shared" si="1"/>
        <v>PartialDuration7Year</v>
      </c>
      <c r="Q53" s="55" t="str">
        <f t="shared" si="1"/>
        <v>PartialDuration8Year</v>
      </c>
      <c r="R53" s="57" t="str">
        <f t="shared" si="1"/>
        <v>PartialDuration9Year</v>
      </c>
      <c r="S53" s="37" t="str">
        <f t="shared" si="1"/>
        <v>PartialDuration10Year</v>
      </c>
      <c r="T53" s="40"/>
      <c r="U53" s="40"/>
      <c r="V53" s="40"/>
      <c r="W53" s="40"/>
      <c r="X53" s="40"/>
    </row>
    <row r="54" spans="2:31" ht="15" thickBot="1" x14ac:dyDescent="0.35">
      <c r="B54" s="5" t="s">
        <v>49</v>
      </c>
      <c r="C54" s="5" t="s">
        <v>93</v>
      </c>
      <c r="D54" s="5" t="s">
        <v>94</v>
      </c>
      <c r="F54" s="44" t="str" cm="1">
        <f t="array" ref="F54">[1]!YBSW("CURVE1","US SOFR",B55:B75,D55:D75,"Absolute","Par")</f>
        <v>YBSW_CURVE1_1</v>
      </c>
      <c r="G54" s="39">
        <v>194.66861926433299</v>
      </c>
      <c r="I54" s="48" t="s">
        <v>24</v>
      </c>
      <c r="J54" s="53" t="str" cm="1">
        <f t="array" ref="J54">IF([1]!YBPRICE($E4,"0o",$C$1,J$53,"RFRSwap",$C$1,"Default","","",,"PDUR7",,F54)="NA",0,[1]!YBPRICE($E4,"0o",$C$1,J$53,"RFRSwap",$C$1,"Default","","",,"PDUR7"))</f>
        <v>E</v>
      </c>
      <c r="K54" s="53" t="str" cm="1">
        <f t="array" ref="K54">IF([1]!YBPRICE($E4,"0o",$C$1,K$53,"RFRSwap",$C$1,"Default","","",,"PDUR7",,G54)="NA",0,[1]!YBPRICE($E4,"0o",$C$1,K$53,"RFRSwap",$C$1,"Default","","",,"PDUR7"))</f>
        <v>E</v>
      </c>
      <c r="L54" s="53" t="str" cm="1">
        <f t="array" ref="L54">IF([1]!YBPRICE($E4,"0o",$C$1,L$53,"RFRSwap",$C$1,"Default","","",,"PDUR7",,H54)="NA",0,[1]!YBPRICE($E4,"0o",$C$1,L$53,"RFRSwap",$C$1,"Default","","",,"PDUR7"))</f>
        <v>E</v>
      </c>
      <c r="M54" s="53" t="str" cm="1">
        <f t="array" ref="M54">IF([1]!YBPRICE($E4,"0o",$C$1,M$53,"RFRSwap",$C$1,"Default","","",,"PDUR7",,I54)="NA",0,[1]!YBPRICE($E4,"0o",$C$1,M$53,"RFRSwap",$C$1,"Default","","",,"PDUR7"))</f>
        <v>E</v>
      </c>
      <c r="N54" s="53" t="str" cm="1">
        <f t="array" ref="N54">IF([1]!YBPRICE($E4,"0o",$C$1,N$53,"RFRSwap",$C$1,"Default","","",,"PDUR7",,J54)="NA",0,[1]!YBPRICE($E4,"0o",$C$1,N$53,"RFRSwap",$C$1,"Default","","",,"PDUR7"))</f>
        <v>E</v>
      </c>
      <c r="O54" s="53" t="str" cm="1">
        <f t="array" ref="O54">IF([1]!YBPRICE($E4,"0o",$C$1,O$53,"RFRSwap",$C$1,"Default","","",,"PDUR7",,K54)="NA",0,[1]!YBPRICE($E4,"0o",$C$1,O$53,"RFRSwap",$C$1,"Default","","",,"PDUR7"))</f>
        <v>E</v>
      </c>
      <c r="P54" s="53" t="str" cm="1">
        <f t="array" ref="P54">IF([1]!YBPRICE($E4,"0o",$C$1,P$53,"RFRSwap",$C$1,"Default","","",,"PDUR7",,L54)="NA",0,[1]!YBPRICE($E4,"0o",$C$1,P$53,"RFRSwap",$C$1,"Default","","",,"PDUR7"))</f>
        <v>E</v>
      </c>
      <c r="Q54" s="53" t="str" cm="1">
        <f t="array" ref="Q54">IF([1]!YBPRICE($E4,"0o",$C$1,Q$53,"RFRSwap",$C$1,"Default","","",,"PDUR7",,M54)="NA",0,[1]!YBPRICE($E4,"0o",$C$1,Q$53,"RFRSwap",$C$1,"Default","","",,"PDUR7"))</f>
        <v>E</v>
      </c>
      <c r="R54" s="58" t="str" cm="1">
        <f t="array" ref="R54">IF([1]!YBPRICE($E4,"0o",$C$1,R$53,"RFRSwap",$C$1,"Default","","",,"PDUR7",,N54)="NA",0,[1]!YBPRICE($E4,"0o",$C$1,R$53,"RFRSwap",$C$1,"Default","","",,"PDUR7"))</f>
        <v>E</v>
      </c>
      <c r="S54" s="60" t="str" cm="1">
        <f t="array" ref="S54">IF([1]!YBPRICE($E4,"0o",$C$1,S$53,"RFRSwap",$C$1,"Default","","",,"PDUR7",,O54)="NA",0,[1]!YBPRICE($E4,"0o",$C$1,S$53,"RFRSwap",$C$1,"Default","","",,"PDUR7"))</f>
        <v>E</v>
      </c>
    </row>
    <row r="55" spans="2:31" x14ac:dyDescent="0.3">
      <c r="B55" s="2">
        <v>8.3333333333333329E-2</v>
      </c>
      <c r="C55" s="2">
        <v>4.5734599999999999</v>
      </c>
      <c r="D55" s="4">
        <f>C55+($G$54/100)</f>
        <v>6.5201461926433293</v>
      </c>
      <c r="I55" s="49" t="s">
        <v>27</v>
      </c>
      <c r="J55" s="53" t="str" cm="1">
        <f t="array" ref="J55">IF([1]!YBPRICE($E5,"0o",$C$1,J$53,"RFRSwap",$C$1,"Default","","",,"PDUR7",,F55)="NA",0,[1]!YBPRICE($E5,"0o",$C$1,J$53,"RFRSwap",$C$1,"Default","","",,"PDUR7"))</f>
        <v>E</v>
      </c>
      <c r="K55" s="53" t="str" cm="1">
        <f t="array" ref="K55">IF([1]!YBPRICE($E5,"0o",$C$1,K$53,"RFRSwap",$C$1,"Default","","",,"PDUR7",,G55)="NA",0,[1]!YBPRICE($E5,"0o",$C$1,K$53,"RFRSwap",$C$1,"Default","","",,"PDUR7"))</f>
        <v>E</v>
      </c>
      <c r="L55" s="53" t="str" cm="1">
        <f t="array" ref="L55">IF([1]!YBPRICE($E5,"0o",$C$1,L$53,"RFRSwap",$C$1,"Default","","",,"PDUR7",,H55)="NA",0,[1]!YBPRICE($E5,"0o",$C$1,L$53,"RFRSwap",$C$1,"Default","","",,"PDUR7"))</f>
        <v>E</v>
      </c>
      <c r="M55" s="53" t="str" cm="1">
        <f t="array" ref="M55">IF([1]!YBPRICE($E5,"0o",$C$1,M$53,"RFRSwap",$C$1,"Default","","",,"PDUR7",,I55)="NA",0,[1]!YBPRICE($E5,"0o",$C$1,M$53,"RFRSwap",$C$1,"Default","","",,"PDUR7"))</f>
        <v>E</v>
      </c>
      <c r="N55" s="53" t="str" cm="1">
        <f t="array" ref="N55">IF([1]!YBPRICE($E5,"0o",$C$1,N$53,"RFRSwap",$C$1,"Default","","",,"PDUR7",,J55)="NA",0,[1]!YBPRICE($E5,"0o",$C$1,N$53,"RFRSwap",$C$1,"Default","","",,"PDUR7"))</f>
        <v>E</v>
      </c>
      <c r="O55" s="53" t="str" cm="1">
        <f t="array" ref="O55">IF([1]!YBPRICE($E5,"0o",$C$1,O$53,"RFRSwap",$C$1,"Default","","",,"PDUR7",,K55)="NA",0,[1]!YBPRICE($E5,"0o",$C$1,O$53,"RFRSwap",$C$1,"Default","","",,"PDUR7"))</f>
        <v>E</v>
      </c>
      <c r="P55" s="53" t="str" cm="1">
        <f t="array" ref="P55">IF([1]!YBPRICE($E5,"0o",$C$1,P$53,"RFRSwap",$C$1,"Default","","",,"PDUR7",,L55)="NA",0,[1]!YBPRICE($E5,"0o",$C$1,P$53,"RFRSwap",$C$1,"Default","","",,"PDUR7"))</f>
        <v>E</v>
      </c>
      <c r="Q55" s="53" t="str" cm="1">
        <f t="array" ref="Q55">IF([1]!YBPRICE($E5,"0o",$C$1,Q$53,"RFRSwap",$C$1,"Default","","",,"PDUR7",,M55)="NA",0,[1]!YBPRICE($E5,"0o",$C$1,Q$53,"RFRSwap",$C$1,"Default","","",,"PDUR7"))</f>
        <v>E</v>
      </c>
      <c r="R55" s="58" t="str" cm="1">
        <f t="array" ref="R55">IF([1]!YBPRICE($E5,"0o",$C$1,R$53,"RFRSwap",$C$1,"Default","","",,"PDUR7",,N55)="NA",0,[1]!YBPRICE($E5,"0o",$C$1,R$53,"RFRSwap",$C$1,"Default","","",,"PDUR7"))</f>
        <v>E</v>
      </c>
      <c r="S55" s="60" t="str" cm="1">
        <f t="array" ref="S55">IF([1]!YBPRICE($E5,"0o",$C$1,S$53,"RFRSwap",$C$1,"Default","","",,"PDUR7",,O55)="NA",0,[1]!YBPRICE($E5,"0o",$C$1,S$53,"RFRSwap",$C$1,"Default","","",,"PDUR7"))</f>
        <v>E</v>
      </c>
    </row>
    <row r="56" spans="2:31" x14ac:dyDescent="0.3">
      <c r="B56" s="3">
        <v>0.16666666666666666</v>
      </c>
      <c r="C56" s="3">
        <v>4.4966999999999997</v>
      </c>
      <c r="D56" s="4">
        <f t="shared" ref="D56:D75" si="2">C56+($G$54/100)</f>
        <v>6.4433861926433291</v>
      </c>
      <c r="I56" s="49" t="s">
        <v>28</v>
      </c>
      <c r="J56" s="53" t="str" cm="1">
        <f t="array" ref="J56">IF([1]!YBPRICE($E6,"0o",$C$1,J$53,"RFRSwap",$C$1,"Default","","",,"PDUR7",,F56)="NA",0,[1]!YBPRICE($E6,"0o",$C$1,J$53,"RFRSwap",$C$1,"Default","","",,"PDUR7"))</f>
        <v>E</v>
      </c>
      <c r="K56" s="53" t="str" cm="1">
        <f t="array" ref="K56">IF([1]!YBPRICE($E6,"0o",$C$1,K$53,"RFRSwap",$C$1,"Default","","",,"PDUR7",,G56)="NA",0,[1]!YBPRICE($E6,"0o",$C$1,K$53,"RFRSwap",$C$1,"Default","","",,"PDUR7"))</f>
        <v>E</v>
      </c>
      <c r="L56" s="53" t="str" cm="1">
        <f t="array" ref="L56">IF([1]!YBPRICE($E6,"0o",$C$1,L$53,"RFRSwap",$C$1,"Default","","",,"PDUR7",,H56)="NA",0,[1]!YBPRICE($E6,"0o",$C$1,L$53,"RFRSwap",$C$1,"Default","","",,"PDUR7"))</f>
        <v>E</v>
      </c>
      <c r="M56" s="53" t="str" cm="1">
        <f t="array" ref="M56">IF([1]!YBPRICE($E6,"0o",$C$1,M$53,"RFRSwap",$C$1,"Default","","",,"PDUR7",,I56)="NA",0,[1]!YBPRICE($E6,"0o",$C$1,M$53,"RFRSwap",$C$1,"Default","","",,"PDUR7"))</f>
        <v>E</v>
      </c>
      <c r="N56" s="53" t="str" cm="1">
        <f t="array" ref="N56">IF([1]!YBPRICE($E6,"0o",$C$1,N$53,"RFRSwap",$C$1,"Default","","",,"PDUR7",,J56)="NA",0,[1]!YBPRICE($E6,"0o",$C$1,N$53,"RFRSwap",$C$1,"Default","","",,"PDUR7"))</f>
        <v>E</v>
      </c>
      <c r="O56" s="53" t="str" cm="1">
        <f t="array" ref="O56">IF([1]!YBPRICE($E6,"0o",$C$1,O$53,"RFRSwap",$C$1,"Default","","",,"PDUR7",,K56)="NA",0,[1]!YBPRICE($E6,"0o",$C$1,O$53,"RFRSwap",$C$1,"Default","","",,"PDUR7"))</f>
        <v>E</v>
      </c>
      <c r="P56" s="53" t="str" cm="1">
        <f t="array" ref="P56">IF([1]!YBPRICE($E6,"0o",$C$1,P$53,"RFRSwap",$C$1,"Default","","",,"PDUR7",,L56)="NA",0,[1]!YBPRICE($E6,"0o",$C$1,P$53,"RFRSwap",$C$1,"Default","","",,"PDUR7"))</f>
        <v>E</v>
      </c>
      <c r="Q56" s="53" t="str" cm="1">
        <f t="array" ref="Q56">IF([1]!YBPRICE($E6,"0o",$C$1,Q$53,"RFRSwap",$C$1,"Default","","",,"PDUR7",,M56)="NA",0,[1]!YBPRICE($E6,"0o",$C$1,Q$53,"RFRSwap",$C$1,"Default","","",,"PDUR7"))</f>
        <v>E</v>
      </c>
      <c r="R56" s="58" t="str" cm="1">
        <f t="array" ref="R56">IF([1]!YBPRICE($E6,"0o",$C$1,R$53,"RFRSwap",$C$1,"Default","","",,"PDUR7",,N56)="NA",0,[1]!YBPRICE($E6,"0o",$C$1,R$53,"RFRSwap",$C$1,"Default","","",,"PDUR7"))</f>
        <v>E</v>
      </c>
      <c r="S56" s="60" t="str" cm="1">
        <f t="array" ref="S56">IF([1]!YBPRICE($E6,"0o",$C$1,S$53,"RFRSwap",$C$1,"Default","","",,"PDUR7",,O56)="NA",0,[1]!YBPRICE($E6,"0o",$C$1,S$53,"RFRSwap",$C$1,"Default","","",,"PDUR7"))</f>
        <v>E</v>
      </c>
    </row>
    <row r="57" spans="2:31" ht="15" thickBot="1" x14ac:dyDescent="0.35">
      <c r="B57" s="2">
        <v>0.25</v>
      </c>
      <c r="C57" s="2">
        <v>4.4664999999999999</v>
      </c>
      <c r="D57" s="4">
        <f t="shared" si="2"/>
        <v>6.4131861926433302</v>
      </c>
      <c r="I57" s="50" t="s">
        <v>33</v>
      </c>
      <c r="J57" s="53" t="str" cm="1">
        <f t="array" ref="J57">IF([1]!YBPRICE($E7,"0o",$C$1,J$53,"RFRSwap",$C$1,"Default","","",,"PDUR7",,F57)="NA",0,[1]!YBPRICE($E7,"0o",$C$1,J$53,"RFRSwap",$C$1,"Default","","",,"PDUR7"))</f>
        <v>E</v>
      </c>
      <c r="K57" s="53" t="str" cm="1">
        <f t="array" ref="K57">IF([1]!YBPRICE($E7,"0o",$C$1,K$53,"RFRSwap",$C$1,"Default","","",,"PDUR7",,G57)="NA",0,[1]!YBPRICE($E7,"0o",$C$1,K$53,"RFRSwap",$C$1,"Default","","",,"PDUR7"))</f>
        <v>E</v>
      </c>
      <c r="L57" s="53" t="str" cm="1">
        <f t="array" ref="L57">IF([1]!YBPRICE($E7,"0o",$C$1,L$53,"RFRSwap",$C$1,"Default","","",,"PDUR7",,H57)="NA",0,[1]!YBPRICE($E7,"0o",$C$1,L$53,"RFRSwap",$C$1,"Default","","",,"PDUR7"))</f>
        <v>E</v>
      </c>
      <c r="M57" s="53" t="str" cm="1">
        <f t="array" ref="M57">IF([1]!YBPRICE($E7,"0o",$C$1,M$53,"RFRSwap",$C$1,"Default","","",,"PDUR7",,I57)="NA",0,[1]!YBPRICE($E7,"0o",$C$1,M$53,"RFRSwap",$C$1,"Default","","",,"PDUR7"))</f>
        <v>E</v>
      </c>
      <c r="N57" s="53" t="str" cm="1">
        <f t="array" ref="N57">IF([1]!YBPRICE($E7,"0o",$C$1,N$53,"RFRSwap",$C$1,"Default","","",,"PDUR7",,J57)="NA",0,[1]!YBPRICE($E7,"0o",$C$1,N$53,"RFRSwap",$C$1,"Default","","",,"PDUR7"))</f>
        <v>E</v>
      </c>
      <c r="O57" s="53" t="str" cm="1">
        <f t="array" ref="O57">IF([1]!YBPRICE($E7,"0o",$C$1,O$53,"RFRSwap",$C$1,"Default","","",,"PDUR7",,K57)="NA",0,[1]!YBPRICE($E7,"0o",$C$1,O$53,"RFRSwap",$C$1,"Default","","",,"PDUR7"))</f>
        <v>E</v>
      </c>
      <c r="P57" s="53" t="str" cm="1">
        <f t="array" ref="P57">IF([1]!YBPRICE($E7,"0o",$C$1,P$53,"RFRSwap",$C$1,"Default","","",,"PDUR7",,L57)="NA",0,[1]!YBPRICE($E7,"0o",$C$1,P$53,"RFRSwap",$C$1,"Default","","",,"PDUR7"))</f>
        <v>E</v>
      </c>
      <c r="Q57" s="53" t="str" cm="1">
        <f t="array" ref="Q57">IF([1]!YBPRICE($E7,"0o",$C$1,Q$53,"RFRSwap",$C$1,"Default","","",,"PDUR7",,M57)="NA",0,[1]!YBPRICE($E7,"0o",$C$1,Q$53,"RFRSwap",$C$1,"Default","","",,"PDUR7"))</f>
        <v>E</v>
      </c>
      <c r="R57" s="58" t="str" cm="1">
        <f t="array" ref="R57">IF([1]!YBPRICE($E7,"0o",$C$1,R$53,"RFRSwap",$C$1,"Default","","",,"PDUR7",,N57)="NA",0,[1]!YBPRICE($E7,"0o",$C$1,R$53,"RFRSwap",$C$1,"Default","","",,"PDUR7"))</f>
        <v>E</v>
      </c>
      <c r="S57" s="60" t="str" cm="1">
        <f t="array" ref="S57">IF([1]!YBPRICE($E7,"0o",$C$1,S$53,"RFRSwap",$C$1,"Default","","",,"PDUR7",,O57)="NA",0,[1]!YBPRICE($E7,"0o",$C$1,S$53,"RFRSwap",$C$1,"Default","","",,"PDUR7"))</f>
        <v>E</v>
      </c>
    </row>
    <row r="58" spans="2:31" ht="15" thickBot="1" x14ac:dyDescent="0.35">
      <c r="B58" s="3">
        <v>0.33333333333333331</v>
      </c>
      <c r="C58" s="3">
        <v>4.4362000000000004</v>
      </c>
      <c r="D58" s="4">
        <f t="shared" si="2"/>
        <v>6.3828861926433298</v>
      </c>
      <c r="I58" s="37" t="s">
        <v>44</v>
      </c>
      <c r="J58" s="51">
        <f t="shared" ref="J58:R58" si="3">SUM(J54:J57)</f>
        <v>0</v>
      </c>
      <c r="K58" s="52">
        <f t="shared" si="3"/>
        <v>0</v>
      </c>
      <c r="L58" s="52">
        <f t="shared" si="3"/>
        <v>0</v>
      </c>
      <c r="M58" s="52">
        <f t="shared" si="3"/>
        <v>0</v>
      </c>
      <c r="N58" s="52">
        <f t="shared" si="3"/>
        <v>0</v>
      </c>
      <c r="O58" s="52">
        <f t="shared" si="3"/>
        <v>0</v>
      </c>
      <c r="P58" s="52">
        <f t="shared" si="3"/>
        <v>0</v>
      </c>
      <c r="Q58" s="52">
        <f t="shared" si="3"/>
        <v>0</v>
      </c>
      <c r="R58" s="59">
        <f t="shared" si="3"/>
        <v>0</v>
      </c>
      <c r="S58" s="61">
        <v>0</v>
      </c>
    </row>
    <row r="59" spans="2:31" ht="15" thickBot="1" x14ac:dyDescent="0.35">
      <c r="B59" s="2">
        <v>0.41666666666666669</v>
      </c>
      <c r="C59" s="2">
        <v>4.4035000000000002</v>
      </c>
      <c r="D59" s="4">
        <f t="shared" si="2"/>
        <v>6.3501861926433296</v>
      </c>
      <c r="S59" s="56">
        <f>SUM(S54:S57)</f>
        <v>0</v>
      </c>
    </row>
    <row r="60" spans="2:31" x14ac:dyDescent="0.3">
      <c r="B60" s="3">
        <v>0.5</v>
      </c>
      <c r="C60" s="3">
        <v>4.3745000000000003</v>
      </c>
      <c r="D60" s="4">
        <f t="shared" si="2"/>
        <v>6.3211861926433297</v>
      </c>
    </row>
    <row r="61" spans="2:31" x14ac:dyDescent="0.3">
      <c r="B61" s="2">
        <v>0.58333333333333337</v>
      </c>
      <c r="C61" s="2">
        <v>4.3470000000000004</v>
      </c>
      <c r="D61" s="4">
        <f t="shared" si="2"/>
        <v>6.2936861926433298</v>
      </c>
    </row>
    <row r="62" spans="2:31" x14ac:dyDescent="0.3">
      <c r="B62" s="3">
        <v>0.66666666666666663</v>
      </c>
      <c r="C62" s="3">
        <v>4.3186999999999998</v>
      </c>
      <c r="D62" s="4">
        <f t="shared" si="2"/>
        <v>6.2653861926433301</v>
      </c>
    </row>
    <row r="63" spans="2:31" x14ac:dyDescent="0.3">
      <c r="B63" s="2">
        <v>0.75</v>
      </c>
      <c r="C63" s="2">
        <v>4.2937000000000003</v>
      </c>
      <c r="D63" s="4">
        <f t="shared" si="2"/>
        <v>6.2403861926433297</v>
      </c>
    </row>
    <row r="64" spans="2:31" x14ac:dyDescent="0.3">
      <c r="B64" s="3">
        <v>0.83333333333333337</v>
      </c>
      <c r="C64" s="3">
        <v>4.2713000000000001</v>
      </c>
      <c r="D64" s="4">
        <f t="shared" si="2"/>
        <v>6.2179861926433304</v>
      </c>
    </row>
    <row r="65" spans="2:4" x14ac:dyDescent="0.3">
      <c r="B65" s="2">
        <v>0.91666666666666663</v>
      </c>
      <c r="C65" s="2">
        <v>4.2496999999999998</v>
      </c>
      <c r="D65" s="4">
        <f t="shared" si="2"/>
        <v>6.1963861926433292</v>
      </c>
    </row>
    <row r="66" spans="2:4" x14ac:dyDescent="0.3">
      <c r="B66" s="3">
        <v>1</v>
      </c>
      <c r="C66" s="3">
        <v>4.2294</v>
      </c>
      <c r="D66" s="4">
        <f t="shared" si="2"/>
        <v>6.1760861926433304</v>
      </c>
    </row>
    <row r="67" spans="2:4" x14ac:dyDescent="0.3">
      <c r="B67" s="2">
        <v>2</v>
      </c>
      <c r="C67" s="2">
        <v>4.0004999999999997</v>
      </c>
      <c r="D67" s="4">
        <f t="shared" si="2"/>
        <v>5.9471861926433292</v>
      </c>
    </row>
    <row r="68" spans="2:4" x14ac:dyDescent="0.3">
      <c r="B68" s="3">
        <v>3</v>
      </c>
      <c r="C68" s="3">
        <v>3.8816000000000002</v>
      </c>
      <c r="D68" s="4">
        <f t="shared" si="2"/>
        <v>5.82828619264333</v>
      </c>
    </row>
    <row r="69" spans="2:4" x14ac:dyDescent="0.3">
      <c r="B69" s="2">
        <v>4</v>
      </c>
      <c r="C69" s="2">
        <v>3.8085</v>
      </c>
      <c r="D69" s="4">
        <f t="shared" si="2"/>
        <v>5.7551861926433299</v>
      </c>
    </row>
    <row r="70" spans="2:4" x14ac:dyDescent="0.3">
      <c r="B70" s="3">
        <v>5</v>
      </c>
      <c r="C70" s="3">
        <v>3.7639999999999998</v>
      </c>
      <c r="D70" s="4">
        <f t="shared" si="2"/>
        <v>5.7106861926433297</v>
      </c>
    </row>
    <row r="71" spans="2:4" x14ac:dyDescent="0.3">
      <c r="B71" s="2">
        <v>6</v>
      </c>
      <c r="C71" s="2">
        <v>3.7414000000000001</v>
      </c>
      <c r="D71" s="4">
        <f t="shared" si="2"/>
        <v>5.6880861926433299</v>
      </c>
    </row>
    <row r="72" spans="2:4" x14ac:dyDescent="0.3">
      <c r="B72" s="3">
        <v>7</v>
      </c>
      <c r="C72" s="3">
        <v>3.7290000000000001</v>
      </c>
      <c r="D72" s="4">
        <f t="shared" si="2"/>
        <v>5.6756861926433295</v>
      </c>
    </row>
    <row r="73" spans="2:4" x14ac:dyDescent="0.3">
      <c r="B73" s="2">
        <v>8</v>
      </c>
      <c r="C73" s="2">
        <v>3.7246999999999999</v>
      </c>
      <c r="D73" s="4">
        <f t="shared" si="2"/>
        <v>5.6713861926433298</v>
      </c>
    </row>
    <row r="74" spans="2:4" x14ac:dyDescent="0.3">
      <c r="B74" s="3">
        <v>9</v>
      </c>
      <c r="C74" s="3">
        <v>3.7252000000000001</v>
      </c>
      <c r="D74" s="4">
        <f t="shared" si="2"/>
        <v>5.6718861926433295</v>
      </c>
    </row>
    <row r="75" spans="2:4" x14ac:dyDescent="0.3">
      <c r="B75" s="2">
        <v>10</v>
      </c>
      <c r="C75" s="2">
        <v>3.7292000000000001</v>
      </c>
      <c r="D75" s="4">
        <f t="shared" si="2"/>
        <v>5.6758861926433299</v>
      </c>
    </row>
    <row r="92" spans="4:4" x14ac:dyDescent="0.3">
      <c r="D92" s="1" t="s">
        <v>34</v>
      </c>
    </row>
    <row r="93" spans="4:4" x14ac:dyDescent="0.3">
      <c r="D93" s="1" t="s">
        <v>35</v>
      </c>
    </row>
    <row r="94" spans="4:4" x14ac:dyDescent="0.3">
      <c r="D94" s="1" t="s">
        <v>36</v>
      </c>
    </row>
    <row r="95" spans="4:4" x14ac:dyDescent="0.3">
      <c r="D95" s="1" t="s">
        <v>37</v>
      </c>
    </row>
    <row r="96" spans="4:4" x14ac:dyDescent="0.3">
      <c r="D96" s="1" t="s">
        <v>38</v>
      </c>
    </row>
  </sheetData>
  <mergeCells count="1">
    <mergeCell ref="J52:K52"/>
  </mergeCells>
  <pageMargins left="0.7" right="0.7" top="0.75" bottom="0.75" header="0.3" footer="0.3"/>
  <ignoredErrors>
    <ignoredError sqref="I45:J45" formulaRange="1"/>
  </ignoredErrors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F62E4-328E-4084-B56A-0A42C6D53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1-15-2022</vt:lpstr>
      <vt:lpstr>1-15-2023</vt:lpstr>
      <vt:lpstr>1-15-2024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Joel</dc:creator>
  <cp:lastModifiedBy>Rajas Koranne</cp:lastModifiedBy>
  <dcterms:created xsi:type="dcterms:W3CDTF">2024-11-19T20:03:13Z</dcterms:created>
  <dcterms:modified xsi:type="dcterms:W3CDTF">2025-06-19T06:06:44Z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a380f-0021-4912-930a-3a214436f667_Enabled">
    <vt:lpwstr>true</vt:lpwstr>
  </property>
  <property fmtid="{D5CDD505-2E9C-101B-9397-08002B2CF9AE}" pid="3" name="MSIP_Label_7f0a380f-0021-4912-930a-3a214436f667_SetDate">
    <vt:lpwstr>2024-11-19T20:12:48Z</vt:lpwstr>
  </property>
  <property fmtid="{D5CDD505-2E9C-101B-9397-08002B2CF9AE}" pid="4" name="MSIP_Label_7f0a380f-0021-4912-930a-3a214436f667_Method">
    <vt:lpwstr>Privileged</vt:lpwstr>
  </property>
  <property fmtid="{D5CDD505-2E9C-101B-9397-08002B2CF9AE}" pid="5" name="MSIP_Label_7f0a380f-0021-4912-930a-3a214436f667_Name">
    <vt:lpwstr>Class 1 Data</vt:lpwstr>
  </property>
  <property fmtid="{D5CDD505-2E9C-101B-9397-08002B2CF9AE}" pid="6" name="MSIP_Label_7f0a380f-0021-4912-930a-3a214436f667_SiteId">
    <vt:lpwstr>66f05666-5faf-4497-99ba-2265c92ebdd5</vt:lpwstr>
  </property>
  <property fmtid="{D5CDD505-2E9C-101B-9397-08002B2CF9AE}" pid="7" name="MSIP_Label_7f0a380f-0021-4912-930a-3a214436f667_ActionId">
    <vt:lpwstr>19229b43-0c79-46ec-851e-97e65120e5b0</vt:lpwstr>
  </property>
  <property fmtid="{D5CDD505-2E9C-101B-9397-08002B2CF9AE}" pid="8" name="MSIP_Label_7f0a380f-0021-4912-930a-3a214436f667_ContentBits">
    <vt:lpwstr>0</vt:lpwstr>
  </property>
</Properties>
</file>