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2"/>
  <workbookPr/>
  <mc:AlternateContent xmlns:mc="http://schemas.openxmlformats.org/markup-compatibility/2006">
    <mc:Choice Requires="x15">
      <x15ac:absPath xmlns:x15ac="http://schemas.microsoft.com/office/spreadsheetml/2010/11/ac" url="https://nbcuni.sharepoint.com/sites/Corp_EDW/Shared Documents1/Projects/OTS Dashboard/Projects/2019/ENHC0036020 - StudioPost ScheduALL Integration/"/>
    </mc:Choice>
  </mc:AlternateContent>
  <xr:revisionPtr revIDLastSave="9" documentId="11_2B6FA3F0B4CF99B8F59722ABAD9EE8751A049B12" xr6:coauthVersionLast="42" xr6:coauthVersionMax="42" xr10:uidLastSave="{AEA4AF29-33D7-4A7E-A543-12A1B6B5C3BD}"/>
  <bookViews>
    <workbookView xWindow="0" yWindow="0" windowWidth="14790" windowHeight="3810" xr2:uid="{00000000-000D-0000-FFFF-FFFF00000000}"/>
  </bookViews>
  <sheets>
    <sheet name="Estimate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" i="1" l="1"/>
  <c r="L10" i="1"/>
  <c r="K11" i="1"/>
  <c r="L11" i="1"/>
  <c r="K4" i="1"/>
  <c r="L4" i="1"/>
  <c r="B25" i="1"/>
  <c r="K17" i="1"/>
  <c r="L17" i="1"/>
  <c r="K16" i="1"/>
  <c r="L16" i="1"/>
  <c r="K15" i="1"/>
  <c r="L15" i="1"/>
  <c r="K14" i="1"/>
  <c r="L14" i="1"/>
  <c r="K13" i="1"/>
  <c r="L13" i="1"/>
  <c r="K12" i="1"/>
  <c r="L12" i="1"/>
  <c r="K9" i="1"/>
  <c r="L9" i="1"/>
  <c r="K7" i="1"/>
  <c r="L7" i="1"/>
  <c r="K6" i="1"/>
  <c r="L6" i="1"/>
  <c r="K5" i="1"/>
  <c r="L5" i="1"/>
  <c r="B26" i="1"/>
  <c r="D31" i="1"/>
  <c r="C31" i="1"/>
  <c r="H21" i="1"/>
  <c r="G21" i="1"/>
  <c r="F21" i="1"/>
  <c r="B29" i="1"/>
  <c r="B28" i="1"/>
  <c r="J21" i="1"/>
  <c r="I21" i="1"/>
  <c r="B27" i="1"/>
  <c r="K21" i="1"/>
  <c r="L21" i="1"/>
  <c r="B31" i="1"/>
  <c r="B33" i="1"/>
</calcChain>
</file>

<file path=xl/sharedStrings.xml><?xml version="1.0" encoding="utf-8"?>
<sst xmlns="http://schemas.openxmlformats.org/spreadsheetml/2006/main" count="76" uniqueCount="59">
  <si>
    <t>StudioPost Data Integration to Teradata (RITM1475200)</t>
  </si>
  <si>
    <t xml:space="preserve">Enhancement / Defect - Effort Estimation </t>
  </si>
  <si>
    <t>Team</t>
  </si>
  <si>
    <t>System</t>
  </si>
  <si>
    <t>Module</t>
  </si>
  <si>
    <t>Tasks</t>
  </si>
  <si>
    <t>Complexity</t>
  </si>
  <si>
    <t>Analysis</t>
  </si>
  <si>
    <t>DEV</t>
  </si>
  <si>
    <t>QA</t>
  </si>
  <si>
    <t>UAT</t>
  </si>
  <si>
    <t>PROD</t>
  </si>
  <si>
    <t>Buffer</t>
  </si>
  <si>
    <t>Total (Hrs)</t>
  </si>
  <si>
    <t>Database</t>
  </si>
  <si>
    <t>O&amp;T Dashboard</t>
  </si>
  <si>
    <t>Studio Post</t>
  </si>
  <si>
    <t>Develop Logical and Physical Design and create 28 new tables 
(15 Stage + 10 DIM + 3 Fact + 1 static lookup = 29 tables)</t>
  </si>
  <si>
    <t>L</t>
  </si>
  <si>
    <t>ETL</t>
  </si>
  <si>
    <t>RCO-Studio Post</t>
  </si>
  <si>
    <t>Requirements analysis on 16 new tables</t>
  </si>
  <si>
    <t>Review database model with DBA</t>
  </si>
  <si>
    <t>Documentation (HLD, LLD and Support documents)</t>
  </si>
  <si>
    <t>ETL Development</t>
  </si>
  <si>
    <r>
      <t>Create 24 new Mappings, 24 new Sessions and 6 Workflows</t>
    </r>
    <r>
      <rPr>
        <b/>
        <sz val="11"/>
        <rFont val="Calibri"/>
        <family val="2"/>
        <scheme val="minor"/>
      </rPr>
      <t>(54 INFA objects</t>
    </r>
    <r>
      <rPr>
        <sz val="11"/>
        <rFont val="Calibri"/>
        <family val="2"/>
        <scheme val="minor"/>
      </rPr>
      <t xml:space="preserve">)  for 24 new tables (15 Stage + 9 DIM  = </t>
    </r>
    <r>
      <rPr>
        <b/>
        <sz val="11"/>
        <rFont val="Calibri"/>
        <family val="2"/>
        <scheme val="minor"/>
      </rPr>
      <t>24 tables</t>
    </r>
    <r>
      <rPr>
        <sz val="11"/>
        <rFont val="Calibri"/>
        <family val="2"/>
        <scheme val="minor"/>
      </rPr>
      <t>)</t>
    </r>
  </si>
  <si>
    <t>Capture incremental changes: Create 4 new Mappings, 4 new Sessions and 1 Workflows(9 INFA objects)  for 4 new tables (3 DIM + 1 Fact = 4 tables)</t>
  </si>
  <si>
    <t>M</t>
  </si>
  <si>
    <t>Load Lookup tables: Create 7 new mappings, 7 new sessions and 1 workflow( 15 INFA objects) to load 1 lookup tables</t>
  </si>
  <si>
    <t>Create 3 Wrapper Scripts to invoke 6 workflows</t>
  </si>
  <si>
    <t>Unit test plan and execution for scripts to load 29 new tables 
(15 Stage + 10 DIM + 3 Fact + 1 static = 29 tables)</t>
  </si>
  <si>
    <t>Stage deployment requests &amp; migration</t>
  </si>
  <si>
    <t>QA/Stage test plan &amp; execution</t>
  </si>
  <si>
    <t>Production deployment requests and migration</t>
  </si>
  <si>
    <t>Production schedule automation (Control-M job script)</t>
  </si>
  <si>
    <t>Tableau</t>
  </si>
  <si>
    <t>.NET</t>
  </si>
  <si>
    <t xml:space="preserve">TOTAL Efforts   </t>
  </si>
  <si>
    <t>Effort Estimates - Summary</t>
  </si>
  <si>
    <t>Total Hours</t>
  </si>
  <si>
    <t>Estimated Cost 
(Only Onsite)</t>
  </si>
  <si>
    <t>Estimated Cost 
(Onsite &amp; Offshore)</t>
  </si>
  <si>
    <t xml:space="preserve">ETL </t>
  </si>
  <si>
    <t>QA Testing</t>
  </si>
  <si>
    <t>Business UAT</t>
  </si>
  <si>
    <t>Total</t>
  </si>
  <si>
    <t>Estimated days:</t>
  </si>
  <si>
    <t>Assumptions:</t>
  </si>
  <si>
    <t>*These estimates are based on the existing requirements and does not account for any change requests.</t>
  </si>
  <si>
    <t>*Any change requests will require re-estimation of efforts.</t>
  </si>
  <si>
    <r>
      <t xml:space="preserve">*These estimates include 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 xml:space="preserve"> hrs for UAT;  if UAT extends beyond this time frame, then re-estimation may be required.</t>
    </r>
  </si>
  <si>
    <t>*The scheduling is based on the team's availability and bandwidth.</t>
  </si>
  <si>
    <t xml:space="preserve">Complexity: </t>
  </si>
  <si>
    <t>L   - Low</t>
  </si>
  <si>
    <t>&lt;= 8 hrs</t>
  </si>
  <si>
    <t>M - Medium</t>
  </si>
  <si>
    <t>&gt; 8 hrs and &lt;= 16 hrs</t>
  </si>
  <si>
    <t>H  - High</t>
  </si>
  <si>
    <t xml:space="preserve">&gt; 16 hrs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</si>
</sst>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/>
  </cellStyleXfs>
  <cellXfs count="82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4" fillId="0" borderId="0" xfId="0" applyFont="1"/>
    <xf numFmtId="0" fontId="0" fillId="0" borderId="11" xfId="0" applyBorder="1"/>
    <xf numFmtId="0" fontId="1" fillId="3" borderId="1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3" fillId="2" borderId="3" xfId="0" applyFont="1" applyFill="1" applyBorder="1"/>
    <xf numFmtId="0" fontId="2" fillId="2" borderId="4" xfId="0" applyFont="1" applyFill="1" applyBorder="1"/>
    <xf numFmtId="9" fontId="6" fillId="2" borderId="4" xfId="0" applyNumberFormat="1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left"/>
    </xf>
    <xf numFmtId="2" fontId="1" fillId="3" borderId="18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0" xfId="0" applyFont="1"/>
    <xf numFmtId="0" fontId="4" fillId="0" borderId="1" xfId="0" applyFont="1" applyBorder="1"/>
    <xf numFmtId="2" fontId="1" fillId="6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1" fillId="4" borderId="0" xfId="0" applyFont="1" applyFill="1" applyBorder="1" applyAlignment="1">
      <alignment horizontal="left"/>
    </xf>
    <xf numFmtId="2" fontId="1" fillId="3" borderId="2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0" fontId="0" fillId="7" borderId="11" xfId="0" applyFill="1" applyBorder="1"/>
    <xf numFmtId="2" fontId="0" fillId="7" borderId="1" xfId="0" applyNumberForma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0" fontId="0" fillId="7" borderId="25" xfId="0" applyFill="1" applyBorder="1" applyAlignment="1">
      <alignment vertical="center"/>
    </xf>
    <xf numFmtId="0" fontId="0" fillId="7" borderId="25" xfId="0" applyFill="1" applyBorder="1" applyAlignment="1">
      <alignment vertical="center" wrapText="1"/>
    </xf>
    <xf numFmtId="2" fontId="0" fillId="7" borderId="25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9" fillId="0" borderId="1" xfId="2" quotePrefix="1" applyFont="1" applyFill="1" applyBorder="1" applyAlignment="1">
      <alignment horizontal="left" vertical="center" wrapText="1" indent="2"/>
    </xf>
    <xf numFmtId="0" fontId="0" fillId="0" borderId="9" xfId="0" applyBorder="1"/>
    <xf numFmtId="2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quotePrefix="1"/>
    <xf numFmtId="164" fontId="0" fillId="0" borderId="7" xfId="1" applyNumberFormat="1" applyFont="1" applyBorder="1" applyAlignment="1">
      <alignment horizontal="left" indent="2"/>
    </xf>
    <xf numFmtId="164" fontId="0" fillId="0" borderId="12" xfId="1" applyNumberFormat="1" applyFont="1" applyBorder="1" applyAlignment="1">
      <alignment horizontal="left" indent="2"/>
    </xf>
    <xf numFmtId="164" fontId="0" fillId="7" borderId="12" xfId="1" applyNumberFormat="1" applyFont="1" applyFill="1" applyBorder="1" applyAlignment="1">
      <alignment horizontal="left" indent="2"/>
    </xf>
    <xf numFmtId="164" fontId="0" fillId="0" borderId="10" xfId="1" applyNumberFormat="1" applyFont="1" applyBorder="1" applyAlignment="1">
      <alignment horizontal="left" indent="2"/>
    </xf>
    <xf numFmtId="164" fontId="1" fillId="3" borderId="18" xfId="1" applyNumberFormat="1" applyFont="1" applyFill="1" applyBorder="1" applyAlignment="1">
      <alignment horizontal="left" indent="2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1" fillId="3" borderId="18" xfId="1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center"/>
    </xf>
    <xf numFmtId="0" fontId="1" fillId="3" borderId="20" xfId="0" applyFont="1" applyFill="1" applyBorder="1" applyAlignment="1">
      <alignment horizontal="right"/>
    </xf>
    <xf numFmtId="0" fontId="1" fillId="3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showGridLines="0" tabSelected="1" topLeftCell="B1" zoomScaleNormal="100" workbookViewId="0" xr3:uid="{AEA406A1-0E4B-5B11-9CD5-51D6E497D94C}">
      <pane ySplit="3" topLeftCell="B5" activePane="bottomLeft" state="frozen"/>
      <selection pane="bottomLeft" activeCell="I16" sqref="I16"/>
    </sheetView>
  </sheetViews>
  <sheetFormatPr defaultRowHeight="15"/>
  <cols>
    <col min="1" max="1" width="18.7109375" customWidth="1"/>
    <col min="2" max="2" width="20.140625" bestFit="1" customWidth="1"/>
    <col min="3" max="3" width="21.85546875" customWidth="1"/>
    <col min="4" max="4" width="66.28515625" customWidth="1"/>
    <col min="5" max="5" width="11" bestFit="1" customWidth="1"/>
    <col min="6" max="6" width="10.5703125" bestFit="1" customWidth="1"/>
    <col min="12" max="12" width="11.28515625" customWidth="1"/>
  </cols>
  <sheetData>
    <row r="1" spans="1:12" ht="19.899999999999999" customHeight="1" thickBot="1">
      <c r="A1" s="72" t="s">
        <v>0</v>
      </c>
    </row>
    <row r="2" spans="1:12" ht="16.5" thickBot="1">
      <c r="A2" s="10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2">
        <v>0.1</v>
      </c>
      <c r="L2" s="11"/>
    </row>
    <row r="3" spans="1:12" ht="15.75" thickBot="1">
      <c r="A3" s="7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9" t="s">
        <v>13</v>
      </c>
    </row>
    <row r="4" spans="1:12" ht="30">
      <c r="A4" s="35" t="s">
        <v>14</v>
      </c>
      <c r="B4" s="36" t="s">
        <v>15</v>
      </c>
      <c r="C4" s="36" t="s">
        <v>16</v>
      </c>
      <c r="D4" s="30" t="s">
        <v>17</v>
      </c>
      <c r="E4" s="56" t="s">
        <v>18</v>
      </c>
      <c r="F4" s="29">
        <v>3</v>
      </c>
      <c r="G4" s="29">
        <v>22</v>
      </c>
      <c r="H4" s="29">
        <v>1</v>
      </c>
      <c r="I4" s="37"/>
      <c r="J4" s="37">
        <v>1</v>
      </c>
      <c r="K4" s="22">
        <f>SUM(F4:J4)*$K$2</f>
        <v>2.7</v>
      </c>
      <c r="L4" s="23">
        <f t="shared" ref="L4:L17" si="0">SUM(F4:K4)</f>
        <v>29.7</v>
      </c>
    </row>
    <row r="5" spans="1:12">
      <c r="A5" s="76" t="s">
        <v>19</v>
      </c>
      <c r="B5" s="79" t="s">
        <v>15</v>
      </c>
      <c r="C5" s="79" t="s">
        <v>20</v>
      </c>
      <c r="D5" s="49" t="s">
        <v>21</v>
      </c>
      <c r="E5" s="46" t="s">
        <v>18</v>
      </c>
      <c r="F5" s="21">
        <v>4</v>
      </c>
      <c r="G5" s="21"/>
      <c r="H5" s="21"/>
      <c r="I5" s="22"/>
      <c r="J5" s="22"/>
      <c r="K5" s="22">
        <f>(F5+G5)*$K$2</f>
        <v>0.4</v>
      </c>
      <c r="L5" s="23">
        <f t="shared" si="0"/>
        <v>4.4000000000000004</v>
      </c>
    </row>
    <row r="6" spans="1:12">
      <c r="A6" s="77"/>
      <c r="B6" s="80"/>
      <c r="C6" s="80"/>
      <c r="D6" s="1" t="s">
        <v>22</v>
      </c>
      <c r="E6" s="47" t="s">
        <v>18</v>
      </c>
      <c r="F6" s="24">
        <v>2</v>
      </c>
      <c r="G6" s="24"/>
      <c r="H6" s="24"/>
      <c r="I6" s="25"/>
      <c r="J6" s="25"/>
      <c r="K6" s="25">
        <f t="shared" ref="K6:K17" si="1">(F6+G6)*$K$2</f>
        <v>0.2</v>
      </c>
      <c r="L6" s="52">
        <f t="shared" si="0"/>
        <v>2.2000000000000002</v>
      </c>
    </row>
    <row r="7" spans="1:12">
      <c r="A7" s="77"/>
      <c r="B7" s="80"/>
      <c r="C7" s="80"/>
      <c r="D7" s="1" t="s">
        <v>23</v>
      </c>
      <c r="E7" s="47" t="s">
        <v>18</v>
      </c>
      <c r="F7" s="24">
        <v>4</v>
      </c>
      <c r="G7" s="24"/>
      <c r="H7" s="24"/>
      <c r="I7" s="25"/>
      <c r="J7" s="25"/>
      <c r="K7" s="25">
        <f t="shared" si="1"/>
        <v>0.4</v>
      </c>
      <c r="L7" s="52">
        <f t="shared" si="0"/>
        <v>4.4000000000000004</v>
      </c>
    </row>
    <row r="8" spans="1:12">
      <c r="A8" s="77"/>
      <c r="B8" s="80"/>
      <c r="C8" s="80"/>
      <c r="D8" s="34" t="s">
        <v>24</v>
      </c>
      <c r="E8" s="47"/>
      <c r="F8" s="24"/>
      <c r="G8" s="53"/>
      <c r="H8" s="24"/>
      <c r="I8" s="25"/>
      <c r="J8" s="25"/>
      <c r="K8" s="25"/>
      <c r="L8" s="52"/>
    </row>
    <row r="9" spans="1:12" ht="30">
      <c r="A9" s="77"/>
      <c r="B9" s="80"/>
      <c r="C9" s="80"/>
      <c r="D9" s="50" t="s">
        <v>25</v>
      </c>
      <c r="E9" s="47" t="s">
        <v>18</v>
      </c>
      <c r="F9" s="24"/>
      <c r="G9" s="24">
        <v>24</v>
      </c>
      <c r="H9" s="24"/>
      <c r="I9" s="25"/>
      <c r="J9" s="25"/>
      <c r="K9" s="25">
        <f t="shared" si="1"/>
        <v>2.4000000000000004</v>
      </c>
      <c r="L9" s="52">
        <f t="shared" si="0"/>
        <v>26.4</v>
      </c>
    </row>
    <row r="10" spans="1:12" ht="45">
      <c r="A10" s="77"/>
      <c r="B10" s="80"/>
      <c r="C10" s="80"/>
      <c r="D10" s="50" t="s">
        <v>26</v>
      </c>
      <c r="E10" s="47" t="s">
        <v>27</v>
      </c>
      <c r="F10" s="24"/>
      <c r="G10" s="24">
        <v>32</v>
      </c>
      <c r="H10" s="24"/>
      <c r="I10" s="25"/>
      <c r="J10" s="25"/>
      <c r="K10" s="25">
        <f t="shared" ref="K10:K11" si="2">(F10+G10)*$K$2</f>
        <v>3.2</v>
      </c>
      <c r="L10" s="52">
        <f t="shared" ref="L10:L11" si="3">SUM(F10:K10)</f>
        <v>35.200000000000003</v>
      </c>
    </row>
    <row r="11" spans="1:12" ht="30">
      <c r="A11" s="77"/>
      <c r="B11" s="80"/>
      <c r="C11" s="80"/>
      <c r="D11" s="50" t="s">
        <v>28</v>
      </c>
      <c r="E11" s="47" t="s">
        <v>18</v>
      </c>
      <c r="F11" s="24"/>
      <c r="G11" s="24">
        <v>4</v>
      </c>
      <c r="H11" s="24"/>
      <c r="I11" s="25"/>
      <c r="J11" s="25"/>
      <c r="K11" s="25">
        <f t="shared" si="2"/>
        <v>0.4</v>
      </c>
      <c r="L11" s="52">
        <f t="shared" si="3"/>
        <v>4.4000000000000004</v>
      </c>
    </row>
    <row r="12" spans="1:12">
      <c r="A12" s="77"/>
      <c r="B12" s="80"/>
      <c r="C12" s="80"/>
      <c r="D12" s="50" t="s">
        <v>29</v>
      </c>
      <c r="E12" s="47" t="s">
        <v>18</v>
      </c>
      <c r="F12" s="24"/>
      <c r="G12" s="24">
        <v>3</v>
      </c>
      <c r="H12" s="24"/>
      <c r="I12" s="25"/>
      <c r="J12" s="25"/>
      <c r="K12" s="25">
        <f t="shared" si="1"/>
        <v>0.30000000000000004</v>
      </c>
      <c r="L12" s="52">
        <f t="shared" si="0"/>
        <v>3.3</v>
      </c>
    </row>
    <row r="13" spans="1:12" ht="30">
      <c r="A13" s="77"/>
      <c r="B13" s="80"/>
      <c r="C13" s="80"/>
      <c r="D13" s="57" t="s">
        <v>30</v>
      </c>
      <c r="E13" s="47" t="s">
        <v>18</v>
      </c>
      <c r="F13" s="24"/>
      <c r="G13" s="24">
        <v>10</v>
      </c>
      <c r="H13" s="24"/>
      <c r="I13" s="25"/>
      <c r="J13" s="25"/>
      <c r="K13" s="25">
        <f t="shared" si="1"/>
        <v>1</v>
      </c>
      <c r="L13" s="52">
        <f t="shared" si="0"/>
        <v>11</v>
      </c>
    </row>
    <row r="14" spans="1:12">
      <c r="A14" s="77"/>
      <c r="B14" s="80"/>
      <c r="C14" s="80"/>
      <c r="D14" s="1" t="s">
        <v>31</v>
      </c>
      <c r="E14" s="47" t="s">
        <v>18</v>
      </c>
      <c r="F14" s="53"/>
      <c r="G14" s="53"/>
      <c r="H14" s="24">
        <v>2</v>
      </c>
      <c r="I14" s="25"/>
      <c r="J14" s="25"/>
      <c r="K14" s="25">
        <f t="shared" si="1"/>
        <v>0</v>
      </c>
      <c r="L14" s="52">
        <f t="shared" si="0"/>
        <v>2</v>
      </c>
    </row>
    <row r="15" spans="1:12">
      <c r="A15" s="77"/>
      <c r="B15" s="80"/>
      <c r="C15" s="80"/>
      <c r="D15" s="1" t="s">
        <v>32</v>
      </c>
      <c r="E15" s="47" t="s">
        <v>18</v>
      </c>
      <c r="F15" s="24"/>
      <c r="G15" s="24"/>
      <c r="H15" s="24">
        <v>7</v>
      </c>
      <c r="I15" s="25"/>
      <c r="J15" s="25"/>
      <c r="K15" s="25">
        <f t="shared" si="1"/>
        <v>0</v>
      </c>
      <c r="L15" s="52">
        <f t="shared" si="0"/>
        <v>7</v>
      </c>
    </row>
    <row r="16" spans="1:12">
      <c r="A16" s="77"/>
      <c r="B16" s="80"/>
      <c r="C16" s="80"/>
      <c r="D16" s="1" t="s">
        <v>33</v>
      </c>
      <c r="E16" s="47" t="s">
        <v>18</v>
      </c>
      <c r="F16" s="24"/>
      <c r="G16" s="24"/>
      <c r="H16" s="24"/>
      <c r="I16" s="25"/>
      <c r="J16" s="25">
        <v>3</v>
      </c>
      <c r="K16" s="25">
        <f t="shared" si="1"/>
        <v>0</v>
      </c>
      <c r="L16" s="52">
        <f t="shared" si="0"/>
        <v>3</v>
      </c>
    </row>
    <row r="17" spans="1:12" ht="15.75" thickBot="1">
      <c r="A17" s="78"/>
      <c r="B17" s="81"/>
      <c r="C17" s="81"/>
      <c r="D17" s="51" t="s">
        <v>34</v>
      </c>
      <c r="E17" s="48" t="s">
        <v>18</v>
      </c>
      <c r="F17" s="54"/>
      <c r="G17" s="26"/>
      <c r="H17" s="26"/>
      <c r="I17" s="27"/>
      <c r="J17" s="26">
        <v>2</v>
      </c>
      <c r="K17" s="27">
        <f t="shared" si="1"/>
        <v>0</v>
      </c>
      <c r="L17" s="55">
        <f t="shared" si="0"/>
        <v>2</v>
      </c>
    </row>
    <row r="18" spans="1:12" ht="15.75" thickBot="1">
      <c r="A18" s="40" t="s">
        <v>35</v>
      </c>
      <c r="B18" s="41"/>
      <c r="C18" s="45"/>
      <c r="D18" s="42"/>
      <c r="E18" s="43"/>
      <c r="F18" s="43"/>
      <c r="G18" s="43"/>
      <c r="H18" s="43"/>
      <c r="I18" s="43"/>
      <c r="J18" s="43"/>
      <c r="K18" s="43"/>
      <c r="L18" s="44"/>
    </row>
    <row r="19" spans="1:12" ht="15.75" thickBot="1">
      <c r="A19" s="40" t="s">
        <v>36</v>
      </c>
      <c r="B19" s="41"/>
      <c r="C19" s="45"/>
      <c r="D19" s="42"/>
      <c r="E19" s="43"/>
      <c r="F19" s="43"/>
      <c r="G19" s="43"/>
      <c r="H19" s="43"/>
      <c r="I19" s="43"/>
      <c r="J19" s="43"/>
      <c r="K19" s="43"/>
      <c r="L19" s="44"/>
    </row>
    <row r="20" spans="1:12" ht="15.75" thickBot="1">
      <c r="A20" s="40" t="s">
        <v>9</v>
      </c>
      <c r="B20" s="41"/>
      <c r="C20" s="45"/>
      <c r="D20" s="42"/>
      <c r="E20" s="43"/>
      <c r="F20" s="43"/>
      <c r="G20" s="43"/>
      <c r="H20" s="43"/>
      <c r="I20" s="43"/>
      <c r="J20" s="43"/>
      <c r="K20" s="43"/>
      <c r="L20" s="44"/>
    </row>
    <row r="21" spans="1:12" ht="15.75" thickBot="1">
      <c r="A21" s="73" t="s">
        <v>37</v>
      </c>
      <c r="B21" s="74"/>
      <c r="C21" s="74"/>
      <c r="D21" s="74"/>
      <c r="E21" s="75"/>
      <c r="F21" s="28">
        <f t="shared" ref="F21:L21" si="4">SUM(F4:F20)</f>
        <v>13</v>
      </c>
      <c r="G21" s="28">
        <f t="shared" si="4"/>
        <v>95</v>
      </c>
      <c r="H21" s="28">
        <f t="shared" si="4"/>
        <v>10</v>
      </c>
      <c r="I21" s="28">
        <f t="shared" si="4"/>
        <v>0</v>
      </c>
      <c r="J21" s="28">
        <f t="shared" si="4"/>
        <v>6</v>
      </c>
      <c r="K21" s="28">
        <f t="shared" si="4"/>
        <v>11.000000000000002</v>
      </c>
      <c r="L21" s="32">
        <f t="shared" si="4"/>
        <v>135</v>
      </c>
    </row>
    <row r="22" spans="1:12">
      <c r="A22" s="31"/>
      <c r="B22" s="31"/>
      <c r="C22" s="31"/>
    </row>
    <row r="23" spans="1:12" ht="16.5" thickBot="1">
      <c r="A23" s="5" t="s">
        <v>38</v>
      </c>
    </row>
    <row r="24" spans="1:12" ht="30.75" thickBot="1">
      <c r="A24" s="64" t="s">
        <v>2</v>
      </c>
      <c r="B24" s="65" t="s">
        <v>39</v>
      </c>
      <c r="C24" s="66" t="s">
        <v>40</v>
      </c>
      <c r="D24" s="71" t="s">
        <v>41</v>
      </c>
    </row>
    <row r="25" spans="1:12" ht="15.75" thickBot="1">
      <c r="A25" s="15" t="s">
        <v>14</v>
      </c>
      <c r="B25" s="3">
        <f>SUM(L4)</f>
        <v>29.7</v>
      </c>
      <c r="C25" s="67"/>
      <c r="D25" s="59"/>
    </row>
    <row r="26" spans="1:12">
      <c r="A26" s="6" t="s">
        <v>42</v>
      </c>
      <c r="B26" s="2">
        <f>SUM(L5:L17)</f>
        <v>105.3</v>
      </c>
      <c r="C26" s="67"/>
      <c r="D26" s="60"/>
      <c r="E26" s="58"/>
    </row>
    <row r="27" spans="1:12">
      <c r="A27" s="38" t="s">
        <v>35</v>
      </c>
      <c r="B27" s="39">
        <f>SUM(L18:L18)</f>
        <v>0</v>
      </c>
      <c r="C27" s="68"/>
      <c r="D27" s="61"/>
    </row>
    <row r="28" spans="1:12">
      <c r="A28" s="38" t="s">
        <v>36</v>
      </c>
      <c r="B28" s="39">
        <f>SUM(L19:L19)</f>
        <v>0</v>
      </c>
      <c r="C28" s="68"/>
      <c r="D28" s="61"/>
    </row>
    <row r="29" spans="1:12">
      <c r="A29" s="38" t="s">
        <v>43</v>
      </c>
      <c r="B29" s="39">
        <f>SUM(L20:L20)</f>
        <v>0</v>
      </c>
      <c r="C29" s="68"/>
      <c r="D29" s="61"/>
    </row>
    <row r="30" spans="1:12" ht="15.75" thickBot="1">
      <c r="A30" s="16" t="s">
        <v>44</v>
      </c>
      <c r="B30" s="4">
        <v>40</v>
      </c>
      <c r="C30" s="69"/>
      <c r="D30" s="62"/>
    </row>
    <row r="31" spans="1:12" ht="15.75" thickBot="1">
      <c r="A31" s="13" t="s">
        <v>45</v>
      </c>
      <c r="B31" s="14">
        <f>SUM(B25:B29)</f>
        <v>135</v>
      </c>
      <c r="C31" s="70">
        <f>SUM(C25:C30)</f>
        <v>0</v>
      </c>
      <c r="D31" s="63">
        <f>SUM(D25:D30)</f>
        <v>0</v>
      </c>
    </row>
    <row r="33" spans="1:2" ht="15.75">
      <c r="A33" s="18" t="s">
        <v>46</v>
      </c>
      <c r="B33" s="19">
        <f>ROUND((B31/8),0)</f>
        <v>17</v>
      </c>
    </row>
    <row r="35" spans="1:2" ht="15.75">
      <c r="A35" s="20" t="s">
        <v>47</v>
      </c>
    </row>
    <row r="36" spans="1:2">
      <c r="A36" t="s">
        <v>48</v>
      </c>
    </row>
    <row r="37" spans="1:2">
      <c r="A37" s="17" t="s">
        <v>49</v>
      </c>
    </row>
    <row r="38" spans="1:2">
      <c r="A38" s="17" t="s">
        <v>50</v>
      </c>
    </row>
    <row r="39" spans="1:2">
      <c r="A39" s="17" t="s">
        <v>51</v>
      </c>
    </row>
    <row r="40" spans="1:2">
      <c r="A40" s="17"/>
    </row>
    <row r="42" spans="1:2" ht="15.75">
      <c r="A42" s="20" t="s">
        <v>52</v>
      </c>
    </row>
    <row r="43" spans="1:2">
      <c r="A43" s="33" t="s">
        <v>53</v>
      </c>
      <c r="B43" s="1" t="s">
        <v>54</v>
      </c>
    </row>
    <row r="44" spans="1:2">
      <c r="A44" s="33" t="s">
        <v>55</v>
      </c>
      <c r="B44" s="1" t="s">
        <v>56</v>
      </c>
    </row>
    <row r="45" spans="1:2">
      <c r="A45" s="33" t="s">
        <v>57</v>
      </c>
      <c r="B45" s="1" t="s">
        <v>58</v>
      </c>
    </row>
  </sheetData>
  <mergeCells count="4">
    <mergeCell ref="A21:E21"/>
    <mergeCell ref="A5:A17"/>
    <mergeCell ref="B5:B17"/>
    <mergeCell ref="C5:C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>
      <selection activeCell="E13" activeCellId="1" sqref="D20:D28 E13:E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950502F764947991BA96F954A83A7" ma:contentTypeVersion="9" ma:contentTypeDescription="Create a new document." ma:contentTypeScope="" ma:versionID="819858367394ffb9d2aa1cc154df731d">
  <xsd:schema xmlns:xsd="http://www.w3.org/2001/XMLSchema" xmlns:xs="http://www.w3.org/2001/XMLSchema" xmlns:p="http://schemas.microsoft.com/office/2006/metadata/properties" xmlns:ns2="f58b7ccd-fd13-48af-a046-4d3fdab16dde" xmlns:ns3="89d68bad-61c9-4191-9fe6-393bb6f6d82e" targetNamespace="http://schemas.microsoft.com/office/2006/metadata/properties" ma:root="true" ma:fieldsID="4a93a356ff7439066c2aee303f148db4" ns2:_="" ns3:_="">
    <xsd:import namespace="f58b7ccd-fd13-48af-a046-4d3fdab16dde"/>
    <xsd:import namespace="89d68bad-61c9-4191-9fe6-393bb6f6d8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b7ccd-fd13-48af-a046-4d3fdab16d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68bad-61c9-4191-9fe6-393bb6f6d82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0CD68-AF31-46DF-A993-79051401A696}"/>
</file>

<file path=customXml/itemProps2.xml><?xml version="1.0" encoding="utf-8"?>
<ds:datastoreItem xmlns:ds="http://schemas.openxmlformats.org/officeDocument/2006/customXml" ds:itemID="{06CF1B9F-820B-4EE4-B5D2-4581C5A823A4}"/>
</file>

<file path=customXml/itemProps3.xml><?xml version="1.0" encoding="utf-8"?>
<ds:datastoreItem xmlns:ds="http://schemas.openxmlformats.org/officeDocument/2006/customXml" ds:itemID="{569D7C47-0D15-4518-907D-9850A111EE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NBCUniversal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Akula, Rajasekhar (206574428)</dc:creator>
  <cp:keywords/>
  <dc:description/>
  <cp:lastModifiedBy>Selvakumar, Paulnaveen (Contractor-NBCUniversal)</cp:lastModifiedBy>
  <cp:revision/>
  <dcterms:created xsi:type="dcterms:W3CDTF">2018-03-15T13:09:58Z</dcterms:created>
  <dcterms:modified xsi:type="dcterms:W3CDTF">2019-02-12T21:54:06Z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0x01010033A950502F764947991BA96F954A83A7</vt:lpwstr>
  </property>
</Properties>
</file>