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as\Downloads\"/>
    </mc:Choice>
  </mc:AlternateContent>
  <xr:revisionPtr revIDLastSave="0" documentId="13_ncr:1_{7B079732-641D-4C76-94C9-E132F5D7A455}" xr6:coauthVersionLast="47" xr6:coauthVersionMax="47" xr10:uidLastSave="{00000000-0000-0000-0000-000000000000}"/>
  <bookViews>
    <workbookView xWindow="-108" yWindow="-108" windowWidth="23256" windowHeight="12456" activeTab="1" xr2:uid="{18E74621-BEBE-4C55-9A4A-6D7726ED6B75}"/>
  </bookViews>
  <sheets>
    <sheet name="Brainstorm" sheetId="4" r:id="rId1"/>
    <sheet name="Vlookup Advanced" sheetId="2" r:id="rId2"/>
  </sheets>
  <definedNames>
    <definedName name="Amarilla">'Vlookup Advanced'!$I$15:$J$20</definedName>
    <definedName name="Montana">'Vlookup Advanced'!$L$15:$M$20</definedName>
    <definedName name="Paseo">'Vlookup Advanced'!$F$15:$G$20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2" l="1"/>
  <c r="D30" i="2"/>
  <c r="D31" i="2"/>
  <c r="D32" i="2"/>
  <c r="D28" i="2"/>
  <c r="C7" i="2"/>
  <c r="C6" i="2"/>
  <c r="C8" i="2"/>
  <c r="E10" i="4"/>
  <c r="D16" i="2"/>
  <c r="E7" i="4" l="1"/>
  <c r="D7" i="4"/>
  <c r="C29" i="2" l="1"/>
  <c r="C30" i="2"/>
  <c r="C31" i="2"/>
  <c r="C32" i="2"/>
  <c r="C28" i="2"/>
  <c r="E29" i="2"/>
  <c r="E30" i="2"/>
  <c r="E31" i="2"/>
  <c r="E32" i="2"/>
  <c r="E33" i="2"/>
  <c r="E34" i="2"/>
  <c r="E35" i="2"/>
  <c r="E36" i="2"/>
  <c r="E37" i="2"/>
  <c r="E28" i="2"/>
  <c r="E11" i="4"/>
  <c r="D11" i="4"/>
  <c r="D10" i="4"/>
  <c r="I15" i="4" l="1"/>
  <c r="I16" i="4"/>
  <c r="I17" i="4"/>
  <c r="I18" i="4"/>
  <c r="I19" i="4"/>
  <c r="I20" i="4"/>
  <c r="I21" i="4"/>
  <c r="I22" i="4"/>
  <c r="I23" i="4"/>
  <c r="I24" i="4"/>
  <c r="I25" i="4"/>
  <c r="I26" i="4"/>
  <c r="I27" i="4"/>
  <c r="I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14" i="4"/>
  <c r="C9" i="2"/>
  <c r="C10" i="2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14" i="4"/>
  <c r="D17" i="2"/>
  <c r="D20" i="2"/>
  <c r="D22" i="2"/>
  <c r="D19" i="2"/>
  <c r="D21" i="2"/>
  <c r="D18" i="2"/>
</calcChain>
</file>

<file path=xl/sharedStrings.xml><?xml version="1.0" encoding="utf-8"?>
<sst xmlns="http://schemas.openxmlformats.org/spreadsheetml/2006/main" count="125" uniqueCount="45">
  <si>
    <t>Partial Text Lookup: LEFT and SEARCH</t>
  </si>
  <si>
    <t>Product</t>
  </si>
  <si>
    <t>Units Sold</t>
  </si>
  <si>
    <t>Velo - 235</t>
  </si>
  <si>
    <t>Amarilla</t>
  </si>
  <si>
    <t>Paseo - 895</t>
  </si>
  <si>
    <t xml:space="preserve">Montana </t>
  </si>
  <si>
    <t>Amarilla - 145</t>
  </si>
  <si>
    <t>Paseo</t>
  </si>
  <si>
    <t>Montana - 125</t>
  </si>
  <si>
    <t>Velo</t>
  </si>
  <si>
    <t>VTT - 777</t>
  </si>
  <si>
    <t xml:space="preserve">VTT </t>
  </si>
  <si>
    <t>Multiple Source Table Vlookup</t>
  </si>
  <si>
    <t xml:space="preserve"> Sales</t>
  </si>
  <si>
    <t>Disc%</t>
  </si>
  <si>
    <t>Montana</t>
  </si>
  <si>
    <t>Multiple Lookup Value</t>
  </si>
  <si>
    <t>Model no</t>
  </si>
  <si>
    <t xml:space="preserve">Q.1. Calculate Gross sales and Profit in the table. </t>
  </si>
  <si>
    <t>Q.2. Give dropdowns on Segment and Country, then Create formulas which calucalte Total sales and Total Profit based on the selection. If the combination doesn't exist, the result should be "NA".</t>
  </si>
  <si>
    <t>Q.3. Filter out Unique List of Products and their repsective 'MRP'. Result should look same as in the image</t>
  </si>
  <si>
    <t>Segment</t>
  </si>
  <si>
    <t>Country [dropdown]</t>
  </si>
  <si>
    <t>Total Sales</t>
  </si>
  <si>
    <t>Total types of Product</t>
  </si>
  <si>
    <t>Product Name</t>
  </si>
  <si>
    <t>Max MRP</t>
  </si>
  <si>
    <t>Min MRP</t>
  </si>
  <si>
    <t>Country</t>
  </si>
  <si>
    <t>Manufacturing Price</t>
  </si>
  <si>
    <t>Sale Price</t>
  </si>
  <si>
    <t>Gross Sales</t>
  </si>
  <si>
    <t>Profit</t>
  </si>
  <si>
    <t>Government</t>
  </si>
  <si>
    <t>Mexico</t>
  </si>
  <si>
    <t>United States of America</t>
  </si>
  <si>
    <t>Midmarket</t>
  </si>
  <si>
    <t>Canada</t>
  </si>
  <si>
    <t>France</t>
  </si>
  <si>
    <t>Channel Partners</t>
  </si>
  <si>
    <t>VTT</t>
  </si>
  <si>
    <t>Germany</t>
  </si>
  <si>
    <t>Enterprise</t>
  </si>
  <si>
    <t>Small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</si>
</sst>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1" fillId="0" borderId="0" xfId="0" applyFont="1"/>
    <xf numFmtId="0" fontId="1" fillId="3" borderId="1" xfId="0" applyFont="1" applyFill="1" applyBorder="1"/>
    <xf numFmtId="0" fontId="0" fillId="2" borderId="0" xfId="0" applyFill="1"/>
    <xf numFmtId="0" fontId="0" fillId="4" borderId="1" xfId="0" applyFill="1" applyBorder="1"/>
    <xf numFmtId="9" fontId="0" fillId="0" borderId="1" xfId="0" applyNumberFormat="1" applyBorder="1"/>
    <xf numFmtId="10" fontId="0" fillId="0" borderId="1" xfId="0" applyNumberFormat="1" applyBorder="1"/>
    <xf numFmtId="1" fontId="0" fillId="0" borderId="1" xfId="0" applyNumberFormat="1" applyBorder="1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164" fontId="0" fillId="4" borderId="1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342900</xdr:colOff>
      <xdr:row>3</xdr:row>
      <xdr:rowOff>220980</xdr:rowOff>
    </xdr:from>
    <xdr:to>
      <xdr:col>12</xdr:col>
      <xdr:colOff>464989</xdr:colOff>
      <xdr:row>10</xdr:row>
      <xdr:rowOff>76306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EB1BD5-E9B9-40C1-8226-242848AF9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49640" y="830580"/>
          <a:ext cx="1950889" cy="122692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9C10-5342-4F6A-B203-403FC1C64F9D}">
  <dimension ref="B2:M27"/>
  <sheetViews>
    <sheetView workbookViewId="0">
      <selection activeCell="E11" sqref="E11"/>
    </sheetView>
  </sheetViews>
  <sheetFormatPr defaultRowHeight="14.4" x14ac:dyDescent="0.3"/>
  <cols>
    <col min="2" max="2" width="14.88671875" bestFit="1" customWidth="1"/>
    <col min="3" max="3" width="21.5546875" bestFit="1" customWidth="1"/>
    <col min="4" max="4" width="9.77734375" bestFit="1" customWidth="1"/>
    <col min="5" max="5" width="19.21875" bestFit="1" customWidth="1"/>
    <col min="6" max="6" width="17.5546875" bestFit="1" customWidth="1"/>
    <col min="7" max="7" width="8.77734375" bestFit="1" customWidth="1"/>
    <col min="8" max="8" width="10.109375" bestFit="1" customWidth="1"/>
    <col min="13" max="13" width="17.5546875" bestFit="1" customWidth="1"/>
  </cols>
  <sheetData>
    <row r="2" spans="2:13" ht="15.6" x14ac:dyDescent="0.3">
      <c r="B2" s="9" t="s">
        <v>19</v>
      </c>
    </row>
    <row r="3" spans="2:13" ht="18" x14ac:dyDescent="0.35">
      <c r="B3" s="9" t="s">
        <v>20</v>
      </c>
      <c r="G3" s="10"/>
    </row>
    <row r="4" spans="2:13" ht="18" x14ac:dyDescent="0.35">
      <c r="B4" s="9" t="s">
        <v>21</v>
      </c>
      <c r="G4" s="10"/>
    </row>
    <row r="5" spans="2:13" ht="18" x14ac:dyDescent="0.35">
      <c r="G5" s="10"/>
    </row>
    <row r="6" spans="2:13" x14ac:dyDescent="0.3">
      <c r="B6" s="11" t="s">
        <v>22</v>
      </c>
      <c r="C6" s="11" t="s">
        <v>23</v>
      </c>
      <c r="D6" s="11" t="s">
        <v>24</v>
      </c>
      <c r="E6" s="11" t="s">
        <v>25</v>
      </c>
    </row>
    <row r="7" spans="2:13" x14ac:dyDescent="0.3">
      <c r="B7" s="1" t="s">
        <v>34</v>
      </c>
      <c r="C7" s="1" t="s">
        <v>39</v>
      </c>
      <c r="D7" s="5" t="str">
        <f>IF(SUMIFS($H$14:$H$27,$B$14:$B$27,$B$7,$C$14:$C$27,$C$7)=0,"NA",SUMIFS($H$14:$H$27,$B$14:$B$27,$B$7,$C$14:$C$27,$C$7))</f>
        <v>NA</v>
      </c>
      <c r="E7" s="5" t="str">
        <f>IF(COUNTIFS(B14:B27,B7,C14:C27,C7)=0,"NA",COUNTIFS(B14:B27,B7,C14:C27,C7))</f>
        <v>NA</v>
      </c>
    </row>
    <row r="9" spans="2:13" x14ac:dyDescent="0.3">
      <c r="C9" s="1"/>
      <c r="D9" s="1"/>
      <c r="E9" s="11" t="s">
        <v>26</v>
      </c>
    </row>
    <row r="10" spans="2:13" x14ac:dyDescent="0.3">
      <c r="C10" s="11" t="s">
        <v>27</v>
      </c>
      <c r="D10" s="5">
        <f>MAX(M14:M18)</f>
        <v>260</v>
      </c>
      <c r="E10" s="5" t="str">
        <f>VLOOKUP(D10,CHOOSE({1,2},F14:F27,D14:D27),2,0)</f>
        <v>Amarilla</v>
      </c>
    </row>
    <row r="11" spans="2:13" x14ac:dyDescent="0.3">
      <c r="C11" s="11" t="s">
        <v>28</v>
      </c>
      <c r="D11" s="5">
        <f>MIN(M14:M18)</f>
        <v>5</v>
      </c>
      <c r="E11" s="5" t="str">
        <f>VLOOKUP(D11,CHOOSE({1,2},F15:F28,D15:D28),2,0)</f>
        <v>Montana</v>
      </c>
    </row>
    <row r="13" spans="2:13" x14ac:dyDescent="0.3">
      <c r="B13" s="1" t="s">
        <v>22</v>
      </c>
      <c r="C13" s="1" t="s">
        <v>29</v>
      </c>
      <c r="D13" s="1" t="s">
        <v>1</v>
      </c>
      <c r="E13" s="1" t="s">
        <v>2</v>
      </c>
      <c r="F13" s="5" t="s">
        <v>30</v>
      </c>
      <c r="G13" s="1" t="s">
        <v>31</v>
      </c>
      <c r="H13" s="5" t="s">
        <v>32</v>
      </c>
      <c r="I13" s="5" t="s">
        <v>33</v>
      </c>
      <c r="L13" s="1" t="s">
        <v>1</v>
      </c>
      <c r="M13" s="1" t="s">
        <v>30</v>
      </c>
    </row>
    <row r="14" spans="2:13" x14ac:dyDescent="0.3">
      <c r="B14" s="1" t="s">
        <v>34</v>
      </c>
      <c r="C14" s="1" t="s">
        <v>35</v>
      </c>
      <c r="D14" s="1" t="s">
        <v>8</v>
      </c>
      <c r="E14" s="1">
        <v>2851</v>
      </c>
      <c r="F14" s="5">
        <f>VLOOKUP(D14,$L$14:$M$18,2,FALSE)</f>
        <v>10</v>
      </c>
      <c r="G14" s="1">
        <v>350</v>
      </c>
      <c r="H14" s="5">
        <f>G14*E14</f>
        <v>997850</v>
      </c>
      <c r="I14" s="5">
        <f>H14-(G14*F14)</f>
        <v>994350</v>
      </c>
      <c r="L14" s="1" t="s">
        <v>8</v>
      </c>
      <c r="M14" s="1">
        <v>10</v>
      </c>
    </row>
    <row r="15" spans="2:13" x14ac:dyDescent="0.3">
      <c r="B15" s="1" t="s">
        <v>34</v>
      </c>
      <c r="C15" s="1" t="s">
        <v>36</v>
      </c>
      <c r="D15" s="1" t="s">
        <v>8</v>
      </c>
      <c r="E15" s="1">
        <v>3495</v>
      </c>
      <c r="F15" s="5">
        <f t="shared" ref="F15:F27" si="0">VLOOKUP(D15,$L$14:$M$18,2,FALSE)</f>
        <v>10</v>
      </c>
      <c r="G15" s="1">
        <v>300</v>
      </c>
      <c r="H15" s="5">
        <f t="shared" ref="H15:H27" si="1">G15*E15</f>
        <v>1048500</v>
      </c>
      <c r="I15" s="5">
        <f t="shared" ref="I15:I27" si="2">H15-(G15*F15)</f>
        <v>1045500</v>
      </c>
      <c r="L15" s="1" t="s">
        <v>10</v>
      </c>
      <c r="M15" s="1">
        <v>120</v>
      </c>
    </row>
    <row r="16" spans="2:13" x14ac:dyDescent="0.3">
      <c r="B16" s="1" t="s">
        <v>37</v>
      </c>
      <c r="C16" s="1" t="s">
        <v>38</v>
      </c>
      <c r="D16" s="1" t="s">
        <v>8</v>
      </c>
      <c r="E16" s="1">
        <v>2632</v>
      </c>
      <c r="F16" s="5">
        <f t="shared" si="0"/>
        <v>10</v>
      </c>
      <c r="G16" s="1">
        <v>350</v>
      </c>
      <c r="H16" s="5">
        <f t="shared" si="1"/>
        <v>921200</v>
      </c>
      <c r="I16" s="5">
        <f t="shared" si="2"/>
        <v>917700</v>
      </c>
      <c r="L16" s="1" t="s">
        <v>4</v>
      </c>
      <c r="M16" s="1">
        <v>260</v>
      </c>
    </row>
    <row r="17" spans="2:13" x14ac:dyDescent="0.3">
      <c r="B17" s="1" t="s">
        <v>37</v>
      </c>
      <c r="C17" s="1" t="s">
        <v>38</v>
      </c>
      <c r="D17" s="1" t="s">
        <v>10</v>
      </c>
      <c r="E17" s="1">
        <v>2632</v>
      </c>
      <c r="F17" s="5">
        <f t="shared" si="0"/>
        <v>120</v>
      </c>
      <c r="G17" s="1">
        <v>350</v>
      </c>
      <c r="H17" s="5">
        <f t="shared" si="1"/>
        <v>921200</v>
      </c>
      <c r="I17" s="5">
        <f t="shared" si="2"/>
        <v>879200</v>
      </c>
      <c r="L17" s="1" t="s">
        <v>16</v>
      </c>
      <c r="M17" s="1">
        <v>5</v>
      </c>
    </row>
    <row r="18" spans="2:13" x14ac:dyDescent="0.3">
      <c r="B18" s="1" t="s">
        <v>37</v>
      </c>
      <c r="C18" s="1" t="s">
        <v>36</v>
      </c>
      <c r="D18" s="1" t="s">
        <v>10</v>
      </c>
      <c r="E18" s="1">
        <v>2574</v>
      </c>
      <c r="F18" s="5">
        <f t="shared" si="0"/>
        <v>120</v>
      </c>
      <c r="G18" s="1">
        <v>300</v>
      </c>
      <c r="H18" s="5">
        <f t="shared" si="1"/>
        <v>772200</v>
      </c>
      <c r="I18" s="5">
        <f t="shared" si="2"/>
        <v>736200</v>
      </c>
      <c r="L18" s="1" t="s">
        <v>41</v>
      </c>
      <c r="M18" s="1">
        <v>250</v>
      </c>
    </row>
    <row r="19" spans="2:13" x14ac:dyDescent="0.3">
      <c r="B19" s="1" t="s">
        <v>34</v>
      </c>
      <c r="C19" s="1" t="s">
        <v>35</v>
      </c>
      <c r="D19" s="1" t="s">
        <v>8</v>
      </c>
      <c r="E19" s="1">
        <v>2151</v>
      </c>
      <c r="F19" s="5">
        <f t="shared" si="0"/>
        <v>10</v>
      </c>
      <c r="G19" s="1">
        <v>350</v>
      </c>
      <c r="H19" s="5">
        <f t="shared" si="1"/>
        <v>752850</v>
      </c>
      <c r="I19" s="5">
        <f t="shared" si="2"/>
        <v>749350</v>
      </c>
    </row>
    <row r="20" spans="2:13" x14ac:dyDescent="0.3">
      <c r="B20" s="1" t="s">
        <v>37</v>
      </c>
      <c r="C20" s="1" t="s">
        <v>39</v>
      </c>
      <c r="D20" s="1" t="s">
        <v>4</v>
      </c>
      <c r="E20" s="1">
        <v>2475</v>
      </c>
      <c r="F20" s="5">
        <f t="shared" si="0"/>
        <v>260</v>
      </c>
      <c r="G20" s="1">
        <v>300</v>
      </c>
      <c r="H20" s="5">
        <f t="shared" si="1"/>
        <v>742500</v>
      </c>
      <c r="I20" s="5">
        <f t="shared" si="2"/>
        <v>664500</v>
      </c>
    </row>
    <row r="21" spans="2:13" x14ac:dyDescent="0.3">
      <c r="B21" s="1" t="s">
        <v>40</v>
      </c>
      <c r="C21" s="1" t="s">
        <v>38</v>
      </c>
      <c r="D21" s="1" t="s">
        <v>16</v>
      </c>
      <c r="E21" s="1">
        <v>2227.5</v>
      </c>
      <c r="F21" s="5">
        <f t="shared" si="0"/>
        <v>5</v>
      </c>
      <c r="G21" s="1">
        <v>350</v>
      </c>
      <c r="H21" s="5">
        <f t="shared" si="1"/>
        <v>779625</v>
      </c>
      <c r="I21" s="5">
        <f t="shared" si="2"/>
        <v>777875</v>
      </c>
    </row>
    <row r="22" spans="2:13" x14ac:dyDescent="0.3">
      <c r="B22" s="1" t="s">
        <v>34</v>
      </c>
      <c r="C22" s="1" t="s">
        <v>36</v>
      </c>
      <c r="D22" s="1" t="s">
        <v>41</v>
      </c>
      <c r="E22" s="1">
        <v>2541</v>
      </c>
      <c r="F22" s="5">
        <f t="shared" si="0"/>
        <v>250</v>
      </c>
      <c r="G22" s="1">
        <v>300</v>
      </c>
      <c r="H22" s="5">
        <f t="shared" si="1"/>
        <v>762300</v>
      </c>
      <c r="I22" s="5">
        <f t="shared" si="2"/>
        <v>687300</v>
      </c>
    </row>
    <row r="23" spans="2:13" x14ac:dyDescent="0.3">
      <c r="B23" s="1" t="s">
        <v>40</v>
      </c>
      <c r="C23" s="1" t="s">
        <v>42</v>
      </c>
      <c r="D23" s="1" t="s">
        <v>10</v>
      </c>
      <c r="E23" s="1">
        <v>2536</v>
      </c>
      <c r="F23" s="5">
        <f t="shared" si="0"/>
        <v>120</v>
      </c>
      <c r="G23" s="1">
        <v>300</v>
      </c>
      <c r="H23" s="5">
        <f t="shared" si="1"/>
        <v>760800</v>
      </c>
      <c r="I23" s="5">
        <f t="shared" si="2"/>
        <v>724800</v>
      </c>
    </row>
    <row r="24" spans="2:13" x14ac:dyDescent="0.3">
      <c r="B24" s="1" t="s">
        <v>37</v>
      </c>
      <c r="C24" s="1" t="s">
        <v>36</v>
      </c>
      <c r="D24" s="1" t="s">
        <v>8</v>
      </c>
      <c r="E24" s="1">
        <v>2007</v>
      </c>
      <c r="F24" s="5">
        <f t="shared" si="0"/>
        <v>10</v>
      </c>
      <c r="G24" s="1">
        <v>350</v>
      </c>
      <c r="H24" s="5">
        <f t="shared" si="1"/>
        <v>702450</v>
      </c>
      <c r="I24" s="5">
        <f t="shared" si="2"/>
        <v>698950</v>
      </c>
    </row>
    <row r="25" spans="2:13" x14ac:dyDescent="0.3">
      <c r="B25" s="1" t="s">
        <v>43</v>
      </c>
      <c r="C25" s="1" t="s">
        <v>36</v>
      </c>
      <c r="D25" s="1" t="s">
        <v>10</v>
      </c>
      <c r="E25" s="1">
        <v>2460</v>
      </c>
      <c r="F25" s="5">
        <f t="shared" si="0"/>
        <v>120</v>
      </c>
      <c r="G25" s="1">
        <v>300</v>
      </c>
      <c r="H25" s="5">
        <f t="shared" si="1"/>
        <v>738000</v>
      </c>
      <c r="I25" s="5">
        <f t="shared" si="2"/>
        <v>702000</v>
      </c>
    </row>
    <row r="26" spans="2:13" x14ac:dyDescent="0.3">
      <c r="B26" s="1" t="s">
        <v>44</v>
      </c>
      <c r="C26" s="1" t="s">
        <v>38</v>
      </c>
      <c r="D26" s="1" t="s">
        <v>16</v>
      </c>
      <c r="E26" s="1">
        <v>3802.5</v>
      </c>
      <c r="F26" s="5">
        <f t="shared" si="0"/>
        <v>5</v>
      </c>
      <c r="G26" s="1">
        <v>300</v>
      </c>
      <c r="H26" s="5">
        <f t="shared" si="1"/>
        <v>1140750</v>
      </c>
      <c r="I26" s="5">
        <f t="shared" si="2"/>
        <v>1139250</v>
      </c>
    </row>
    <row r="27" spans="2:13" x14ac:dyDescent="0.3">
      <c r="B27" s="1" t="s">
        <v>34</v>
      </c>
      <c r="C27" s="1" t="s">
        <v>38</v>
      </c>
      <c r="D27" s="1" t="s">
        <v>10</v>
      </c>
      <c r="E27" s="1">
        <v>3793.5</v>
      </c>
      <c r="F27" s="5">
        <f t="shared" si="0"/>
        <v>120</v>
      </c>
      <c r="G27" s="1">
        <v>300</v>
      </c>
      <c r="H27" s="5">
        <f t="shared" si="1"/>
        <v>1138050</v>
      </c>
      <c r="I27" s="5">
        <f t="shared" si="2"/>
        <v>1102050</v>
      </c>
    </row>
  </sheetData>
  <dataValidations count="2">
    <dataValidation type="list" allowBlank="1" showInputMessage="1" showErrorMessage="1" sqref="B7" xr:uid="{94958B0C-1704-4335-A6F0-011EF42AE91C}">
      <formula1>"Government, Midmarket, Channel Parteners, Enterprise, Small Buisness"</formula1>
    </dataValidation>
    <dataValidation type="list" allowBlank="1" showInputMessage="1" showErrorMessage="1" sqref="C7" xr:uid="{C79A6CD0-64B0-42C2-AB28-A41C4A489EFE}">
      <formula1>"Mexico, United States of America, Canada,France, Germany"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210AF-BCAD-42A4-AD59-88E86072988A}">
  <dimension ref="B3:M37"/>
  <sheetViews>
    <sheetView tabSelected="1" topLeftCell="A13" workbookViewId="0">
      <selection activeCell="M37" sqref="M37"/>
    </sheetView>
  </sheetViews>
  <sheetFormatPr defaultRowHeight="14.4" x14ac:dyDescent="0.3"/>
  <cols>
    <col min="2" max="2" width="33.21875" bestFit="1" customWidth="1"/>
    <col min="3" max="3" width="9.109375" bestFit="1" customWidth="1"/>
    <col min="5" max="5" width="13.5546875" bestFit="1" customWidth="1"/>
    <col min="6" max="6" width="9.6640625" bestFit="1" customWidth="1"/>
    <col min="7" max="7" width="9.44140625" bestFit="1" customWidth="1"/>
  </cols>
  <sheetData>
    <row r="3" spans="2:13" x14ac:dyDescent="0.3">
      <c r="B3" s="2" t="s">
        <v>0</v>
      </c>
    </row>
    <row r="4" spans="2:13" x14ac:dyDescent="0.3">
      <c r="B4" s="2"/>
    </row>
    <row r="5" spans="2:13" x14ac:dyDescent="0.3">
      <c r="B5" s="3" t="s">
        <v>1</v>
      </c>
      <c r="C5" s="3" t="s">
        <v>2</v>
      </c>
      <c r="F5" s="3" t="s">
        <v>1</v>
      </c>
      <c r="G5" s="3" t="s">
        <v>2</v>
      </c>
    </row>
    <row r="6" spans="2:13" x14ac:dyDescent="0.3">
      <c r="B6" s="1" t="s">
        <v>3</v>
      </c>
      <c r="C6" s="1">
        <f>LOOKUP(LEFT(B6,SEARCH("-",B6)-1),$F$6:$F$10,$G$6:$G$10)</f>
        <v>2574</v>
      </c>
      <c r="F6" s="1" t="s">
        <v>4</v>
      </c>
      <c r="G6" s="1">
        <v>2475</v>
      </c>
    </row>
    <row r="7" spans="2:13" x14ac:dyDescent="0.3">
      <c r="B7" s="1" t="s">
        <v>5</v>
      </c>
      <c r="C7" s="1">
        <f>LOOKUP(LEFT(B7,SEARCH("-",B7)-1),$F$6:$F$10,$G$6:$G$10)</f>
        <v>2151</v>
      </c>
      <c r="F7" s="1" t="s">
        <v>6</v>
      </c>
      <c r="G7" s="1">
        <v>2227.5</v>
      </c>
    </row>
    <row r="8" spans="2:13" x14ac:dyDescent="0.3">
      <c r="B8" s="1" t="s">
        <v>7</v>
      </c>
      <c r="C8" s="1">
        <f>LOOKUP(LEFT(B8,SEARCH("-",B8)-1),$F$6:$F$10,$G$6:$G$10)</f>
        <v>2475</v>
      </c>
      <c r="F8" s="1" t="s">
        <v>8</v>
      </c>
      <c r="G8" s="1">
        <v>2151</v>
      </c>
    </row>
    <row r="9" spans="2:13" x14ac:dyDescent="0.3">
      <c r="B9" s="1" t="s">
        <v>9</v>
      </c>
      <c r="C9" s="1">
        <f t="shared" ref="C9:C10" si="0">LOOKUP(LEFT(B9,SEARCH("-",B9)-1),$F$6:$F$10,$G$6:$G$10)</f>
        <v>2227.5</v>
      </c>
      <c r="F9" s="1" t="s">
        <v>10</v>
      </c>
      <c r="G9" s="1">
        <v>2574</v>
      </c>
    </row>
    <row r="10" spans="2:13" x14ac:dyDescent="0.3">
      <c r="B10" s="1" t="s">
        <v>11</v>
      </c>
      <c r="C10" s="1">
        <f t="shared" si="0"/>
        <v>2541</v>
      </c>
      <c r="F10" s="1" t="s">
        <v>12</v>
      </c>
      <c r="G10" s="1">
        <v>2541</v>
      </c>
    </row>
    <row r="12" spans="2:13" s="4" customFormat="1" x14ac:dyDescent="0.3"/>
    <row r="13" spans="2:13" x14ac:dyDescent="0.3">
      <c r="B13" s="2" t="s">
        <v>13</v>
      </c>
    </row>
    <row r="14" spans="2:13" x14ac:dyDescent="0.3">
      <c r="F14" s="3" t="s">
        <v>8</v>
      </c>
      <c r="G14" s="3"/>
      <c r="I14" s="3" t="s">
        <v>4</v>
      </c>
      <c r="J14" s="3"/>
      <c r="L14" s="3" t="s">
        <v>6</v>
      </c>
      <c r="M14" s="3"/>
    </row>
    <row r="15" spans="2:13" x14ac:dyDescent="0.3">
      <c r="B15" s="3" t="s">
        <v>1</v>
      </c>
      <c r="C15" s="3" t="s">
        <v>14</v>
      </c>
      <c r="D15" s="3" t="s">
        <v>15</v>
      </c>
      <c r="F15" s="3" t="s">
        <v>14</v>
      </c>
      <c r="G15" s="3" t="s">
        <v>15</v>
      </c>
      <c r="I15" s="3" t="s">
        <v>14</v>
      </c>
      <c r="J15" s="3" t="s">
        <v>15</v>
      </c>
      <c r="L15" s="3" t="s">
        <v>14</v>
      </c>
      <c r="M15" s="3" t="s">
        <v>15</v>
      </c>
    </row>
    <row r="16" spans="2:13" x14ac:dyDescent="0.3">
      <c r="B16" s="1" t="s">
        <v>8</v>
      </c>
      <c r="C16" s="1">
        <v>1655.08</v>
      </c>
      <c r="D16" s="12">
        <f ca="1">VLOOKUP(C16,INDIRECT(B16),2,TRUE)</f>
        <v>0.125</v>
      </c>
      <c r="F16" s="1">
        <v>0</v>
      </c>
      <c r="G16" s="6">
        <v>0.05</v>
      </c>
      <c r="I16" s="1">
        <v>0</v>
      </c>
      <c r="J16" s="7">
        <v>2.5000000000000001E-2</v>
      </c>
      <c r="L16" s="1">
        <v>0</v>
      </c>
      <c r="M16" s="7">
        <v>1.4999999999999999E-2</v>
      </c>
    </row>
    <row r="17" spans="2:13" x14ac:dyDescent="0.3">
      <c r="B17" s="1" t="s">
        <v>4</v>
      </c>
      <c r="C17" s="1">
        <v>1822.59</v>
      </c>
      <c r="D17" s="12">
        <f t="shared" ref="D17:D22" ca="1" si="1">VLOOKUP(C17,INDIRECT(B17),2,TRUE)</f>
        <v>7.0000000000000007E-2</v>
      </c>
      <c r="F17" s="1">
        <v>500</v>
      </c>
      <c r="G17" s="7">
        <v>7.4999999999999997E-2</v>
      </c>
      <c r="I17" s="1">
        <v>500</v>
      </c>
      <c r="J17" s="6">
        <v>0.04</v>
      </c>
      <c r="L17" s="1">
        <v>500</v>
      </c>
      <c r="M17" s="6">
        <v>0.03</v>
      </c>
    </row>
    <row r="18" spans="2:13" x14ac:dyDescent="0.3">
      <c r="B18" s="1" t="s">
        <v>4</v>
      </c>
      <c r="C18" s="1">
        <v>1730.54</v>
      </c>
      <c r="D18" s="12">
        <f t="shared" ca="1" si="1"/>
        <v>7.0000000000000007E-2</v>
      </c>
      <c r="F18" s="1">
        <v>1000</v>
      </c>
      <c r="G18" s="6">
        <v>0.1</v>
      </c>
      <c r="I18" s="1">
        <v>1000</v>
      </c>
      <c r="J18" s="7">
        <v>5.5E-2</v>
      </c>
      <c r="L18" s="1">
        <v>1000</v>
      </c>
      <c r="M18" s="7">
        <v>5.5E-2</v>
      </c>
    </row>
    <row r="19" spans="2:13" x14ac:dyDescent="0.3">
      <c r="B19" s="1" t="s">
        <v>6</v>
      </c>
      <c r="C19" s="1">
        <v>1685.6</v>
      </c>
      <c r="D19" s="12">
        <f t="shared" ca="1" si="1"/>
        <v>7.0000000000000007E-2</v>
      </c>
      <c r="F19" s="1">
        <v>1500</v>
      </c>
      <c r="G19" s="7">
        <v>0.125</v>
      </c>
      <c r="I19" s="1">
        <v>1500</v>
      </c>
      <c r="J19" s="6">
        <v>7.0000000000000007E-2</v>
      </c>
      <c r="L19" s="1">
        <v>1500</v>
      </c>
      <c r="M19" s="7">
        <v>7.0000000000000007E-2</v>
      </c>
    </row>
    <row r="20" spans="2:13" x14ac:dyDescent="0.3">
      <c r="B20" s="1" t="s">
        <v>8</v>
      </c>
      <c r="C20" s="1">
        <v>1685.6</v>
      </c>
      <c r="D20" s="12">
        <f t="shared" ca="1" si="1"/>
        <v>0.125</v>
      </c>
      <c r="F20" s="1">
        <v>2000</v>
      </c>
      <c r="G20" s="6">
        <v>0.15</v>
      </c>
      <c r="I20" s="1">
        <v>2000</v>
      </c>
      <c r="J20" s="7">
        <v>8.5000000000000006E-2</v>
      </c>
      <c r="L20" s="1">
        <v>2000</v>
      </c>
      <c r="M20" s="6">
        <v>9.3333333333333296E-2</v>
      </c>
    </row>
    <row r="21" spans="2:13" x14ac:dyDescent="0.3">
      <c r="B21" s="1" t="s">
        <v>16</v>
      </c>
      <c r="C21" s="1">
        <v>1763.8600000000001</v>
      </c>
      <c r="D21" s="12">
        <f t="shared" ca="1" si="1"/>
        <v>7.0000000000000007E-2</v>
      </c>
    </row>
    <row r="22" spans="2:13" x14ac:dyDescent="0.3">
      <c r="B22" s="1" t="s">
        <v>8</v>
      </c>
      <c r="C22" s="1">
        <v>2293.1999999999998</v>
      </c>
      <c r="D22" s="12">
        <f t="shared" ca="1" si="1"/>
        <v>0.15</v>
      </c>
    </row>
    <row r="24" spans="2:13" s="4" customFormat="1" x14ac:dyDescent="0.3"/>
    <row r="25" spans="2:13" x14ac:dyDescent="0.3">
      <c r="B25" s="2" t="s">
        <v>17</v>
      </c>
    </row>
    <row r="27" spans="2:13" x14ac:dyDescent="0.3">
      <c r="B27" s="3" t="s">
        <v>1</v>
      </c>
      <c r="C27" s="3" t="s">
        <v>2</v>
      </c>
      <c r="F27" s="3" t="s">
        <v>1</v>
      </c>
      <c r="G27" s="3" t="s">
        <v>18</v>
      </c>
      <c r="H27" s="3" t="s">
        <v>2</v>
      </c>
    </row>
    <row r="28" spans="2:13" x14ac:dyDescent="0.3">
      <c r="B28" s="1" t="s">
        <v>3</v>
      </c>
      <c r="C28" s="1">
        <f>VLOOKUP($B28,$E$28:$H$37,4,FALSE)</f>
        <v>2574</v>
      </c>
      <c r="D28" s="1" t="str">
        <f>CONCATENATE(VLOOKUP(LEFT(B28,SEARCH(" - ",B28)-1),$F$28:$H$37,3,0))</f>
        <v>2574</v>
      </c>
      <c r="E28" t="str">
        <f>_xlfn.CONCAT(F28," - ",G28)</f>
        <v>Paseo - 895</v>
      </c>
      <c r="F28" s="1" t="s">
        <v>8</v>
      </c>
      <c r="G28" s="8">
        <v>895</v>
      </c>
      <c r="H28" s="1">
        <v>2151</v>
      </c>
    </row>
    <row r="29" spans="2:13" x14ac:dyDescent="0.3">
      <c r="B29" s="1" t="s">
        <v>5</v>
      </c>
      <c r="C29" s="1">
        <f t="shared" ref="C29:C32" si="2">VLOOKUP($B29,$E$28:$H$37,4,FALSE)</f>
        <v>2151</v>
      </c>
      <c r="D29" s="1" t="str">
        <f t="shared" ref="D29:D37" si="3">CONCATENATE(VLOOKUP(LEFT(B29,SEARCH(" - ",B29)-1),$F$28:$H$37,3,0))</f>
        <v>2151</v>
      </c>
      <c r="E29" t="str">
        <f>_xlfn.CONCAT(F29," - ",G29)</f>
        <v>Montana - 125</v>
      </c>
      <c r="F29" s="1" t="s">
        <v>16</v>
      </c>
      <c r="G29" s="8">
        <v>125</v>
      </c>
      <c r="H29" s="1">
        <v>2227.5</v>
      </c>
    </row>
    <row r="30" spans="2:13" x14ac:dyDescent="0.3">
      <c r="B30" s="1" t="s">
        <v>7</v>
      </c>
      <c r="C30" s="1">
        <f t="shared" si="2"/>
        <v>2475</v>
      </c>
      <c r="D30" s="1" t="str">
        <f t="shared" si="3"/>
        <v>2475</v>
      </c>
      <c r="E30" t="str">
        <f t="shared" ref="E30:E37" si="4">_xlfn.CONCAT(F30," - ",G30)</f>
        <v>Amarilla - 145</v>
      </c>
      <c r="F30" s="1" t="s">
        <v>4</v>
      </c>
      <c r="G30" s="8">
        <v>145</v>
      </c>
      <c r="H30" s="1">
        <v>2475</v>
      </c>
    </row>
    <row r="31" spans="2:13" x14ac:dyDescent="0.3">
      <c r="B31" s="1" t="s">
        <v>9</v>
      </c>
      <c r="C31" s="1">
        <f t="shared" si="2"/>
        <v>2227.5</v>
      </c>
      <c r="D31" s="1" t="str">
        <f t="shared" si="3"/>
        <v>2227.5</v>
      </c>
      <c r="E31" t="str">
        <f t="shared" si="4"/>
        <v>Montana  - 848</v>
      </c>
      <c r="F31" s="1" t="s">
        <v>6</v>
      </c>
      <c r="G31" s="8">
        <v>848</v>
      </c>
      <c r="H31" s="8">
        <v>2537.25</v>
      </c>
    </row>
    <row r="32" spans="2:13" x14ac:dyDescent="0.3">
      <c r="B32" s="1" t="s">
        <v>11</v>
      </c>
      <c r="C32" s="1">
        <f t="shared" si="2"/>
        <v>2541</v>
      </c>
      <c r="D32" s="1" t="str">
        <f t="shared" si="3"/>
        <v>2541</v>
      </c>
      <c r="E32" t="str">
        <f t="shared" si="4"/>
        <v>VTT - 777</v>
      </c>
      <c r="F32" s="1" t="s">
        <v>41</v>
      </c>
      <c r="G32" s="8">
        <v>777</v>
      </c>
      <c r="H32" s="1">
        <v>2541</v>
      </c>
    </row>
    <row r="33" spans="5:8" x14ac:dyDescent="0.3">
      <c r="E33" t="str">
        <f t="shared" si="4"/>
        <v>Velo - 235</v>
      </c>
      <c r="F33" s="1" t="s">
        <v>10</v>
      </c>
      <c r="G33" s="8">
        <v>235</v>
      </c>
      <c r="H33" s="1">
        <v>2574</v>
      </c>
    </row>
    <row r="34" spans="5:8" x14ac:dyDescent="0.3">
      <c r="E34" t="str">
        <f t="shared" si="4"/>
        <v>Paseo - 985</v>
      </c>
      <c r="F34" s="1" t="s">
        <v>8</v>
      </c>
      <c r="G34" s="8">
        <v>985</v>
      </c>
      <c r="H34" s="8">
        <v>2585.1</v>
      </c>
    </row>
    <row r="35" spans="5:8" x14ac:dyDescent="0.3">
      <c r="E35" t="str">
        <f t="shared" si="4"/>
        <v>Velo - 1122</v>
      </c>
      <c r="F35" s="1" t="s">
        <v>10</v>
      </c>
      <c r="G35" s="8">
        <v>1122</v>
      </c>
      <c r="H35" s="8">
        <v>2632.95</v>
      </c>
    </row>
    <row r="36" spans="5:8" x14ac:dyDescent="0.3">
      <c r="E36" t="str">
        <f t="shared" si="4"/>
        <v>VTT - 1260</v>
      </c>
      <c r="F36" s="1" t="s">
        <v>41</v>
      </c>
      <c r="G36" s="8">
        <v>1260</v>
      </c>
      <c r="H36" s="8">
        <v>2680.8</v>
      </c>
    </row>
    <row r="37" spans="5:8" x14ac:dyDescent="0.3">
      <c r="E37" t="str">
        <f t="shared" si="4"/>
        <v>Amarilla - 1397</v>
      </c>
      <c r="F37" s="1" t="s">
        <v>4</v>
      </c>
      <c r="G37" s="8">
        <v>1397</v>
      </c>
      <c r="H37" s="8">
        <v>2728.65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Brainstorm</vt:lpstr>
      <vt:lpstr>Vlookup Advanced</vt:lpstr>
      <vt:lpstr>Amarilla</vt:lpstr>
      <vt:lpstr>Montana</vt:lpstr>
      <vt:lpstr>Paseo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Rajashri Shende</cp:lastModifiedBy>
  <dcterms:created xsi:type="dcterms:W3CDTF">2022-07-27T07:17:57Z</dcterms:created>
  <dcterms:modified xsi:type="dcterms:W3CDTF">2023-10-05T17:15:24Z</dcterms:modified>
</cp:coreProperties>
</file>