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Power\project\"/>
    </mc:Choice>
  </mc:AlternateContent>
  <xr:revisionPtr revIDLastSave="0" documentId="8_{7007419F-F675-4920-BD90-F9A6080A60E4}" xr6:coauthVersionLast="47" xr6:coauthVersionMax="47" xr10:uidLastSave="{00000000-0000-0000-0000-000000000000}"/>
  <bookViews>
    <workbookView xWindow="28680" yWindow="-120" windowWidth="29040" windowHeight="16440" xr2:uid="{E4F64F9C-A770-4E6B-ACFE-4E49B9C66C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B22" i="1"/>
  <c r="B23" i="1"/>
  <c r="B24" i="1"/>
  <c r="B25" i="1"/>
  <c r="B26" i="1"/>
  <c r="B27" i="1"/>
  <c r="B28" i="1"/>
  <c r="B19" i="1"/>
  <c r="D31" i="1"/>
  <c r="E31" i="1"/>
  <c r="F31" i="1"/>
  <c r="G31" i="1"/>
  <c r="H31" i="1"/>
  <c r="I31" i="1"/>
  <c r="J31" i="1"/>
  <c r="K31" i="1"/>
  <c r="L31" i="1"/>
  <c r="C31" i="1"/>
  <c r="M9" i="1"/>
  <c r="M6" i="1"/>
  <c r="M7" i="1"/>
  <c r="M8" i="1"/>
  <c r="M10" i="1"/>
  <c r="M11" i="1"/>
  <c r="M12" i="1"/>
  <c r="M13" i="1"/>
  <c r="M5" i="1"/>
  <c r="H30" i="1" l="1"/>
  <c r="I30" i="1"/>
  <c r="F30" i="1"/>
  <c r="K30" i="1"/>
  <c r="J30" i="1"/>
  <c r="G30" i="1"/>
  <c r="L30" i="1"/>
  <c r="C30" i="1"/>
  <c r="D30" i="1"/>
  <c r="E30" i="1"/>
  <c r="C34" i="1" l="1"/>
  <c r="C40" i="1" s="1"/>
  <c r="C41" i="1" s="1"/>
  <c r="C35" i="1" l="1"/>
  <c r="C39" i="1" s="1"/>
</calcChain>
</file>

<file path=xl/sharedStrings.xml><?xml version="1.0" encoding="utf-8"?>
<sst xmlns="http://schemas.openxmlformats.org/spreadsheetml/2006/main" count="108" uniqueCount="53">
  <si>
    <t>Power Supply Quiescent</t>
  </si>
  <si>
    <t>Current(uA)</t>
  </si>
  <si>
    <t>Voltage</t>
  </si>
  <si>
    <t>Power(uW)</t>
  </si>
  <si>
    <t>State 1</t>
  </si>
  <si>
    <t>State 2</t>
  </si>
  <si>
    <t>State 3</t>
  </si>
  <si>
    <t>State 4</t>
  </si>
  <si>
    <t>Microcontroller EM2 mode</t>
  </si>
  <si>
    <t>IMU sensor</t>
  </si>
  <si>
    <t>Rotary Encoder</t>
  </si>
  <si>
    <t>Bluetooth Advertising</t>
  </si>
  <si>
    <t>Bluetooth Transmission</t>
  </si>
  <si>
    <t>Magnetometer</t>
  </si>
  <si>
    <t>Microcontroller GPIO</t>
  </si>
  <si>
    <t>state 1 - microcontroller startup</t>
  </si>
  <si>
    <t>state 2 - LCD(display on), GPIO(peripheral on)</t>
  </si>
  <si>
    <t xml:space="preserve">state 2.1 - Bluetooth advertising </t>
  </si>
  <si>
    <t>state 2.2 - Bluetooth connected</t>
  </si>
  <si>
    <t>state 3 -  LCD(display on), GPIO(peripheral on), Bluetooth(on), take sensor measurement</t>
  </si>
  <si>
    <t>state 3.1 - use rotary encoder</t>
  </si>
  <si>
    <t>state 3.2 - use IMU sensor</t>
  </si>
  <si>
    <t>state 3.3 - use magnetometer</t>
  </si>
  <si>
    <t>state 4 - turn off sensor, LCD(display on), GPIO(peripheral on), bluetooth transmit(if bluetooth is connected)</t>
  </si>
  <si>
    <t>State 2.1</t>
  </si>
  <si>
    <t>State 2.2</t>
  </si>
  <si>
    <t>LCD Display</t>
  </si>
  <si>
    <t>Bluetooth Connected</t>
  </si>
  <si>
    <t>TBD</t>
  </si>
  <si>
    <t>%Time</t>
  </si>
  <si>
    <t>Power and Energy Calculations for CUBIT (Smart Measuring Instrument)</t>
  </si>
  <si>
    <t>1 unit time = 1 measurement = (estimated) 13.5s</t>
  </si>
  <si>
    <t>Current (I)</t>
  </si>
  <si>
    <t>mA</t>
  </si>
  <si>
    <t>mW</t>
  </si>
  <si>
    <t>Weighted average Power</t>
  </si>
  <si>
    <t>Voltage(V)</t>
  </si>
  <si>
    <t>V</t>
  </si>
  <si>
    <t>Duration(t)</t>
  </si>
  <si>
    <t>s</t>
  </si>
  <si>
    <t>mAh</t>
  </si>
  <si>
    <t>mWh</t>
  </si>
  <si>
    <t>Charge (mAh)</t>
  </si>
  <si>
    <t>Energy (mWh)</t>
  </si>
  <si>
    <t>Energy (Joule)</t>
  </si>
  <si>
    <t>J</t>
  </si>
  <si>
    <t>State 3.1*</t>
  </si>
  <si>
    <t>State 3.2*</t>
  </si>
  <si>
    <t>State 3.3*</t>
  </si>
  <si>
    <t>* - For states 3.1,3.2 and 3.3 multiple modes of bluetooth (Advertising / connected) are considered. Max value is selected for calculation.</t>
  </si>
  <si>
    <t>Time taken (ms)</t>
  </si>
  <si>
    <t>State Power (uW)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</si>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</sst>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4"/>
      <color theme="1"/>
      <name val="Wingdings 2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2" applyNumberFormat="0" applyAlignment="0" applyProtection="0"/>
  </cellStyleXfs>
  <cellXfs count="68">
    <xf numFmtId="0" fontId="0" fillId="0" borderId="0" xfId="0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2" xfId="0" applyBorder="1"/>
    <xf numFmtId="0" fontId="0" fillId="4" borderId="13" xfId="0" applyFill="1" applyBorder="1"/>
    <xf numFmtId="0" fontId="3" fillId="4" borderId="13" xfId="0" applyFont="1" applyFill="1" applyBorder="1"/>
    <xf numFmtId="0" fontId="0" fillId="3" borderId="4" xfId="0" applyFill="1" applyBorder="1" applyAlignment="1"/>
    <xf numFmtId="0" fontId="0" fillId="3" borderId="0" xfId="0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1" xfId="0" applyFill="1" applyBorder="1" applyAlignment="1"/>
    <xf numFmtId="0" fontId="0" fillId="3" borderId="2" xfId="0" applyFill="1" applyBorder="1" applyAlignment="1"/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17" xfId="1" applyBorder="1" applyAlignment="1">
      <alignment wrapText="1"/>
    </xf>
    <xf numFmtId="0" fontId="2" fillId="2" borderId="17" xfId="1" applyBorder="1"/>
    <xf numFmtId="0" fontId="2" fillId="2" borderId="3" xfId="1" applyBorder="1"/>
    <xf numFmtId="0" fontId="2" fillId="2" borderId="5" xfId="1" applyBorder="1"/>
    <xf numFmtId="0" fontId="2" fillId="2" borderId="16" xfId="1" applyBorder="1"/>
    <xf numFmtId="0" fontId="4" fillId="0" borderId="0" xfId="0" applyFont="1"/>
    <xf numFmtId="2" fontId="0" fillId="0" borderId="9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0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2" fillId="2" borderId="1" xfId="1" applyNumberFormat="1" applyBorder="1"/>
    <xf numFmtId="2" fontId="2" fillId="2" borderId="14" xfId="1" applyNumberFormat="1" applyBorder="1"/>
    <xf numFmtId="2" fontId="2" fillId="2" borderId="4" xfId="1" applyNumberFormat="1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3" xfId="0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FADA-2DAA-4E44-9904-0F6BC113F609}">
  <dimension ref="A1:M41"/>
  <sheetViews>
    <sheetView tabSelected="1" zoomScale="85" zoomScaleNormal="85" workbookViewId="0">
      <selection activeCell="G36" sqref="G36"/>
    </sheetView>
  </sheetViews>
  <sheetFormatPr defaultRowHeight="14.5" x14ac:dyDescent="0.35"/>
  <cols>
    <col min="2" max="2" width="31" customWidth="1"/>
    <col min="3" max="3" width="16.81640625" customWidth="1"/>
    <col min="4" max="4" width="10.81640625" customWidth="1"/>
    <col min="5" max="5" width="11.81640625" customWidth="1"/>
    <col min="6" max="6" width="13.54296875" customWidth="1"/>
    <col min="7" max="7" width="11.54296875" customWidth="1"/>
    <col min="8" max="8" width="11.81640625" customWidth="1"/>
    <col min="9" max="9" width="12" customWidth="1"/>
    <col min="10" max="10" width="13.453125" customWidth="1"/>
    <col min="11" max="11" width="11" customWidth="1"/>
    <col min="12" max="12" width="11.1796875" customWidth="1"/>
    <col min="13" max="13" width="12.26953125" customWidth="1"/>
  </cols>
  <sheetData>
    <row r="1" spans="1:13" ht="26" x14ac:dyDescent="0.6">
      <c r="A1" s="1"/>
      <c r="B1" s="1"/>
      <c r="C1" s="1" t="s">
        <v>30</v>
      </c>
      <c r="E1" s="1"/>
      <c r="G1" s="1"/>
    </row>
    <row r="2" spans="1:13" ht="26" x14ac:dyDescent="0.6">
      <c r="B2" s="1"/>
    </row>
    <row r="3" spans="1:13" x14ac:dyDescent="0.35">
      <c r="I3" s="43"/>
      <c r="J3" s="43"/>
      <c r="K3" s="8" t="s">
        <v>1</v>
      </c>
      <c r="L3" s="8" t="s">
        <v>2</v>
      </c>
      <c r="M3" s="8" t="s">
        <v>3</v>
      </c>
    </row>
    <row r="4" spans="1:13" x14ac:dyDescent="0.35">
      <c r="B4" s="13" t="s">
        <v>15</v>
      </c>
      <c r="C4" s="14"/>
      <c r="D4" s="14"/>
      <c r="E4" s="14"/>
      <c r="F4" s="49"/>
      <c r="G4" s="50"/>
      <c r="I4" s="43" t="s">
        <v>0</v>
      </c>
      <c r="J4" s="43"/>
      <c r="K4" s="7" t="s">
        <v>28</v>
      </c>
      <c r="L4" s="7" t="s">
        <v>28</v>
      </c>
      <c r="M4" s="7" t="s">
        <v>28</v>
      </c>
    </row>
    <row r="5" spans="1:13" x14ac:dyDescent="0.35">
      <c r="B5" s="9" t="s">
        <v>16</v>
      </c>
      <c r="C5" s="10"/>
      <c r="D5" s="10"/>
      <c r="E5" s="10"/>
      <c r="F5" s="51"/>
      <c r="G5" s="51"/>
      <c r="I5" s="43" t="s">
        <v>8</v>
      </c>
      <c r="J5" s="43"/>
      <c r="K5" s="7">
        <v>4</v>
      </c>
      <c r="L5" s="7">
        <v>3.3</v>
      </c>
      <c r="M5" s="7">
        <f t="shared" ref="M5:M13" si="0">K5*L5</f>
        <v>13.2</v>
      </c>
    </row>
    <row r="6" spans="1:13" x14ac:dyDescent="0.35">
      <c r="B6" s="9" t="s">
        <v>17</v>
      </c>
      <c r="C6" s="10"/>
      <c r="D6" s="10"/>
      <c r="E6" s="10"/>
      <c r="F6" s="51"/>
      <c r="G6" s="51"/>
      <c r="I6" s="43" t="s">
        <v>14</v>
      </c>
      <c r="J6" s="43"/>
      <c r="K6" s="7">
        <v>300</v>
      </c>
      <c r="L6" s="7">
        <v>3.3</v>
      </c>
      <c r="M6" s="7">
        <f t="shared" si="0"/>
        <v>990</v>
      </c>
    </row>
    <row r="7" spans="1:13" x14ac:dyDescent="0.35">
      <c r="B7" s="9" t="s">
        <v>18</v>
      </c>
      <c r="C7" s="10"/>
      <c r="D7" s="10"/>
      <c r="E7" s="10"/>
      <c r="F7" s="51"/>
      <c r="G7" s="51"/>
      <c r="I7" s="43" t="s">
        <v>10</v>
      </c>
      <c r="J7" s="43"/>
      <c r="K7" s="7">
        <v>10500</v>
      </c>
      <c r="L7" s="7">
        <v>3.3</v>
      </c>
      <c r="M7" s="7">
        <f t="shared" si="0"/>
        <v>34650</v>
      </c>
    </row>
    <row r="8" spans="1:13" x14ac:dyDescent="0.35">
      <c r="B8" s="9" t="s">
        <v>19</v>
      </c>
      <c r="C8" s="10"/>
      <c r="D8" s="10"/>
      <c r="E8" s="10"/>
      <c r="F8" s="51"/>
      <c r="G8" s="51"/>
      <c r="I8" s="43" t="s">
        <v>9</v>
      </c>
      <c r="J8" s="43"/>
      <c r="K8" s="7">
        <v>12300</v>
      </c>
      <c r="L8" s="7">
        <v>3.3</v>
      </c>
      <c r="M8" s="7">
        <f t="shared" si="0"/>
        <v>40590</v>
      </c>
    </row>
    <row r="9" spans="1:13" x14ac:dyDescent="0.35">
      <c r="B9" s="9" t="s">
        <v>20</v>
      </c>
      <c r="C9" s="10"/>
      <c r="D9" s="10"/>
      <c r="E9" s="10"/>
      <c r="F9" s="51"/>
      <c r="G9" s="51"/>
      <c r="I9" s="43" t="s">
        <v>13</v>
      </c>
      <c r="J9" s="43"/>
      <c r="K9" s="7">
        <v>4000</v>
      </c>
      <c r="L9" s="7">
        <v>3.3</v>
      </c>
      <c r="M9" s="7">
        <f t="shared" si="0"/>
        <v>13200</v>
      </c>
    </row>
    <row r="10" spans="1:13" x14ac:dyDescent="0.35">
      <c r="B10" s="9" t="s">
        <v>21</v>
      </c>
      <c r="C10" s="10"/>
      <c r="D10" s="10"/>
      <c r="E10" s="10"/>
      <c r="F10" s="51"/>
      <c r="G10" s="51"/>
      <c r="I10" s="43" t="s">
        <v>26</v>
      </c>
      <c r="J10" s="43"/>
      <c r="K10" s="7">
        <v>4</v>
      </c>
      <c r="L10" s="7">
        <v>3.3</v>
      </c>
      <c r="M10" s="7">
        <f t="shared" si="0"/>
        <v>13.2</v>
      </c>
    </row>
    <row r="11" spans="1:13" x14ac:dyDescent="0.35">
      <c r="B11" s="9" t="s">
        <v>22</v>
      </c>
      <c r="C11" s="10"/>
      <c r="D11" s="10"/>
      <c r="E11" s="10"/>
      <c r="F11" s="51"/>
      <c r="G11" s="51"/>
      <c r="I11" s="43" t="s">
        <v>11</v>
      </c>
      <c r="J11" s="43"/>
      <c r="K11" s="7">
        <v>10500</v>
      </c>
      <c r="L11" s="7">
        <v>3.3</v>
      </c>
      <c r="M11" s="7">
        <f t="shared" si="0"/>
        <v>34650</v>
      </c>
    </row>
    <row r="12" spans="1:13" x14ac:dyDescent="0.35">
      <c r="B12" s="11" t="s">
        <v>23</v>
      </c>
      <c r="C12" s="12"/>
      <c r="D12" s="12"/>
      <c r="E12" s="12"/>
      <c r="F12" s="54"/>
      <c r="G12" s="55"/>
      <c r="I12" s="43" t="s">
        <v>27</v>
      </c>
      <c r="J12" s="43"/>
      <c r="K12" s="7">
        <v>15000</v>
      </c>
      <c r="L12" s="7">
        <v>3.3</v>
      </c>
      <c r="M12" s="7">
        <f t="shared" si="0"/>
        <v>49500</v>
      </c>
    </row>
    <row r="13" spans="1:13" x14ac:dyDescent="0.35">
      <c r="I13" s="43" t="s">
        <v>12</v>
      </c>
      <c r="J13" s="43"/>
      <c r="K13" s="7">
        <v>25000</v>
      </c>
      <c r="L13" s="7">
        <v>3.3</v>
      </c>
      <c r="M13" s="7">
        <f t="shared" si="0"/>
        <v>82500</v>
      </c>
    </row>
    <row r="14" spans="1:13" x14ac:dyDescent="0.35">
      <c r="B14" t="s">
        <v>31</v>
      </c>
    </row>
    <row r="17" spans="2:12" x14ac:dyDescent="0.35">
      <c r="C17" s="17" t="s">
        <v>4</v>
      </c>
      <c r="D17" s="44" t="s">
        <v>5</v>
      </c>
      <c r="E17" s="45"/>
      <c r="F17" s="44" t="s">
        <v>6</v>
      </c>
      <c r="G17" s="46"/>
      <c r="H17" s="46"/>
      <c r="I17" s="46"/>
      <c r="J17" s="46"/>
      <c r="K17" s="45"/>
      <c r="L17" s="52" t="s">
        <v>7</v>
      </c>
    </row>
    <row r="18" spans="2:12" x14ac:dyDescent="0.35">
      <c r="C18" s="16"/>
      <c r="D18" s="41" t="s">
        <v>24</v>
      </c>
      <c r="E18" s="42" t="s">
        <v>25</v>
      </c>
      <c r="F18" s="47" t="s">
        <v>46</v>
      </c>
      <c r="G18" s="48"/>
      <c r="H18" s="47" t="s">
        <v>47</v>
      </c>
      <c r="I18" s="48"/>
      <c r="J18" s="60" t="s">
        <v>48</v>
      </c>
      <c r="K18" s="48"/>
      <c r="L18" s="53"/>
    </row>
    <row r="19" spans="2:12" ht="17.5" x14ac:dyDescent="0.35">
      <c r="B19" s="2" t="str">
        <f>I4</f>
        <v>Power Supply Quiescent</v>
      </c>
      <c r="C19" s="57" t="s">
        <v>52</v>
      </c>
      <c r="D19" s="56" t="s">
        <v>52</v>
      </c>
      <c r="E19" s="56" t="s">
        <v>52</v>
      </c>
      <c r="F19" s="63" t="s">
        <v>52</v>
      </c>
      <c r="G19" s="56" t="s">
        <v>52</v>
      </c>
      <c r="H19" s="63" t="s">
        <v>52</v>
      </c>
      <c r="I19" s="56" t="s">
        <v>52</v>
      </c>
      <c r="J19" s="63" t="s">
        <v>52</v>
      </c>
      <c r="K19" s="64" t="s">
        <v>52</v>
      </c>
      <c r="L19" s="57" t="s">
        <v>52</v>
      </c>
    </row>
    <row r="20" spans="2:12" ht="17.5" x14ac:dyDescent="0.35">
      <c r="B20" s="3" t="str">
        <f t="shared" ref="B20:B28" si="1">I5</f>
        <v>Microcontroller EM2 mode</v>
      </c>
      <c r="C20" s="58" t="s">
        <v>52</v>
      </c>
      <c r="D20" s="56" t="s">
        <v>52</v>
      </c>
      <c r="E20" s="56" t="s">
        <v>52</v>
      </c>
      <c r="F20" s="65" t="s">
        <v>52</v>
      </c>
      <c r="G20" s="56" t="s">
        <v>52</v>
      </c>
      <c r="H20" s="65" t="s">
        <v>52</v>
      </c>
      <c r="I20" s="56" t="s">
        <v>52</v>
      </c>
      <c r="J20" s="65" t="s">
        <v>52</v>
      </c>
      <c r="K20" s="66" t="s">
        <v>52</v>
      </c>
      <c r="L20" s="58" t="s">
        <v>52</v>
      </c>
    </row>
    <row r="21" spans="2:12" ht="17.5" x14ac:dyDescent="0.35">
      <c r="B21" s="3" t="str">
        <f t="shared" si="1"/>
        <v>Microcontroller GPIO</v>
      </c>
      <c r="C21" s="18"/>
      <c r="D21" s="56" t="s">
        <v>52</v>
      </c>
      <c r="E21" s="56" t="s">
        <v>52</v>
      </c>
      <c r="F21" s="65" t="s">
        <v>52</v>
      </c>
      <c r="G21" s="56" t="s">
        <v>52</v>
      </c>
      <c r="H21" s="65" t="s">
        <v>52</v>
      </c>
      <c r="I21" s="56" t="s">
        <v>52</v>
      </c>
      <c r="J21" s="65" t="s">
        <v>52</v>
      </c>
      <c r="K21" s="66" t="s">
        <v>52</v>
      </c>
      <c r="L21" s="58" t="s">
        <v>52</v>
      </c>
    </row>
    <row r="22" spans="2:12" ht="17.5" x14ac:dyDescent="0.35">
      <c r="B22" s="3" t="str">
        <f t="shared" si="1"/>
        <v>Rotary Encoder</v>
      </c>
      <c r="C22" s="18"/>
      <c r="D22" s="15"/>
      <c r="E22" s="61"/>
      <c r="F22" s="65" t="s">
        <v>52</v>
      </c>
      <c r="G22" s="56" t="s">
        <v>52</v>
      </c>
      <c r="H22" s="20"/>
      <c r="I22" s="15"/>
      <c r="J22" s="20"/>
      <c r="K22" s="19"/>
      <c r="L22" s="18"/>
    </row>
    <row r="23" spans="2:12" ht="17.5" x14ac:dyDescent="0.35">
      <c r="B23" s="3" t="str">
        <f t="shared" si="1"/>
        <v>IMU sensor</v>
      </c>
      <c r="C23" s="18"/>
      <c r="D23" s="15"/>
      <c r="E23" s="61"/>
      <c r="F23" s="20"/>
      <c r="G23" s="61"/>
      <c r="H23" s="65" t="s">
        <v>52</v>
      </c>
      <c r="I23" s="56" t="s">
        <v>52</v>
      </c>
      <c r="J23" s="20"/>
      <c r="K23" s="19"/>
      <c r="L23" s="18"/>
    </row>
    <row r="24" spans="2:12" ht="17.5" x14ac:dyDescent="0.35">
      <c r="B24" s="3" t="str">
        <f t="shared" si="1"/>
        <v>Magnetometer</v>
      </c>
      <c r="C24" s="18"/>
      <c r="D24" s="15"/>
      <c r="E24" s="61"/>
      <c r="F24" s="20"/>
      <c r="G24" s="61"/>
      <c r="H24" s="20"/>
      <c r="I24" s="15"/>
      <c r="J24" s="65" t="s">
        <v>52</v>
      </c>
      <c r="K24" s="66" t="s">
        <v>52</v>
      </c>
      <c r="L24" s="18"/>
    </row>
    <row r="25" spans="2:12" ht="17.5" x14ac:dyDescent="0.35">
      <c r="B25" s="3" t="str">
        <f t="shared" si="1"/>
        <v>LCD Display</v>
      </c>
      <c r="C25" s="58" t="s">
        <v>52</v>
      </c>
      <c r="D25" s="56" t="s">
        <v>52</v>
      </c>
      <c r="E25" s="56" t="s">
        <v>52</v>
      </c>
      <c r="F25" s="65" t="s">
        <v>52</v>
      </c>
      <c r="G25" s="56" t="s">
        <v>52</v>
      </c>
      <c r="H25" s="65" t="s">
        <v>52</v>
      </c>
      <c r="I25" s="56" t="s">
        <v>52</v>
      </c>
      <c r="J25" s="65" t="s">
        <v>52</v>
      </c>
      <c r="K25" s="66" t="s">
        <v>52</v>
      </c>
      <c r="L25" s="58" t="s">
        <v>52</v>
      </c>
    </row>
    <row r="26" spans="2:12" ht="17.5" x14ac:dyDescent="0.35">
      <c r="B26" s="3" t="str">
        <f t="shared" si="1"/>
        <v>Bluetooth Advertising</v>
      </c>
      <c r="C26" s="18"/>
      <c r="D26" s="56" t="s">
        <v>52</v>
      </c>
      <c r="E26" s="61"/>
      <c r="F26" s="65" t="s">
        <v>52</v>
      </c>
      <c r="G26" s="61"/>
      <c r="H26" s="65" t="s">
        <v>52</v>
      </c>
      <c r="I26" s="56" t="s">
        <v>52</v>
      </c>
      <c r="J26" s="65" t="s">
        <v>52</v>
      </c>
      <c r="K26" s="19"/>
      <c r="L26" s="18"/>
    </row>
    <row r="27" spans="2:12" ht="17.5" x14ac:dyDescent="0.35">
      <c r="B27" s="3" t="str">
        <f t="shared" si="1"/>
        <v>Bluetooth Connected</v>
      </c>
      <c r="C27" s="18"/>
      <c r="D27" s="15"/>
      <c r="E27" s="56" t="s">
        <v>52</v>
      </c>
      <c r="F27" s="20"/>
      <c r="G27" s="56" t="s">
        <v>52</v>
      </c>
      <c r="H27" s="20"/>
      <c r="I27" s="15"/>
      <c r="J27" s="20"/>
      <c r="K27" s="66" t="s">
        <v>52</v>
      </c>
      <c r="L27" s="18"/>
    </row>
    <row r="28" spans="2:12" ht="17.5" x14ac:dyDescent="0.35">
      <c r="B28" s="4" t="str">
        <f t="shared" si="1"/>
        <v>Bluetooth Transmission</v>
      </c>
      <c r="C28" s="18"/>
      <c r="D28" s="15"/>
      <c r="E28" s="61"/>
      <c r="F28" s="62"/>
      <c r="G28" s="61"/>
      <c r="H28" s="62"/>
      <c r="I28" s="15"/>
      <c r="J28" s="62"/>
      <c r="K28" s="59"/>
      <c r="L28" s="67" t="s">
        <v>52</v>
      </c>
    </row>
    <row r="29" spans="2:12" x14ac:dyDescent="0.35">
      <c r="B29" s="2" t="s">
        <v>50</v>
      </c>
      <c r="C29" s="27">
        <v>17</v>
      </c>
      <c r="D29" s="28">
        <v>1000</v>
      </c>
      <c r="E29" s="29">
        <v>3200</v>
      </c>
      <c r="F29" s="28">
        <v>10000</v>
      </c>
      <c r="G29" s="29">
        <v>10000</v>
      </c>
      <c r="H29" s="28">
        <v>10000</v>
      </c>
      <c r="I29" s="28">
        <v>10000</v>
      </c>
      <c r="J29" s="33">
        <v>10000</v>
      </c>
      <c r="K29" s="29">
        <v>10000</v>
      </c>
      <c r="L29" s="29">
        <v>350</v>
      </c>
    </row>
    <row r="30" spans="2:12" x14ac:dyDescent="0.35">
      <c r="B30" s="3" t="s">
        <v>51</v>
      </c>
      <c r="C30" s="30">
        <f>M5+M10</f>
        <v>26.4</v>
      </c>
      <c r="D30" s="31">
        <f>M5+M6+M10+M11</f>
        <v>35666.400000000001</v>
      </c>
      <c r="E30" s="32">
        <f>M5+M6+M10+M12</f>
        <v>50516.4</v>
      </c>
      <c r="F30" s="31">
        <f>M6+M5+M7+M10+544</f>
        <v>36210.399999999994</v>
      </c>
      <c r="G30" s="32">
        <f>M5+M6+M7+M10+240</f>
        <v>35906.399999999994</v>
      </c>
      <c r="H30" s="31">
        <f>M5+M6+M10+M12+544</f>
        <v>51060.4</v>
      </c>
      <c r="I30" s="31">
        <f>M5+M6+M8+M10+240</f>
        <v>41846.399999999994</v>
      </c>
      <c r="J30" s="33">
        <f>M5+M6+M9+M10+544</f>
        <v>14760.400000000001</v>
      </c>
      <c r="K30" s="32">
        <f>M5+M6+M9+M10+240</f>
        <v>14456.400000000001</v>
      </c>
      <c r="L30" s="32">
        <f>M5+M6+M10+M13</f>
        <v>83516.399999999994</v>
      </c>
    </row>
    <row r="31" spans="2:12" x14ac:dyDescent="0.35">
      <c r="B31" s="4" t="s">
        <v>29</v>
      </c>
      <c r="C31" s="34">
        <f>C29/13500</f>
        <v>1.2592592592592592E-3</v>
      </c>
      <c r="D31" s="35">
        <f t="shared" ref="D31:L31" si="2">D29/13500</f>
        <v>7.407407407407407E-2</v>
      </c>
      <c r="E31" s="36">
        <f t="shared" si="2"/>
        <v>0.23703703703703705</v>
      </c>
      <c r="F31" s="37">
        <f t="shared" si="2"/>
        <v>0.7407407407407407</v>
      </c>
      <c r="G31" s="36">
        <f t="shared" si="2"/>
        <v>0.7407407407407407</v>
      </c>
      <c r="H31" s="35">
        <f t="shared" si="2"/>
        <v>0.7407407407407407</v>
      </c>
      <c r="I31" s="36">
        <f t="shared" si="2"/>
        <v>0.7407407407407407</v>
      </c>
      <c r="J31" s="35">
        <f t="shared" si="2"/>
        <v>0.7407407407407407</v>
      </c>
      <c r="K31" s="36">
        <f t="shared" si="2"/>
        <v>0.7407407407407407</v>
      </c>
      <c r="L31" s="36">
        <f t="shared" si="2"/>
        <v>2.5925925925925925E-2</v>
      </c>
    </row>
    <row r="32" spans="2:12" x14ac:dyDescent="0.35">
      <c r="C32" s="26" t="s">
        <v>49</v>
      </c>
      <c r="J32" s="5"/>
      <c r="K32" s="6"/>
    </row>
    <row r="33" spans="2:11" x14ac:dyDescent="0.35">
      <c r="J33" s="5"/>
      <c r="K33" s="5"/>
    </row>
    <row r="34" spans="2:11" x14ac:dyDescent="0.35">
      <c r="B34" s="21" t="s">
        <v>35</v>
      </c>
      <c r="C34" s="38">
        <f>((C30*C31)+(E30*E31)+(I30*H31)+(L30*L31))/1000</f>
        <v>45.136864355555552</v>
      </c>
      <c r="D34" s="23" t="s">
        <v>34</v>
      </c>
    </row>
    <row r="35" spans="2:11" x14ac:dyDescent="0.35">
      <c r="B35" s="22" t="s">
        <v>32</v>
      </c>
      <c r="C35" s="39">
        <f>C34/C36</f>
        <v>13.677837683501684</v>
      </c>
      <c r="D35" s="25" t="s">
        <v>33</v>
      </c>
    </row>
    <row r="36" spans="2:11" x14ac:dyDescent="0.35">
      <c r="B36" s="22" t="s">
        <v>36</v>
      </c>
      <c r="C36" s="40">
        <v>3.3</v>
      </c>
      <c r="D36" s="24" t="s">
        <v>37</v>
      </c>
    </row>
    <row r="37" spans="2:11" x14ac:dyDescent="0.35">
      <c r="B37" s="22" t="s">
        <v>38</v>
      </c>
      <c r="C37" s="39">
        <v>28800</v>
      </c>
      <c r="D37" s="25" t="s">
        <v>39</v>
      </c>
    </row>
    <row r="38" spans="2:11" x14ac:dyDescent="0.35">
      <c r="B38" s="22"/>
      <c r="C38" s="40"/>
      <c r="D38" s="24"/>
    </row>
    <row r="39" spans="2:11" x14ac:dyDescent="0.35">
      <c r="B39" s="22" t="s">
        <v>42</v>
      </c>
      <c r="C39" s="39">
        <f>(C35*C37)/3600</f>
        <v>109.42270146801347</v>
      </c>
      <c r="D39" s="25" t="s">
        <v>40</v>
      </c>
    </row>
    <row r="40" spans="2:11" x14ac:dyDescent="0.35">
      <c r="B40" s="22" t="s">
        <v>43</v>
      </c>
      <c r="C40" s="40">
        <f>(C34*C37)/3600</f>
        <v>361.09491484444442</v>
      </c>
      <c r="D40" s="24" t="s">
        <v>41</v>
      </c>
    </row>
    <row r="41" spans="2:11" x14ac:dyDescent="0.35">
      <c r="B41" s="22" t="s">
        <v>44</v>
      </c>
      <c r="C41" s="39">
        <f>C40*3.6</f>
        <v>1299.9416934399999</v>
      </c>
      <c r="D41" s="25" t="s">
        <v>45</v>
      </c>
    </row>
  </sheetData>
  <mergeCells count="26">
    <mergeCell ref="F7:G7"/>
    <mergeCell ref="F8:G8"/>
    <mergeCell ref="L17:L18"/>
    <mergeCell ref="F9:G9"/>
    <mergeCell ref="F10:G10"/>
    <mergeCell ref="F11:G11"/>
    <mergeCell ref="F12:G12"/>
    <mergeCell ref="I3:J3"/>
    <mergeCell ref="I4:J4"/>
    <mergeCell ref="F4:G4"/>
    <mergeCell ref="F5:G5"/>
    <mergeCell ref="F6:G6"/>
    <mergeCell ref="I5:J5"/>
    <mergeCell ref="I6:J6"/>
    <mergeCell ref="I7:J7"/>
    <mergeCell ref="I8:J8"/>
    <mergeCell ref="I9:J9"/>
    <mergeCell ref="I10:J10"/>
    <mergeCell ref="I11:J11"/>
    <mergeCell ref="I12:J12"/>
    <mergeCell ref="I13:J13"/>
    <mergeCell ref="D17:E17"/>
    <mergeCell ref="F17:K17"/>
    <mergeCell ref="F18:G18"/>
    <mergeCell ref="H18:I18"/>
    <mergeCell ref="J18:K1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</dc:creator>
  <cp:lastModifiedBy>salon</cp:lastModifiedBy>
  <dcterms:created xsi:type="dcterms:W3CDTF">2022-01-29T20:04:05Z</dcterms:created>
  <dcterms:modified xsi:type="dcterms:W3CDTF">2022-01-30T03:25:39Z</dcterms:modified>
</cp:coreProperties>
</file>