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autoCompressPictures="0" defaultThemeVersion="124226"/>
  <mc:AlternateContent xmlns:mc="http://schemas.openxmlformats.org/markup-compatibility/2006">
    <mc:Choice Requires="x15">
      <x15ac:absPath xmlns:x15ac="http://schemas.microsoft.com/office/spreadsheetml/2010/11/ac" url="C:\Users\rajat\Desktop\MSFERM\4. Financial Information and Analytics\7. Assignment 4\"/>
    </mc:Choice>
  </mc:AlternateContent>
  <xr:revisionPtr revIDLastSave="0" documentId="13_ncr:1_{7D6A6F28-378B-49F0-8765-BAFF56598378}" xr6:coauthVersionLast="37" xr6:coauthVersionMax="37" xr10:uidLastSave="{00000000-0000-0000-0000-000000000000}"/>
  <bookViews>
    <workbookView xWindow="240" yWindow="60" windowWidth="20736" windowHeight="11760" tabRatio="404" firstSheet="3" activeTab="3" xr2:uid="{00000000-000D-0000-FFFF-FFFF00000000}"/>
  </bookViews>
  <sheets>
    <sheet name="Table of Contents" sheetId="1" r:id="rId1"/>
    <sheet name="Costs" sheetId="2" r:id="rId2"/>
    <sheet name="Benefits" sheetId="3" r:id="rId3"/>
    <sheet name="Cost Benefit Analysis" sheetId="4" r:id="rId4"/>
    <sheet name="Break-Even Chart" sheetId="6" r:id="rId5"/>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3" l="1"/>
  <c r="D12" i="4"/>
  <c r="D8" i="4"/>
  <c r="D13" i="4"/>
  <c r="D14" i="4"/>
  <c r="D9" i="4"/>
  <c r="D16" i="4"/>
  <c r="E12" i="4"/>
  <c r="E8" i="4"/>
  <c r="E13" i="4"/>
  <c r="E14" i="4"/>
  <c r="E9" i="4"/>
  <c r="E16" i="4"/>
  <c r="F12" i="4"/>
  <c r="F8" i="4"/>
  <c r="F13" i="4"/>
  <c r="F14" i="4"/>
  <c r="F9" i="4"/>
  <c r="F16" i="4"/>
  <c r="G12" i="4"/>
  <c r="G8" i="4"/>
  <c r="G13" i="4"/>
  <c r="G14" i="4"/>
  <c r="G9" i="4"/>
  <c r="G16" i="4"/>
  <c r="H12" i="4"/>
  <c r="H8" i="4"/>
  <c r="H13" i="4"/>
  <c r="H14" i="4"/>
  <c r="H9" i="4"/>
  <c r="H16" i="4"/>
  <c r="I12" i="4"/>
  <c r="I8" i="4"/>
  <c r="I13" i="4"/>
  <c r="I14" i="4"/>
  <c r="I9" i="4"/>
  <c r="I16" i="4"/>
  <c r="J12" i="4"/>
  <c r="J8" i="4"/>
  <c r="J13" i="4"/>
  <c r="J14" i="4"/>
  <c r="J9" i="4"/>
  <c r="J16" i="4"/>
  <c r="K12" i="4"/>
  <c r="K8" i="4"/>
  <c r="K13" i="4"/>
  <c r="K14" i="4"/>
  <c r="K9" i="4"/>
  <c r="K16" i="4"/>
  <c r="L12" i="4"/>
  <c r="L8" i="4"/>
  <c r="L13" i="4"/>
  <c r="L14" i="4"/>
  <c r="L9" i="4"/>
  <c r="L16" i="4"/>
  <c r="M12" i="4"/>
  <c r="M8" i="4"/>
  <c r="M13" i="4"/>
  <c r="M14" i="4"/>
  <c r="M9" i="4"/>
  <c r="M16" i="4"/>
  <c r="N12" i="4"/>
  <c r="N8" i="4"/>
  <c r="N13" i="4"/>
  <c r="N14" i="4"/>
  <c r="N9" i="4"/>
  <c r="N16" i="4"/>
  <c r="O12" i="4"/>
  <c r="O8" i="4"/>
  <c r="O13" i="4"/>
  <c r="O14" i="4"/>
  <c r="O9" i="4"/>
  <c r="O16" i="4"/>
  <c r="P12" i="4"/>
  <c r="P8" i="4"/>
  <c r="P13" i="4"/>
  <c r="P14" i="4"/>
  <c r="P9" i="4"/>
  <c r="P16" i="4"/>
  <c r="Q12" i="4"/>
  <c r="Q8" i="4"/>
  <c r="Q13" i="4"/>
  <c r="Q14" i="4"/>
  <c r="Q9" i="4"/>
  <c r="Q16" i="4"/>
  <c r="R12" i="4"/>
  <c r="R8" i="4"/>
  <c r="R13" i="4"/>
  <c r="R14" i="4"/>
  <c r="R9" i="4"/>
  <c r="R16" i="4"/>
  <c r="S12" i="4"/>
  <c r="S8" i="4"/>
  <c r="S13" i="4"/>
  <c r="S14" i="4"/>
  <c r="S9" i="4"/>
  <c r="S16" i="4"/>
  <c r="T12" i="4"/>
  <c r="T8" i="4"/>
  <c r="T13" i="4"/>
  <c r="T14" i="4"/>
  <c r="T9" i="4"/>
  <c r="T16" i="4"/>
  <c r="U12" i="4"/>
  <c r="U8" i="4"/>
  <c r="U13" i="4"/>
  <c r="U14" i="4"/>
  <c r="U9" i="4"/>
  <c r="U16" i="4"/>
  <c r="V12" i="4"/>
  <c r="V8" i="4"/>
  <c r="V13" i="4"/>
  <c r="V14" i="4"/>
  <c r="V9" i="4"/>
  <c r="V16" i="4"/>
  <c r="W12" i="4"/>
  <c r="W8" i="4"/>
  <c r="W13" i="4"/>
  <c r="W14" i="4"/>
  <c r="W9" i="4"/>
  <c r="W16" i="4"/>
  <c r="C8" i="4"/>
  <c r="C13" i="4"/>
  <c r="C14" i="4"/>
  <c r="C9" i="4"/>
  <c r="C16" i="4"/>
  <c r="X16" i="4"/>
  <c r="X7" i="4"/>
  <c r="X9" i="4"/>
  <c r="C14" i="2"/>
  <c r="E7" i="4"/>
  <c r="C8" i="2"/>
  <c r="C6" i="4"/>
  <c r="D7" i="4"/>
  <c r="D19" i="4"/>
  <c r="E24" i="4"/>
  <c r="F7" i="4"/>
  <c r="E19" i="4"/>
  <c r="F24" i="4"/>
  <c r="G7" i="4"/>
  <c r="F19" i="4"/>
  <c r="G24" i="4"/>
  <c r="H7" i="4"/>
  <c r="G19" i="4"/>
  <c r="H24" i="4"/>
  <c r="I7" i="4"/>
  <c r="H19" i="4"/>
  <c r="I24" i="4"/>
  <c r="J7" i="4"/>
  <c r="I19" i="4"/>
  <c r="J24" i="4"/>
  <c r="K7" i="4"/>
  <c r="J19" i="4"/>
  <c r="K24" i="4"/>
  <c r="L7" i="4"/>
  <c r="K19" i="4"/>
  <c r="L24" i="4"/>
  <c r="M7" i="4"/>
  <c r="L19" i="4"/>
  <c r="M24" i="4"/>
  <c r="N7" i="4"/>
  <c r="M19" i="4"/>
  <c r="N24" i="4"/>
  <c r="O7" i="4"/>
  <c r="N19" i="4"/>
  <c r="O24" i="4"/>
  <c r="P7" i="4"/>
  <c r="O19" i="4"/>
  <c r="P24" i="4"/>
  <c r="Q7" i="4"/>
  <c r="P19" i="4"/>
  <c r="Q24" i="4"/>
  <c r="R7" i="4"/>
  <c r="Q19" i="4"/>
  <c r="R24" i="4"/>
  <c r="S7" i="4"/>
  <c r="R19" i="4"/>
  <c r="S24" i="4"/>
  <c r="T7" i="4"/>
  <c r="S19" i="4"/>
  <c r="T24" i="4"/>
  <c r="U7" i="4"/>
  <c r="T19" i="4"/>
  <c r="U24" i="4"/>
  <c r="V7" i="4"/>
  <c r="U19" i="4"/>
  <c r="V24" i="4"/>
  <c r="W7" i="4"/>
  <c r="V19" i="4"/>
  <c r="W24" i="4"/>
  <c r="C19" i="4"/>
  <c r="D24" i="4"/>
  <c r="C24" i="4"/>
  <c r="W19" i="4"/>
  <c r="C2" i="6"/>
  <c r="D2" i="6"/>
  <c r="E2" i="6"/>
  <c r="F2" i="6"/>
  <c r="G2" i="6"/>
  <c r="H2" i="6"/>
  <c r="I2" i="6"/>
  <c r="J2" i="6"/>
  <c r="K2" i="6"/>
  <c r="L2" i="6"/>
  <c r="M2" i="6"/>
  <c r="N2" i="6"/>
  <c r="O2" i="6"/>
  <c r="P2" i="6"/>
  <c r="Q2" i="6"/>
  <c r="R2" i="6"/>
  <c r="S2" i="6"/>
  <c r="T2" i="6"/>
  <c r="U2" i="6"/>
  <c r="V2" i="6"/>
  <c r="B2" i="6"/>
  <c r="X19" i="4"/>
</calcChain>
</file>

<file path=xl/sharedStrings.xml><?xml version="1.0" encoding="utf-8"?>
<sst xmlns="http://schemas.openxmlformats.org/spreadsheetml/2006/main" count="50" uniqueCount="38">
  <si>
    <t>SR No</t>
  </si>
  <si>
    <t>Implementation Cost</t>
  </si>
  <si>
    <t>Implementation Costs</t>
  </si>
  <si>
    <t>Dollar Amount</t>
  </si>
  <si>
    <t>Software Licenses</t>
  </si>
  <si>
    <t>Hardware</t>
  </si>
  <si>
    <t>Network and Communications Upgrades</t>
  </si>
  <si>
    <t>Training</t>
  </si>
  <si>
    <t>Configuration and Implementation</t>
  </si>
  <si>
    <t>Maintenance Costs</t>
  </si>
  <si>
    <t>Software License Maintenance Fees</t>
  </si>
  <si>
    <t>New IT Employees (2 x 90,000)</t>
  </si>
  <si>
    <t>Total Implementation Cost</t>
  </si>
  <si>
    <t>Total Maintenance Cost</t>
  </si>
  <si>
    <t>Benefits</t>
  </si>
  <si>
    <t>Increased Profit Due to Increased Sales</t>
  </si>
  <si>
    <t>Reduced Inventory Holdings Costs</t>
  </si>
  <si>
    <t>Reduction in Clerical Workforce (4 x 55,000)</t>
  </si>
  <si>
    <t>Discount Rate</t>
  </si>
  <si>
    <t>Year</t>
  </si>
  <si>
    <t>Costs</t>
  </si>
  <si>
    <t>Maintenance Cost</t>
  </si>
  <si>
    <t>Present Value Factor</t>
  </si>
  <si>
    <t>Present Value of Costs</t>
  </si>
  <si>
    <t>Recurring Benefits</t>
  </si>
  <si>
    <t>Present Value of Benefits</t>
  </si>
  <si>
    <t>Net Benefit (Cost)</t>
  </si>
  <si>
    <t>Total Benefits</t>
  </si>
  <si>
    <t>Overall Net Present Value</t>
  </si>
  <si>
    <t>(Present Value of All Benefits</t>
  </si>
  <si>
    <t>-Present Value of All Costs)</t>
  </si>
  <si>
    <t>Extreme Mountain Bikes Cost Benefit Analysis Report</t>
  </si>
  <si>
    <t>Name</t>
  </si>
  <si>
    <t>Last Modified</t>
  </si>
  <si>
    <t>Year(s)</t>
  </si>
  <si>
    <t>Overall Net Present Value (alternate formula)</t>
  </si>
  <si>
    <t>James Scott</t>
  </si>
  <si>
    <r>
      <rPr>
        <b/>
        <u/>
        <sz val="11"/>
        <color theme="1"/>
        <rFont val="Calibri"/>
        <family val="2"/>
        <scheme val="minor"/>
      </rPr>
      <t>Purpose</t>
    </r>
    <r>
      <rPr>
        <sz val="11"/>
        <color theme="1"/>
        <rFont val="Calibri"/>
        <family val="2"/>
        <scheme val="minor"/>
      </rPr>
      <t xml:space="preserve">
Extreme Mountain Bikes (EMB) is planning to replace its existing IT infrastructure with an enterprise system like SAP that would help in maintaining data related to key functional areas like accounting, sales and warehouse operations and at the same integrate them in order to avoid manual intervention for transferring information from one module/department to another module/department. Before proceeding with replacement, the management would like to perform cost-benefit analysis in order to find out what value will the new replacement add to the existing system in terms of revenue. 
</t>
    </r>
    <r>
      <rPr>
        <b/>
        <u/>
        <sz val="11"/>
        <color theme="1"/>
        <rFont val="Calibri"/>
        <family val="2"/>
        <scheme val="minor"/>
      </rPr>
      <t>Summary</t>
    </r>
    <r>
      <rPr>
        <sz val="11"/>
        <color theme="1"/>
        <rFont val="Calibri"/>
        <family val="2"/>
        <scheme val="minor"/>
      </rPr>
      <t xml:space="preserve">
1. Table of Contents - Description of the contents of the workbook
2. Costs - The Costs worksheet lists the implementation and maintenance cost for the project
3. Benefits - The Benefits worksheet lists the recurring benefits for the project
4. Cost Benefit Analysis - The Cost Benefit Analysis worksheet gives information about Discount Rate, Costs, Benefits, Present Value Factor and the corresponding Present Value of costs and benefits for each year during timespan of 20 years. It also contains an important indicator - Overall Net Present Value which is difference of the net present value of all benefits and costs. This indicator helps in determining whether to go ahead with a project or not.
5. Break-Even Chart - It shows break even point in a project where the net present value of benefits is greater than net present value of cost.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</si>
</sst>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USD]\ #,##0;[Red][$USD]\ #,##0"/>
    <numFmt numFmtId="166" formatCode="&quot;$&quot;#,##0;[Red]&quot;$&quot;#,##0"/>
    <numFmt numFmtId="167" formatCode="#,##0;[Red]#,##0"/>
    <numFmt numFmtId="168" formatCode="0.00000000"/>
    <numFmt numFmtId="169" formatCode="&quot;$&quot;#,##0.00;[Red]&quot;$&quot;#,##0.00"/>
  </numFmts>
  <fonts count="8" x14ac:knownFonts="1">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b/>
      <sz val="18"/>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164" fontId="0" fillId="0" borderId="1" xfId="0" applyNumberFormat="1" applyBorder="1" applyAlignment="1">
      <alignment horizontal="left" vertical="center"/>
    </xf>
    <xf numFmtId="0" fontId="3" fillId="2" borderId="1" xfId="0" applyFont="1" applyFill="1" applyBorder="1" applyAlignment="1">
      <alignment horizontal="left" vertical="center"/>
    </xf>
    <xf numFmtId="164" fontId="3" fillId="2" borderId="1" xfId="0" applyNumberFormat="1" applyFont="1" applyFill="1" applyBorder="1" applyAlignment="1">
      <alignment horizontal="left" vertical="center"/>
    </xf>
    <xf numFmtId="164" fontId="1" fillId="5" borderId="1" xfId="0" applyNumberFormat="1" applyFont="1" applyFill="1" applyBorder="1" applyAlignment="1">
      <alignment horizontal="left" vertical="center"/>
    </xf>
    <xf numFmtId="165" fontId="0" fillId="0" borderId="0" xfId="0" applyNumberFormat="1"/>
    <xf numFmtId="166" fontId="0" fillId="0" borderId="0" xfId="0" applyNumberFormat="1"/>
    <xf numFmtId="167" fontId="0" fillId="0" borderId="0" xfId="0" applyNumberFormat="1"/>
    <xf numFmtId="0" fontId="0" fillId="0" borderId="3" xfId="0" applyNumberFormat="1" applyBorder="1" applyAlignment="1">
      <alignment horizontal="center" vertical="center"/>
    </xf>
    <xf numFmtId="168" fontId="0" fillId="0" borderId="0" xfId="0" applyNumberFormat="1"/>
    <xf numFmtId="166" fontId="0" fillId="0" borderId="3" xfId="0" applyNumberFormat="1" applyBorder="1"/>
    <xf numFmtId="49" fontId="0" fillId="0" borderId="0" xfId="0" applyNumberFormat="1"/>
    <xf numFmtId="0" fontId="0" fillId="0" borderId="1" xfId="0" applyBorder="1"/>
    <xf numFmtId="0" fontId="0" fillId="0" borderId="0" xfId="0" applyBorder="1"/>
    <xf numFmtId="0" fontId="0" fillId="0" borderId="0" xfId="0" applyBorder="1" applyAlignment="1">
      <alignment horizontal="center"/>
    </xf>
    <xf numFmtId="15" fontId="0" fillId="0" borderId="0" xfId="0" applyNumberFormat="1" applyAlignment="1">
      <alignment horizontal="left"/>
    </xf>
    <xf numFmtId="166" fontId="0" fillId="5" borderId="0" xfId="0" applyNumberFormat="1" applyFill="1"/>
    <xf numFmtId="9" fontId="1" fillId="0" borderId="0" xfId="0" applyNumberFormat="1" applyFont="1"/>
    <xf numFmtId="169" fontId="0" fillId="0" borderId="1" xfId="0" applyNumberFormat="1" applyBorder="1"/>
    <xf numFmtId="166" fontId="0" fillId="0" borderId="1" xfId="0" applyNumberFormat="1" applyBorder="1" applyAlignment="1">
      <alignment horizontal="left" vertical="center"/>
    </xf>
    <xf numFmtId="166" fontId="1" fillId="5" borderId="1" xfId="0" applyNumberFormat="1" applyFont="1" applyFill="1" applyBorder="1" applyAlignment="1">
      <alignment horizontal="left" vertical="center"/>
    </xf>
    <xf numFmtId="0" fontId="1" fillId="0" borderId="1" xfId="0" applyFont="1" applyBorder="1"/>
    <xf numFmtId="0" fontId="4" fillId="0" borderId="0" xfId="0" applyFont="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10" xfId="0" applyBorder="1" applyAlignment="1">
      <alignment horizontal="left" vertical="top"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0" borderId="0" xfId="0" applyFont="1" applyAlignment="1">
      <alignment horizontal="left"/>
    </xf>
    <xf numFmtId="167" fontId="1" fillId="0" borderId="2" xfId="0" applyNumberFormat="1" applyFont="1" applyBorder="1" applyAlignment="1">
      <alignment horizontal="center"/>
    </xf>
    <xf numFmtId="0" fontId="0" fillId="0" borderId="0" xfId="0" applyFill="1" applyAlignment="1">
      <alignment horizontal="left" vertical="top" wrapText="1"/>
    </xf>
  </cellXfs>
  <cellStyles count="3">
    <cellStyle name="Followed Hyperlink" xfId="2" builtinId="9" hidden="1"/>
    <cellStyle name="Hyperlink" xfId="1"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'Break-Even Chart'!$A$2</c:f>
              <c:strCache>
                <c:ptCount val="1"/>
                <c:pt idx="0">
                  <c:v>Overall Net Present Value</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'Break-Even Chart'!$B$1:$V$1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'Break-Even Chart'!$B$2:$V$2</c:f>
              <c:numCache>
                <c:formatCode>"$"#,##0.00;[Red]"$"#,##0.00</c:formatCode>
                <c:ptCount val="21"/>
                <c:pt idx="0">
                  <c:v>-3375000</c:v>
                </c:pt>
                <c:pt idx="1">
                  <c:v>-3237120.2836382734</c:v>
                </c:pt>
                <c:pt idx="2">
                  <c:v>-3116416.6888192887</c:v>
                </c:pt>
                <c:pt idx="3">
                  <c:v>-3010749.5306130513</c:v>
                </c:pt>
                <c:pt idx="4">
                  <c:v>-2918245.6715513011</c:v>
                </c:pt>
                <c:pt idx="5">
                  <c:v>-2837265.3169494011</c:v>
                </c:pt>
                <c:pt idx="6">
                  <c:v>-2766372.946642214</c:v>
                </c:pt>
                <c:pt idx="7">
                  <c:v>-2704311.8678475129</c:v>
                </c:pt>
                <c:pt idx="8">
                  <c:v>-2649981.9380613789</c:v>
                </c:pt>
                <c:pt idx="9">
                  <c:v>-2602420.0630844608</c:v>
                </c:pt>
                <c:pt idx="10">
                  <c:v>-2560783.1244720835</c:v>
                </c:pt>
                <c:pt idx="11">
                  <c:v>-2524333.0337670348</c:v>
                </c:pt>
                <c:pt idx="12">
                  <c:v>-2492423.6485748352</c:v>
                </c:pt>
                <c:pt idx="13">
                  <c:v>-2464489.3185457718</c:v>
                </c:pt>
                <c:pt idx="14">
                  <c:v>-2440034.858220933</c:v>
                </c:pt>
                <c:pt idx="15">
                  <c:v>-2418626.7689932003</c:v>
                </c:pt>
                <c:pt idx="16">
                  <c:v>-2399885.5545769064</c:v>
                </c:pt>
                <c:pt idx="17">
                  <c:v>-2383478.9937642529</c:v>
                </c:pt>
                <c:pt idx="18">
                  <c:v>-2369116.2512161895</c:v>
                </c:pt>
                <c:pt idx="19">
                  <c:v>-2356542.7218910875</c:v>
                </c:pt>
                <c:pt idx="20">
                  <c:v>-2345535.5177195896</c:v>
                </c:pt>
              </c:numCache>
            </c:numRef>
          </c:yVal>
          <c:smooth val="1"/>
          <c:extLst>
            <c:ext xmlns:c16="http://schemas.microsoft.com/office/drawing/2014/chart" uri="{C3380CC4-5D6E-409C-BE32-E72D297353CC}">
              <c16:uniqueId val="{00000000-D7F6-4516-8185-D5C90C6181B0}"/>
            </c:ext>
          </c:extLst>
        </c:ser>
        <c:dLbls>
          <c:showLegendKey val="0"/>
          <c:showVal val="0"/>
          <c:showCatName val="0"/>
          <c:showSerName val="0"/>
          <c:showPercent val="0"/>
          <c:showBubbleSize val="0"/>
        </c:dLbls>
        <c:axId val="405190896"/>
        <c:axId val="405188544"/>
      </c:scatterChart>
      <c:valAx>
        <c:axId val="405190896"/>
        <c:scaling>
          <c:orientation val="minMax"/>
        </c:scaling>
        <c:delete val="0"/>
        <c:axPos val="b"/>
        <c:numFmt formatCode="General" sourceLinked="1"/>
        <c:majorTickMark val="out"/>
        <c:minorTickMark val="none"/>
        <c:tickLblPos val="nextTo"/>
        <c:crossAx val="405188544"/>
        <c:crosses val="autoZero"/>
        <c:crossBetween val="midCat"/>
      </c:valAx>
      <c:valAx>
        <c:axId val="405188544"/>
        <c:scaling>
          <c:orientation val="minMax"/>
        </c:scaling>
        <c:delete val="0"/>
        <c:axPos val="l"/>
        <c:majorGridlines/>
        <c:numFmt formatCode="&quot;$&quot;#,##0.00;[Red]&quot;$&quot;#,##0.00" sourceLinked="1"/>
        <c:majorTickMark val="out"/>
        <c:minorTickMark val="none"/>
        <c:tickLblPos val="nextTo"/>
        <c:crossAx val="405190896"/>
        <c:crosses val="autoZero"/>
        <c:crossBetween val="midCat"/>
        <c:majorUnit val="1000000"/>
      </c:valAx>
    </c:plotArea>
    <c:legend>
      <c:legendPos val="r"/>
      <c:overlay val="0"/>
    </c:legend>
    <c:plotVisOnly val="1"/>
    <c:dispBlanksAs val="gap"/>
    <c:showDLblsOverMax val="0"/>
  </c:chart>
  <c:printSettings>
    <c:headerFooter/>
    <c:pageMargins b="0.75000000000000122" l="0.70000000000000118" r="0.70000000000000118" t="0.750000000000001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xdr:rowOff>
    </xdr:from>
    <xdr:to>
      <xdr:col>19</xdr:col>
      <xdr:colOff>333375</xdr:colOff>
      <xdr:row>41</xdr:row>
      <xdr:rowOff>85725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34"/>
  <sheetViews>
    <sheetView workbookViewId="0">
      <selection activeCell="C5" sqref="C5"/>
    </sheetView>
  </sheetViews>
  <sheetFormatPr defaultColWidth="8.88671875" defaultRowHeight="14.4" x14ac:dyDescent="0.3"/>
  <cols>
    <col min="1" max="1" width="13.44140625" customWidth="1"/>
    <col min="2" max="2" width="18.44140625" customWidth="1"/>
    <col min="3" max="3" width="12.109375" customWidth="1"/>
    <col min="4" max="4" width="14.44140625" customWidth="1"/>
  </cols>
  <sheetData>
    <row r="2" spans="1:16" ht="23.4" x14ac:dyDescent="0.45">
      <c r="G2" s="26" t="s">
        <v>31</v>
      </c>
      <c r="H2" s="26"/>
      <c r="I2" s="26"/>
      <c r="J2" s="26"/>
      <c r="K2" s="26"/>
      <c r="L2" s="26"/>
      <c r="M2" s="26"/>
      <c r="N2" s="26"/>
      <c r="O2" s="26"/>
    </row>
    <row r="4" spans="1:16" ht="15" customHeight="1" x14ac:dyDescent="0.3">
      <c r="A4" t="s">
        <v>32</v>
      </c>
      <c r="B4" t="s">
        <v>36</v>
      </c>
      <c r="F4" s="27" t="s">
        <v>37</v>
      </c>
      <c r="G4" s="28"/>
      <c r="H4" s="28"/>
      <c r="I4" s="28"/>
      <c r="J4" s="28"/>
      <c r="K4" s="28"/>
      <c r="L4" s="28"/>
      <c r="M4" s="28"/>
      <c r="N4" s="28"/>
      <c r="O4" s="28"/>
      <c r="P4" s="29"/>
    </row>
    <row r="5" spans="1:16" x14ac:dyDescent="0.3">
      <c r="A5" t="s">
        <v>33</v>
      </c>
      <c r="B5" s="19">
        <v>43018</v>
      </c>
      <c r="F5" s="30"/>
      <c r="G5" s="31"/>
      <c r="H5" s="31"/>
      <c r="I5" s="31"/>
      <c r="J5" s="31"/>
      <c r="K5" s="31"/>
      <c r="L5" s="31"/>
      <c r="M5" s="31"/>
      <c r="N5" s="31"/>
      <c r="O5" s="31"/>
      <c r="P5" s="32"/>
    </row>
    <row r="6" spans="1:16" x14ac:dyDescent="0.3">
      <c r="F6" s="30"/>
      <c r="G6" s="31"/>
      <c r="H6" s="31"/>
      <c r="I6" s="31"/>
      <c r="J6" s="31"/>
      <c r="K6" s="31"/>
      <c r="L6" s="31"/>
      <c r="M6" s="31"/>
      <c r="N6" s="31"/>
      <c r="O6" s="31"/>
      <c r="P6" s="32"/>
    </row>
    <row r="7" spans="1:16" x14ac:dyDescent="0.3">
      <c r="F7" s="30"/>
      <c r="G7" s="31"/>
      <c r="H7" s="31"/>
      <c r="I7" s="31"/>
      <c r="J7" s="31"/>
      <c r="K7" s="31"/>
      <c r="L7" s="31"/>
      <c r="M7" s="31"/>
      <c r="N7" s="31"/>
      <c r="O7" s="31"/>
      <c r="P7" s="32"/>
    </row>
    <row r="8" spans="1:16" x14ac:dyDescent="0.3">
      <c r="F8" s="30"/>
      <c r="G8" s="31"/>
      <c r="H8" s="31"/>
      <c r="I8" s="31"/>
      <c r="J8" s="31"/>
      <c r="K8" s="31"/>
      <c r="L8" s="31"/>
      <c r="M8" s="31"/>
      <c r="N8" s="31"/>
      <c r="O8" s="31"/>
      <c r="P8" s="32"/>
    </row>
    <row r="9" spans="1:16" x14ac:dyDescent="0.3">
      <c r="F9" s="30"/>
      <c r="G9" s="31"/>
      <c r="H9" s="31"/>
      <c r="I9" s="31"/>
      <c r="J9" s="31"/>
      <c r="K9" s="31"/>
      <c r="L9" s="31"/>
      <c r="M9" s="31"/>
      <c r="N9" s="31"/>
      <c r="O9" s="31"/>
      <c r="P9" s="32"/>
    </row>
    <row r="10" spans="1:16" x14ac:dyDescent="0.3">
      <c r="F10" s="30"/>
      <c r="G10" s="31"/>
      <c r="H10" s="31"/>
      <c r="I10" s="31"/>
      <c r="J10" s="31"/>
      <c r="K10" s="31"/>
      <c r="L10" s="31"/>
      <c r="M10" s="31"/>
      <c r="N10" s="31"/>
      <c r="O10" s="31"/>
      <c r="P10" s="32"/>
    </row>
    <row r="11" spans="1:16" x14ac:dyDescent="0.3">
      <c r="F11" s="30"/>
      <c r="G11" s="31"/>
      <c r="H11" s="31"/>
      <c r="I11" s="31"/>
      <c r="J11" s="31"/>
      <c r="K11" s="31"/>
      <c r="L11" s="31"/>
      <c r="M11" s="31"/>
      <c r="N11" s="31"/>
      <c r="O11" s="31"/>
      <c r="P11" s="32"/>
    </row>
    <row r="12" spans="1:16" x14ac:dyDescent="0.3">
      <c r="F12" s="30"/>
      <c r="G12" s="31"/>
      <c r="H12" s="31"/>
      <c r="I12" s="31"/>
      <c r="J12" s="31"/>
      <c r="K12" s="31"/>
      <c r="L12" s="31"/>
      <c r="M12" s="31"/>
      <c r="N12" s="31"/>
      <c r="O12" s="31"/>
      <c r="P12" s="32"/>
    </row>
    <row r="13" spans="1:16" x14ac:dyDescent="0.3">
      <c r="F13" s="30"/>
      <c r="G13" s="31"/>
      <c r="H13" s="31"/>
      <c r="I13" s="31"/>
      <c r="J13" s="31"/>
      <c r="K13" s="31"/>
      <c r="L13" s="31"/>
      <c r="M13" s="31"/>
      <c r="N13" s="31"/>
      <c r="O13" s="31"/>
      <c r="P13" s="32"/>
    </row>
    <row r="14" spans="1:16" x14ac:dyDescent="0.3">
      <c r="F14" s="30"/>
      <c r="G14" s="31"/>
      <c r="H14" s="31"/>
      <c r="I14" s="31"/>
      <c r="J14" s="31"/>
      <c r="K14" s="31"/>
      <c r="L14" s="31"/>
      <c r="M14" s="31"/>
      <c r="N14" s="31"/>
      <c r="O14" s="31"/>
      <c r="P14" s="32"/>
    </row>
    <row r="15" spans="1:16" x14ac:dyDescent="0.3">
      <c r="F15" s="30"/>
      <c r="G15" s="31"/>
      <c r="H15" s="31"/>
      <c r="I15" s="31"/>
      <c r="J15" s="31"/>
      <c r="K15" s="31"/>
      <c r="L15" s="31"/>
      <c r="M15" s="31"/>
      <c r="N15" s="31"/>
      <c r="O15" s="31"/>
      <c r="P15" s="32"/>
    </row>
    <row r="16" spans="1:16" x14ac:dyDescent="0.3">
      <c r="F16" s="30"/>
      <c r="G16" s="31"/>
      <c r="H16" s="31"/>
      <c r="I16" s="31"/>
      <c r="J16" s="31"/>
      <c r="K16" s="31"/>
      <c r="L16" s="31"/>
      <c r="M16" s="31"/>
      <c r="N16" s="31"/>
      <c r="O16" s="31"/>
      <c r="P16" s="32"/>
    </row>
    <row r="17" spans="1:16" x14ac:dyDescent="0.3">
      <c r="F17" s="30"/>
      <c r="G17" s="31"/>
      <c r="H17" s="31"/>
      <c r="I17" s="31"/>
      <c r="J17" s="31"/>
      <c r="K17" s="31"/>
      <c r="L17" s="31"/>
      <c r="M17" s="31"/>
      <c r="N17" s="31"/>
      <c r="O17" s="31"/>
      <c r="P17" s="32"/>
    </row>
    <row r="18" spans="1:16" x14ac:dyDescent="0.3">
      <c r="F18" s="30"/>
      <c r="G18" s="31"/>
      <c r="H18" s="31"/>
      <c r="I18" s="31"/>
      <c r="J18" s="31"/>
      <c r="K18" s="31"/>
      <c r="L18" s="31"/>
      <c r="M18" s="31"/>
      <c r="N18" s="31"/>
      <c r="O18" s="31"/>
      <c r="P18" s="32"/>
    </row>
    <row r="19" spans="1:16" x14ac:dyDescent="0.3">
      <c r="F19" s="30"/>
      <c r="G19" s="31"/>
      <c r="H19" s="31"/>
      <c r="I19" s="31"/>
      <c r="J19" s="31"/>
      <c r="K19" s="31"/>
      <c r="L19" s="31"/>
      <c r="M19" s="31"/>
      <c r="N19" s="31"/>
      <c r="O19" s="31"/>
      <c r="P19" s="32"/>
    </row>
    <row r="20" spans="1:16" x14ac:dyDescent="0.3">
      <c r="F20" s="30"/>
      <c r="G20" s="31"/>
      <c r="H20" s="31"/>
      <c r="I20" s="31"/>
      <c r="J20" s="31"/>
      <c r="K20" s="31"/>
      <c r="L20" s="31"/>
      <c r="M20" s="31"/>
      <c r="N20" s="31"/>
      <c r="O20" s="31"/>
      <c r="P20" s="32"/>
    </row>
    <row r="21" spans="1:16" x14ac:dyDescent="0.3">
      <c r="A21" s="18"/>
      <c r="B21" s="17"/>
      <c r="C21" s="17"/>
      <c r="D21" s="17"/>
      <c r="F21" s="30"/>
      <c r="G21" s="31"/>
      <c r="H21" s="31"/>
      <c r="I21" s="31"/>
      <c r="J21" s="31"/>
      <c r="K21" s="31"/>
      <c r="L21" s="31"/>
      <c r="M21" s="31"/>
      <c r="N21" s="31"/>
      <c r="O21" s="31"/>
      <c r="P21" s="32"/>
    </row>
    <row r="22" spans="1:16" x14ac:dyDescent="0.3">
      <c r="A22" s="18"/>
      <c r="B22" s="17"/>
      <c r="C22" s="17"/>
      <c r="D22" s="17"/>
      <c r="F22" s="30"/>
      <c r="G22" s="31"/>
      <c r="H22" s="31"/>
      <c r="I22" s="31"/>
      <c r="J22" s="31"/>
      <c r="K22" s="31"/>
      <c r="L22" s="31"/>
      <c r="M22" s="31"/>
      <c r="N22" s="31"/>
      <c r="O22" s="31"/>
      <c r="P22" s="32"/>
    </row>
    <row r="23" spans="1:16" x14ac:dyDescent="0.3">
      <c r="F23" s="30"/>
      <c r="G23" s="31"/>
      <c r="H23" s="31"/>
      <c r="I23" s="31"/>
      <c r="J23" s="31"/>
      <c r="K23" s="31"/>
      <c r="L23" s="31"/>
      <c r="M23" s="31"/>
      <c r="N23" s="31"/>
      <c r="O23" s="31"/>
      <c r="P23" s="32"/>
    </row>
    <row r="24" spans="1:16" x14ac:dyDescent="0.3">
      <c r="F24" s="30"/>
      <c r="G24" s="31"/>
      <c r="H24" s="31"/>
      <c r="I24" s="31"/>
      <c r="J24" s="31"/>
      <c r="K24" s="31"/>
      <c r="L24" s="31"/>
      <c r="M24" s="31"/>
      <c r="N24" s="31"/>
      <c r="O24" s="31"/>
      <c r="P24" s="32"/>
    </row>
    <row r="25" spans="1:16" x14ac:dyDescent="0.3">
      <c r="F25" s="30"/>
      <c r="G25" s="31"/>
      <c r="H25" s="31"/>
      <c r="I25" s="31"/>
      <c r="J25" s="31"/>
      <c r="K25" s="31"/>
      <c r="L25" s="31"/>
      <c r="M25" s="31"/>
      <c r="N25" s="31"/>
      <c r="O25" s="31"/>
      <c r="P25" s="32"/>
    </row>
    <row r="26" spans="1:16" x14ac:dyDescent="0.3">
      <c r="F26" s="30"/>
      <c r="G26" s="31"/>
      <c r="H26" s="31"/>
      <c r="I26" s="31"/>
      <c r="J26" s="31"/>
      <c r="K26" s="31"/>
      <c r="L26" s="31"/>
      <c r="M26" s="31"/>
      <c r="N26" s="31"/>
      <c r="O26" s="31"/>
      <c r="P26" s="32"/>
    </row>
    <row r="27" spans="1:16" x14ac:dyDescent="0.3">
      <c r="F27" s="30"/>
      <c r="G27" s="31"/>
      <c r="H27" s="31"/>
      <c r="I27" s="31"/>
      <c r="J27" s="31"/>
      <c r="K27" s="31"/>
      <c r="L27" s="31"/>
      <c r="M27" s="31"/>
      <c r="N27" s="31"/>
      <c r="O27" s="31"/>
      <c r="P27" s="32"/>
    </row>
    <row r="28" spans="1:16" x14ac:dyDescent="0.3">
      <c r="F28" s="30"/>
      <c r="G28" s="31"/>
      <c r="H28" s="31"/>
      <c r="I28" s="31"/>
      <c r="J28" s="31"/>
      <c r="K28" s="31"/>
      <c r="L28" s="31"/>
      <c r="M28" s="31"/>
      <c r="N28" s="31"/>
      <c r="O28" s="31"/>
      <c r="P28" s="32"/>
    </row>
    <row r="29" spans="1:16" x14ac:dyDescent="0.3">
      <c r="F29" s="30"/>
      <c r="G29" s="31"/>
      <c r="H29" s="31"/>
      <c r="I29" s="31"/>
      <c r="J29" s="31"/>
      <c r="K29" s="31"/>
      <c r="L29" s="31"/>
      <c r="M29" s="31"/>
      <c r="N29" s="31"/>
      <c r="O29" s="31"/>
      <c r="P29" s="32"/>
    </row>
    <row r="30" spans="1:16" x14ac:dyDescent="0.3">
      <c r="F30" s="30"/>
      <c r="G30" s="31"/>
      <c r="H30" s="31"/>
      <c r="I30" s="31"/>
      <c r="J30" s="31"/>
      <c r="K30" s="31"/>
      <c r="L30" s="31"/>
      <c r="M30" s="31"/>
      <c r="N30" s="31"/>
      <c r="O30" s="31"/>
      <c r="P30" s="32"/>
    </row>
    <row r="31" spans="1:16" x14ac:dyDescent="0.3">
      <c r="F31" s="30"/>
      <c r="G31" s="31"/>
      <c r="H31" s="31"/>
      <c r="I31" s="31"/>
      <c r="J31" s="31"/>
      <c r="K31" s="31"/>
      <c r="L31" s="31"/>
      <c r="M31" s="31"/>
      <c r="N31" s="31"/>
      <c r="O31" s="31"/>
      <c r="P31" s="32"/>
    </row>
    <row r="32" spans="1:16" x14ac:dyDescent="0.3">
      <c r="F32" s="30"/>
      <c r="G32" s="31"/>
      <c r="H32" s="31"/>
      <c r="I32" s="31"/>
      <c r="J32" s="31"/>
      <c r="K32" s="31"/>
      <c r="L32" s="31"/>
      <c r="M32" s="31"/>
      <c r="N32" s="31"/>
      <c r="O32" s="31"/>
      <c r="P32" s="32"/>
    </row>
    <row r="33" spans="6:16" x14ac:dyDescent="0.3">
      <c r="F33" s="30"/>
      <c r="G33" s="31"/>
      <c r="H33" s="31"/>
      <c r="I33" s="31"/>
      <c r="J33" s="31"/>
      <c r="K33" s="31"/>
      <c r="L33" s="31"/>
      <c r="M33" s="31"/>
      <c r="N33" s="31"/>
      <c r="O33" s="31"/>
      <c r="P33" s="32"/>
    </row>
    <row r="34" spans="6:16" ht="15" customHeight="1" x14ac:dyDescent="0.3">
      <c r="F34" s="33"/>
      <c r="G34" s="34"/>
      <c r="H34" s="34"/>
      <c r="I34" s="34"/>
      <c r="J34" s="34"/>
      <c r="K34" s="34"/>
      <c r="L34" s="34"/>
      <c r="M34" s="34"/>
      <c r="N34" s="34"/>
      <c r="O34" s="34"/>
      <c r="P34" s="35"/>
    </row>
  </sheetData>
  <mergeCells count="2">
    <mergeCell ref="G2:O2"/>
    <mergeCell ref="F4:P3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sqref="A1:C1"/>
    </sheetView>
  </sheetViews>
  <sheetFormatPr defaultColWidth="8.88671875" defaultRowHeight="14.4" x14ac:dyDescent="0.3"/>
  <cols>
    <col min="1" max="1" width="8.88671875" style="1"/>
    <col min="2" max="2" width="40.33203125" style="1" customWidth="1"/>
    <col min="3" max="3" width="17.109375" style="2" customWidth="1"/>
  </cols>
  <sheetData>
    <row r="1" spans="1:3" ht="21" x14ac:dyDescent="0.3">
      <c r="A1" s="36" t="s">
        <v>2</v>
      </c>
      <c r="B1" s="36"/>
      <c r="C1" s="36"/>
    </row>
    <row r="2" spans="1:3" x14ac:dyDescent="0.3">
      <c r="A2" s="6" t="s">
        <v>0</v>
      </c>
      <c r="B2" s="6" t="s">
        <v>2</v>
      </c>
      <c r="C2" s="7" t="s">
        <v>3</v>
      </c>
    </row>
    <row r="3" spans="1:3" x14ac:dyDescent="0.3">
      <c r="A3" s="4">
        <v>1</v>
      </c>
      <c r="B3" s="4" t="s">
        <v>4</v>
      </c>
      <c r="C3" s="23">
        <v>-500000</v>
      </c>
    </row>
    <row r="4" spans="1:3" x14ac:dyDescent="0.3">
      <c r="A4" s="4">
        <v>2</v>
      </c>
      <c r="B4" s="4" t="s">
        <v>5</v>
      </c>
      <c r="C4" s="23">
        <v>-75000</v>
      </c>
    </row>
    <row r="5" spans="1:3" x14ac:dyDescent="0.3">
      <c r="A5" s="4">
        <v>3</v>
      </c>
      <c r="B5" s="4" t="s">
        <v>6</v>
      </c>
      <c r="C5" s="23">
        <v>-25000</v>
      </c>
    </row>
    <row r="6" spans="1:3" x14ac:dyDescent="0.3">
      <c r="A6" s="4">
        <v>4</v>
      </c>
      <c r="B6" s="4" t="s">
        <v>7</v>
      </c>
      <c r="C6" s="23">
        <v>-25000</v>
      </c>
    </row>
    <row r="7" spans="1:3" x14ac:dyDescent="0.3">
      <c r="A7" s="4">
        <v>5</v>
      </c>
      <c r="B7" s="4" t="s">
        <v>8</v>
      </c>
      <c r="C7" s="23">
        <v>-2750000</v>
      </c>
    </row>
    <row r="8" spans="1:3" x14ac:dyDescent="0.3">
      <c r="B8" s="3" t="s">
        <v>12</v>
      </c>
      <c r="C8" s="24">
        <f>SUM(C3:C7)</f>
        <v>-3375000</v>
      </c>
    </row>
    <row r="10" spans="1:3" ht="21" x14ac:dyDescent="0.3">
      <c r="A10" s="37" t="s">
        <v>9</v>
      </c>
      <c r="B10" s="37"/>
      <c r="C10" s="37"/>
    </row>
    <row r="11" spans="1:3" x14ac:dyDescent="0.3">
      <c r="A11" s="6" t="s">
        <v>0</v>
      </c>
      <c r="B11" s="6" t="s">
        <v>9</v>
      </c>
      <c r="C11" s="7" t="s">
        <v>3</v>
      </c>
    </row>
    <row r="12" spans="1:3" x14ac:dyDescent="0.3">
      <c r="A12" s="4">
        <v>1</v>
      </c>
      <c r="B12" s="4" t="s">
        <v>10</v>
      </c>
      <c r="C12" s="23">
        <v>-80000</v>
      </c>
    </row>
    <row r="13" spans="1:3" x14ac:dyDescent="0.3">
      <c r="A13" s="4">
        <v>2</v>
      </c>
      <c r="B13" s="4" t="s">
        <v>11</v>
      </c>
      <c r="C13" s="23">
        <v>-180000</v>
      </c>
    </row>
    <row r="14" spans="1:3" x14ac:dyDescent="0.3">
      <c r="B14" s="3" t="s">
        <v>13</v>
      </c>
      <c r="C14" s="24">
        <f>SUM(C12:C13)</f>
        <v>-260000</v>
      </c>
    </row>
  </sheetData>
  <mergeCells count="2">
    <mergeCell ref="A1:C1"/>
    <mergeCell ref="A10:C10"/>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election activeCell="C6" sqref="C6"/>
    </sheetView>
  </sheetViews>
  <sheetFormatPr defaultColWidth="8.88671875" defaultRowHeight="14.4" x14ac:dyDescent="0.3"/>
  <cols>
    <col min="1" max="1" width="7.109375" customWidth="1"/>
    <col min="2" max="2" width="44.6640625" customWidth="1"/>
    <col min="3" max="3" width="20.88671875" customWidth="1"/>
  </cols>
  <sheetData>
    <row r="1" spans="1:3" ht="21" x14ac:dyDescent="0.3">
      <c r="A1" s="36" t="s">
        <v>14</v>
      </c>
      <c r="B1" s="36"/>
      <c r="C1" s="36"/>
    </row>
    <row r="2" spans="1:3" x14ac:dyDescent="0.3">
      <c r="A2" s="6" t="s">
        <v>0</v>
      </c>
      <c r="B2" s="6" t="s">
        <v>14</v>
      </c>
      <c r="C2" s="7" t="s">
        <v>3</v>
      </c>
    </row>
    <row r="3" spans="1:3" x14ac:dyDescent="0.3">
      <c r="A3" s="4">
        <v>1</v>
      </c>
      <c r="B3" s="4" t="s">
        <v>15</v>
      </c>
      <c r="C3" s="5">
        <v>187500</v>
      </c>
    </row>
    <row r="4" spans="1:3" x14ac:dyDescent="0.3">
      <c r="A4" s="4">
        <v>2</v>
      </c>
      <c r="B4" s="4" t="s">
        <v>16</v>
      </c>
      <c r="C4" s="5">
        <v>10000</v>
      </c>
    </row>
    <row r="5" spans="1:3" x14ac:dyDescent="0.3">
      <c r="A5" s="4">
        <v>3</v>
      </c>
      <c r="B5" s="4" t="s">
        <v>17</v>
      </c>
      <c r="C5" s="5">
        <v>220000</v>
      </c>
    </row>
    <row r="6" spans="1:3" x14ac:dyDescent="0.3">
      <c r="A6" s="1"/>
      <c r="B6" s="3" t="s">
        <v>27</v>
      </c>
      <c r="C6" s="8">
        <f>SUM(C3:C5)</f>
        <v>417500</v>
      </c>
    </row>
    <row r="9" spans="1:3" x14ac:dyDescent="0.3">
      <c r="C9">
        <v>187500</v>
      </c>
    </row>
  </sheetData>
  <mergeCells count="1">
    <mergeCell ref="A1:C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6"/>
  <sheetViews>
    <sheetView tabSelected="1" workbookViewId="0">
      <selection activeCell="D12" sqref="D12"/>
    </sheetView>
  </sheetViews>
  <sheetFormatPr defaultColWidth="8.88671875" defaultRowHeight="14.4" x14ac:dyDescent="0.3"/>
  <cols>
    <col min="1" max="1" width="5" customWidth="1"/>
    <col min="2" max="2" width="36.109375" customWidth="1"/>
    <col min="3" max="3" width="14.33203125" style="9" bestFit="1" customWidth="1"/>
    <col min="4" max="4" width="12.109375" style="9" bestFit="1" customWidth="1"/>
    <col min="5" max="5" width="11.44140625" style="9" bestFit="1" customWidth="1"/>
    <col min="6" max="6" width="14.33203125" style="9" customWidth="1"/>
    <col min="7" max="8" width="12.6640625" style="9" customWidth="1"/>
    <col min="9" max="9" width="15.33203125" style="9" customWidth="1"/>
    <col min="10" max="10" width="15" style="9" customWidth="1"/>
    <col min="11" max="11" width="13.33203125" style="9" customWidth="1"/>
    <col min="12" max="12" width="16.88671875" style="9" customWidth="1"/>
    <col min="13" max="13" width="16.44140625" style="9" customWidth="1"/>
    <col min="14" max="14" width="14.44140625" style="9" customWidth="1"/>
    <col min="15" max="15" width="15.33203125" style="9" customWidth="1"/>
    <col min="16" max="16" width="14.88671875" style="9" customWidth="1"/>
    <col min="17" max="17" width="12.44140625" style="9" customWidth="1"/>
    <col min="18" max="18" width="14.88671875" style="9" customWidth="1"/>
    <col min="19" max="19" width="14.6640625" style="9" customWidth="1"/>
    <col min="20" max="20" width="13.44140625" style="9" customWidth="1"/>
    <col min="21" max="21" width="14.33203125" style="9" customWidth="1"/>
    <col min="22" max="22" width="16.109375" style="9" customWidth="1"/>
    <col min="23" max="23" width="11.6640625" style="9" customWidth="1"/>
    <col min="24" max="24" width="10.109375" bestFit="1" customWidth="1"/>
  </cols>
  <sheetData>
    <row r="1" spans="1:24" x14ac:dyDescent="0.3">
      <c r="A1" s="38" t="s">
        <v>18</v>
      </c>
      <c r="B1" s="38"/>
      <c r="C1" s="21">
        <v>0.14230000000000001</v>
      </c>
      <c r="D1" s="11"/>
      <c r="E1" s="11"/>
      <c r="F1" s="11"/>
      <c r="G1" s="11"/>
      <c r="H1" s="11"/>
      <c r="I1" s="11"/>
      <c r="J1" s="11"/>
      <c r="K1" s="11"/>
      <c r="L1" s="11"/>
      <c r="M1" s="11"/>
      <c r="N1" s="11"/>
      <c r="O1" s="11"/>
      <c r="P1" s="11"/>
      <c r="Q1" s="11"/>
      <c r="R1" s="11"/>
      <c r="S1" s="11"/>
      <c r="T1" s="11"/>
      <c r="U1" s="11"/>
      <c r="V1" s="11"/>
      <c r="W1" s="11"/>
    </row>
    <row r="2" spans="1:24" x14ac:dyDescent="0.3">
      <c r="C2" s="39" t="s">
        <v>19</v>
      </c>
      <c r="D2" s="39"/>
      <c r="E2" s="39"/>
      <c r="F2" s="39"/>
      <c r="G2" s="39"/>
      <c r="H2" s="39"/>
      <c r="I2" s="39"/>
      <c r="J2" s="39"/>
      <c r="K2" s="39"/>
      <c r="L2" s="39"/>
      <c r="M2" s="39"/>
      <c r="N2" s="39"/>
      <c r="O2" s="39"/>
      <c r="P2" s="39"/>
      <c r="Q2" s="39"/>
      <c r="R2" s="39"/>
      <c r="S2" s="39"/>
      <c r="T2" s="39"/>
      <c r="U2" s="39"/>
      <c r="V2" s="39"/>
      <c r="W2" s="39"/>
    </row>
    <row r="3" spans="1:24" x14ac:dyDescent="0.3">
      <c r="C3" s="12">
        <v>0</v>
      </c>
      <c r="D3" s="12">
        <v>1</v>
      </c>
      <c r="E3" s="12">
        <v>2</v>
      </c>
      <c r="F3" s="12">
        <v>3</v>
      </c>
      <c r="G3" s="12">
        <v>4</v>
      </c>
      <c r="H3" s="12">
        <v>5</v>
      </c>
      <c r="I3" s="12">
        <v>6</v>
      </c>
      <c r="J3" s="12">
        <v>7</v>
      </c>
      <c r="K3" s="12">
        <v>8</v>
      </c>
      <c r="L3" s="12">
        <v>9</v>
      </c>
      <c r="M3" s="12">
        <v>10</v>
      </c>
      <c r="N3" s="12">
        <v>11</v>
      </c>
      <c r="O3" s="12">
        <v>12</v>
      </c>
      <c r="P3" s="12">
        <v>13</v>
      </c>
      <c r="Q3" s="12">
        <v>14</v>
      </c>
      <c r="R3" s="12">
        <v>15</v>
      </c>
      <c r="S3" s="12">
        <v>16</v>
      </c>
      <c r="T3" s="12">
        <v>17</v>
      </c>
      <c r="U3" s="12">
        <v>18</v>
      </c>
      <c r="V3" s="12">
        <v>19</v>
      </c>
      <c r="W3" s="12">
        <v>20</v>
      </c>
    </row>
    <row r="5" spans="1:24" x14ac:dyDescent="0.3">
      <c r="A5" s="38" t="s">
        <v>20</v>
      </c>
      <c r="B5" s="38"/>
    </row>
    <row r="6" spans="1:24" x14ac:dyDescent="0.3">
      <c r="B6" t="s">
        <v>1</v>
      </c>
      <c r="C6" s="10">
        <f>Costs!C8</f>
        <v>-3375000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row>
    <row r="7" spans="1:24" x14ac:dyDescent="0.3">
      <c r="B7" t="s">
        <v>21</v>
      </c>
      <c r="C7" s="10">
        <v>0</v>
      </c>
      <c r="D7" s="10">
        <f>Costs!$C$14</f>
        <v>-260000</v>
      </c>
      <c r="E7" s="10">
        <f>Costs!$C$14</f>
        <v>-260000</v>
      </c>
      <c r="F7" s="10">
        <f>Costs!$C$14</f>
        <v>-260000</v>
      </c>
      <c r="G7" s="10">
        <f>Costs!$C$14</f>
        <v>-260000</v>
      </c>
      <c r="H7" s="10">
        <f>Costs!$C$14</f>
        <v>-260000</v>
      </c>
      <c r="I7" s="10">
        <f>Costs!$C$14</f>
        <v>-260000</v>
      </c>
      <c r="J7" s="10">
        <f>Costs!$C$14</f>
        <v>-260000</v>
      </c>
      <c r="K7" s="10">
        <f>Costs!$C$14</f>
        <v>-260000</v>
      </c>
      <c r="L7" s="10">
        <f>Costs!$C$14</f>
        <v>-260000</v>
      </c>
      <c r="M7" s="10">
        <f>Costs!$C$14</f>
        <v>-260000</v>
      </c>
      <c r="N7" s="10">
        <f>Costs!$C$14</f>
        <v>-260000</v>
      </c>
      <c r="O7" s="10">
        <f>Costs!$C$14</f>
        <v>-260000</v>
      </c>
      <c r="P7" s="10">
        <f>Costs!$C$14</f>
        <v>-260000</v>
      </c>
      <c r="Q7" s="10">
        <f>Costs!$C$14</f>
        <v>-260000</v>
      </c>
      <c r="R7" s="10">
        <f>Costs!$C$14</f>
        <v>-260000</v>
      </c>
      <c r="S7" s="10">
        <f>Costs!$C$14</f>
        <v>-260000</v>
      </c>
      <c r="T7" s="10">
        <f>Costs!$C$14</f>
        <v>-260000</v>
      </c>
      <c r="U7" s="10">
        <f>Costs!$C$14</f>
        <v>-260000</v>
      </c>
      <c r="V7" s="10">
        <f>Costs!$C$14</f>
        <v>-260000</v>
      </c>
      <c r="W7" s="10">
        <f>Costs!$C$14</f>
        <v>-260000</v>
      </c>
      <c r="X7" s="10">
        <f>SUM(C7:W7)</f>
        <v>-5200000</v>
      </c>
    </row>
    <row r="8" spans="1:24" x14ac:dyDescent="0.3">
      <c r="B8" t="s">
        <v>22</v>
      </c>
      <c r="C8" s="13">
        <f>1/(1+$C$1)^C3</f>
        <v>1</v>
      </c>
      <c r="D8" s="13">
        <f t="shared" ref="D8:W8" si="0">1/(1+$C$1)^D3</f>
        <v>0.87542677055064333</v>
      </c>
      <c r="E8" s="13">
        <f t="shared" si="0"/>
        <v>0.76637203059672887</v>
      </c>
      <c r="F8" s="13">
        <f t="shared" si="0"/>
        <v>0.67090259178563316</v>
      </c>
      <c r="G8" s="13">
        <f t="shared" si="0"/>
        <v>0.58732608928095353</v>
      </c>
      <c r="H8" s="13">
        <f t="shared" si="0"/>
        <v>0.51416098159936396</v>
      </c>
      <c r="I8" s="13">
        <f t="shared" si="0"/>
        <v>0.45011028766467998</v>
      </c>
      <c r="J8" s="13">
        <f t="shared" si="0"/>
        <v>0.39403859552191189</v>
      </c>
      <c r="K8" s="13">
        <f t="shared" si="0"/>
        <v>0.34495193515005851</v>
      </c>
      <c r="L8" s="13">
        <f t="shared" si="0"/>
        <v>0.30198015858361066</v>
      </c>
      <c r="M8" s="13">
        <f t="shared" si="0"/>
        <v>0.26436151499922145</v>
      </c>
      <c r="N8" s="13">
        <f t="shared" si="0"/>
        <v>0.23142914733364392</v>
      </c>
      <c r="O8" s="13">
        <f t="shared" si="0"/>
        <v>0.20259927106158096</v>
      </c>
      <c r="P8" s="13">
        <f t="shared" si="0"/>
        <v>0.17736082558135424</v>
      </c>
      <c r="Q8" s="13">
        <f t="shared" si="0"/>
        <v>0.15526641476088088</v>
      </c>
      <c r="R8" s="13">
        <f t="shared" si="0"/>
        <v>0.13592437604909469</v>
      </c>
      <c r="S8" s="13">
        <f t="shared" si="0"/>
        <v>0.11899183756377019</v>
      </c>
      <c r="T8" s="13">
        <f t="shared" si="0"/>
        <v>0.10416864008033808</v>
      </c>
      <c r="U8" s="13">
        <f t="shared" si="0"/>
        <v>9.1192016178182678E-2</v>
      </c>
      <c r="V8" s="13">
        <f t="shared" si="0"/>
        <v>7.9831932222868482E-2</v>
      </c>
      <c r="W8" s="13">
        <f t="shared" si="0"/>
        <v>6.9887010612683612E-2</v>
      </c>
    </row>
    <row r="9" spans="1:24" x14ac:dyDescent="0.3">
      <c r="B9" t="s">
        <v>23</v>
      </c>
      <c r="C9" s="10">
        <f>C8*C6</f>
        <v>-3375000</v>
      </c>
      <c r="D9" s="10">
        <f t="shared" ref="D9:W9" si="1">D7*D8</f>
        <v>-227610.96034316727</v>
      </c>
      <c r="E9" s="10">
        <f t="shared" si="1"/>
        <v>-199256.72795514952</v>
      </c>
      <c r="F9" s="10">
        <f t="shared" si="1"/>
        <v>-174434.67386426462</v>
      </c>
      <c r="G9" s="10">
        <f t="shared" si="1"/>
        <v>-152704.78321304792</v>
      </c>
      <c r="H9" s="10">
        <f t="shared" si="1"/>
        <v>-133681.85521583463</v>
      </c>
      <c r="I9" s="10">
        <f t="shared" si="1"/>
        <v>-117028.67479281679</v>
      </c>
      <c r="J9" s="10">
        <f t="shared" si="1"/>
        <v>-102450.03483569709</v>
      </c>
      <c r="K9" s="10">
        <f t="shared" si="1"/>
        <v>-89687.503139015214</v>
      </c>
      <c r="L9" s="10">
        <f t="shared" si="1"/>
        <v>-78514.84123173877</v>
      </c>
      <c r="M9" s="10">
        <f t="shared" si="1"/>
        <v>-68733.99389979757</v>
      </c>
      <c r="N9" s="10">
        <f t="shared" si="1"/>
        <v>-60171.578306747419</v>
      </c>
      <c r="O9" s="10">
        <f t="shared" si="1"/>
        <v>-52675.810476011051</v>
      </c>
      <c r="P9" s="10">
        <f t="shared" si="1"/>
        <v>-46113.814651152104</v>
      </c>
      <c r="Q9" s="10">
        <f t="shared" si="1"/>
        <v>-40369.267837829029</v>
      </c>
      <c r="R9" s="10">
        <f t="shared" si="1"/>
        <v>-35340.337772764615</v>
      </c>
      <c r="S9" s="10">
        <f t="shared" si="1"/>
        <v>-30937.877766580248</v>
      </c>
      <c r="T9" s="10">
        <f t="shared" si="1"/>
        <v>-27083.846420887901</v>
      </c>
      <c r="U9" s="10">
        <f t="shared" si="1"/>
        <v>-23709.924206327498</v>
      </c>
      <c r="V9" s="10">
        <f t="shared" si="1"/>
        <v>-20756.302377945805</v>
      </c>
      <c r="W9" s="10">
        <f t="shared" si="1"/>
        <v>-18170.622759297738</v>
      </c>
      <c r="X9" s="10">
        <f>SUM(C9:W9)</f>
        <v>-5074433.4310660725</v>
      </c>
    </row>
    <row r="11" spans="1:24" x14ac:dyDescent="0.3">
      <c r="A11" s="38" t="s">
        <v>14</v>
      </c>
      <c r="B11" s="38"/>
    </row>
    <row r="12" spans="1:24" x14ac:dyDescent="0.3">
      <c r="B12" t="s">
        <v>24</v>
      </c>
      <c r="C12" s="10">
        <v>0</v>
      </c>
      <c r="D12" s="10">
        <f>Benefits!$C$6</f>
        <v>417500</v>
      </c>
      <c r="E12" s="10">
        <f>Benefits!$C$6</f>
        <v>417500</v>
      </c>
      <c r="F12" s="10">
        <f>Benefits!$C$6</f>
        <v>417500</v>
      </c>
      <c r="G12" s="10">
        <f>Benefits!$C$6</f>
        <v>417500</v>
      </c>
      <c r="H12" s="10">
        <f>Benefits!$C$6</f>
        <v>417500</v>
      </c>
      <c r="I12" s="10">
        <f>Benefits!$C$6</f>
        <v>417500</v>
      </c>
      <c r="J12" s="10">
        <f>Benefits!$C$6</f>
        <v>417500</v>
      </c>
      <c r="K12" s="10">
        <f>Benefits!$C$6</f>
        <v>417500</v>
      </c>
      <c r="L12" s="10">
        <f>Benefits!$C$6</f>
        <v>417500</v>
      </c>
      <c r="M12" s="10">
        <f>Benefits!$C$6</f>
        <v>417500</v>
      </c>
      <c r="N12" s="10">
        <f>Benefits!$C$6</f>
        <v>417500</v>
      </c>
      <c r="O12" s="10">
        <f>Benefits!$C$6</f>
        <v>417500</v>
      </c>
      <c r="P12" s="10">
        <f>Benefits!$C$6</f>
        <v>417500</v>
      </c>
      <c r="Q12" s="10">
        <f>Benefits!$C$6</f>
        <v>417500</v>
      </c>
      <c r="R12" s="10">
        <f>Benefits!$C$6</f>
        <v>417500</v>
      </c>
      <c r="S12" s="10">
        <f>Benefits!$C$6</f>
        <v>417500</v>
      </c>
      <c r="T12" s="10">
        <f>Benefits!$C$6</f>
        <v>417500</v>
      </c>
      <c r="U12" s="10">
        <f>Benefits!$C$6</f>
        <v>417500</v>
      </c>
      <c r="V12" s="10">
        <f>Benefits!$C$6</f>
        <v>417500</v>
      </c>
      <c r="W12" s="10">
        <f>Benefits!$C$6</f>
        <v>417500</v>
      </c>
    </row>
    <row r="13" spans="1:24" x14ac:dyDescent="0.3">
      <c r="B13" t="s">
        <v>22</v>
      </c>
      <c r="C13" s="13">
        <f t="shared" ref="C13:W13" si="2">C8</f>
        <v>1</v>
      </c>
      <c r="D13" s="13">
        <f t="shared" si="2"/>
        <v>0.87542677055064333</v>
      </c>
      <c r="E13" s="13">
        <f t="shared" si="2"/>
        <v>0.76637203059672887</v>
      </c>
      <c r="F13" s="13">
        <f t="shared" si="2"/>
        <v>0.67090259178563316</v>
      </c>
      <c r="G13" s="13">
        <f t="shared" si="2"/>
        <v>0.58732608928095353</v>
      </c>
      <c r="H13" s="13">
        <f t="shared" si="2"/>
        <v>0.51416098159936396</v>
      </c>
      <c r="I13" s="13">
        <f t="shared" si="2"/>
        <v>0.45011028766467998</v>
      </c>
      <c r="J13" s="13">
        <f t="shared" si="2"/>
        <v>0.39403859552191189</v>
      </c>
      <c r="K13" s="13">
        <f t="shared" si="2"/>
        <v>0.34495193515005851</v>
      </c>
      <c r="L13" s="13">
        <f t="shared" si="2"/>
        <v>0.30198015858361066</v>
      </c>
      <c r="M13" s="13">
        <f t="shared" si="2"/>
        <v>0.26436151499922145</v>
      </c>
      <c r="N13" s="13">
        <f t="shared" si="2"/>
        <v>0.23142914733364392</v>
      </c>
      <c r="O13" s="13">
        <f t="shared" si="2"/>
        <v>0.20259927106158096</v>
      </c>
      <c r="P13" s="13">
        <f t="shared" si="2"/>
        <v>0.17736082558135424</v>
      </c>
      <c r="Q13" s="13">
        <f t="shared" si="2"/>
        <v>0.15526641476088088</v>
      </c>
      <c r="R13" s="13">
        <f t="shared" si="2"/>
        <v>0.13592437604909469</v>
      </c>
      <c r="S13" s="13">
        <f t="shared" si="2"/>
        <v>0.11899183756377019</v>
      </c>
      <c r="T13" s="13">
        <f t="shared" si="2"/>
        <v>0.10416864008033808</v>
      </c>
      <c r="U13" s="13">
        <f t="shared" si="2"/>
        <v>9.1192016178182678E-2</v>
      </c>
      <c r="V13" s="13">
        <f t="shared" si="2"/>
        <v>7.9831932222868482E-2</v>
      </c>
      <c r="W13" s="13">
        <f t="shared" si="2"/>
        <v>6.9887010612683612E-2</v>
      </c>
    </row>
    <row r="14" spans="1:24" x14ac:dyDescent="0.3">
      <c r="B14" t="s">
        <v>25</v>
      </c>
      <c r="C14" s="10">
        <f t="shared" ref="C14:W14" si="3">C12*C13</f>
        <v>0</v>
      </c>
      <c r="D14" s="10">
        <f t="shared" si="3"/>
        <v>365490.67670489359</v>
      </c>
      <c r="E14" s="10">
        <f t="shared" si="3"/>
        <v>319960.32277413429</v>
      </c>
      <c r="F14" s="10">
        <f t="shared" si="3"/>
        <v>280101.83207050187</v>
      </c>
      <c r="G14" s="10">
        <f t="shared" si="3"/>
        <v>245208.6422747981</v>
      </c>
      <c r="H14" s="10">
        <f t="shared" si="3"/>
        <v>214662.20981773446</v>
      </c>
      <c r="I14" s="10">
        <f t="shared" si="3"/>
        <v>187921.04510000389</v>
      </c>
      <c r="J14" s="10">
        <f t="shared" si="3"/>
        <v>164511.11363039821</v>
      </c>
      <c r="K14" s="10">
        <f t="shared" si="3"/>
        <v>144017.43292514942</v>
      </c>
      <c r="L14" s="10">
        <f t="shared" si="3"/>
        <v>126076.71620865745</v>
      </c>
      <c r="M14" s="10">
        <f t="shared" si="3"/>
        <v>110370.93251217496</v>
      </c>
      <c r="N14" s="10">
        <f t="shared" si="3"/>
        <v>96621.66901179633</v>
      </c>
      <c r="O14" s="10">
        <f t="shared" si="3"/>
        <v>84585.195668210057</v>
      </c>
      <c r="P14" s="10">
        <f t="shared" si="3"/>
        <v>74048.144680215395</v>
      </c>
      <c r="Q14" s="10">
        <f t="shared" si="3"/>
        <v>64823.728162667765</v>
      </c>
      <c r="R14" s="10">
        <f t="shared" si="3"/>
        <v>56748.427000497031</v>
      </c>
      <c r="S14" s="10">
        <f t="shared" si="3"/>
        <v>49679.092182874054</v>
      </c>
      <c r="T14" s="10">
        <f t="shared" si="3"/>
        <v>43490.407233541147</v>
      </c>
      <c r="U14" s="10">
        <f t="shared" si="3"/>
        <v>38072.66675439127</v>
      </c>
      <c r="V14" s="10">
        <f t="shared" si="3"/>
        <v>33329.831703047588</v>
      </c>
      <c r="W14" s="10">
        <f t="shared" si="3"/>
        <v>29177.826930795407</v>
      </c>
    </row>
    <row r="16" spans="1:24" x14ac:dyDescent="0.3">
      <c r="A16" s="38" t="s">
        <v>26</v>
      </c>
      <c r="B16" s="38"/>
      <c r="C16" s="14">
        <f>C14+C9</f>
        <v>-3375000</v>
      </c>
      <c r="D16" s="14">
        <f t="shared" ref="D16:W16" si="4">D14+D9</f>
        <v>137879.71636172631</v>
      </c>
      <c r="E16" s="14">
        <f t="shared" si="4"/>
        <v>120703.59481898477</v>
      </c>
      <c r="F16" s="14">
        <f t="shared" si="4"/>
        <v>105667.15820623725</v>
      </c>
      <c r="G16" s="14">
        <f t="shared" si="4"/>
        <v>92503.859061750176</v>
      </c>
      <c r="H16" s="14">
        <f t="shared" si="4"/>
        <v>80980.354601899831</v>
      </c>
      <c r="I16" s="14">
        <f t="shared" si="4"/>
        <v>70892.370307187099</v>
      </c>
      <c r="J16" s="14">
        <f t="shared" si="4"/>
        <v>62061.078794701112</v>
      </c>
      <c r="K16" s="14">
        <f t="shared" si="4"/>
        <v>54329.929786134206</v>
      </c>
      <c r="L16" s="14">
        <f t="shared" si="4"/>
        <v>47561.874976918683</v>
      </c>
      <c r="M16" s="14">
        <f t="shared" si="4"/>
        <v>41636.938612377387</v>
      </c>
      <c r="N16" s="14">
        <f t="shared" si="4"/>
        <v>36450.090705048911</v>
      </c>
      <c r="O16" s="14">
        <f t="shared" si="4"/>
        <v>31909.385192199006</v>
      </c>
      <c r="P16" s="14">
        <f t="shared" si="4"/>
        <v>27934.330029063291</v>
      </c>
      <c r="Q16" s="14">
        <f t="shared" si="4"/>
        <v>24454.460324838736</v>
      </c>
      <c r="R16" s="14">
        <f t="shared" si="4"/>
        <v>21408.089227732416</v>
      </c>
      <c r="S16" s="14">
        <f t="shared" si="4"/>
        <v>18741.214416293806</v>
      </c>
      <c r="T16" s="14">
        <f t="shared" si="4"/>
        <v>16406.560812653246</v>
      </c>
      <c r="U16" s="14">
        <f t="shared" si="4"/>
        <v>14362.742548063772</v>
      </c>
      <c r="V16" s="14">
        <f t="shared" si="4"/>
        <v>12573.529325101783</v>
      </c>
      <c r="W16" s="14">
        <f t="shared" si="4"/>
        <v>11007.204171497669</v>
      </c>
      <c r="X16" s="10">
        <f>SUM(C16:W16)</f>
        <v>-2345535.517719591</v>
      </c>
    </row>
    <row r="18" spans="1:24" x14ac:dyDescent="0.3">
      <c r="A18" s="38" t="s">
        <v>28</v>
      </c>
      <c r="B18" s="38"/>
    </row>
    <row r="19" spans="1:24" x14ac:dyDescent="0.3">
      <c r="B19" t="s">
        <v>29</v>
      </c>
      <c r="C19" s="10">
        <f>C16</f>
        <v>-3375000</v>
      </c>
      <c r="D19" s="10">
        <f>SUM($C$14:D14)+SUM($C$9:D9)</f>
        <v>-3237120.2836382734</v>
      </c>
      <c r="E19" s="10">
        <f>SUM($C$14:E14)+SUM($C$9:E9)</f>
        <v>-3116416.6888192887</v>
      </c>
      <c r="F19" s="10">
        <f>SUM($C$14:F14)+SUM($C$9:F9)</f>
        <v>-3010749.5306130513</v>
      </c>
      <c r="G19" s="10">
        <f>SUM($C$14:G14)+SUM($C$9:G9)</f>
        <v>-2918245.6715513011</v>
      </c>
      <c r="H19" s="10">
        <f>SUM($C$14:H14)+SUM($C$9:H9)</f>
        <v>-2837265.3169494011</v>
      </c>
      <c r="I19" s="10">
        <f>SUM($C$14:I14)+SUM($C$9:I9)</f>
        <v>-2766372.946642214</v>
      </c>
      <c r="J19" s="10">
        <f>SUM($C$14:J14)+SUM($C$9:J9)</f>
        <v>-2704311.8678475129</v>
      </c>
      <c r="K19" s="10">
        <f>SUM($C$14:K14)+SUM($C$9:K9)</f>
        <v>-2649981.9380613789</v>
      </c>
      <c r="L19" s="10">
        <f>SUM($C$14:L14)+SUM($C$9:L9)</f>
        <v>-2602420.0630844608</v>
      </c>
      <c r="M19" s="10">
        <f>SUM($C$14:M14)+SUM($C$9:M9)</f>
        <v>-2560783.1244720835</v>
      </c>
      <c r="N19" s="10">
        <f>SUM($C$14:N14)+SUM($C$9:N9)</f>
        <v>-2524333.0337670348</v>
      </c>
      <c r="O19" s="10">
        <f>SUM($C$14:O14)+SUM($C$9:O9)</f>
        <v>-2492423.6485748352</v>
      </c>
      <c r="P19" s="10">
        <f>SUM($C$14:P14)+SUM($C$9:P9)</f>
        <v>-2464489.3185457718</v>
      </c>
      <c r="Q19" s="10">
        <f>SUM($C$14:Q14)+SUM($C$9:Q9)</f>
        <v>-2440034.858220933</v>
      </c>
      <c r="R19" s="10">
        <f>SUM($C$14:R14)+SUM($C$9:R9)</f>
        <v>-2418626.7689932003</v>
      </c>
      <c r="S19" s="10">
        <f>SUM($C$14:S14)+SUM($C$9:S9)</f>
        <v>-2399885.5545769064</v>
      </c>
      <c r="T19" s="10">
        <f>SUM($C$14:T14)+SUM($C$9:T9)</f>
        <v>-2383478.9937642529</v>
      </c>
      <c r="U19" s="10">
        <f>SUM($C$14:U14)+SUM($C$9:U9)</f>
        <v>-2369116.2512161895</v>
      </c>
      <c r="V19" s="10">
        <f>SUM($C$14:V14)+SUM($C$9:V9)</f>
        <v>-2356542.7218910875</v>
      </c>
      <c r="W19" s="10">
        <f>SUM($C$14:W14)+SUM($C$9:W9)</f>
        <v>-2345535.5177195896</v>
      </c>
      <c r="X19" s="20">
        <f>W19</f>
        <v>-2345535.5177195896</v>
      </c>
    </row>
    <row r="20" spans="1:24" x14ac:dyDescent="0.3">
      <c r="B20" s="15" t="s">
        <v>30</v>
      </c>
    </row>
    <row r="24" spans="1:24" x14ac:dyDescent="0.3">
      <c r="A24" s="38" t="s">
        <v>35</v>
      </c>
      <c r="B24" s="38"/>
      <c r="C24" s="10">
        <f>C16</f>
        <v>-3375000</v>
      </c>
      <c r="D24" s="10">
        <f>D16+C19</f>
        <v>-3237120.2836382738</v>
      </c>
      <c r="E24" s="10">
        <f t="shared" ref="E24:W24" si="5">E16+D19</f>
        <v>-3116416.6888192887</v>
      </c>
      <c r="F24" s="10">
        <f t="shared" si="5"/>
        <v>-3010749.5306130517</v>
      </c>
      <c r="G24" s="10">
        <f t="shared" si="5"/>
        <v>-2918245.6715513011</v>
      </c>
      <c r="H24" s="10">
        <f t="shared" si="5"/>
        <v>-2837265.3169494015</v>
      </c>
      <c r="I24" s="10">
        <f t="shared" si="5"/>
        <v>-2766372.946642214</v>
      </c>
      <c r="J24" s="10">
        <f t="shared" si="5"/>
        <v>-2704311.8678475129</v>
      </c>
      <c r="K24" s="10">
        <f t="shared" si="5"/>
        <v>-2649981.9380613789</v>
      </c>
      <c r="L24" s="10">
        <f t="shared" si="5"/>
        <v>-2602420.0630844603</v>
      </c>
      <c r="M24" s="10">
        <f t="shared" si="5"/>
        <v>-2560783.1244720835</v>
      </c>
      <c r="N24" s="10">
        <f t="shared" si="5"/>
        <v>-2524333.0337670348</v>
      </c>
      <c r="O24" s="10">
        <f t="shared" si="5"/>
        <v>-2492423.6485748356</v>
      </c>
      <c r="P24" s="10">
        <f t="shared" si="5"/>
        <v>-2464489.3185457718</v>
      </c>
      <c r="Q24" s="10">
        <f t="shared" si="5"/>
        <v>-2440034.858220933</v>
      </c>
      <c r="R24" s="10">
        <f t="shared" si="5"/>
        <v>-2418626.7689932007</v>
      </c>
      <c r="S24" s="10">
        <f t="shared" si="5"/>
        <v>-2399885.5545769064</v>
      </c>
      <c r="T24" s="10">
        <f t="shared" si="5"/>
        <v>-2383478.9937642533</v>
      </c>
      <c r="U24" s="10">
        <f t="shared" si="5"/>
        <v>-2369116.251216189</v>
      </c>
      <c r="V24" s="10">
        <f t="shared" si="5"/>
        <v>-2356542.7218910875</v>
      </c>
      <c r="W24" s="10">
        <f t="shared" si="5"/>
        <v>-2345535.5177195896</v>
      </c>
    </row>
    <row r="25" spans="1:24" x14ac:dyDescent="0.3">
      <c r="B25" t="s">
        <v>29</v>
      </c>
    </row>
    <row r="26" spans="1:24" x14ac:dyDescent="0.3">
      <c r="B26" s="15" t="s">
        <v>30</v>
      </c>
    </row>
  </sheetData>
  <mergeCells count="7">
    <mergeCell ref="A24:B24"/>
    <mergeCell ref="A18:B18"/>
    <mergeCell ref="A1:B1"/>
    <mergeCell ref="C2:W2"/>
    <mergeCell ref="A5:B5"/>
    <mergeCell ref="A11:B11"/>
    <mergeCell ref="A16:B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
  <sheetViews>
    <sheetView topLeftCell="A10" workbookViewId="0">
      <selection activeCell="A2" sqref="A2"/>
    </sheetView>
  </sheetViews>
  <sheetFormatPr defaultColWidth="8.88671875" defaultRowHeight="14.4" x14ac:dyDescent="0.3"/>
  <cols>
    <col min="1" max="1" width="24.44140625" bestFit="1" customWidth="1"/>
    <col min="2" max="5" width="12.6640625" bestFit="1" customWidth="1"/>
    <col min="6" max="6" width="12.5546875" customWidth="1"/>
    <col min="7" max="7" width="13.44140625" customWidth="1"/>
    <col min="8" max="8" width="14.109375" customWidth="1"/>
    <col min="9" max="10" width="14" customWidth="1"/>
    <col min="11" max="22" width="12.6640625" bestFit="1" customWidth="1"/>
  </cols>
  <sheetData>
    <row r="1" spans="1:22" x14ac:dyDescent="0.3">
      <c r="A1" s="25" t="s">
        <v>34</v>
      </c>
      <c r="B1" s="16">
        <v>0</v>
      </c>
      <c r="C1" s="16">
        <v>1</v>
      </c>
      <c r="D1" s="16">
        <v>2</v>
      </c>
      <c r="E1" s="16">
        <v>3</v>
      </c>
      <c r="F1" s="16">
        <v>4</v>
      </c>
      <c r="G1" s="16">
        <v>5</v>
      </c>
      <c r="H1" s="16">
        <v>6</v>
      </c>
      <c r="I1" s="16">
        <v>7</v>
      </c>
      <c r="J1" s="16">
        <v>8</v>
      </c>
      <c r="K1" s="16">
        <v>9</v>
      </c>
      <c r="L1" s="16">
        <v>10</v>
      </c>
      <c r="M1" s="16">
        <v>11</v>
      </c>
      <c r="N1" s="16">
        <v>12</v>
      </c>
      <c r="O1" s="16">
        <v>13</v>
      </c>
      <c r="P1" s="16">
        <v>14</v>
      </c>
      <c r="Q1" s="16">
        <v>15</v>
      </c>
      <c r="R1" s="16">
        <v>16</v>
      </c>
      <c r="S1" s="16">
        <v>17</v>
      </c>
      <c r="T1" s="16">
        <v>18</v>
      </c>
      <c r="U1" s="16">
        <v>19</v>
      </c>
      <c r="V1" s="16">
        <v>20</v>
      </c>
    </row>
    <row r="2" spans="1:22" x14ac:dyDescent="0.3">
      <c r="A2" s="25" t="s">
        <v>28</v>
      </c>
      <c r="B2" s="22">
        <f>'Cost Benefit Analysis'!C19</f>
        <v>-3375000</v>
      </c>
      <c r="C2" s="22">
        <f>'Cost Benefit Analysis'!D19</f>
        <v>-3237120.2836382734</v>
      </c>
      <c r="D2" s="22">
        <f>'Cost Benefit Analysis'!E19</f>
        <v>-3116416.6888192887</v>
      </c>
      <c r="E2" s="22">
        <f>'Cost Benefit Analysis'!F19</f>
        <v>-3010749.5306130513</v>
      </c>
      <c r="F2" s="22">
        <f>'Cost Benefit Analysis'!G19</f>
        <v>-2918245.6715513011</v>
      </c>
      <c r="G2" s="22">
        <f>'Cost Benefit Analysis'!H19</f>
        <v>-2837265.3169494011</v>
      </c>
      <c r="H2" s="22">
        <f>'Cost Benefit Analysis'!I19</f>
        <v>-2766372.946642214</v>
      </c>
      <c r="I2" s="22">
        <f>'Cost Benefit Analysis'!J19</f>
        <v>-2704311.8678475129</v>
      </c>
      <c r="J2" s="22">
        <f>'Cost Benefit Analysis'!K19</f>
        <v>-2649981.9380613789</v>
      </c>
      <c r="K2" s="22">
        <f>'Cost Benefit Analysis'!L19</f>
        <v>-2602420.0630844608</v>
      </c>
      <c r="L2" s="22">
        <f>'Cost Benefit Analysis'!M19</f>
        <v>-2560783.1244720835</v>
      </c>
      <c r="M2" s="22">
        <f>'Cost Benefit Analysis'!N19</f>
        <v>-2524333.0337670348</v>
      </c>
      <c r="N2" s="22">
        <f>'Cost Benefit Analysis'!O19</f>
        <v>-2492423.6485748352</v>
      </c>
      <c r="O2" s="22">
        <f>'Cost Benefit Analysis'!P19</f>
        <v>-2464489.3185457718</v>
      </c>
      <c r="P2" s="22">
        <f>'Cost Benefit Analysis'!Q19</f>
        <v>-2440034.858220933</v>
      </c>
      <c r="Q2" s="22">
        <f>'Cost Benefit Analysis'!R19</f>
        <v>-2418626.7689932003</v>
      </c>
      <c r="R2" s="22">
        <f>'Cost Benefit Analysis'!S19</f>
        <v>-2399885.5545769064</v>
      </c>
      <c r="S2" s="22">
        <f>'Cost Benefit Analysis'!T19</f>
        <v>-2383478.9937642529</v>
      </c>
      <c r="T2" s="22">
        <f>'Cost Benefit Analysis'!U19</f>
        <v>-2369116.2512161895</v>
      </c>
      <c r="U2" s="22">
        <f>'Cost Benefit Analysis'!V19</f>
        <v>-2356542.7218910875</v>
      </c>
      <c r="V2" s="22">
        <f>'Cost Benefit Analysis'!W19</f>
        <v>-2345535.5177195896</v>
      </c>
    </row>
    <row r="5" spans="1:22" x14ac:dyDescent="0.3">
      <c r="K5" s="40"/>
      <c r="L5" s="40"/>
      <c r="M5" s="40"/>
    </row>
    <row r="6" spans="1:22" x14ac:dyDescent="0.3">
      <c r="K6" s="40"/>
      <c r="L6" s="40"/>
      <c r="M6" s="40"/>
    </row>
    <row r="7" spans="1:22" x14ac:dyDescent="0.3">
      <c r="K7" s="40"/>
      <c r="L7" s="40"/>
      <c r="M7" s="40"/>
    </row>
    <row r="8" spans="1:22" x14ac:dyDescent="0.3">
      <c r="K8" s="40"/>
      <c r="L8" s="40"/>
      <c r="M8" s="40"/>
    </row>
    <row r="9" spans="1:22" x14ac:dyDescent="0.3">
      <c r="K9" s="40"/>
      <c r="L9" s="40"/>
      <c r="M9" s="40"/>
    </row>
    <row r="10" spans="1:22" x14ac:dyDescent="0.3">
      <c r="K10" s="40"/>
      <c r="L10" s="40"/>
      <c r="M10" s="40"/>
    </row>
  </sheetData>
  <mergeCells count="1">
    <mergeCell ref="K5:M10"/>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Costs</vt:lpstr>
      <vt:lpstr>Benefits</vt:lpstr>
      <vt:lpstr>Cost Benefit Analysis</vt:lpstr>
      <vt:lpstr>Break-Even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VRD</dc:creator>
  <cp:lastModifiedBy>rajat</cp:lastModifiedBy>
  <dcterms:created xsi:type="dcterms:W3CDTF">2014-10-08T19:17:05Z</dcterms:created>
  <dcterms:modified xsi:type="dcterms:W3CDTF">2018-10-24T18:00:13Z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876f2bd3-922a-46f1-aed1-2728dd199fe7</vt:lpwstr>
  </property>
</Properties>
</file>