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COT-Q1" sheetId="1" r:id="rId1"/>
    <sheet name="COT-Q2" sheetId="2" r:id="rId2"/>
    <sheet name="COT-Q3" sheetId="3" r:id="rId3"/>
  </sheets>
  <calcPr calcId="124519"/>
</workbook>
</file>

<file path=xl/calcChain.xml><?xml version="1.0" encoding="utf-8"?>
<calcChain xmlns="http://schemas.openxmlformats.org/spreadsheetml/2006/main">
  <c r="M35" i="3"/>
  <c r="M36"/>
  <c r="M37"/>
  <c r="M38"/>
  <c r="M39"/>
  <c r="M34"/>
  <c r="L35"/>
  <c r="L36"/>
  <c r="L37"/>
  <c r="L38"/>
  <c r="L39"/>
  <c r="L34"/>
  <c r="K35"/>
  <c r="K36"/>
  <c r="K37"/>
  <c r="K38"/>
  <c r="K39"/>
  <c r="K34"/>
  <c r="I35"/>
  <c r="I36"/>
  <c r="I37"/>
  <c r="I38"/>
  <c r="I39"/>
  <c r="I34"/>
  <c r="H35"/>
  <c r="H36"/>
  <c r="H37"/>
  <c r="H38"/>
  <c r="H39"/>
  <c r="H34"/>
  <c r="N39"/>
  <c r="M17"/>
  <c r="M18"/>
  <c r="M19"/>
  <c r="M20"/>
  <c r="M16"/>
  <c r="N27"/>
  <c r="N26" s="1"/>
  <c r="N25" s="1"/>
  <c r="N24" s="1"/>
  <c r="N28"/>
  <c r="N29"/>
  <c r="N30"/>
  <c r="M25"/>
  <c r="M26"/>
  <c r="M27"/>
  <c r="M28"/>
  <c r="M29"/>
  <c r="M30"/>
  <c r="M24"/>
  <c r="K30"/>
  <c r="L30" s="1"/>
  <c r="K29"/>
  <c r="L29" s="1"/>
  <c r="I29"/>
  <c r="I30"/>
  <c r="H29"/>
  <c r="H30"/>
  <c r="K25"/>
  <c r="K26"/>
  <c r="L26" s="1"/>
  <c r="K27"/>
  <c r="K28"/>
  <c r="K24"/>
  <c r="L24" s="1"/>
  <c r="I25"/>
  <c r="I26"/>
  <c r="I27"/>
  <c r="I28"/>
  <c r="I24"/>
  <c r="H25"/>
  <c r="H26"/>
  <c r="H27"/>
  <c r="H28"/>
  <c r="H24"/>
  <c r="L28"/>
  <c r="L27"/>
  <c r="L25"/>
  <c r="K17"/>
  <c r="K18"/>
  <c r="K19"/>
  <c r="K20"/>
  <c r="K16"/>
  <c r="K8"/>
  <c r="K9"/>
  <c r="K10"/>
  <c r="K11"/>
  <c r="K12"/>
  <c r="K7"/>
  <c r="I17"/>
  <c r="I18"/>
  <c r="I19"/>
  <c r="I20"/>
  <c r="I16"/>
  <c r="H8"/>
  <c r="H9"/>
  <c r="M9" s="1"/>
  <c r="H10"/>
  <c r="H11"/>
  <c r="M11" s="1"/>
  <c r="H12"/>
  <c r="H7"/>
  <c r="M7" s="1"/>
  <c r="H17"/>
  <c r="H18"/>
  <c r="H19"/>
  <c r="H20"/>
  <c r="N20" s="1"/>
  <c r="H16"/>
  <c r="M8"/>
  <c r="M10"/>
  <c r="M12"/>
  <c r="N12" s="1"/>
  <c r="N11" s="1"/>
  <c r="N10" s="1"/>
  <c r="E8"/>
  <c r="E9"/>
  <c r="E10"/>
  <c r="E7"/>
  <c r="L20" s="1"/>
  <c r="N8" i="2"/>
  <c r="N9"/>
  <c r="N10"/>
  <c r="N11"/>
  <c r="N12"/>
  <c r="N7"/>
  <c r="P8"/>
  <c r="P7" s="1"/>
  <c r="P9"/>
  <c r="P10"/>
  <c r="P11"/>
  <c r="P12"/>
  <c r="O7"/>
  <c r="O8"/>
  <c r="O9"/>
  <c r="O10"/>
  <c r="O11"/>
  <c r="O12"/>
  <c r="M10"/>
  <c r="M8"/>
  <c r="M7"/>
  <c r="M12"/>
  <c r="M11"/>
  <c r="M9"/>
  <c r="K17"/>
  <c r="K18"/>
  <c r="K16"/>
  <c r="I18"/>
  <c r="I17"/>
  <c r="I16"/>
  <c r="K14"/>
  <c r="K12"/>
  <c r="K13"/>
  <c r="K11"/>
  <c r="I13"/>
  <c r="I12"/>
  <c r="I11"/>
  <c r="K8"/>
  <c r="K9"/>
  <c r="J8"/>
  <c r="J9"/>
  <c r="J7"/>
  <c r="D7"/>
  <c r="K7"/>
  <c r="R9" i="1"/>
  <c r="S9" s="1"/>
  <c r="R8"/>
  <c r="R7"/>
  <c r="S7" s="1"/>
  <c r="R6"/>
  <c r="S6"/>
  <c r="S8"/>
  <c r="D11"/>
  <c r="J25" s="1"/>
  <c r="O21"/>
  <c r="O14"/>
  <c r="O8"/>
  <c r="O25"/>
  <c r="O24"/>
  <c r="O20"/>
  <c r="O19"/>
  <c r="O18"/>
  <c r="O17"/>
  <c r="O13"/>
  <c r="O12"/>
  <c r="O11"/>
  <c r="O6"/>
  <c r="O7"/>
  <c r="L25"/>
  <c r="L26"/>
  <c r="L27"/>
  <c r="L28"/>
  <c r="L24"/>
  <c r="L29" s="1"/>
  <c r="E9"/>
  <c r="E10"/>
  <c r="E8"/>
  <c r="J26"/>
  <c r="L18"/>
  <c r="L19"/>
  <c r="L20"/>
  <c r="L17"/>
  <c r="J17"/>
  <c r="L12"/>
  <c r="L13"/>
  <c r="L11"/>
  <c r="L7"/>
  <c r="L6"/>
  <c r="N38" i="3" l="1"/>
  <c r="N37" s="1"/>
  <c r="N36" s="1"/>
  <c r="N35" s="1"/>
  <c r="N34" s="1"/>
  <c r="L17"/>
  <c r="L16"/>
  <c r="L12"/>
  <c r="L18"/>
  <c r="L19"/>
  <c r="L9"/>
  <c r="N9"/>
  <c r="N8" s="1"/>
  <c r="N7" s="1"/>
  <c r="N19"/>
  <c r="N18" s="1"/>
  <c r="N17" s="1"/>
  <c r="N16" s="1"/>
  <c r="L7"/>
  <c r="L8"/>
  <c r="L10"/>
  <c r="L11"/>
  <c r="K19" i="2"/>
  <c r="J27" i="1"/>
  <c r="K27" s="1"/>
  <c r="N27" s="1"/>
  <c r="O27" s="1"/>
  <c r="E11"/>
  <c r="K26" s="1"/>
  <c r="N26" s="1"/>
  <c r="O26" s="1"/>
  <c r="J28"/>
  <c r="J24"/>
  <c r="L14"/>
  <c r="L21"/>
  <c r="L8"/>
  <c r="K28"/>
  <c r="N28" s="1"/>
  <c r="O28" s="1"/>
  <c r="O29" l="1"/>
  <c r="K24"/>
  <c r="K25"/>
</calcChain>
</file>

<file path=xl/sharedStrings.xml><?xml version="1.0" encoding="utf-8"?>
<sst xmlns="http://schemas.openxmlformats.org/spreadsheetml/2006/main" count="107" uniqueCount="46">
  <si>
    <t>FOR</t>
  </si>
  <si>
    <t>Units 
Out</t>
  </si>
  <si>
    <t>Capacity
Out</t>
  </si>
  <si>
    <t>MW 
Available</t>
  </si>
  <si>
    <t>Individual
Probability</t>
  </si>
  <si>
    <t>(a)</t>
  </si>
  <si>
    <t>No.</t>
  </si>
  <si>
    <t>Capacity</t>
  </si>
  <si>
    <t>Total 
Units</t>
  </si>
  <si>
    <t>Total</t>
  </si>
  <si>
    <t>COT for 1 x 10 MW unit</t>
  </si>
  <si>
    <t>COT for 2 x 10 MW unit</t>
  </si>
  <si>
    <t>COT for 3 x 5 MW units</t>
  </si>
  <si>
    <t>COT for 4 x 3.333 MW units</t>
  </si>
  <si>
    <t>(b)</t>
  </si>
  <si>
    <t>(d)</t>
  </si>
  <si>
    <t>( c)</t>
  </si>
  <si>
    <t>Load 
Loss</t>
  </si>
  <si>
    <t>Load
Loss</t>
  </si>
  <si>
    <t>Load</t>
  </si>
  <si>
    <t>Expected Load Loss</t>
  </si>
  <si>
    <t>System</t>
  </si>
  <si>
    <t>Loss of Load Probability</t>
  </si>
  <si>
    <t>Expected Load Curtailment</t>
  </si>
  <si>
    <t>1x10</t>
  </si>
  <si>
    <t>2x10</t>
  </si>
  <si>
    <t>3x5</t>
  </si>
  <si>
    <t>4x3(1/3)</t>
  </si>
  <si>
    <t>COT for 3 MW unit</t>
  </si>
  <si>
    <t>Total
(MW)</t>
  </si>
  <si>
    <t>Unit 
(MW)</t>
  </si>
  <si>
    <t>Addition of 5 MW unit in service</t>
  </si>
  <si>
    <t>FOR (5 MW)</t>
  </si>
  <si>
    <t>Addition of 5 MW unit out of service</t>
  </si>
  <si>
    <t>Capacity Out (MW)</t>
  </si>
  <si>
    <t>Individual Probability</t>
  </si>
  <si>
    <t>Cumulative Probability</t>
  </si>
  <si>
    <t>MW Available</t>
  </si>
  <si>
    <t>Non Identical Units</t>
  </si>
  <si>
    <t>Unit 
Capacity</t>
  </si>
  <si>
    <t>No of 
Units</t>
  </si>
  <si>
    <t>Total 
Capacity</t>
  </si>
  <si>
    <t>COT for System-1</t>
  </si>
  <si>
    <t>COT for System-2</t>
  </si>
  <si>
    <t>COT for System-3</t>
  </si>
  <si>
    <t>COT for System-4</t>
  </si>
</sst>
</file>

<file path=xl/styles.xml><?xml version="1.0" encoding="utf-8"?>
<styleSheet xmlns="http://schemas.openxmlformats.org/spreadsheetml/2006/main">
  <numFmts count="4">
    <numFmt numFmtId="164" formatCode="0.0000"/>
    <numFmt numFmtId="165" formatCode="0.000000"/>
    <numFmt numFmtId="166" formatCode="0.00000000"/>
    <numFmt numFmtId="167" formatCode="0.00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0.59999389629810485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0" xfId="0" applyAlignment="1">
      <alignment wrapText="1"/>
    </xf>
    <xf numFmtId="0" fontId="0" fillId="0" borderId="1" xfId="0" applyBorder="1"/>
    <xf numFmtId="2" fontId="0" fillId="0" borderId="1" xfId="0" applyNumberFormat="1" applyBorder="1"/>
    <xf numFmtId="164" fontId="0" fillId="0" borderId="1" xfId="0" applyNumberFormat="1" applyBorder="1"/>
    <xf numFmtId="165" fontId="0" fillId="0" borderId="1" xfId="0" applyNumberFormat="1" applyBorder="1"/>
    <xf numFmtId="0" fontId="1" fillId="2" borderId="0" xfId="0" applyFont="1" applyFill="1"/>
    <xf numFmtId="0" fontId="1" fillId="2" borderId="1" xfId="0" applyFont="1" applyFill="1" applyBorder="1"/>
    <xf numFmtId="166" fontId="0" fillId="0" borderId="1" xfId="0" applyNumberFormat="1" applyBorder="1"/>
    <xf numFmtId="2" fontId="1" fillId="3" borderId="1" xfId="0" applyNumberFormat="1" applyFont="1" applyFill="1" applyBorder="1"/>
    <xf numFmtId="164" fontId="1" fillId="3" borderId="1" xfId="0" applyNumberFormat="1" applyFont="1" applyFill="1" applyBorder="1"/>
    <xf numFmtId="165" fontId="1" fillId="3" borderId="1" xfId="0" applyNumberFormat="1" applyFont="1" applyFill="1" applyBorder="1"/>
    <xf numFmtId="167" fontId="1" fillId="3" borderId="1" xfId="0" applyNumberFormat="1" applyFont="1" applyFill="1" applyBorder="1"/>
    <xf numFmtId="0" fontId="1" fillId="3" borderId="1" xfId="0" applyFont="1" applyFill="1" applyBorder="1" applyAlignment="1">
      <alignment wrapText="1"/>
    </xf>
    <xf numFmtId="0" fontId="1" fillId="2" borderId="3" xfId="0" applyFont="1" applyFill="1" applyBorder="1"/>
    <xf numFmtId="0" fontId="1" fillId="2" borderId="4" xfId="0" applyFont="1" applyFill="1" applyBorder="1"/>
    <xf numFmtId="0" fontId="0" fillId="0" borderId="1" xfId="0" applyFont="1" applyBorder="1"/>
    <xf numFmtId="0" fontId="1" fillId="4" borderId="1" xfId="0" applyFont="1" applyFill="1" applyBorder="1"/>
    <xf numFmtId="0" fontId="1" fillId="4" borderId="1" xfId="0" applyFont="1" applyFill="1" applyBorder="1" applyAlignment="1">
      <alignment wrapText="1"/>
    </xf>
    <xf numFmtId="0" fontId="1" fillId="3" borderId="5" xfId="0" applyFont="1" applyFill="1" applyBorder="1" applyAlignment="1">
      <alignment wrapText="1"/>
    </xf>
    <xf numFmtId="0" fontId="1" fillId="3" borderId="6" xfId="0" applyFont="1" applyFill="1" applyBorder="1" applyAlignment="1">
      <alignment wrapText="1"/>
    </xf>
    <xf numFmtId="0" fontId="1" fillId="5" borderId="3" xfId="0" applyFont="1" applyFill="1" applyBorder="1"/>
    <xf numFmtId="0" fontId="1" fillId="5" borderId="4" xfId="0" applyFont="1" applyFill="1" applyBorder="1"/>
    <xf numFmtId="0" fontId="1" fillId="6" borderId="0" xfId="0" applyFont="1" applyFill="1"/>
    <xf numFmtId="0" fontId="1" fillId="2" borderId="1" xfId="0" applyFont="1" applyFill="1" applyBorder="1" applyAlignment="1"/>
    <xf numFmtId="0" fontId="1" fillId="2" borderId="2" xfId="0" applyFont="1" applyFill="1" applyBorder="1" applyAlignment="1"/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4:S29"/>
  <sheetViews>
    <sheetView tabSelected="1" workbookViewId="0">
      <selection activeCell="C16" sqref="C16"/>
    </sheetView>
  </sheetViews>
  <sheetFormatPr defaultRowHeight="15"/>
  <cols>
    <col min="12" max="12" width="13.5703125" customWidth="1"/>
    <col min="15" max="15" width="10.5703125" bestFit="1" customWidth="1"/>
    <col min="17" max="17" width="12.5703125" customWidth="1"/>
    <col min="18" max="18" width="12" customWidth="1"/>
    <col min="19" max="19" width="11.42578125" customWidth="1"/>
  </cols>
  <sheetData>
    <row r="4" spans="2:19" ht="15.75" thickBot="1">
      <c r="I4" s="24" t="s">
        <v>10</v>
      </c>
      <c r="J4" s="24"/>
      <c r="K4" s="24"/>
      <c r="L4" s="24"/>
    </row>
    <row r="5" spans="2:19" ht="60.75" thickBot="1">
      <c r="C5" s="21" t="s">
        <v>0</v>
      </c>
      <c r="D5" s="22">
        <v>0.02</v>
      </c>
      <c r="G5" s="13" t="s">
        <v>8</v>
      </c>
      <c r="H5" s="13" t="s">
        <v>0</v>
      </c>
      <c r="I5" s="13" t="s">
        <v>1</v>
      </c>
      <c r="J5" s="13" t="s">
        <v>2</v>
      </c>
      <c r="K5" s="13" t="s">
        <v>3</v>
      </c>
      <c r="L5" s="13" t="s">
        <v>4</v>
      </c>
      <c r="M5" s="1"/>
      <c r="N5" s="13" t="s">
        <v>18</v>
      </c>
      <c r="O5" s="13" t="s">
        <v>20</v>
      </c>
      <c r="Q5" s="13" t="s">
        <v>21</v>
      </c>
      <c r="R5" s="13" t="s">
        <v>22</v>
      </c>
      <c r="S5" s="13" t="s">
        <v>23</v>
      </c>
    </row>
    <row r="6" spans="2:19">
      <c r="C6" s="23" t="s">
        <v>19</v>
      </c>
      <c r="D6" s="23">
        <v>10</v>
      </c>
      <c r="G6" s="2">
        <v>1</v>
      </c>
      <c r="H6" s="2">
        <v>0.02</v>
      </c>
      <c r="I6" s="2">
        <v>0</v>
      </c>
      <c r="J6" s="2">
        <v>0</v>
      </c>
      <c r="K6" s="2">
        <v>10</v>
      </c>
      <c r="L6" s="2">
        <f>COMBIN(G6,I6)*(H6^I6)*(1-H6)^(G6-I6)</f>
        <v>0.98</v>
      </c>
      <c r="N6" s="2">
        <v>0</v>
      </c>
      <c r="O6" s="2">
        <f>L6*N6</f>
        <v>0</v>
      </c>
      <c r="Q6" s="2" t="s">
        <v>24</v>
      </c>
      <c r="R6" s="3">
        <f>L7</f>
        <v>0.02</v>
      </c>
      <c r="S6" s="2">
        <f>R6*8760</f>
        <v>175.20000000000002</v>
      </c>
    </row>
    <row r="7" spans="2:19">
      <c r="B7" s="2"/>
      <c r="C7" s="2" t="s">
        <v>6</v>
      </c>
      <c r="D7" s="2" t="s">
        <v>7</v>
      </c>
      <c r="E7" s="2" t="s">
        <v>9</v>
      </c>
      <c r="G7" s="2">
        <v>1</v>
      </c>
      <c r="H7" s="2">
        <v>0.02</v>
      </c>
      <c r="I7" s="2">
        <v>1</v>
      </c>
      <c r="J7" s="2">
        <v>10</v>
      </c>
      <c r="K7" s="2">
        <v>0</v>
      </c>
      <c r="L7" s="2">
        <f>COMBIN(G7,I7)*(H7^I7)*(1-H7)^(G7-I7)</f>
        <v>0.02</v>
      </c>
      <c r="N7" s="2">
        <v>10</v>
      </c>
      <c r="O7" s="2">
        <f>L7*N7</f>
        <v>0.2</v>
      </c>
      <c r="Q7" s="2" t="s">
        <v>25</v>
      </c>
      <c r="R7" s="4">
        <f>L13</f>
        <v>4.0000000000000002E-4</v>
      </c>
      <c r="S7" s="2">
        <f t="shared" ref="S7:S9" si="0">R7*D$6*8760</f>
        <v>35.04</v>
      </c>
    </row>
    <row r="8" spans="2:19">
      <c r="B8" s="2" t="s">
        <v>5</v>
      </c>
      <c r="C8" s="2">
        <v>1</v>
      </c>
      <c r="D8" s="2">
        <v>10</v>
      </c>
      <c r="E8" s="2">
        <f>C8*D8</f>
        <v>10</v>
      </c>
      <c r="G8" s="2"/>
      <c r="H8" s="2"/>
      <c r="I8" s="2"/>
      <c r="J8" s="2"/>
      <c r="K8" s="2"/>
      <c r="L8" s="3">
        <f>SUM(L6:L7)</f>
        <v>1</v>
      </c>
      <c r="N8" s="2"/>
      <c r="O8" s="9">
        <f>SUM(O6:O7)</f>
        <v>0.2</v>
      </c>
      <c r="Q8" s="2" t="s">
        <v>26</v>
      </c>
      <c r="R8" s="5">
        <f>SUM(L19:L20)</f>
        <v>1.1840000000000002E-3</v>
      </c>
      <c r="S8" s="2">
        <f t="shared" si="0"/>
        <v>103.71840000000002</v>
      </c>
    </row>
    <row r="9" spans="2:19">
      <c r="B9" s="2" t="s">
        <v>14</v>
      </c>
      <c r="C9" s="2">
        <v>2</v>
      </c>
      <c r="D9" s="2">
        <v>10</v>
      </c>
      <c r="E9" s="2">
        <f t="shared" ref="E9:E11" si="1">C9*D9</f>
        <v>20</v>
      </c>
      <c r="G9" s="2"/>
      <c r="H9" s="2"/>
      <c r="I9" s="6" t="s">
        <v>11</v>
      </c>
      <c r="J9" s="7"/>
      <c r="K9" s="7"/>
      <c r="L9" s="7"/>
      <c r="N9" s="2"/>
      <c r="O9" s="2"/>
      <c r="Q9" s="2" t="s">
        <v>27</v>
      </c>
      <c r="R9" s="8">
        <f>SUM(L26:L28)</f>
        <v>2.3364799999999997E-3</v>
      </c>
      <c r="S9" s="2">
        <f t="shared" si="0"/>
        <v>204.675648</v>
      </c>
    </row>
    <row r="10" spans="2:19" ht="45">
      <c r="B10" s="2" t="s">
        <v>16</v>
      </c>
      <c r="C10" s="2">
        <v>3</v>
      </c>
      <c r="D10" s="2">
        <v>5</v>
      </c>
      <c r="E10" s="2">
        <f t="shared" si="1"/>
        <v>15</v>
      </c>
      <c r="G10" s="13" t="s">
        <v>8</v>
      </c>
      <c r="H10" s="13" t="s">
        <v>0</v>
      </c>
      <c r="I10" s="13" t="s">
        <v>1</v>
      </c>
      <c r="J10" s="13" t="s">
        <v>2</v>
      </c>
      <c r="K10" s="13" t="s">
        <v>3</v>
      </c>
      <c r="L10" s="13" t="s">
        <v>4</v>
      </c>
      <c r="N10" s="13" t="s">
        <v>18</v>
      </c>
      <c r="O10" s="13" t="s">
        <v>20</v>
      </c>
    </row>
    <row r="11" spans="2:19">
      <c r="B11" s="2" t="s">
        <v>15</v>
      </c>
      <c r="C11" s="2">
        <v>4</v>
      </c>
      <c r="D11" s="2">
        <f>10/3</f>
        <v>3.3333333333333335</v>
      </c>
      <c r="E11" s="2">
        <f t="shared" si="1"/>
        <v>13.333333333333334</v>
      </c>
      <c r="G11" s="2">
        <v>2</v>
      </c>
      <c r="H11" s="2">
        <v>0.02</v>
      </c>
      <c r="I11" s="2">
        <v>0</v>
      </c>
      <c r="J11" s="2">
        <v>0</v>
      </c>
      <c r="K11" s="2">
        <v>20</v>
      </c>
      <c r="L11" s="2">
        <f>COMBIN(G11,I11)*(H11^I11)*(1-H11)^(G11-I11)</f>
        <v>0.96039999999999992</v>
      </c>
      <c r="N11" s="2">
        <v>0</v>
      </c>
      <c r="O11" s="2">
        <f>L11*N11</f>
        <v>0</v>
      </c>
    </row>
    <row r="12" spans="2:19">
      <c r="G12" s="2">
        <v>2</v>
      </c>
      <c r="H12" s="2">
        <v>0.02</v>
      </c>
      <c r="I12" s="2">
        <v>1</v>
      </c>
      <c r="J12" s="2">
        <v>10</v>
      </c>
      <c r="K12" s="2">
        <v>10</v>
      </c>
      <c r="L12" s="2">
        <f t="shared" ref="L12:L13" si="2">COMBIN(G12,I12)*(H12^I12)*(1-H12)^(G12-I12)</f>
        <v>3.9199999999999999E-2</v>
      </c>
      <c r="N12" s="2">
        <v>0</v>
      </c>
      <c r="O12" s="2">
        <f>L12*N12</f>
        <v>0</v>
      </c>
    </row>
    <row r="13" spans="2:19">
      <c r="G13" s="2">
        <v>2</v>
      </c>
      <c r="H13" s="2">
        <v>0.02</v>
      </c>
      <c r="I13" s="2">
        <v>2</v>
      </c>
      <c r="J13" s="2">
        <v>20</v>
      </c>
      <c r="K13" s="2">
        <v>0</v>
      </c>
      <c r="L13" s="2">
        <f t="shared" si="2"/>
        <v>4.0000000000000002E-4</v>
      </c>
      <c r="N13" s="2">
        <v>10</v>
      </c>
      <c r="O13" s="2">
        <f>L13*N13</f>
        <v>4.0000000000000001E-3</v>
      </c>
    </row>
    <row r="14" spans="2:19">
      <c r="G14" s="2"/>
      <c r="H14" s="2"/>
      <c r="I14" s="2"/>
      <c r="J14" s="2"/>
      <c r="K14" s="2"/>
      <c r="L14" s="4">
        <f>SUM(L11:L13)</f>
        <v>0.99999999999999989</v>
      </c>
      <c r="N14" s="2"/>
      <c r="O14" s="10">
        <f>SUM(O11:O13)</f>
        <v>4.0000000000000001E-3</v>
      </c>
    </row>
    <row r="15" spans="2:19">
      <c r="G15" s="2"/>
      <c r="H15" s="2"/>
      <c r="I15" s="7" t="s">
        <v>12</v>
      </c>
      <c r="J15" s="7"/>
      <c r="K15" s="7"/>
      <c r="L15" s="7"/>
      <c r="N15" s="2"/>
      <c r="O15" s="2"/>
    </row>
    <row r="16" spans="2:19" ht="45">
      <c r="G16" s="13" t="s">
        <v>8</v>
      </c>
      <c r="H16" s="13" t="s">
        <v>0</v>
      </c>
      <c r="I16" s="13" t="s">
        <v>1</v>
      </c>
      <c r="J16" s="13" t="s">
        <v>2</v>
      </c>
      <c r="K16" s="13" t="s">
        <v>3</v>
      </c>
      <c r="L16" s="13" t="s">
        <v>4</v>
      </c>
      <c r="N16" s="13" t="s">
        <v>17</v>
      </c>
      <c r="O16" s="13" t="s">
        <v>20</v>
      </c>
    </row>
    <row r="17" spans="7:15">
      <c r="G17" s="2">
        <v>3</v>
      </c>
      <c r="H17" s="2">
        <v>0.02</v>
      </c>
      <c r="I17" s="2">
        <v>0</v>
      </c>
      <c r="J17" s="2">
        <f>0</f>
        <v>0</v>
      </c>
      <c r="K17" s="2">
        <v>15</v>
      </c>
      <c r="L17" s="2">
        <f>COMBIN(G17,I17)*(H17^I17)*(1-H17)^(G17-I17)</f>
        <v>0.94119199999999992</v>
      </c>
      <c r="N17" s="2">
        <v>0</v>
      </c>
      <c r="O17" s="2">
        <f>L17*N17</f>
        <v>0</v>
      </c>
    </row>
    <row r="18" spans="7:15">
      <c r="G18" s="2">
        <v>3</v>
      </c>
      <c r="H18" s="2">
        <v>0.02</v>
      </c>
      <c r="I18" s="2">
        <v>1</v>
      </c>
      <c r="J18" s="2">
        <v>5</v>
      </c>
      <c r="K18" s="2">
        <v>10</v>
      </c>
      <c r="L18" s="2">
        <f t="shared" ref="L18:L20" si="3">COMBIN(G18,I18)*(H18^I18)*(1-H18)^(G18-I18)</f>
        <v>5.7623999999999995E-2</v>
      </c>
      <c r="N18" s="2">
        <v>0</v>
      </c>
      <c r="O18" s="2">
        <f>L18*N18</f>
        <v>0</v>
      </c>
    </row>
    <row r="19" spans="7:15">
      <c r="G19" s="2">
        <v>3</v>
      </c>
      <c r="H19" s="2">
        <v>0.02</v>
      </c>
      <c r="I19" s="2">
        <v>2</v>
      </c>
      <c r="J19" s="2">
        <v>10</v>
      </c>
      <c r="K19" s="2">
        <v>5</v>
      </c>
      <c r="L19" s="2">
        <f t="shared" si="3"/>
        <v>1.1760000000000002E-3</v>
      </c>
      <c r="N19" s="2">
        <v>5</v>
      </c>
      <c r="O19" s="2">
        <f>L19*N19</f>
        <v>5.8800000000000007E-3</v>
      </c>
    </row>
    <row r="20" spans="7:15">
      <c r="G20" s="2">
        <v>3</v>
      </c>
      <c r="H20" s="2">
        <v>0.02</v>
      </c>
      <c r="I20" s="2">
        <v>3</v>
      </c>
      <c r="J20" s="2">
        <v>15</v>
      </c>
      <c r="K20" s="2">
        <v>0</v>
      </c>
      <c r="L20" s="2">
        <f t="shared" si="3"/>
        <v>8.0000000000000013E-6</v>
      </c>
      <c r="N20" s="2">
        <v>10</v>
      </c>
      <c r="O20" s="2">
        <f>L20*N20</f>
        <v>8.000000000000002E-5</v>
      </c>
    </row>
    <row r="21" spans="7:15">
      <c r="G21" s="2"/>
      <c r="H21" s="2"/>
      <c r="I21" s="2"/>
      <c r="J21" s="2"/>
      <c r="K21" s="2"/>
      <c r="L21" s="4">
        <f>SUM(L17:L20)</f>
        <v>0.99999999999999989</v>
      </c>
      <c r="N21" s="2"/>
      <c r="O21" s="12">
        <f>SUM(O17:O20)</f>
        <v>5.9600000000000009E-3</v>
      </c>
    </row>
    <row r="22" spans="7:15">
      <c r="G22" s="2"/>
      <c r="H22" s="2"/>
      <c r="I22" s="7" t="s">
        <v>13</v>
      </c>
      <c r="J22" s="7"/>
      <c r="K22" s="7"/>
      <c r="L22" s="7"/>
      <c r="N22" s="2"/>
      <c r="O22" s="2"/>
    </row>
    <row r="23" spans="7:15" ht="45">
      <c r="G23" s="13" t="s">
        <v>8</v>
      </c>
      <c r="H23" s="13" t="s">
        <v>0</v>
      </c>
      <c r="I23" s="13" t="s">
        <v>1</v>
      </c>
      <c r="J23" s="13" t="s">
        <v>2</v>
      </c>
      <c r="K23" s="13" t="s">
        <v>3</v>
      </c>
      <c r="L23" s="13" t="s">
        <v>4</v>
      </c>
      <c r="N23" s="13" t="s">
        <v>18</v>
      </c>
      <c r="O23" s="13" t="s">
        <v>20</v>
      </c>
    </row>
    <row r="24" spans="7:15">
      <c r="G24" s="2">
        <v>4</v>
      </c>
      <c r="H24" s="2">
        <v>0.02</v>
      </c>
      <c r="I24" s="2">
        <v>0</v>
      </c>
      <c r="J24" s="2">
        <f>I24*D$11</f>
        <v>0</v>
      </c>
      <c r="K24" s="2">
        <f>E$11-J24</f>
        <v>13.333333333333334</v>
      </c>
      <c r="L24" s="2">
        <f>COMBIN(G24,I24)*(H24^I24)*(1-H24)^(G24-I24)</f>
        <v>0.92236815999999988</v>
      </c>
      <c r="N24" s="2">
        <v>0</v>
      </c>
      <c r="O24" s="2">
        <f>L24*N24</f>
        <v>0</v>
      </c>
    </row>
    <row r="25" spans="7:15">
      <c r="G25" s="2">
        <v>4</v>
      </c>
      <c r="H25" s="2">
        <v>0.02</v>
      </c>
      <c r="I25" s="2">
        <v>1</v>
      </c>
      <c r="J25" s="2">
        <f t="shared" ref="J25:J28" si="4">I25*D$11</f>
        <v>3.3333333333333335</v>
      </c>
      <c r="K25" s="2">
        <f t="shared" ref="K25:K28" si="5">E$11-J25</f>
        <v>10</v>
      </c>
      <c r="L25" s="2">
        <f t="shared" ref="L25:L28" si="6">COMBIN(G25,I25)*(H25^I25)*(1-H25)^(G25-I25)</f>
        <v>7.5295359999999992E-2</v>
      </c>
      <c r="N25" s="2">
        <v>0</v>
      </c>
      <c r="O25" s="2">
        <f>L25*N25</f>
        <v>0</v>
      </c>
    </row>
    <row r="26" spans="7:15">
      <c r="G26" s="2">
        <v>4</v>
      </c>
      <c r="H26" s="2">
        <v>0.02</v>
      </c>
      <c r="I26" s="2">
        <v>2</v>
      </c>
      <c r="J26" s="2">
        <f t="shared" si="4"/>
        <v>6.666666666666667</v>
      </c>
      <c r="K26" s="2">
        <f t="shared" si="5"/>
        <v>6.666666666666667</v>
      </c>
      <c r="L26" s="2">
        <f t="shared" si="6"/>
        <v>2.30496E-3</v>
      </c>
      <c r="N26" s="2">
        <f>D$6-K26</f>
        <v>3.333333333333333</v>
      </c>
      <c r="O26" s="8">
        <f>L26*N26</f>
        <v>7.6831999999999994E-3</v>
      </c>
    </row>
    <row r="27" spans="7:15">
      <c r="G27" s="2">
        <v>4</v>
      </c>
      <c r="H27" s="2">
        <v>0.02</v>
      </c>
      <c r="I27" s="2">
        <v>3</v>
      </c>
      <c r="J27" s="2">
        <f t="shared" si="4"/>
        <v>10</v>
      </c>
      <c r="K27" s="2">
        <f t="shared" si="5"/>
        <v>3.3333333333333339</v>
      </c>
      <c r="L27" s="2">
        <f t="shared" si="6"/>
        <v>3.1360000000000005E-5</v>
      </c>
      <c r="N27" s="2">
        <f t="shared" ref="N27:N28" si="7">D$6-K27</f>
        <v>6.6666666666666661</v>
      </c>
      <c r="O27" s="8">
        <f>L27*N27</f>
        <v>2.0906666666666669E-4</v>
      </c>
    </row>
    <row r="28" spans="7:15">
      <c r="G28" s="2">
        <v>4</v>
      </c>
      <c r="H28" s="2">
        <v>0.02</v>
      </c>
      <c r="I28" s="2">
        <v>4</v>
      </c>
      <c r="J28" s="2">
        <f t="shared" si="4"/>
        <v>13.333333333333334</v>
      </c>
      <c r="K28" s="2">
        <f t="shared" si="5"/>
        <v>0</v>
      </c>
      <c r="L28" s="2">
        <f t="shared" si="6"/>
        <v>1.6E-7</v>
      </c>
      <c r="N28" s="2">
        <f t="shared" si="7"/>
        <v>10</v>
      </c>
      <c r="O28" s="8">
        <f>L28*N28</f>
        <v>1.5999999999999999E-6</v>
      </c>
    </row>
    <row r="29" spans="7:15">
      <c r="G29" s="2"/>
      <c r="H29" s="2"/>
      <c r="I29" s="2"/>
      <c r="J29" s="2"/>
      <c r="K29" s="2"/>
      <c r="L29" s="5">
        <f>SUM(L24:L28)</f>
        <v>1</v>
      </c>
      <c r="N29" s="2"/>
      <c r="O29" s="11">
        <f>SUM(O24:O28)</f>
        <v>7.8938666666666657E-3</v>
      </c>
    </row>
  </sheetData>
  <mergeCells count="1">
    <mergeCell ref="I4:L4"/>
  </mergeCells>
  <pageMargins left="0.7" right="0.7" top="0.75" bottom="0.75" header="0.3" footer="0.3"/>
  <pageSetup paperSize="9"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B1:P19"/>
  <sheetViews>
    <sheetView workbookViewId="0">
      <selection activeCell="M2" sqref="M2"/>
    </sheetView>
  </sheetViews>
  <sheetFormatPr defaultRowHeight="15"/>
  <cols>
    <col min="2" max="2" width="11.42578125" bestFit="1" customWidth="1"/>
    <col min="11" max="11" width="10.5703125" customWidth="1"/>
    <col min="15" max="15" width="11.42578125" customWidth="1"/>
    <col min="16" max="16" width="13" customWidth="1"/>
  </cols>
  <sheetData>
    <row r="1" spans="2:16" ht="15.75" thickBot="1"/>
    <row r="2" spans="2:16" ht="15.75" thickBot="1">
      <c r="B2" s="14" t="s">
        <v>38</v>
      </c>
      <c r="C2" s="15"/>
    </row>
    <row r="5" spans="2:16">
      <c r="B5" t="s">
        <v>32</v>
      </c>
      <c r="C5">
        <v>0.02</v>
      </c>
      <c r="H5" s="24" t="s">
        <v>28</v>
      </c>
      <c r="I5" s="24"/>
      <c r="J5" s="24"/>
      <c r="K5" s="24"/>
    </row>
    <row r="6" spans="2:16" ht="45">
      <c r="B6" s="1" t="s">
        <v>30</v>
      </c>
      <c r="C6" t="s">
        <v>6</v>
      </c>
      <c r="D6" s="1" t="s">
        <v>29</v>
      </c>
      <c r="F6" s="13" t="s">
        <v>8</v>
      </c>
      <c r="G6" s="13" t="s">
        <v>0</v>
      </c>
      <c r="H6" s="13" t="s">
        <v>1</v>
      </c>
      <c r="I6" s="13" t="s">
        <v>2</v>
      </c>
      <c r="J6" s="13" t="s">
        <v>3</v>
      </c>
      <c r="K6" s="13" t="s">
        <v>4</v>
      </c>
      <c r="M6" s="13" t="s">
        <v>34</v>
      </c>
      <c r="N6" s="13" t="s">
        <v>37</v>
      </c>
      <c r="O6" s="13" t="s">
        <v>35</v>
      </c>
      <c r="P6" s="13" t="s">
        <v>36</v>
      </c>
    </row>
    <row r="7" spans="2:16">
      <c r="B7">
        <v>3</v>
      </c>
      <c r="C7">
        <v>2</v>
      </c>
      <c r="D7">
        <f>B7*C7</f>
        <v>6</v>
      </c>
      <c r="F7" s="2">
        <v>2</v>
      </c>
      <c r="G7" s="2">
        <v>0.02</v>
      </c>
      <c r="H7" s="2">
        <v>0</v>
      </c>
      <c r="I7" s="2">
        <v>0</v>
      </c>
      <c r="J7" s="2">
        <f>D$7-I7</f>
        <v>6</v>
      </c>
      <c r="K7" s="2">
        <f>COMBIN(F7,H7)*(G7^H7)*(1-G7)^(F7-H7)</f>
        <v>0.96039999999999992</v>
      </c>
      <c r="M7" s="2">
        <f>I11</f>
        <v>0</v>
      </c>
      <c r="N7" s="2">
        <f>11-M7</f>
        <v>11</v>
      </c>
      <c r="O7" s="2">
        <f t="shared" ref="O7" si="0">K11</f>
        <v>0.94119199999999992</v>
      </c>
      <c r="P7" s="5">
        <f t="shared" ref="P7:P10" si="1">P8+O7</f>
        <v>0.99999999999999989</v>
      </c>
    </row>
    <row r="8" spans="2:16">
      <c r="F8" s="2">
        <v>2</v>
      </c>
      <c r="G8" s="2">
        <v>0.02</v>
      </c>
      <c r="H8" s="2">
        <v>1</v>
      </c>
      <c r="I8" s="2">
        <v>3</v>
      </c>
      <c r="J8" s="2">
        <f t="shared" ref="J8:J9" si="2">D$7-I8</f>
        <v>3</v>
      </c>
      <c r="K8" s="2">
        <f t="shared" ref="K8:K9" si="3">COMBIN(F8,H8)*(G8^H8)*(1-G8)^(F8-H8)</f>
        <v>3.9199999999999999E-2</v>
      </c>
      <c r="M8" s="2">
        <f>I12</f>
        <v>3</v>
      </c>
      <c r="N8" s="2">
        <f t="shared" ref="N8:N12" si="4">11-M8</f>
        <v>8</v>
      </c>
      <c r="O8" s="2">
        <f t="shared" ref="O8" si="5">K12</f>
        <v>3.8415999999999999E-2</v>
      </c>
      <c r="P8" s="5">
        <f t="shared" si="1"/>
        <v>5.8807999999999999E-2</v>
      </c>
    </row>
    <row r="9" spans="2:16">
      <c r="F9" s="2">
        <v>2</v>
      </c>
      <c r="G9" s="2">
        <v>0.02</v>
      </c>
      <c r="H9" s="2">
        <v>2</v>
      </c>
      <c r="I9" s="2">
        <v>6</v>
      </c>
      <c r="J9" s="2">
        <f t="shared" si="2"/>
        <v>0</v>
      </c>
      <c r="K9" s="2">
        <f t="shared" si="3"/>
        <v>4.0000000000000002E-4</v>
      </c>
      <c r="M9" s="2">
        <f>I16</f>
        <v>5</v>
      </c>
      <c r="N9" s="2">
        <f t="shared" si="4"/>
        <v>6</v>
      </c>
      <c r="O9" s="2">
        <f t="shared" ref="O9" si="6">K16</f>
        <v>1.9207999999999999E-2</v>
      </c>
      <c r="P9" s="5">
        <f t="shared" si="1"/>
        <v>2.0392E-2</v>
      </c>
    </row>
    <row r="10" spans="2:16">
      <c r="H10" s="25" t="s">
        <v>31</v>
      </c>
      <c r="I10" s="25"/>
      <c r="J10" s="25"/>
      <c r="K10" s="25"/>
      <c r="M10" s="2">
        <f>I13</f>
        <v>6</v>
      </c>
      <c r="N10" s="2">
        <f t="shared" si="4"/>
        <v>5</v>
      </c>
      <c r="O10" s="2">
        <f t="shared" ref="O10" si="7">K13</f>
        <v>3.9199999999999999E-4</v>
      </c>
      <c r="P10" s="5">
        <f t="shared" si="1"/>
        <v>1.1839999999999999E-3</v>
      </c>
    </row>
    <row r="11" spans="2:16">
      <c r="F11" s="2"/>
      <c r="G11" s="2"/>
      <c r="H11" s="2"/>
      <c r="I11" s="2">
        <f>I7+0</f>
        <v>0</v>
      </c>
      <c r="J11" s="2"/>
      <c r="K11" s="2">
        <f>K7*(1-C$5)</f>
        <v>0.94119199999999992</v>
      </c>
      <c r="M11" s="2">
        <f>I17</f>
        <v>8</v>
      </c>
      <c r="N11" s="2">
        <f t="shared" si="4"/>
        <v>3</v>
      </c>
      <c r="O11" s="2">
        <f t="shared" ref="O11" si="8">K17</f>
        <v>7.8399999999999997E-4</v>
      </c>
      <c r="P11" s="5">
        <f>P12+O11</f>
        <v>7.9199999999999995E-4</v>
      </c>
    </row>
    <row r="12" spans="2:16">
      <c r="F12" s="2"/>
      <c r="G12" s="2"/>
      <c r="H12" s="2"/>
      <c r="I12" s="2">
        <f>I8+0</f>
        <v>3</v>
      </c>
      <c r="J12" s="2"/>
      <c r="K12" s="2">
        <f t="shared" ref="K12:K13" si="9">K8*(1-C$5)</f>
        <v>3.8415999999999999E-2</v>
      </c>
      <c r="M12" s="2">
        <f>I18</f>
        <v>11</v>
      </c>
      <c r="N12" s="2">
        <f t="shared" si="4"/>
        <v>0</v>
      </c>
      <c r="O12" s="2">
        <f t="shared" ref="O12" si="10">K18</f>
        <v>8.0000000000000013E-6</v>
      </c>
      <c r="P12" s="5">
        <f>O12</f>
        <v>8.0000000000000013E-6</v>
      </c>
    </row>
    <row r="13" spans="2:16">
      <c r="F13" s="2"/>
      <c r="G13" s="2"/>
      <c r="H13" s="2"/>
      <c r="I13" s="2">
        <f>I9+0</f>
        <v>6</v>
      </c>
      <c r="J13" s="2"/>
      <c r="K13" s="2">
        <f t="shared" si="9"/>
        <v>3.9199999999999999E-4</v>
      </c>
    </row>
    <row r="14" spans="2:16">
      <c r="F14" s="2"/>
      <c r="G14" s="2"/>
      <c r="H14" s="2"/>
      <c r="I14" s="2"/>
      <c r="J14" s="2"/>
      <c r="K14" s="2">
        <f>SUM(K11:K13)</f>
        <v>0.97999999999999987</v>
      </c>
    </row>
    <row r="15" spans="2:16">
      <c r="H15" s="25" t="s">
        <v>33</v>
      </c>
      <c r="I15" s="25"/>
      <c r="J15" s="25"/>
      <c r="K15" s="25"/>
    </row>
    <row r="16" spans="2:16">
      <c r="F16" s="2"/>
      <c r="G16" s="2"/>
      <c r="H16" s="2"/>
      <c r="I16" s="2">
        <f>I7+5</f>
        <v>5</v>
      </c>
      <c r="J16" s="2"/>
      <c r="K16" s="2">
        <f>K7*C$5</f>
        <v>1.9207999999999999E-2</v>
      </c>
    </row>
    <row r="17" spans="6:11">
      <c r="F17" s="2"/>
      <c r="G17" s="2"/>
      <c r="H17" s="2"/>
      <c r="I17" s="2">
        <f>I8+5</f>
        <v>8</v>
      </c>
      <c r="J17" s="2"/>
      <c r="K17" s="2">
        <f>K8*C$5</f>
        <v>7.8399999999999997E-4</v>
      </c>
    </row>
    <row r="18" spans="6:11">
      <c r="F18" s="2"/>
      <c r="G18" s="2"/>
      <c r="H18" s="2"/>
      <c r="I18" s="2">
        <f>I9+5</f>
        <v>11</v>
      </c>
      <c r="J18" s="2"/>
      <c r="K18" s="2">
        <f>K9*C$5</f>
        <v>8.0000000000000013E-6</v>
      </c>
    </row>
    <row r="19" spans="6:11">
      <c r="F19" s="2"/>
      <c r="G19" s="2"/>
      <c r="H19" s="2"/>
      <c r="I19" s="2"/>
      <c r="J19" s="2"/>
      <c r="K19" s="2">
        <f>SUM(K16:K18)</f>
        <v>0.02</v>
      </c>
    </row>
  </sheetData>
  <mergeCells count="3">
    <mergeCell ref="H5:K5"/>
    <mergeCell ref="H10:K10"/>
    <mergeCell ref="H15:K15"/>
  </mergeCells>
  <pageMargins left="0.7" right="0.7" top="0.75" bottom="0.75" header="0.3" footer="0.3"/>
  <pageSetup paperSize="9" orientation="portrait" horizontalDpi="4294967293" verticalDpi="4294967293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B5:N39"/>
  <sheetViews>
    <sheetView workbookViewId="0">
      <selection activeCell="B7" sqref="B7"/>
    </sheetView>
  </sheetViews>
  <sheetFormatPr defaultRowHeight="15"/>
  <cols>
    <col min="13" max="13" width="11.28515625" customWidth="1"/>
    <col min="14" max="14" width="11.140625" bestFit="1" customWidth="1"/>
  </cols>
  <sheetData>
    <row r="5" spans="2:14">
      <c r="H5" s="26" t="s">
        <v>42</v>
      </c>
      <c r="I5" s="27"/>
      <c r="J5" s="27"/>
      <c r="K5" s="27"/>
      <c r="L5" s="27"/>
      <c r="M5" s="27"/>
      <c r="N5" s="28"/>
    </row>
    <row r="6" spans="2:14" ht="45">
      <c r="B6" s="17" t="s">
        <v>21</v>
      </c>
      <c r="C6" s="18" t="s">
        <v>39</v>
      </c>
      <c r="D6" s="18" t="s">
        <v>40</v>
      </c>
      <c r="E6" s="18" t="s">
        <v>41</v>
      </c>
      <c r="F6" s="18" t="s">
        <v>0</v>
      </c>
      <c r="H6" s="19" t="s">
        <v>8</v>
      </c>
      <c r="I6" s="19" t="s">
        <v>0</v>
      </c>
      <c r="J6" s="19" t="s">
        <v>1</v>
      </c>
      <c r="K6" s="19" t="s">
        <v>2</v>
      </c>
      <c r="L6" s="19" t="s">
        <v>3</v>
      </c>
      <c r="M6" s="19" t="s">
        <v>4</v>
      </c>
      <c r="N6" s="20" t="s">
        <v>36</v>
      </c>
    </row>
    <row r="7" spans="2:14">
      <c r="B7" s="16">
        <v>1</v>
      </c>
      <c r="C7" s="16">
        <v>10</v>
      </c>
      <c r="D7" s="16">
        <v>24</v>
      </c>
      <c r="E7" s="16">
        <f>C7*D7</f>
        <v>240</v>
      </c>
      <c r="F7" s="16">
        <v>0.01</v>
      </c>
      <c r="H7" s="2">
        <f>D$7</f>
        <v>24</v>
      </c>
      <c r="I7" s="2">
        <v>0.01</v>
      </c>
      <c r="J7" s="2">
        <v>0</v>
      </c>
      <c r="K7" s="2">
        <f>J7*C$7</f>
        <v>0</v>
      </c>
      <c r="L7" s="2">
        <f>E$7-K7</f>
        <v>240</v>
      </c>
      <c r="M7" s="5">
        <f>COMBIN(H7,J7)*(F$7^J7)*(1-F$7)^(H7-J7)</f>
        <v>0.78567814080721865</v>
      </c>
      <c r="N7" s="5">
        <f t="shared" ref="N7:N10" si="0">N8+M7</f>
        <v>0.9999998846965612</v>
      </c>
    </row>
    <row r="8" spans="2:14">
      <c r="B8" s="16">
        <v>2</v>
      </c>
      <c r="C8" s="16">
        <v>20</v>
      </c>
      <c r="D8" s="16">
        <v>12</v>
      </c>
      <c r="E8" s="16">
        <f t="shared" ref="E8:E10" si="1">C8*D8</f>
        <v>240</v>
      </c>
      <c r="F8" s="16">
        <v>0.01</v>
      </c>
      <c r="H8" s="2">
        <f t="shared" ref="H8:H12" si="2">D$7</f>
        <v>24</v>
      </c>
      <c r="I8" s="2">
        <v>0.01</v>
      </c>
      <c r="J8" s="2">
        <v>1</v>
      </c>
      <c r="K8" s="2">
        <f t="shared" ref="K8:K12" si="3">J8*C$7</f>
        <v>10</v>
      </c>
      <c r="L8" s="2">
        <f t="shared" ref="L8:L12" si="4">E$7-K8</f>
        <v>230</v>
      </c>
      <c r="M8" s="5">
        <f t="shared" ref="M8:M12" si="5">COMBIN(H8,J8)*(F$7^J8)*(1-F$7)^(H8-J8)</f>
        <v>0.19046742807447725</v>
      </c>
      <c r="N8" s="5">
        <f t="shared" si="0"/>
        <v>0.21432174388934258</v>
      </c>
    </row>
    <row r="9" spans="2:14">
      <c r="B9" s="16">
        <v>3</v>
      </c>
      <c r="C9" s="16">
        <v>20</v>
      </c>
      <c r="D9" s="16">
        <v>12</v>
      </c>
      <c r="E9" s="16">
        <f t="shared" si="1"/>
        <v>240</v>
      </c>
      <c r="F9" s="16">
        <v>0.03</v>
      </c>
      <c r="H9" s="2">
        <f t="shared" si="2"/>
        <v>24</v>
      </c>
      <c r="I9" s="2">
        <v>0.01</v>
      </c>
      <c r="J9" s="2">
        <v>2</v>
      </c>
      <c r="K9" s="2">
        <f t="shared" si="3"/>
        <v>20</v>
      </c>
      <c r="L9" s="2">
        <f t="shared" si="4"/>
        <v>220</v>
      </c>
      <c r="M9" s="5">
        <f t="shared" si="5"/>
        <v>2.2125004271277664E-2</v>
      </c>
      <c r="N9" s="5">
        <f t="shared" si="0"/>
        <v>2.3854315814865322E-2</v>
      </c>
    </row>
    <row r="10" spans="2:14">
      <c r="B10" s="16">
        <v>4</v>
      </c>
      <c r="C10" s="16">
        <v>10</v>
      </c>
      <c r="D10" s="16">
        <v>22</v>
      </c>
      <c r="E10" s="16">
        <f t="shared" si="1"/>
        <v>220</v>
      </c>
      <c r="F10" s="16">
        <v>0.01</v>
      </c>
      <c r="H10" s="2">
        <f t="shared" si="2"/>
        <v>24</v>
      </c>
      <c r="I10" s="2">
        <v>0.01</v>
      </c>
      <c r="J10" s="2">
        <v>3</v>
      </c>
      <c r="K10" s="2">
        <f t="shared" si="3"/>
        <v>30</v>
      </c>
      <c r="L10" s="2">
        <f t="shared" si="4"/>
        <v>210</v>
      </c>
      <c r="M10" s="5">
        <f t="shared" si="5"/>
        <v>1.6388892052798274E-3</v>
      </c>
      <c r="N10" s="5">
        <f t="shared" si="0"/>
        <v>1.7293115435876598E-3</v>
      </c>
    </row>
    <row r="11" spans="2:14">
      <c r="H11" s="2">
        <f t="shared" si="2"/>
        <v>24</v>
      </c>
      <c r="I11" s="2">
        <v>0.01</v>
      </c>
      <c r="J11" s="2">
        <v>4</v>
      </c>
      <c r="K11" s="2">
        <f t="shared" si="3"/>
        <v>40</v>
      </c>
      <c r="L11" s="2">
        <f t="shared" si="4"/>
        <v>200</v>
      </c>
      <c r="M11" s="5">
        <f t="shared" si="5"/>
        <v>8.6910791189081732E-5</v>
      </c>
      <c r="N11" s="5">
        <f>N12+M11</f>
        <v>9.0422338307832509E-5</v>
      </c>
    </row>
    <row r="12" spans="2:14">
      <c r="H12" s="2">
        <f t="shared" si="2"/>
        <v>24</v>
      </c>
      <c r="I12" s="2">
        <v>0.01</v>
      </c>
      <c r="J12" s="2">
        <v>5</v>
      </c>
      <c r="K12" s="2">
        <f t="shared" si="3"/>
        <v>50</v>
      </c>
      <c r="L12" s="2">
        <f t="shared" si="4"/>
        <v>190</v>
      </c>
      <c r="M12" s="5">
        <f t="shared" si="5"/>
        <v>3.5115471187507759E-6</v>
      </c>
      <c r="N12" s="5">
        <f>M12</f>
        <v>3.5115471187507759E-6</v>
      </c>
    </row>
    <row r="13" spans="2:14">
      <c r="H13" s="2"/>
      <c r="I13" s="2"/>
      <c r="J13" s="2"/>
      <c r="K13" s="2"/>
      <c r="L13" s="2"/>
      <c r="M13" s="3"/>
      <c r="N13" s="2"/>
    </row>
    <row r="14" spans="2:14">
      <c r="H14" s="26" t="s">
        <v>43</v>
      </c>
      <c r="I14" s="27"/>
      <c r="J14" s="27"/>
      <c r="K14" s="27"/>
      <c r="L14" s="27"/>
      <c r="M14" s="27"/>
      <c r="N14" s="28"/>
    </row>
    <row r="15" spans="2:14" ht="45">
      <c r="H15" s="19" t="s">
        <v>8</v>
      </c>
      <c r="I15" s="19" t="s">
        <v>0</v>
      </c>
      <c r="J15" s="19" t="s">
        <v>1</v>
      </c>
      <c r="K15" s="19" t="s">
        <v>2</v>
      </c>
      <c r="L15" s="19" t="s">
        <v>3</v>
      </c>
      <c r="M15" s="19" t="s">
        <v>4</v>
      </c>
      <c r="N15" s="20" t="s">
        <v>36</v>
      </c>
    </row>
    <row r="16" spans="2:14">
      <c r="H16" s="2">
        <f>D$8</f>
        <v>12</v>
      </c>
      <c r="I16" s="2">
        <f>F$8</f>
        <v>0.01</v>
      </c>
      <c r="J16" s="2">
        <v>0</v>
      </c>
      <c r="K16" s="2">
        <f>J16*C$8</f>
        <v>0</v>
      </c>
      <c r="L16" s="2">
        <f>E$7-K16</f>
        <v>240</v>
      </c>
      <c r="M16" s="5">
        <f>COMBIN(H16,J16)*(F$8^J16)*(1-F$8)^(H16-J16)</f>
        <v>0.88638487171612912</v>
      </c>
      <c r="N16" s="5">
        <f t="shared" ref="N16:N19" si="6">N17+M16</f>
        <v>0.99999992530291704</v>
      </c>
    </row>
    <row r="17" spans="8:14">
      <c r="H17" s="2">
        <f t="shared" ref="H17:H20" si="7">D$8</f>
        <v>12</v>
      </c>
      <c r="I17" s="2">
        <f t="shared" ref="I17:I20" si="8">F$8</f>
        <v>0.01</v>
      </c>
      <c r="J17" s="2">
        <v>1</v>
      </c>
      <c r="K17" s="2">
        <f t="shared" ref="K17:K20" si="9">J17*C$8</f>
        <v>20</v>
      </c>
      <c r="L17" s="2">
        <f t="shared" ref="L17:L20" si="10">E$7-K17</f>
        <v>220</v>
      </c>
      <c r="M17" s="5">
        <f t="shared" ref="M17:M20" si="11">COMBIN(H17,J17)*(F$8^J17)*(1-F$8)^(H17-J17)</f>
        <v>0.10744059051104594</v>
      </c>
      <c r="N17" s="5">
        <f t="shared" si="6"/>
        <v>0.11361505358678788</v>
      </c>
    </row>
    <row r="18" spans="8:14">
      <c r="H18" s="2">
        <f t="shared" si="7"/>
        <v>12</v>
      </c>
      <c r="I18" s="2">
        <f t="shared" si="8"/>
        <v>0.01</v>
      </c>
      <c r="J18" s="2">
        <v>2</v>
      </c>
      <c r="K18" s="2">
        <f t="shared" si="9"/>
        <v>40</v>
      </c>
      <c r="L18" s="2">
        <f t="shared" si="10"/>
        <v>200</v>
      </c>
      <c r="M18" s="5">
        <f t="shared" si="11"/>
        <v>5.9689216950581086E-3</v>
      </c>
      <c r="N18" s="5">
        <f t="shared" si="6"/>
        <v>6.1744630757419282E-3</v>
      </c>
    </row>
    <row r="19" spans="8:14">
      <c r="H19" s="2">
        <f t="shared" si="7"/>
        <v>12</v>
      </c>
      <c r="I19" s="2">
        <f t="shared" si="8"/>
        <v>0.01</v>
      </c>
      <c r="J19" s="2">
        <v>3</v>
      </c>
      <c r="K19" s="2">
        <f t="shared" si="9"/>
        <v>60</v>
      </c>
      <c r="L19" s="2">
        <f t="shared" si="10"/>
        <v>180</v>
      </c>
      <c r="M19" s="5">
        <f t="shared" si="11"/>
        <v>2.0097379444640099E-4</v>
      </c>
      <c r="N19" s="5">
        <f t="shared" si="6"/>
        <v>2.0554138068381919E-4</v>
      </c>
    </row>
    <row r="20" spans="8:14">
      <c r="H20" s="2">
        <f t="shared" si="7"/>
        <v>12</v>
      </c>
      <c r="I20" s="2">
        <f t="shared" si="8"/>
        <v>0.01</v>
      </c>
      <c r="J20" s="2">
        <v>4</v>
      </c>
      <c r="K20" s="2">
        <f t="shared" si="9"/>
        <v>80</v>
      </c>
      <c r="L20" s="2">
        <f t="shared" si="10"/>
        <v>160</v>
      </c>
      <c r="M20" s="5">
        <f t="shared" si="11"/>
        <v>4.5675862374182039E-6</v>
      </c>
      <c r="N20" s="5">
        <f>M20</f>
        <v>4.5675862374182039E-6</v>
      </c>
    </row>
    <row r="21" spans="8:14">
      <c r="H21" s="2"/>
      <c r="I21" s="2"/>
      <c r="J21" s="2"/>
      <c r="K21" s="2"/>
      <c r="L21" s="2"/>
      <c r="M21" s="3"/>
      <c r="N21" s="2"/>
    </row>
    <row r="22" spans="8:14">
      <c r="H22" s="26" t="s">
        <v>44</v>
      </c>
      <c r="I22" s="27"/>
      <c r="J22" s="27"/>
      <c r="K22" s="27"/>
      <c r="L22" s="27"/>
      <c r="M22" s="27"/>
      <c r="N22" s="28"/>
    </row>
    <row r="23" spans="8:14" ht="45">
      <c r="H23" s="19" t="s">
        <v>8</v>
      </c>
      <c r="I23" s="19" t="s">
        <v>0</v>
      </c>
      <c r="J23" s="19" t="s">
        <v>1</v>
      </c>
      <c r="K23" s="19" t="s">
        <v>2</v>
      </c>
      <c r="L23" s="19" t="s">
        <v>3</v>
      </c>
      <c r="M23" s="19" t="s">
        <v>4</v>
      </c>
      <c r="N23" s="20" t="s">
        <v>36</v>
      </c>
    </row>
    <row r="24" spans="8:14">
      <c r="H24" s="2">
        <f>D$9</f>
        <v>12</v>
      </c>
      <c r="I24" s="2">
        <f>F$9</f>
        <v>0.03</v>
      </c>
      <c r="J24" s="2">
        <v>0</v>
      </c>
      <c r="K24" s="2">
        <f>J24*C$9</f>
        <v>0</v>
      </c>
      <c r="L24" s="2">
        <f>E$7-K24</f>
        <v>240</v>
      </c>
      <c r="M24" s="5">
        <f>COMBIN(H24,J24)*(F$9^J24)*(1-F$9)^(H24-J24)</f>
        <v>0.69384236099543783</v>
      </c>
      <c r="N24" s="5">
        <f t="shared" ref="N24:N28" si="12">N25+M24</f>
        <v>0.99999998483432828</v>
      </c>
    </row>
    <row r="25" spans="8:14">
      <c r="H25" s="2">
        <f t="shared" ref="H25:H30" si="13">D$9</f>
        <v>12</v>
      </c>
      <c r="I25" s="2">
        <f t="shared" ref="I25:I30" si="14">F$9</f>
        <v>0.03</v>
      </c>
      <c r="J25" s="2">
        <v>1</v>
      </c>
      <c r="K25" s="2">
        <f t="shared" ref="K25:K30" si="15">J25*C$9</f>
        <v>20</v>
      </c>
      <c r="L25" s="2">
        <f t="shared" ref="L25:L30" si="16">E$7-K25</f>
        <v>220</v>
      </c>
      <c r="M25" s="5">
        <f t="shared" ref="M25:M30" si="17">COMBIN(H25,J25)*(F$9^J25)*(1-F$9)^(H25-J25)</f>
        <v>0.25750850511170892</v>
      </c>
      <c r="N25" s="5">
        <f t="shared" si="12"/>
        <v>0.30615762383889045</v>
      </c>
    </row>
    <row r="26" spans="8:14">
      <c r="H26" s="2">
        <f t="shared" si="13"/>
        <v>12</v>
      </c>
      <c r="I26" s="2">
        <f t="shared" si="14"/>
        <v>0.03</v>
      </c>
      <c r="J26" s="2">
        <v>2</v>
      </c>
      <c r="K26" s="2">
        <f t="shared" si="15"/>
        <v>40</v>
      </c>
      <c r="L26" s="2">
        <f t="shared" si="16"/>
        <v>200</v>
      </c>
      <c r="M26" s="5">
        <f t="shared" si="17"/>
        <v>4.3802993137558734E-2</v>
      </c>
      <c r="N26" s="5">
        <f t="shared" si="12"/>
        <v>4.8649118727181542E-2</v>
      </c>
    </row>
    <row r="27" spans="8:14">
      <c r="H27" s="2">
        <f t="shared" si="13"/>
        <v>12</v>
      </c>
      <c r="I27" s="2">
        <f t="shared" si="14"/>
        <v>0.03</v>
      </c>
      <c r="J27" s="2">
        <v>3</v>
      </c>
      <c r="K27" s="2">
        <f t="shared" si="15"/>
        <v>60</v>
      </c>
      <c r="L27" s="2">
        <f t="shared" si="16"/>
        <v>180</v>
      </c>
      <c r="M27" s="5">
        <f t="shared" si="17"/>
        <v>4.5157724884081164E-3</v>
      </c>
      <c r="N27" s="5">
        <f t="shared" si="12"/>
        <v>4.8461255896228121E-3</v>
      </c>
    </row>
    <row r="28" spans="8:14">
      <c r="H28" s="2">
        <f t="shared" si="13"/>
        <v>12</v>
      </c>
      <c r="I28" s="2">
        <f t="shared" si="14"/>
        <v>0.03</v>
      </c>
      <c r="J28" s="2">
        <v>4</v>
      </c>
      <c r="K28" s="2">
        <f t="shared" si="15"/>
        <v>80</v>
      </c>
      <c r="L28" s="2">
        <f t="shared" si="16"/>
        <v>160</v>
      </c>
      <c r="M28" s="5">
        <f t="shared" si="17"/>
        <v>3.142418999665442E-4</v>
      </c>
      <c r="N28" s="5">
        <f t="shared" si="12"/>
        <v>3.3035310121469605E-4</v>
      </c>
    </row>
    <row r="29" spans="8:14">
      <c r="H29" s="2">
        <f t="shared" si="13"/>
        <v>12</v>
      </c>
      <c r="I29" s="2">
        <f t="shared" si="14"/>
        <v>0.03</v>
      </c>
      <c r="J29" s="2">
        <v>5</v>
      </c>
      <c r="K29" s="2">
        <f t="shared" si="15"/>
        <v>100</v>
      </c>
      <c r="L29" s="2">
        <f t="shared" si="16"/>
        <v>140</v>
      </c>
      <c r="M29" s="5">
        <f t="shared" si="17"/>
        <v>1.5550114637519714E-5</v>
      </c>
      <c r="N29" s="5">
        <f>N30+M29</f>
        <v>1.611120124815187E-5</v>
      </c>
    </row>
    <row r="30" spans="8:14">
      <c r="H30" s="2">
        <f t="shared" si="13"/>
        <v>12</v>
      </c>
      <c r="I30" s="2">
        <f t="shared" si="14"/>
        <v>0.03</v>
      </c>
      <c r="J30" s="2">
        <v>6</v>
      </c>
      <c r="K30" s="2">
        <f t="shared" si="15"/>
        <v>120</v>
      </c>
      <c r="L30" s="2">
        <f t="shared" si="16"/>
        <v>120</v>
      </c>
      <c r="M30" s="5">
        <f t="shared" si="17"/>
        <v>5.6108661063215449E-7</v>
      </c>
      <c r="N30" s="5">
        <f>M30</f>
        <v>5.6108661063215449E-7</v>
      </c>
    </row>
    <row r="31" spans="8:14">
      <c r="H31" s="2"/>
      <c r="I31" s="2"/>
      <c r="J31" s="2"/>
      <c r="K31" s="2"/>
      <c r="L31" s="2"/>
      <c r="M31" s="3"/>
      <c r="N31" s="2"/>
    </row>
    <row r="32" spans="8:14">
      <c r="H32" s="26" t="s">
        <v>45</v>
      </c>
      <c r="I32" s="27"/>
      <c r="J32" s="27"/>
      <c r="K32" s="27"/>
      <c r="L32" s="27"/>
      <c r="M32" s="27"/>
      <c r="N32" s="28"/>
    </row>
    <row r="33" spans="8:14" ht="45">
      <c r="H33" s="19" t="s">
        <v>8</v>
      </c>
      <c r="I33" s="19" t="s">
        <v>0</v>
      </c>
      <c r="J33" s="19" t="s">
        <v>1</v>
      </c>
      <c r="K33" s="19" t="s">
        <v>2</v>
      </c>
      <c r="L33" s="19" t="s">
        <v>3</v>
      </c>
      <c r="M33" s="19" t="s">
        <v>4</v>
      </c>
      <c r="N33" s="20" t="s">
        <v>36</v>
      </c>
    </row>
    <row r="34" spans="8:14">
      <c r="H34" s="2">
        <f>D$10</f>
        <v>22</v>
      </c>
      <c r="I34" s="2">
        <f>F$10</f>
        <v>0.01</v>
      </c>
      <c r="J34" s="2">
        <v>0</v>
      </c>
      <c r="K34" s="2">
        <f>J34*C$10</f>
        <v>0</v>
      </c>
      <c r="L34" s="2">
        <f>E$10-K34</f>
        <v>220</v>
      </c>
      <c r="M34" s="5">
        <f>COMBIN(H34,J34)*(F$10^J34)*(1-F$10)^(H34-J34)</f>
        <v>0.80163058953904565</v>
      </c>
      <c r="N34" s="5">
        <f t="shared" ref="N34:N37" si="18">N35+M34</f>
        <v>0.9999999349751808</v>
      </c>
    </row>
    <row r="35" spans="8:14">
      <c r="H35" s="2">
        <f t="shared" ref="H35:H39" si="19">D$10</f>
        <v>22</v>
      </c>
      <c r="I35" s="2">
        <f t="shared" ref="I35:I39" si="20">F$10</f>
        <v>0.01</v>
      </c>
      <c r="J35" s="2">
        <v>1</v>
      </c>
      <c r="K35" s="2">
        <f t="shared" ref="K35:K39" si="21">J35*C$10</f>
        <v>10</v>
      </c>
      <c r="L35" s="2">
        <f t="shared" ref="L35:L39" si="22">E$10-K35</f>
        <v>210</v>
      </c>
      <c r="M35" s="5">
        <f t="shared" ref="M35:M39" si="23">COMBIN(H35,J35)*(F$10^J35)*(1-F$10)^(H35-J35)</f>
        <v>0.17814013100867682</v>
      </c>
      <c r="N35" s="5">
        <f t="shared" si="18"/>
        <v>0.19836934543613519</v>
      </c>
    </row>
    <row r="36" spans="8:14">
      <c r="H36" s="2">
        <f t="shared" si="19"/>
        <v>22</v>
      </c>
      <c r="I36" s="2">
        <f t="shared" si="20"/>
        <v>0.01</v>
      </c>
      <c r="J36" s="2">
        <v>2</v>
      </c>
      <c r="K36" s="2">
        <f t="shared" si="21"/>
        <v>20</v>
      </c>
      <c r="L36" s="2">
        <f t="shared" si="22"/>
        <v>200</v>
      </c>
      <c r="M36" s="5">
        <f t="shared" si="23"/>
        <v>1.8893650258496032E-2</v>
      </c>
      <c r="N36" s="5">
        <f t="shared" si="18"/>
        <v>2.0229214427458366E-2</v>
      </c>
    </row>
    <row r="37" spans="8:14">
      <c r="H37" s="2">
        <f t="shared" si="19"/>
        <v>22</v>
      </c>
      <c r="I37" s="2">
        <f t="shared" si="20"/>
        <v>0.01</v>
      </c>
      <c r="J37" s="2">
        <v>3</v>
      </c>
      <c r="K37" s="2">
        <f t="shared" si="21"/>
        <v>30</v>
      </c>
      <c r="L37" s="2">
        <f t="shared" si="22"/>
        <v>190</v>
      </c>
      <c r="M37" s="5">
        <f t="shared" si="23"/>
        <v>1.2722996807068034E-3</v>
      </c>
      <c r="N37" s="5">
        <f t="shared" si="18"/>
        <v>1.3355641689623346E-3</v>
      </c>
    </row>
    <row r="38" spans="8:14">
      <c r="H38" s="2">
        <f t="shared" si="19"/>
        <v>22</v>
      </c>
      <c r="I38" s="2">
        <f t="shared" si="20"/>
        <v>0.01</v>
      </c>
      <c r="J38" s="2">
        <v>4</v>
      </c>
      <c r="K38" s="2">
        <f t="shared" si="21"/>
        <v>40</v>
      </c>
      <c r="L38" s="2">
        <f t="shared" si="22"/>
        <v>180</v>
      </c>
      <c r="M38" s="5">
        <f t="shared" si="23"/>
        <v>6.104468165007389E-5</v>
      </c>
      <c r="N38" s="5">
        <f>N39+M38</f>
        <v>6.3264488255531122E-5</v>
      </c>
    </row>
    <row r="39" spans="8:14">
      <c r="H39" s="2">
        <f t="shared" si="19"/>
        <v>22</v>
      </c>
      <c r="I39" s="2">
        <f t="shared" si="20"/>
        <v>0.01</v>
      </c>
      <c r="J39" s="2">
        <v>5</v>
      </c>
      <c r="K39" s="2">
        <f t="shared" si="21"/>
        <v>50</v>
      </c>
      <c r="L39" s="2">
        <f t="shared" si="22"/>
        <v>170</v>
      </c>
      <c r="M39" s="5">
        <f t="shared" si="23"/>
        <v>2.2198066054572327E-6</v>
      </c>
      <c r="N39" s="5">
        <f>M39</f>
        <v>2.2198066054572327E-6</v>
      </c>
    </row>
  </sheetData>
  <mergeCells count="4">
    <mergeCell ref="H32:N32"/>
    <mergeCell ref="H5:N5"/>
    <mergeCell ref="H14:N14"/>
    <mergeCell ref="H22:N22"/>
  </mergeCells>
  <pageMargins left="0.7" right="0.7" top="0.75" bottom="0.75" header="0.3" footer="0.3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COT-Q1</vt:lpstr>
      <vt:lpstr>COT-Q2</vt:lpstr>
      <vt:lpstr>COT-Q3</vt:lpstr>
    </vt:vector>
  </TitlesOfParts>
  <Manager/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Reliability of Power Systems</dc:title>
  <dc:subject>Capacity Outage Tables</dc:subject>
  <dc:creator/>
  <cp:keywords>COT, RPS</cp:keywords>
  <dc:description>This excel sheet is created to solve problems in the book "Reliability Evaluation of Power Systems" by Billinton, Allan.
Creatd by: Dr. Rajat Kanti Samal, Assistant Professor, Dept. of Electrical Engineering, VSSUT Burla, Odisha, India.</dc:description>
  <cp:lastModifiedBy/>
  <dcterms:created xsi:type="dcterms:W3CDTF">2006-09-16T00:00:00Z</dcterms:created>
  <dcterms:modified xsi:type="dcterms:W3CDTF">2022-02-11T12:12:41Z</dcterms:modified>
</cp:coreProperties>
</file>