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tter of information" sheetId="1" r:id="rId4"/>
    <sheet state="visible" name="IT Calculation-31032021" sheetId="2" r:id="rId5"/>
  </sheets>
  <definedNames>
    <definedName name="mtien4.5">#REF!</definedName>
    <definedName name="mdao1gbx0.22">#REF!</definedName>
    <definedName name="mbomdien14">#REF!</definedName>
    <definedName name="gt">#REF!</definedName>
    <definedName name="Co">#REF!</definedName>
    <definedName name="mluoncap15">#REF!</definedName>
    <definedName name="mccaubh25">#REF!</definedName>
    <definedName name="TTLB3">#REF!</definedName>
    <definedName name="gia_tien_BTN">#REF!</definedName>
    <definedName name="mbuadray2.5">#REF!</definedName>
    <definedName name="mbangtai15">#REF!</definedName>
    <definedName name="mhan1chieu50">#REF!</definedName>
    <definedName name="End_12">#REF!</definedName>
    <definedName name="mbomth5">#REF!</definedName>
    <definedName name="__msl100">#REF!</definedName>
    <definedName name="xd1.5">#REF!</definedName>
    <definedName name="mdamdui1.5">#REF!</definedName>
    <definedName name="kaori">#REF!</definedName>
    <definedName name="mbuathbx4.5">#REF!</definedName>
    <definedName name="__mui320">#REF!</definedName>
    <definedName name="mbomdien10">#REF!</definedName>
    <definedName name="Bang_travl">#REF!</definedName>
    <definedName name="_mui50">#REF!</definedName>
    <definedName name="tld">#REF!</definedName>
    <definedName name="motovcbt6">#REF!</definedName>
    <definedName name="mccautnhi0.5">#REF!</definedName>
    <definedName name="btcocnhoi">#REF!</definedName>
    <definedName name="mccaubx100">#REF!</definedName>
    <definedName name="mdambthepth15.5">#REF!</definedName>
    <definedName name="C.6.9..Cap_quang">#REF!</definedName>
    <definedName name="mhand10.2">#REF!</definedName>
    <definedName name="iv">#REF!</definedName>
    <definedName name="_ucm5">#REF!</definedName>
    <definedName name="mbomth20">#REF!</definedName>
    <definedName name="xlk1.4">#REF!</definedName>
    <definedName name="mkichck250">#REF!</definedName>
    <definedName name="C.4.7..Quet_Bi_tum">#REF!</definedName>
    <definedName name="__vbt200">#REF!</definedName>
    <definedName name="mccaubx16">#REF!</definedName>
    <definedName name="mdambhdkbx9">#REF!</definedName>
    <definedName name="mccauthap15">#REF!</definedName>
    <definedName name="mtaukeo600">#REF!</definedName>
    <definedName name="mdamccdk9">#REF!</definedName>
    <definedName name="mbuadray2.2">#REF!</definedName>
    <definedName name="mccaubx25">#REF!</definedName>
    <definedName name="_10_8">#REF!</definedName>
    <definedName name="mphatdienld50">#REF!</definedName>
    <definedName name="mnenkhidien10">#REF!</definedName>
    <definedName name="Ty_le1">#REF!</definedName>
    <definedName name="mbangtai100">#REF!</definedName>
    <definedName name="mtramtronbtn80">#REF!</definedName>
    <definedName name="mototudo27">#REF!</definedName>
    <definedName name="megha">#REF!</definedName>
    <definedName name="mdambthepth14.5">#REF!</definedName>
    <definedName name="C.6.1..Lap_su_dung">#REF!</definedName>
    <definedName name="mtronbt200">#REF!</definedName>
    <definedName name="End_4">#REF!</definedName>
    <definedName name="DIS">#REF!</definedName>
    <definedName name="mraibtsp500">#REF!</definedName>
    <definedName name="mdamban1">#REF!</definedName>
    <definedName name="mccaubh40">#REF!</definedName>
    <definedName name="mtaukeo360">#REF!</definedName>
    <definedName name="mccauthap30">#REF!</definedName>
    <definedName name="motothung12.5">#REF!</definedName>
    <definedName name="mdao1gbx4.00">#REF!</definedName>
    <definedName name="msanth54">#REF!</definedName>
    <definedName name="_51_6">#REF!</definedName>
    <definedName name="mromooc15">#REF!</definedName>
    <definedName name="COAT">#REF!</definedName>
    <definedName name="mnenkhixang11">#REF!</definedName>
    <definedName name="C.1.8..Lam_kho_tam">#REF!</definedName>
    <definedName name="SPECSUMMARY">#REF!</definedName>
    <definedName name="mdao1gbx1.20">#REF!</definedName>
    <definedName name="CON_EQP_COS">#REF!</definedName>
    <definedName name="mbomth7">#REF!</definedName>
    <definedName name="PRINTB">#REF!</definedName>
    <definedName name="_mui140">#REF!</definedName>
    <definedName name="mdamban0.4">#REF!</definedName>
    <definedName name="C.3.2..Dao_dat_de_dap">#REF!</definedName>
    <definedName name="C.3.7..Dao_bun">#REF!</definedName>
    <definedName name="mdambhdkbx18">#REF!</definedName>
    <definedName name="mccauthap12">#REF!</definedName>
    <definedName name="__EXC2">#REF!</definedName>
    <definedName name="C.4.4..Lap_BT_D.San">#REF!</definedName>
    <definedName name="_sat12">#REF!</definedName>
    <definedName name="C.1.4..Dao_goc_cay">#REF!</definedName>
    <definedName name="HHxm">#REF!</definedName>
    <definedName name="mccaubh5">#REF!</definedName>
    <definedName name="mcap1g25">#REF!</definedName>
    <definedName name="__mui180">#REF!</definedName>
    <definedName name="BFS">#REF!</definedName>
    <definedName name="LC6_total">#REF!</definedName>
    <definedName name="mdambhdkbx25">#REF!</definedName>
    <definedName name="End_7">#REF!</definedName>
    <definedName name="工事">#REF!</definedName>
    <definedName name="VARIPURC">#REF!</definedName>
    <definedName name="mbuadray1.2">#REF!</definedName>
    <definedName name="CS_30">#REF!</definedName>
    <definedName name="mccauthap20">#REF!</definedName>
    <definedName name="mhanxchieu29.2">#REF!</definedName>
    <definedName name="cfk">#REF!</definedName>
    <definedName name="tly">#REF!</definedName>
    <definedName name="mtoidien1">#REF!</definedName>
    <definedName name="_msl200">#REF!</definedName>
    <definedName name="motothung2.5">#REF!</definedName>
    <definedName name="Start_11">#REF!</definedName>
    <definedName name="tdate">#REF!</definedName>
    <definedName name="mdamdatct60">#REF!</definedName>
    <definedName name="bang_gia">#REF!</definedName>
    <definedName name="mnhogcaydk54">#REF!</definedName>
    <definedName name="tname">#REF!</definedName>
    <definedName name="mtronbt500">#REF!</definedName>
    <definedName name="mdao1gbx0.50">#REF!</definedName>
    <definedName name="mthungcapdkbx8">#REF!</definedName>
    <definedName name="mbomdien50">#REF!</definedName>
    <definedName name="EXC">#REF!</definedName>
    <definedName name="mbombtth60">#REF!</definedName>
    <definedName name="mxuclat1.65">#REF!</definedName>
    <definedName name="mdambhdkbx12.5">#REF!</definedName>
    <definedName name="mcap1g10">#REF!</definedName>
    <definedName name="PWHT">#REF!</definedName>
    <definedName name="mdamrung8">#REF!</definedName>
    <definedName name="_8PRINT_ALL_IN">#REF!</definedName>
    <definedName name="tim_xuat_hien">#REF!</definedName>
    <definedName name="a277Print_Titles">#REF!</definedName>
    <definedName name="FC6_total">#REF!</definedName>
    <definedName name="mccaubh3">#REF!</definedName>
    <definedName name="YASHVANT_HYDRAULIC_EQUIPMENTS">#REF!</definedName>
    <definedName name="__hom2">#REF!</definedName>
    <definedName name="mbomth15">#REF!</definedName>
    <definedName name="Book2">#REF!</definedName>
    <definedName name="DutoanDongmo">#REF!</definedName>
    <definedName name="mpha250">#REF!</definedName>
    <definedName name="mkcnVRM">#REF!</definedName>
    <definedName name="motodk240">#REF!</definedName>
    <definedName name="mccaubh6">#REF!</definedName>
    <definedName name="CS">#REF!</definedName>
    <definedName name="C.3.5..Dap_bo_bao">#REF!</definedName>
    <definedName name="__C">#REF!</definedName>
    <definedName name="ctiep">#REF!</definedName>
    <definedName name="fiv">#REF!</definedName>
    <definedName name="fii">#REF!</definedName>
    <definedName name="_msl300">#REF!</definedName>
    <definedName name="mkichday60">#REF!</definedName>
    <definedName name="ASP">#REF!</definedName>
    <definedName name="mbuathbx0.6">#REF!</definedName>
    <definedName name="__mui271">#REF!</definedName>
    <definedName name="mromooc2">#REF!</definedName>
    <definedName name="_mui45">#REF!</definedName>
    <definedName name="n">#REF!</definedName>
    <definedName name="PROPOSAL">#REF!</definedName>
    <definedName name="mhan1chieu40">#REF!</definedName>
    <definedName name="mtrambomdau40">#REF!</definedName>
    <definedName name="mvanthang0.3">#REF!</definedName>
    <definedName name="C.5.4..Lap_tiep_dia">#REF!</definedName>
    <definedName name="__sat20">#REF!</definedName>
    <definedName name="__sua20">#REF!</definedName>
    <definedName name="mnenkhidien300">#REF!</definedName>
    <definedName name="P7b">#REF!</definedName>
    <definedName name="EXCH">#REF!</definedName>
    <definedName name="Tra_DTCT">#REF!</definedName>
    <definedName name="mkhoanxoayth95">#REF!</definedName>
    <definedName name="_sat20">#REF!</definedName>
    <definedName name="mphaothep10">#REF!</definedName>
    <definedName name="End_3">#REF!</definedName>
    <definedName name="ptdg_duong">#REF!</definedName>
    <definedName name="mtronvua250">#REF!</definedName>
    <definedName name="msangruada35">#REF!</definedName>
    <definedName name="xld1.4">#REF!</definedName>
    <definedName name="_9_6">#REF!</definedName>
    <definedName name="TBA">#REF!</definedName>
    <definedName name="o">#REF!</definedName>
    <definedName name="No">#REF!</definedName>
    <definedName name="C.2.3..Boc_do">#REF!</definedName>
    <definedName name="C.3.3..Dap_dat_mong">#REF!</definedName>
    <definedName name="_sua20">#REF!</definedName>
    <definedName name="Sheet1">#REF!</definedName>
    <definedName name="mdambthepth10">#REF!</definedName>
    <definedName name="mbomdien0.75">#REF!</definedName>
    <definedName name="mepcocsau1">#REF!</definedName>
    <definedName name="_mui271">#REF!</definedName>
    <definedName name="RED_RIVER_BRIDGE__THANH_TRI_BRIDGE__CONSTRUCTION_PROJECT">#REF!</definedName>
    <definedName name="xlk">#REF!</definedName>
    <definedName name="_2PRINT_DC">#REF!</definedName>
    <definedName name="mcaulongmon10">#REF!</definedName>
    <definedName name="mbomthxang3">#REF!</definedName>
    <definedName name="mccaubx50">#REF!</definedName>
    <definedName name="__vxm500">#REF!</definedName>
    <definedName name="C.2.1..VC_Thu_cong">#REF!</definedName>
    <definedName name="mbuadcocnoi2.5">#REF!</definedName>
    <definedName name="e">#REF!</definedName>
    <definedName name="den_bu">#REF!</definedName>
    <definedName name="Tra_don_gia_KS">#REF!</definedName>
    <definedName name="mphatdienld15">#REF!</definedName>
    <definedName name="mdao1gbx0.30">#REF!</definedName>
    <definedName name="mphaothep15">#REF!</definedName>
    <definedName name="mdao1gbx4.60">#REF!</definedName>
    <definedName name="mkhoandatay30">#REF!</definedName>
    <definedName name="mcap1g9">#REF!</definedName>
    <definedName name="_vxm75">#REF!</definedName>
    <definedName name="qtdm">#REF!</definedName>
    <definedName name="HOME_MANP">#REF!</definedName>
    <definedName name="mototudo12">#REF!</definedName>
    <definedName name="mnenkhidien22">#REF!</definedName>
    <definedName name="mkeobh80">#REF!</definedName>
    <definedName name="_16PRINT_DC">#REF!</definedName>
    <definedName name="motothung12">#REF!</definedName>
    <definedName name="Monat1Kostenstelle">#REF!</definedName>
    <definedName name="mbomdien113">#REF!</definedName>
    <definedName name="PRINT_TITLES_MI">#REF!</definedName>
    <definedName name="__msl800">#REF!</definedName>
    <definedName name="alokmg">#REF!</definedName>
    <definedName name="_vbt150">#REF!</definedName>
    <definedName name="__mui108">#REF!</definedName>
    <definedName name="mkhoansattay13">#REF!</definedName>
    <definedName name="muonong2.8">#REF!</definedName>
    <definedName name="NET_ANA_1">#REF!</definedName>
    <definedName name="vbta">#REF!</definedName>
    <definedName name="mbomdien55">#REF!</definedName>
    <definedName name="mbomthxang6">#REF!</definedName>
    <definedName name="mxebombt90">#REF!</definedName>
    <definedName name="SUMMARY">#REF!</definedName>
    <definedName name="mbomdien0.55">#REF!</definedName>
    <definedName name="motothung6">#REF!</definedName>
    <definedName name="mtoidien2.5">#REF!</definedName>
    <definedName name="SPEC">#REF!</definedName>
    <definedName name="mccaubh10">#REF!</definedName>
    <definedName name="_sat16">#REF!</definedName>
    <definedName name="mbomdien4.5">#REF!</definedName>
    <definedName name="mdao1gbx2.50">#REF!</definedName>
    <definedName name="PlanFixKostenstelle">#REF!</definedName>
    <definedName name="Asset_Register">#REF!</definedName>
    <definedName name="Cong_VL_DTCT">#REF!</definedName>
    <definedName name="mototudo9">#REF!</definedName>
    <definedName name="mhanxang9">#REF!</definedName>
    <definedName name="勝">#REF!</definedName>
    <definedName name="mnenkhid1200">#REF!</definedName>
    <definedName name="CRITPURC">#REF!</definedName>
    <definedName name="ab">#REF!</definedName>
    <definedName name="mthungcapdkbx5">#REF!</definedName>
    <definedName name="直轄">#REF!</definedName>
    <definedName name="_mui320">#REF!</definedName>
    <definedName name="Start_1">#REF!</definedName>
    <definedName name="mdamcanh1">#REF!</definedName>
    <definedName name="mccaubx5">#REF!</definedName>
    <definedName name="mtramtronbt30">#REF!</definedName>
    <definedName name="CS_20">#REF!</definedName>
    <definedName name="ZZZ">#REF!</definedName>
    <definedName name="CS_60">#REF!</definedName>
    <definedName name="tadd">#REF!</definedName>
    <definedName name="mkeobx60">#REF!</definedName>
    <definedName name="mkeobh40">#REF!</definedName>
    <definedName name="mccaubh16">#REF!</definedName>
    <definedName name="__sat12">#REF!</definedName>
    <definedName name="motothung4">#REF!</definedName>
    <definedName name="mtoidien0.5">#REF!</definedName>
    <definedName name="_vbt300">#REF!</definedName>
    <definedName name="__mui250">#REF!</definedName>
    <definedName name="mtoidien1.5">#REF!</definedName>
    <definedName name="mnenkhid5.5">#REF!</definedName>
    <definedName name="_BTM50">#REF!</definedName>
    <definedName name="TRAVL">#REF!</definedName>
    <definedName name="mkeobx75">#REF!</definedName>
    <definedName name="mdao1gbx5.00">#REF!</definedName>
    <definedName name="_CON1">#REF!</definedName>
    <definedName name="PRINTC">#REF!</definedName>
    <definedName name="mtronbt800">#REF!</definedName>
    <definedName name="mayumi">#REF!</definedName>
    <definedName name="treg">#REF!</definedName>
    <definedName name="mkhoanbttay24">#REF!</definedName>
    <definedName name="mkichnang100">#REF!</definedName>
    <definedName name="msanth250">#REF!</definedName>
    <definedName name="mtramtronbt22">#REF!</definedName>
    <definedName name="_Sort">#REF!</definedName>
    <definedName name="mdao1gbh0.15">#REF!</definedName>
    <definedName name="gia">#REF!</definedName>
    <definedName name="mototnuoc6">#REF!</definedName>
    <definedName name="mkichck18">#REF!</definedName>
    <definedName name="chiyoko">#REF!</definedName>
    <definedName name="Start_13">#REF!</definedName>
    <definedName name="mkeobh60">#REF!</definedName>
    <definedName name="mtb">#REF!</definedName>
    <definedName name="mnhogcaydk75">#REF!</definedName>
    <definedName name="C.5.3..Lap_dat_xa">#REF!</definedName>
    <definedName name="_mui80">#REF!</definedName>
    <definedName name="vbt400d">#REF!</definedName>
    <definedName name="mtronbt150">#REF!</definedName>
    <definedName name="mnghiendad25">#REF!</definedName>
    <definedName name="_MAR99">#REF!</definedName>
    <definedName name="COMMON">#REF!</definedName>
    <definedName name="mhanhoi1000">#REF!</definedName>
    <definedName name="mccaubx63">#REF!</definedName>
    <definedName name="QuerSummeKst">#REF!</definedName>
    <definedName name="Ravi">#REF!</definedName>
    <definedName name="__sat16">#REF!</definedName>
    <definedName name="MG_A">#REF!</definedName>
    <definedName name="Allo">#REF!</definedName>
    <definedName name="mbomth5.5">#REF!</definedName>
    <definedName name="Start_7">#REF!</definedName>
    <definedName name="mnghiendadd6">#REF!</definedName>
    <definedName name="_Fill">#REF!</definedName>
    <definedName name="EX_SUMMARY">#REF!</definedName>
    <definedName name="mnenkhidien56">#REF!</definedName>
    <definedName name="INDMANP">#REF!</definedName>
    <definedName name="mbomdien1.1">#REF!</definedName>
    <definedName name="__sat8">#REF!</definedName>
    <definedName name="mcayxoidk80">#REF!</definedName>
    <definedName name="_67IN_LINE">#REF!</definedName>
    <definedName name="msangruada11">#REF!</definedName>
    <definedName name="__vxm75">#REF!</definedName>
    <definedName name="mccaubx40">#REF!</definedName>
    <definedName name="kazuyo">#REF!</definedName>
    <definedName name="Start_10">#REF!</definedName>
    <definedName name="_vbt210">#REF!</definedName>
    <definedName name="HF">#REF!</definedName>
    <definedName name="C.1.1..Phat_tuyen">#REF!</definedName>
    <definedName name="thdt">#REF!</definedName>
    <definedName name="mbomth75">#REF!</definedName>
    <definedName name="df">#REF!</definedName>
    <definedName name="viet">#REF!</definedName>
    <definedName name="mdamdatct80">#REF!</definedName>
    <definedName name="mdao1gbh0.35">#REF!</definedName>
    <definedName name="vat">#REF!</definedName>
    <definedName name="_6">#REF!</definedName>
    <definedName name="mccaubx10">#REF!</definedName>
    <definedName name="fiii">#REF!</definedName>
    <definedName name="MonthlyBudget">#REF!</definedName>
    <definedName name="tdia">#REF!</definedName>
    <definedName name="cot8.5">#REF!</definedName>
    <definedName name="mbomthxang7">#REF!</definedName>
    <definedName name="mxenanghang3">#REF!</definedName>
    <definedName name="mdambthepth12.2">#REF!</definedName>
    <definedName name="abc">#REF!</definedName>
    <definedName name="CS_5S">#REF!</definedName>
    <definedName name="__mui50">#REF!</definedName>
    <definedName name="mkichnang500">#REF!</definedName>
    <definedName name="mdao1gbh0.40">#REF!</definedName>
    <definedName name="QI">#REF!</definedName>
    <definedName name="mcaulongmon60">#REF!</definedName>
    <definedName name="motothung2">#REF!</definedName>
    <definedName name="CRITINST">#REF!</definedName>
    <definedName name="mthungcapdkbx4.5">#REF!</definedName>
    <definedName name="mnenkhidien216">#REF!</definedName>
    <definedName name="mcaulongmon30">#REF!</definedName>
    <definedName name="NH">#REF!</definedName>
    <definedName name="mbuarungccatth60">#REF!</definedName>
    <definedName name="BF1_">#REF!</definedName>
    <definedName name="mbomth45">#REF!</definedName>
    <definedName name="mccaubh90">#REF!</definedName>
    <definedName name="IMCode">#REF!</definedName>
    <definedName name="tthi">#REF!</definedName>
    <definedName name="_msl800">#REF!</definedName>
    <definedName name="Pankaj">#REF!</definedName>
    <definedName name="mmai2.7">#REF!</definedName>
    <definedName name="mdao1gbx0.25">#REF!</definedName>
    <definedName name="_msl100">#REF!</definedName>
    <definedName name="Start_2">#REF!</definedName>
    <definedName name="mccauthap50">#REF!</definedName>
    <definedName name="mkeobx108">#REF!</definedName>
    <definedName name="mbuathbx3.5">#REF!</definedName>
    <definedName name="Andhra">#REF!</definedName>
    <definedName name="Start_6">#REF!</definedName>
    <definedName name="mototnuoc5">#REF!</definedName>
    <definedName name="Kiem_tra_trung_ten">#REF!</definedName>
    <definedName name="C.3.4..Dao_dap_TDia">#REF!</definedName>
    <definedName name="Inputs">#REF!</definedName>
    <definedName name="_NET2">#REF!</definedName>
    <definedName name="_mui250">#REF!</definedName>
    <definedName name="tpal">#REF!</definedName>
    <definedName name="msanth90">#REF!</definedName>
    <definedName name="gia_tien">#REF!</definedName>
    <definedName name="mtbipvlan150">#REF!</definedName>
    <definedName name="mromooc7.5">#REF!</definedName>
    <definedName name="C.4.3..Be_tong">#REF!</definedName>
    <definedName name="mbomdien1.5">#REF!</definedName>
    <definedName name="cuoc_vc">#REF!</definedName>
    <definedName name="mtronvua325">#REF!</definedName>
    <definedName name="mnhogcaydk100">#REF!</definedName>
    <definedName name="mkeobh165">#REF!</definedName>
    <definedName name="mkeobh55">#REF!</definedName>
    <definedName name="mtoidien3">#REF!</definedName>
    <definedName name="aircompressor">#REF!</definedName>
    <definedName name="mnenkhid102">#REF!</definedName>
    <definedName name="mkhoanbttay40">#REF!</definedName>
    <definedName name="myle">#REF!</definedName>
    <definedName name="motodk200">#REF!</definedName>
    <definedName name="C.5.2..Lap_cot_BT">#REF!</definedName>
    <definedName name="CONC25">#REF!</definedName>
    <definedName name="mdamdui0.6">#REF!</definedName>
    <definedName name="C.6.7..KD_vuot_CN">#REF!</definedName>
    <definedName name="ptdg">#REF!</definedName>
    <definedName name="C.6.8..Rai_cang_day">#REF!</definedName>
    <definedName name="xk1.5">#REF!</definedName>
    <definedName name="FINSUM">#REF!</definedName>
    <definedName name="name">#REF!</definedName>
    <definedName name="PlanTotalKostenstelle">#REF!</definedName>
    <definedName name="mxenanghang12">#REF!</definedName>
    <definedName name="mthungcapdkbx9">#REF!</definedName>
    <definedName name="mnenkhid660">#REF!</definedName>
    <definedName name="_ucm1">#REF!</definedName>
    <definedName name="mkeobx54">#REF!</definedName>
    <definedName name="mnghiendatho200">#REF!</definedName>
    <definedName name="motothung7">#REF!</definedName>
    <definedName name="Bsp">#REF!</definedName>
    <definedName name="_msl400">#REF!</definedName>
    <definedName name="_1">#REF!</definedName>
    <definedName name="mtoidien5">#REF!</definedName>
    <definedName name="X">#REF!</definedName>
    <definedName name="mbomthxang8">#REF!</definedName>
    <definedName name="SSTR">#REF!</definedName>
    <definedName name="tnw">#REF!</definedName>
    <definedName name="fi">#REF!</definedName>
    <definedName name="mdamrung15">#REF!</definedName>
    <definedName name="mthungcapdkbx3">#REF!</definedName>
    <definedName name="mccauthap5">#REF!</definedName>
    <definedName name="mtramtronbtn50">#REF!</definedName>
    <definedName name="mototudo25">#REF!</definedName>
    <definedName name="mdambhth16">#REF!</definedName>
    <definedName name="End_8">#REF!</definedName>
    <definedName name="LG">#REF!</definedName>
    <definedName name="cr">#REF!</definedName>
    <definedName name="CS_10S">#REF!</definedName>
    <definedName name="__BTM50">#REF!</definedName>
    <definedName name="_ucm2">#REF!</definedName>
    <definedName name="mnenkhid300">#REF!</definedName>
    <definedName name="_EXC2">#REF!</definedName>
    <definedName name="vbtg">#REF!</definedName>
    <definedName name="mkcnTRC15">#REF!</definedName>
    <definedName name="mdambhth25">#REF!</definedName>
    <definedName name="mphunvua2">#REF!</definedName>
    <definedName name="__vbt150">#REF!</definedName>
    <definedName name="mdao1gbx1.60">#REF!</definedName>
    <definedName name="TRA_VL">#REF!</definedName>
    <definedName name="mdao1gbh1.25">#REF!</definedName>
    <definedName name="mototudo10">#REF!</definedName>
    <definedName name="mkhoanxoayth110">#REF!</definedName>
    <definedName name="tt">#REF!</definedName>
    <definedName name="C.5.1..Lap_cot_thep">#REF!</definedName>
    <definedName name="mbangtai150">#REF!</definedName>
    <definedName name="mphatdienld10">#REF!</definedName>
    <definedName name="C.1.6..Lam_cau_tam">#REF!</definedName>
    <definedName name="mdambthepth13">#REF!</definedName>
    <definedName name="CS_XS">#REF!</definedName>
    <definedName name="CS_STD">#REF!</definedName>
    <definedName name="Cong_M_DTCT">#REF!</definedName>
    <definedName name="C.4.6..Dong_coc">#REF!</definedName>
    <definedName name="mnenkhixang40">#REF!</definedName>
    <definedName name="Start_5">#REF!</definedName>
    <definedName name="mcatong5">#REF!</definedName>
    <definedName name="_vbt200">#REF!</definedName>
    <definedName name="__mui45">#REF!</definedName>
    <definedName name="C.3.6..Bom_tat_nuoc">#REF!</definedName>
    <definedName name="Start_3">#REF!</definedName>
    <definedName name="__sat14">#REF!</definedName>
    <definedName name="sho">#REF!</definedName>
    <definedName name="mbuadray1.8">#REF!</definedName>
    <definedName name="__vxm300">#REF!</definedName>
    <definedName name="mccaubh8">#REF!</definedName>
    <definedName name="_mui75">#REF!</definedName>
    <definedName name="mtramtronbt60">#REF!</definedName>
    <definedName name="Start_4">#REF!</definedName>
    <definedName name="_vxm300">#REF!</definedName>
    <definedName name="mnenkhid120">#REF!</definedName>
    <definedName name="mtronbentonite1">#REF!</definedName>
    <definedName name="CS_120">#REF!</definedName>
    <definedName name="mbomdien2.8">#REF!</definedName>
    <definedName name="mkeobh28">#REF!</definedName>
    <definedName name="motothung10">#REF!</definedName>
    <definedName name="_mui105">#REF!</definedName>
    <definedName name="COVER">#REF!</definedName>
    <definedName name="NET">#REF!</definedName>
    <definedName name="mccaubh7">#REF!</definedName>
    <definedName name="CS_XXS">#REF!</definedName>
    <definedName name="cx">#REF!</definedName>
    <definedName name="mtramtronbtn60">#REF!</definedName>
    <definedName name="mbomdien2">#REF!</definedName>
    <definedName name="vbtE">#REF!</definedName>
    <definedName name="mphatdienld38">#REF!</definedName>
    <definedName name="NET_ANA_2">#REF!</definedName>
    <definedName name="mototnuoc7">#REF!</definedName>
    <definedName name="mototudo4">#REF!</definedName>
    <definedName name="CS_160">#REF!</definedName>
    <definedName name="mdao1gbx2.00">#REF!</definedName>
    <definedName name="C.6.4..Su_chuoi_neo">#REF!</definedName>
    <definedName name="mcayxoidk108">#REF!</definedName>
    <definedName name="mbangtai10">#REF!</definedName>
    <definedName name="Print_Area_MI">#REF!</definedName>
    <definedName name="mbuacankhi1.5">#REF!</definedName>
    <definedName name="mnenkhixang300">#REF!</definedName>
    <definedName name="PlanVariabelKostenstelle">#REF!</definedName>
    <definedName name="nc">#REF!</definedName>
    <definedName name="mnenkhixang120">#REF!</definedName>
    <definedName name="_sat10">#REF!</definedName>
    <definedName name="mbomvua4">#REF!</definedName>
    <definedName name="mbuathbx1.2">#REF!</definedName>
    <definedName name="現法">#REF!</definedName>
    <definedName name="__mui75">#REF!</definedName>
    <definedName name="mdao1gbx0.65">#REF!</definedName>
    <definedName name="xk0.6">#REF!</definedName>
    <definedName name="C.6.2..Lap_su_CS">#REF!</definedName>
    <definedName name="mepcoctr100">#REF!</definedName>
    <definedName name="PRINTA">#REF!</definedName>
    <definedName name="_11IN_LINE">#REF!</definedName>
    <definedName name="mc">#REF!</definedName>
    <definedName name="GrCode">#REF!</definedName>
    <definedName name="xlc">#REF!</definedName>
    <definedName name="QuerSummeKostenstelle">#REF!</definedName>
    <definedName name="mbuadray3.5">#REF!</definedName>
    <definedName name="Start_8">#REF!</definedName>
    <definedName name="VARIINST">#REF!</definedName>
    <definedName name="_mui100">#REF!</definedName>
    <definedName name="__NET2">#REF!</definedName>
    <definedName name="CONCS25">#REF!</definedName>
    <definedName name="mbomdien20">#REF!</definedName>
    <definedName name="_mui130">#REF!</definedName>
    <definedName name="BOQ">#REF!</definedName>
    <definedName name="odaki">#REF!</definedName>
    <definedName name="ty_le_BTN">#REF!</definedName>
    <definedName name="mdambthepth8.5">#REF!</definedName>
    <definedName name="mbomth100">#REF!</definedName>
    <definedName name="_2">#REF!</definedName>
    <definedName name="aho">#REF!</definedName>
    <definedName name="hßm4">#REF!</definedName>
    <definedName name="_mui160">#REF!</definedName>
    <definedName name="mnghiendatho14">#REF!</definedName>
    <definedName name="mhanhoi2000">#REF!</definedName>
    <definedName name="mkhoandung4.5">#REF!</definedName>
    <definedName name="Tien">#REF!</definedName>
    <definedName name="mkhoanbttay30">#REF!</definedName>
    <definedName name="waterway">#REF!</definedName>
    <definedName name="PT_Duong">#REF!</definedName>
    <definedName name="mbomdien7">#REF!</definedName>
    <definedName name="mdamban0.8">#REF!</definedName>
    <definedName name="C.1.3..Chat_cay_may">#REF!</definedName>
    <definedName name="W">#REF!</definedName>
    <definedName name="__vxm100">#REF!</definedName>
    <definedName name="ty_le">#REF!</definedName>
    <definedName name="kcong">#REF!</definedName>
    <definedName name="mototudo7">#REF!</definedName>
    <definedName name="ghip">#REF!</definedName>
    <definedName name="C.1.8..San_mat_bang">#REF!</definedName>
    <definedName name="mphunson400">#REF!</definedName>
    <definedName name="mccaubh65">#REF!</definedName>
    <definedName name="tn">#REF!</definedName>
    <definedName name="dhom">#REF!</definedName>
    <definedName name="data">#REF!</definedName>
    <definedName name="__EXC1">#REF!</definedName>
    <definedName name="duoi">#REF!</definedName>
    <definedName name="CS_80S">#REF!</definedName>
    <definedName name="BVCISUMMARY">#REF!</definedName>
    <definedName name="CS_100">#REF!</definedName>
    <definedName name="QIV">#REF!</definedName>
    <definedName name="End_5">#REF!</definedName>
    <definedName name="_R">#REF!</definedName>
    <definedName name="__sat10">#REF!</definedName>
    <definedName name="mnenkhidien30">#REF!</definedName>
    <definedName name="mototudo2.5">#REF!</definedName>
    <definedName name="__mui140">#REF!</definedName>
    <definedName name="_8">#REF!</definedName>
    <definedName name="CONC30">#REF!</definedName>
    <definedName name="__mui105">#REF!</definedName>
    <definedName name="_ucm4">#REF!</definedName>
    <definedName name="mdamdui0.8">#REF!</definedName>
    <definedName name="motothung5">#REF!</definedName>
    <definedName name="_ucm3">#REF!</definedName>
    <definedName name="CS_10">#REF!</definedName>
    <definedName name="mototudo6">#REF!</definedName>
    <definedName name="NHot">#REF!</definedName>
    <definedName name="mxuclat2.00">#REF!</definedName>
    <definedName name="End_6">#REF!</definedName>
    <definedName name="End_1">#REF!</definedName>
    <definedName name="WorkingCostCentre">#REF!</definedName>
    <definedName name="C.3.9..Dao_pha_da">#REF!</definedName>
    <definedName name="NET_ANA">#REF!</definedName>
    <definedName name="New_Salaries">#REF!</definedName>
    <definedName name="mccaubh4">#REF!</definedName>
    <definedName name="__mui65">#REF!</definedName>
    <definedName name="_sat14">#REF!</definedName>
    <definedName name="__BTM200">#REF!</definedName>
    <definedName name="__mui130">#REF!</definedName>
    <definedName name="mxenanghang5">#REF!</definedName>
    <definedName name="BF3_">#REF!</definedName>
    <definedName name="vtu">#REF!</definedName>
    <definedName name="LC5_total">#REF!</definedName>
    <definedName name="mtramtronbtn30">#REF!</definedName>
    <definedName name="C.2.2..VC_T_cong_CG">#REF!</definedName>
    <definedName name="_mui108">#REF!</definedName>
    <definedName name="mcano75">#REF!</definedName>
    <definedName name="_CON2">#REF!</definedName>
    <definedName name="_sat8">#REF!</definedName>
    <definedName name="mhanxchieu23">#REF!</definedName>
    <definedName name="b">#REF!</definedName>
    <definedName name="mtronvua200">#REF!</definedName>
    <definedName name="_BTM150">#REF!</definedName>
    <definedName name="__msl200">#REF!</definedName>
    <definedName name="tongcong">#REF!</definedName>
    <definedName name="mxuclat1.00">#REF!</definedName>
    <definedName name="mkhoandatay42">#REF!</definedName>
    <definedName name="BFBS">#REF!</definedName>
    <definedName name="mcatdot2.8">#REF!</definedName>
    <definedName name="mxenanghang3.5">#REF!</definedName>
    <definedName name="mxenanghang1.5">#REF!</definedName>
    <definedName name="__vbt300">#REF!</definedName>
    <definedName name="mtaukeo150">#REF!</definedName>
    <definedName name="FC5_total">#REF!</definedName>
    <definedName name="mbomdien30">#REF!</definedName>
    <definedName name="TTLB1">#REF!</definedName>
    <definedName name="End_2">#REF!</definedName>
    <definedName name="mbomdien40">#REF!</definedName>
    <definedName name="QIII">#REF!</definedName>
    <definedName name="BF2_">#REF!</definedName>
    <definedName name="mtoidien4">#REF!</definedName>
    <definedName name="mcauray25">#REF!</definedName>
    <definedName name="C.6.5..Lap_phu_kien">#REF!</definedName>
    <definedName name="mhanxchieu33.5">#REF!</definedName>
    <definedName name="mbuarung170">#REF!</definedName>
    <definedName name="mbomvua9">#REF!</definedName>
    <definedName name="tdt">#REF!</definedName>
    <definedName name="mtronbt1600">#REF!</definedName>
    <definedName name="mnenkhixang3">#REF!</definedName>
    <definedName name="tbgujab">#REF!</definedName>
    <definedName name="mbomdien28">#REF!</definedName>
    <definedName name="_mui54">#REF!</definedName>
    <definedName name="mccaunoi100">#REF!</definedName>
    <definedName name="mnenkhid200">#REF!</definedName>
    <definedName name="Cong_NC_DTCT">#REF!</definedName>
    <definedName name="__msl400">#REF!</definedName>
    <definedName name="lan">#REF!</definedName>
    <definedName name="End_10">#REF!</definedName>
    <definedName name="mnenkhixang600">#REF!</definedName>
    <definedName name="mdamdui1">#REF!</definedName>
    <definedName name="mkeobx130">#REF!</definedName>
    <definedName name="__CON2">#REF!</definedName>
    <definedName name="mdao1gbx1.25">#REF!</definedName>
    <definedName name="xn">#REF!</definedName>
    <definedName name="mbomthxang4">#REF!</definedName>
    <definedName name="C.1.5..Lam_duong_tam">#REF!</definedName>
    <definedName name="HHda">#REF!</definedName>
    <definedName name="mnenkhidien600">#REF!</definedName>
    <definedName name="mraintn100">#REF!</definedName>
    <definedName name="mcambactham1">#REF!</definedName>
    <definedName name="mnenkhixang25">#REF!</definedName>
    <definedName name="cot7.5">#REF!</definedName>
    <definedName name="DSUMDATA">#REF!</definedName>
    <definedName name="ZYX">#REF!</definedName>
    <definedName name="__MAR99">#REF!</definedName>
    <definedName name="trt">#REF!</definedName>
    <definedName name="mxuclat2.80">#REF!</definedName>
    <definedName name="mnenkhid540">#REF!</definedName>
    <definedName name="mdamban0.6">#REF!</definedName>
    <definedName name="CU_LY">#REF!</definedName>
    <definedName name="BT">#REF!</definedName>
    <definedName name="cpc">#REF!</definedName>
    <definedName name="mdamdui2.8">#REF!</definedName>
    <definedName name="BORDERKostenstelle">#REF!</definedName>
    <definedName name="mtronvua150">#REF!</definedName>
    <definedName name="TTLB2">#REF!</definedName>
    <definedName name="mccauthap3">#REF!</definedName>
    <definedName name="mkhoanbttay38">#REF!</definedName>
    <definedName name="CS_80">#REF!</definedName>
    <definedName name="MAJ_CON_EQP">#REF!</definedName>
    <definedName name="mphatdienld30">#REF!</definedName>
    <definedName name="mhanxang20">#REF!</definedName>
    <definedName name="REO">#REF!</definedName>
    <definedName name="AbsorptionKostenstelle">#REF!</definedName>
    <definedName name="_mui180">#REF!</definedName>
    <definedName name="_ucm6">#REF!</definedName>
    <definedName name="_C">#REF!</definedName>
    <definedName name="mdao1gbh0.65">#REF!</definedName>
    <definedName name="mbomth37">#REF!</definedName>
    <definedName name="DGCTI592">#REF!</definedName>
    <definedName name="mraintn65">#REF!</definedName>
    <definedName name="motodk150">#REF!</definedName>
    <definedName name="mtramtronbtn25">#REF!</definedName>
    <definedName name="CS_40">#REF!</definedName>
    <definedName name="mtronbt100">#REF!</definedName>
    <definedName name="FAXNO">#REF!</definedName>
    <definedName name="HHcat">#REF!</definedName>
    <definedName name="mtronbt250">#REF!</definedName>
    <definedName name="hien">#REF!</definedName>
    <definedName name="mccaunoi30">#REF!</definedName>
    <definedName name="mbomth10">#REF!</definedName>
    <definedName name="mbomth150">#REF!</definedName>
    <definedName name="Start_9">#REF!</definedName>
    <definedName name="motodk180">#REF!</definedName>
    <definedName name="mromooc14">#REF!</definedName>
    <definedName name="mdao1gbx0.35">#REF!</definedName>
    <definedName name="mbomdien22">#REF!</definedName>
    <definedName name="mdao1gbh0.75">#REF!</definedName>
    <definedName name="NET_1">#REF!</definedName>
    <definedName name="C.3.1..Dao_dat_mong_cot">#REF!</definedName>
    <definedName name="denbu">#REF!</definedName>
    <definedName name="_ucm7">#REF!</definedName>
    <definedName name="vbtF">#REF!</definedName>
    <definedName name="mphatdienld5.2">#REF!</definedName>
    <definedName name="mtronvua110">#REF!</definedName>
    <definedName name="fvi">#REF!</definedName>
    <definedName name="mxenanghang3.2">#REF!</definedName>
    <definedName name="mnenkhidien150">#REF!</definedName>
    <definedName name="mbuarung50">#REF!</definedName>
    <definedName name="motothung20">#REF!</definedName>
    <definedName name="PTDG_cau">#REF!</definedName>
    <definedName name="msangruada45">#REF!</definedName>
    <definedName name="mphatdienld60">#REF!</definedName>
    <definedName name="mkcnGPS15">#REF!</definedName>
    <definedName name="mphatdienld45">#REF!</definedName>
    <definedName name="Tong">#REF!</definedName>
    <definedName name="aaaa">#REF!</definedName>
    <definedName name="__mui54">#REF!</definedName>
    <definedName name="もりた">#REF!</definedName>
    <definedName name="C.3.8..Dap_cat_CT">#REF!</definedName>
    <definedName name="mthungcapdkbx2.75">#REF!</definedName>
    <definedName name="mnenkhid360">#REF!</definedName>
    <definedName name="xd0.6">#REF!</definedName>
    <definedName name="mxetuoinhua190">#REF!</definedName>
    <definedName name="mvanthang0.5">#REF!</definedName>
    <definedName name="__R">#REF!</definedName>
    <definedName name="xl">#REF!</definedName>
    <definedName name="fv">#REF!</definedName>
    <definedName name="mphatdienld8">#REF!</definedName>
    <definedName name="mbomdien75">#REF!</definedName>
    <definedName name="Cong_HM_DTCT">#REF!</definedName>
    <definedName name="mototnuoc4">#REF!</definedName>
    <definedName name="mphatdienld20">#REF!</definedName>
    <definedName name="SORT">#REF!</definedName>
    <definedName name="CS_40S">#REF!</definedName>
    <definedName name="mdambhth17.5">#REF!</definedName>
    <definedName name="mphatdienld122">#REF!</definedName>
    <definedName name="End_9">#REF!</definedName>
    <definedName name="__sua30">#REF!</definedName>
    <definedName name="C.6.6..Ep_noi_day">#REF!</definedName>
    <definedName name="C.1.7..Rai_da_chong_lun">#REF!</definedName>
    <definedName name="mccauthap40">#REF!</definedName>
    <definedName name="Tra_DM_su_dung">#REF!</definedName>
    <definedName name="End_13">#REF!</definedName>
    <definedName name="mccauthap8">#REF!</definedName>
    <definedName name="BFES">#REF!</definedName>
    <definedName name="mphatdienld75">#REF!</definedName>
    <definedName name="mccauladam60">#REF!</definedName>
    <definedName name="mdambhdkbx26.5">#REF!</definedName>
    <definedName name="dw">#REF!</definedName>
    <definedName name="mccaubx28">#REF!</definedName>
    <definedName name="HOMEOFFICE_COST">#REF!</definedName>
    <definedName name="CS_140">#REF!</definedName>
    <definedName name="satu">#REF!</definedName>
    <definedName name="Alokmgca">#REF!</definedName>
    <definedName name="msangbentontie1">#REF!</definedName>
    <definedName name="USD_EX_SUMM">#REF!</definedName>
    <definedName name="mcano30">#REF!</definedName>
    <definedName name="mcatuonthep5">#REF!</definedName>
    <definedName name="mccaubx7">#REF!</definedName>
    <definedName name="__mui100">#REF!</definedName>
    <definedName name="msanth180">#REF!</definedName>
    <definedName name="mdamccdk5.5">#REF!</definedName>
    <definedName name="EF">#REF!</definedName>
    <definedName name="__msl300">#REF!</definedName>
    <definedName name="mtramtronbt20">#REF!</definedName>
    <definedName name="mcap1g16">#REF!</definedName>
    <definedName name="mthungcapdkbx2.5">#REF!</definedName>
    <definedName name="mtronbt1150">#REF!</definedName>
    <definedName name="xx">#REF!</definedName>
    <definedName name="__mui80">#REF!</definedName>
    <definedName name="_sua30">#REF!</definedName>
    <definedName name="motodk255">#REF!</definedName>
    <definedName name="C.1.10..VC_Thu_cong_CG">#REF!</definedName>
    <definedName name="xk1.3">#REF!</definedName>
    <definedName name="_BTM200">#REF!</definedName>
    <definedName name="vbtD">#REF!</definedName>
    <definedName name="mhand27.5">#REF!</definedName>
    <definedName name="C.4.2..Van_khuon">#REF!</definedName>
    <definedName name="End_11">#REF!</definedName>
    <definedName name="C.6.3..Su_chuoi_do">#REF!</definedName>
    <definedName name="mccauthap25">#REF!</definedName>
    <definedName name="mbombtth50">#REF!</definedName>
    <definedName name="Bang_cly">#REF!</definedName>
    <definedName name="mtronvua80">#REF!</definedName>
    <definedName name="mnghiendadd20">#REF!</definedName>
    <definedName name="C.5.5..Son_sat_thep">#REF!</definedName>
    <definedName name="mtramtronbtn40">#REF!</definedName>
    <definedName name="may">#REF!</definedName>
    <definedName name="mkeobx45">#REF!</definedName>
    <definedName name="EX">#REF!</definedName>
    <definedName name="mbomvua6">#REF!</definedName>
    <definedName name="mdao1gbh0.30">#REF!</definedName>
    <definedName name="mbomvua2">#REF!</definedName>
    <definedName name="mtoidien2">#REF!</definedName>
    <definedName name="xd1.3">#REF!</definedName>
    <definedName name="__mui160">#REF!</definedName>
    <definedName name="mcatton15">#REF!</definedName>
    <definedName name="mototudo5">#REF!</definedName>
    <definedName name="_vxm100">#REF!</definedName>
    <definedName name="mnenkhid600">#REF!</definedName>
    <definedName name="mnenkhid240">#REF!</definedName>
    <definedName name="mhancatnuoc124">#REF!</definedName>
    <definedName name="_EXC1">#REF!</definedName>
    <definedName name="ncong">#REF!</definedName>
    <definedName name="morita">#REF!</definedName>
    <definedName name="mdao1gbx1.00">#REF!</definedName>
    <definedName name="me">#REF!</definedName>
    <definedName name="mbomth7.5">#REF!</definedName>
    <definedName name="mkichnang250">#REF!</definedName>
    <definedName name="mxuclat0.40">#REF!</definedName>
    <definedName name="__msl250">#REF!</definedName>
    <definedName name="mphunvua4">#REF!</definedName>
    <definedName name="_1PRINT_ALL_IN">#REF!</definedName>
    <definedName name="mbangtai25">#REF!</definedName>
    <definedName name="_mui65">#REF!</definedName>
    <definedName name="IDLAB_COST">#REF!</definedName>
    <definedName name="__vbt400">#REF!</definedName>
    <definedName name="SEG">#REF!</definedName>
    <definedName name="PA">#REF!</definedName>
    <definedName name="Tim_lan_xuat_hien">#REF!</definedName>
    <definedName name="Bang_CVC">#REF!</definedName>
    <definedName name="mromooc21">#REF!</definedName>
    <definedName name="mcayxoidk60">#REF!</definedName>
    <definedName name="mdamrung18">#REF!</definedName>
    <definedName name="mototudo3.5">#REF!</definedName>
    <definedName name="_hom2">#REF!</definedName>
    <definedName name="_vbt400">#REF!</definedName>
    <definedName name="vbtB">#REF!</definedName>
    <definedName name="mototudo15">#REF!</definedName>
    <definedName name="xh">#REF!</definedName>
    <definedName name="moritavn">#REF!</definedName>
    <definedName name="mkeobh50">#REF!</definedName>
    <definedName name="_59_8">#REF!</definedName>
    <definedName name="mromooc4">#REF!</definedName>
    <definedName name="k">#REF!</definedName>
    <definedName name="ucmco">#REF!</definedName>
    <definedName name="mbuarung40">#REF!</definedName>
    <definedName name="mdao1gbh0.25">#REF!</definedName>
    <definedName name="mcauray20">#REF!</definedName>
    <definedName name="_msl250">#REF!</definedName>
    <definedName name="mvanthang2">#REF!</definedName>
    <definedName name="Tra_tim_hang_mucPT_trung">#REF!</definedName>
    <definedName name="mnenkhidien5">#REF!</definedName>
    <definedName name="mtrambomdau50">#REF!</definedName>
    <definedName name="TRA_VAT_LIEU">#REF!</definedName>
    <definedName name="__BTM150">#REF!</definedName>
    <definedName name="QII">#REF!</definedName>
    <definedName name="Start_12">#REF!</definedName>
    <definedName name="mccauthap10">#REF!</definedName>
    <definedName name="C.4.5..Xay_da_hoc">#REF!</definedName>
    <definedName name="mcuakl1.7">#REF!</definedName>
    <definedName name="mkeobh215">#REF!</definedName>
    <definedName name="mbomdien4">#REF!</definedName>
    <definedName name="mphatdienld25">#REF!</definedName>
    <definedName name="mnenkhid75">#REF!</definedName>
    <definedName name="ptdg_cong">#REF!</definedName>
    <definedName name="mtronbt425">#REF!</definedName>
    <definedName name="brt">#REF!</definedName>
    <definedName name="msanth108">#REF!</definedName>
    <definedName name="C.4.1.Cot_thep">#REF!</definedName>
    <definedName name="motodk272">#REF!</definedName>
    <definedName name="CONCS30">#REF!</definedName>
    <definedName name="mhand4">#REF!</definedName>
    <definedName name="__CON1">#REF!</definedName>
    <definedName name="C.1.2..Chat_cay_thu_cong">#REF!</definedName>
    <definedName name="mepcoctr60">#REF!</definedName>
    <definedName name="bentonite">#REF!</definedName>
    <definedName name="in">#REF!</definedName>
    <definedName name="_vxm500">#REF!</definedName>
    <definedName name="ophom">#REF!</definedName>
    <definedName name="mphatdienld112">#REF!</definedName>
    <definedName name="mnenkhixang200">#REF!</definedName>
    <definedName name="masaru">#REF!</definedName>
    <definedName name="mototudo20">#REF!</definedName>
    <definedName name="mnenkhidien270">#REF!</definedName>
    <definedName name="__vbt210">#REF!</definedName>
    <definedName name="mbuathbx1.8">#REF!</definedName>
    <definedName name="mdao1gbx0.40">#REF!</definedName>
    <definedName name="LeistungKostenstelle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*:
</t>
      </text>
    </comment>
    <comment authorId="0" ref="D10">
      <text>
        <t xml:space="preserve">*:
</t>
      </text>
    </comment>
    <comment authorId="0" ref="G10">
      <text>
        <t xml:space="preserve">*:
</t>
      </text>
    </comment>
    <comment authorId="0" ref="J10">
      <text>
        <t xml:space="preserve">*:
</t>
      </text>
    </comment>
    <comment authorId="0" ref="E58">
      <text>
        <t xml:space="preserve">*:
</t>
      </text>
    </comment>
  </commentList>
</comments>
</file>

<file path=xl/sharedStrings.xml><?xml version="1.0" encoding="utf-8"?>
<sst xmlns="http://schemas.openxmlformats.org/spreadsheetml/2006/main" count="256" uniqueCount="203">
  <si>
    <t xml:space="preserve">lD+M </t>
  </si>
  <si>
    <t>s!f</t>
  </si>
  <si>
    <r>
      <rPr>
        <rFont val="lmg-arun"/>
        <color rgb="FF000000"/>
        <sz val="14.0"/>
      </rPr>
      <t xml:space="preserve">GF\6FSLI JQF" o Z_Z_vZ! sTFP_!q_$qZ_Z_ YL TFP#!q_#qZ_Z!f VFSFZ6L JQF" o Z_Z!vZZ DF8[ 8[1F U6TZLGF A[ VM%;G sGJMqH]GMf CM&gt; T[ D]HA U6TZL 5+ </t>
    </r>
    <r>
      <rPr>
        <rFont val="Arial"/>
        <b/>
        <color rgb="FF000000"/>
        <sz val="10.0"/>
      </rPr>
      <t>TDS</t>
    </r>
    <r>
      <rPr>
        <rFont val="Lmg-arun"/>
        <color rgb="FF000000"/>
        <sz val="14.0"/>
      </rPr>
      <t xml:space="preserve"> S5FTGF VFIMHG DF8[ VF ;FY[ </t>
    </r>
    <r>
      <rPr>
        <rFont val="Arial"/>
        <b/>
        <color rgb="FF000000"/>
        <sz val="11.0"/>
      </rPr>
      <t>Xls</t>
    </r>
    <r>
      <rPr>
        <rFont val="Lmg-arun"/>
        <color rgb="FF000000"/>
        <sz val="14.0"/>
      </rPr>
      <t xml:space="preserve"> DF\ U6TZL 5+S AL0[, K[P</t>
    </r>
  </si>
  <si>
    <t>sZf</t>
  </si>
  <si>
    <r>
      <rPr>
        <rFont val="lmg-arun"/>
        <color rgb="FF000000"/>
        <sz val="14.0"/>
      </rPr>
      <t xml:space="preserve">U6TZL 5+SDF\ </t>
    </r>
    <r>
      <rPr>
        <rFont val="Arial"/>
        <b/>
        <color rgb="FF000000"/>
        <sz val="10.0"/>
      </rPr>
      <t>Data Entry</t>
    </r>
    <r>
      <rPr>
        <rFont val="Lmg-arun"/>
        <color rgb="FF000000"/>
        <sz val="14.0"/>
      </rPr>
      <t xml:space="preserve"> S[ 5KL DFCLTL ;DHJFDF\ ;D:IF CMI TM VF5 </t>
    </r>
    <r>
      <rPr>
        <rFont val="Arial"/>
        <b/>
        <color rgb="FF000000"/>
        <sz val="10.0"/>
      </rPr>
      <t>Mobile No. 9426914866 (Whatsaap</t>
    </r>
    <r>
      <rPr>
        <rFont val="Lmg-arun"/>
        <color rgb="FF000000"/>
        <sz val="14.0"/>
      </rPr>
      <t xml:space="preserve"> ;FY[f S[ 5KL </t>
    </r>
    <r>
      <rPr>
        <rFont val="Arial"/>
        <b/>
        <color rgb="FF000000"/>
        <sz val="10.0"/>
      </rPr>
      <t xml:space="preserve">E-mail Id : ucmcosnr@gmail.com </t>
    </r>
    <r>
      <rPr>
        <rFont val="Lmg-arun"/>
        <color rgb="FF000000"/>
        <sz val="14.0"/>
      </rPr>
      <t>p5Z HF6 SZL HJFA D[/JL XSM KMPDFlCTL DMS,JF DF8[ VFGM p5IMU VJxIYL SZMP H[YL ;DIGL ART YFIP</t>
    </r>
  </si>
  <si>
    <t>s#f</t>
  </si>
  <si>
    <r>
      <rPr>
        <rFont val="lmg-arun"/>
        <color rgb="FF000000"/>
        <sz val="14.0"/>
      </rPr>
      <t xml:space="preserve">U6TZL 5+SDF\ DF+ S,Z SZ[,L HuIFV[ H VF5G[ </t>
    </r>
    <r>
      <rPr>
        <rFont val="Arial"/>
        <b/>
        <color rgb="FF000000"/>
        <sz val="10.0"/>
      </rPr>
      <t>Data Entry</t>
    </r>
    <r>
      <rPr>
        <rFont val="Lmg-arun"/>
        <color rgb="FF000000"/>
        <sz val="14.0"/>
      </rPr>
      <t xml:space="preserve">  SZJFGL K[ VG[ U6TZL VF5D[/ Y. HX[P</t>
    </r>
  </si>
  <si>
    <t>s$f</t>
  </si>
  <si>
    <r>
      <rPr>
        <rFont val="lmg-arun"/>
        <color rgb="FF000000"/>
        <sz val="14.0"/>
      </rPr>
      <t xml:space="preserve">JQF" NZdIFG HIF GMSZL SZL CMI q S[ 5UFZ D[/J[, CMI q S[ H[G[ VF5G[ 5UFZ R]SJ[, CMI T[G]\ 8]\S] GFD BF; ,BJ]P HM JQF" NZdIFG V[S SZTF JW] HuIFV[ GMSZL SZ[, CMI TM </t>
    </r>
    <r>
      <rPr>
        <rFont val="Arial"/>
        <b/>
        <color rgb="FF000000"/>
        <sz val="10.0"/>
      </rPr>
      <t xml:space="preserve">Form No 16 </t>
    </r>
    <r>
      <rPr>
        <rFont val="Lmg-arun"/>
        <color rgb="FF000000"/>
        <sz val="14.0"/>
      </rPr>
      <t xml:space="preserve">GF </t>
    </r>
    <r>
      <rPr>
        <rFont val="Arial"/>
        <b/>
        <color rgb="FF000000"/>
        <sz val="10.0"/>
      </rPr>
      <t>PART A</t>
    </r>
    <r>
      <rPr>
        <rFont val="Lmg-arun"/>
        <color rgb="FF000000"/>
        <sz val="14.0"/>
      </rPr>
      <t xml:space="preserve"> DF\ T[ D]HA </t>
    </r>
    <r>
      <rPr>
        <rFont val="Arial"/>
        <b/>
        <color rgb="FF000000"/>
        <sz val="10.0"/>
      </rPr>
      <t>Entry</t>
    </r>
    <r>
      <rPr>
        <rFont val="Lmg-arun"/>
        <color rgb="FF000000"/>
        <sz val="14.0"/>
      </rPr>
      <t xml:space="preserve"> SZJFGL CMI T[ XSI AG[P</t>
    </r>
  </si>
  <si>
    <r>
      <rPr>
        <rFont val="lmg-arun"/>
        <color rgb="FF000000"/>
        <sz val="14.0"/>
      </rPr>
      <t xml:space="preserve">sVF AFAT[ B],FXM SZJFGM S[4 JQF" VFBZ[ sHIF K[&lt;,[ GMSZL SZL CMIf U6TZL5+DF\ !Z DlCGFGM lJUTM H~ZL VFJTL CMI K[P VG[ V[S HuIF SZTF JW] HuIFV[ GMSZLGL lJUTMGF VFWFZ[ </t>
    </r>
    <r>
      <rPr>
        <rFont val="Arial"/>
        <b/>
        <color rgb="FF000000"/>
        <sz val="10.0"/>
      </rPr>
      <t>Double Entry</t>
    </r>
    <r>
      <rPr>
        <rFont val="Lmg-arun"/>
        <color rgb="FF000000"/>
        <sz val="14.0"/>
      </rPr>
      <t xml:space="preserve"> YJFGL XSITF ZC[ K[4 DF8[ VF AFAT[ SF/HL ZFBJLPf</t>
    </r>
  </si>
  <si>
    <r>
      <rPr>
        <rFont val="lmg-arun"/>
        <color rgb="FF000000"/>
        <sz val="14.0"/>
      </rPr>
      <t xml:space="preserve">VDM VFYL JW] B],FXM SZLV[ S[ </t>
    </r>
    <r>
      <rPr>
        <rFont val="Arial"/>
        <b/>
        <color rgb="FF000000"/>
        <sz val="10.0"/>
      </rPr>
      <t>Form NO.16</t>
    </r>
    <r>
      <rPr>
        <rFont val="Lmg-arun"/>
        <color rgb="FF000000"/>
        <sz val="14.0"/>
      </rPr>
      <t xml:space="preserve"> DF\ </t>
    </r>
    <r>
      <rPr>
        <rFont val="Arial"/>
        <b/>
        <color rgb="FF000000"/>
        <sz val="10.0"/>
      </rPr>
      <t>Part A</t>
    </r>
    <r>
      <rPr>
        <rFont val="Lmg-arun"/>
        <color rgb="FF000000"/>
        <sz val="14.0"/>
      </rPr>
      <t xml:space="preserve"> DF8[ HIF GMSZL SZL CMI T[  ;DI 5]ZTM tIF\ D/X[P HIFZ[ </t>
    </r>
    <r>
      <rPr>
        <rFont val="Arial"/>
        <b/>
        <color rgb="FF000000"/>
        <sz val="10.0"/>
      </rPr>
      <t>Part B</t>
    </r>
    <r>
      <rPr>
        <rFont val="Lmg-arun"/>
        <color rgb="FF000000"/>
        <sz val="14.0"/>
      </rPr>
      <t xml:space="preserve"> 5]Z[5]ZM K[&lt;,[ GMSZL SZL CMI tIFYL D/X[P ALHL ZLT[ HM.V[ TM </t>
    </r>
    <r>
      <rPr>
        <rFont val="Arial"/>
        <b/>
        <color rgb="FF000000"/>
        <sz val="10.0"/>
      </rPr>
      <t xml:space="preserve">Part A </t>
    </r>
    <r>
      <rPr>
        <rFont val="Lmg-arun"/>
        <color rgb="FF000000"/>
        <sz val="14.0"/>
      </rPr>
      <t xml:space="preserve">V[S SZTF JW] sSZ[, GMSZLf D]HA CM. XS[ K[P DF8[ </t>
    </r>
    <r>
      <rPr>
        <rFont val="Arial"/>
        <b/>
        <color rgb="FF000000"/>
        <sz val="10.0"/>
      </rPr>
      <t xml:space="preserve">Part B </t>
    </r>
    <r>
      <rPr>
        <rFont val="Lmg-arun"/>
        <color rgb="FF000000"/>
        <sz val="14.0"/>
      </rPr>
      <t xml:space="preserve">DF\ K[&lt;,[ GMSZL SZ[, HuIFGL  U|M; 5UFZGL lJUTM ;FY[ 5]Z[ 5]ZM </t>
    </r>
    <r>
      <rPr>
        <rFont val="Lmg-arun"/>
        <color rgb="FF000000"/>
        <sz val="14.0"/>
      </rPr>
      <t>D/X[P</t>
    </r>
  </si>
  <si>
    <t>VF5G[ JQF" NZdIFG V[ZLI;" S[ .HFOMq;[,[ZL ZLSJZL lJU[Z[ R]SJ6F D/[, CMI T[ H[ T[ DCLGFDF\ U|M; 5UFZ ;FD[ NXF"JMP</t>
  </si>
  <si>
    <t>s5f</t>
  </si>
  <si>
    <r>
      <rPr>
        <rFont val="lmg-arun"/>
        <color rgb="FF000000"/>
        <sz val="14.0"/>
      </rPr>
      <t xml:space="preserve">JQF" NZdIFG SJF8"Z GL DFlCTL VF5TL JBT[ W6L ;\:YFVM V[JF SD"RFZLVM S[ H[DGM </t>
    </r>
    <r>
      <rPr>
        <rFont val="Arial"/>
        <b/>
        <color rgb="FF000000"/>
        <sz val="10.0"/>
      </rPr>
      <t xml:space="preserve">TDS </t>
    </r>
    <r>
      <rPr>
        <rFont val="Lmg-arun"/>
        <color rgb="FF000000"/>
        <sz val="14.0"/>
      </rPr>
      <t xml:space="preserve">GF S5FTM CMI T[ </t>
    </r>
    <r>
      <rPr>
        <rFont val="Arial"/>
        <b/>
        <color rgb="FF000000"/>
        <sz val="10.0"/>
      </rPr>
      <t xml:space="preserve">Fixed </t>
    </r>
    <r>
      <rPr>
        <rFont val="Lmg-arun"/>
        <color rgb="FF000000"/>
        <sz val="14.0"/>
      </rPr>
      <t xml:space="preserve">5UFZGF CMI S[ GJL EZTLGF CMIGL 5UFZGL DF;LS lJUTM DMS,TF GYLP T[GF SFZ6[ T[JL DFlCTL </t>
    </r>
    <r>
      <rPr>
        <rFont val="Arial"/>
        <b/>
        <color rgb="FF000000"/>
        <sz val="10.0"/>
      </rPr>
      <t xml:space="preserve">Quartarly Return </t>
    </r>
    <r>
      <rPr>
        <rFont val="Lmg-arun"/>
        <color rgb="FF000000"/>
        <sz val="14.0"/>
      </rPr>
      <t>DF\</t>
    </r>
    <r>
      <rPr>
        <rFont val="Arial"/>
        <b/>
        <color rgb="FF000000"/>
        <sz val="10.0"/>
      </rPr>
      <t xml:space="preserve"> Update</t>
    </r>
    <r>
      <rPr>
        <rFont val="Lmg-arun"/>
        <color rgb="FF000000"/>
        <sz val="14.0"/>
      </rPr>
      <t xml:space="preserve"> GYL YTLP VG[ T[JF SD"RFZLVMG[ </t>
    </r>
    <r>
      <rPr>
        <rFont val="Arial"/>
        <b/>
        <color rgb="FF000000"/>
        <sz val="10.0"/>
      </rPr>
      <t xml:space="preserve">Form 16 Part A </t>
    </r>
    <r>
      <rPr>
        <rFont val="Lmg-arun"/>
        <color rgb="FF000000"/>
        <sz val="14.0"/>
      </rPr>
      <t>s</t>
    </r>
    <r>
      <rPr>
        <rFont val="Arial"/>
        <b/>
        <color rgb="FF000000"/>
        <sz val="10.0"/>
      </rPr>
      <t>Traces</t>
    </r>
    <r>
      <rPr>
        <rFont val="Lmg-arun"/>
        <color rgb="FF000000"/>
        <sz val="14.0"/>
      </rPr>
      <t xml:space="preserve"> JF/Mf VF5L GYL XSFTM</t>
    </r>
  </si>
  <si>
    <r>
      <rPr>
        <rFont val="lmg-arun"/>
        <color rgb="FF000000"/>
        <sz val="14.0"/>
      </rPr>
      <t xml:space="preserve">W6F lS:;FVM VFJF </t>
    </r>
    <r>
      <rPr>
        <rFont val="Arial"/>
        <b/>
        <color rgb="FF000000"/>
        <sz val="10.0"/>
      </rPr>
      <t>Form 16 Part A</t>
    </r>
    <r>
      <rPr>
        <rFont val="Lmg-arun"/>
        <color rgb="FF000000"/>
        <sz val="14.0"/>
      </rPr>
      <t xml:space="preserve"> D[/JJF DF8[ 5FK/YL ZH]VFT YFI K[P VG[ T[ DF8[ </t>
    </r>
    <r>
      <rPr>
        <rFont val="Arial"/>
        <b/>
        <color rgb="FF000000"/>
        <sz val="10.0"/>
      </rPr>
      <t xml:space="preserve">Correction </t>
    </r>
    <r>
      <rPr>
        <rFont val="Lmg-arun"/>
        <color rgb="FF000000"/>
        <sz val="14.0"/>
      </rPr>
      <t xml:space="preserve">SZJFYL ;DI VG[ </t>
    </r>
    <r>
      <rPr>
        <rFont val="Arial"/>
        <b/>
        <color rgb="FF000000"/>
        <sz val="10.0"/>
      </rPr>
      <t xml:space="preserve">Fee </t>
    </r>
    <r>
      <rPr>
        <rFont val="Lmg-arun"/>
        <color rgb="FF000000"/>
        <sz val="14.0"/>
      </rPr>
      <t>GM AUF0 YFI K[ DF8[ SJF8"ZGL DFlCTL AWF SD"RFZLVMGL DFlCTL VF5JLP</t>
    </r>
  </si>
  <si>
    <t>s&amp;f</t>
  </si>
  <si>
    <t>W6F lS:;FVMDF\ U6TZL 5+S l;JFI VF0M 5+S 56 ATFJTM CMI K[ TM H6FJJFG]\  S[ U6TZL 5+SDF\ T[JL lJUTM VFJL HTL CMI T[ ATFJJFGL H~Z GYLP</t>
  </si>
  <si>
    <t>s*f</t>
  </si>
  <si>
    <r>
      <rPr>
        <rFont val="lmg-arun"/>
        <color rgb="FF000000"/>
        <sz val="14.0"/>
      </rPr>
      <t xml:space="preserve">RMYF SJF"8ZL DFlCTL ;FY[ 5FG VG[ VFWFZ SF0"GL h[ZM1F GS,M ZH] YTL CMI K[P T[ BZ[BZ 8F/J] SFZ6 S[ GJF lS:;F l;JFI T[JL lJUT[ VUFpYL CM. ,[JFGL H~Z GYLP </t>
    </r>
    <r>
      <rPr>
        <rFont val="Arial"/>
        <b/>
        <color rgb="FF000000"/>
        <sz val="10.0"/>
      </rPr>
      <t>PAN</t>
    </r>
    <r>
      <rPr>
        <rFont val="Lmg-arun"/>
        <color rgb="FF000000"/>
        <sz val="14.0"/>
      </rPr>
      <t xml:space="preserve"> BM8M CX[ S[ GCL CMI TM T[ D[., SZL D[/JL XSFX[ DF8[ VFJL JWFZFGL h[ZM1FGM VFU|C G ZFBXMP</t>
    </r>
  </si>
  <si>
    <t>U6TZL 5+G[ ,UTL ;]RGFVM</t>
  </si>
  <si>
    <t>VF U6TZL5+GM 5_ ,FBGL VFJS DIF"NF 5]ZTM p5IMU SZJMP</t>
  </si>
  <si>
    <t>SR</t>
  </si>
  <si>
    <t>Excle row No.</t>
  </si>
  <si>
    <t>Excle Column No.</t>
  </si>
  <si>
    <t>Particulars</t>
  </si>
  <si>
    <t>Remarks</t>
  </si>
  <si>
    <t>Y</t>
  </si>
  <si>
    <t>Birth Date</t>
  </si>
  <si>
    <r>
      <rPr>
        <rFont val="lmg-arun"/>
        <color rgb="FF000000"/>
        <sz val="11.0"/>
      </rPr>
      <t xml:space="preserve">U6TZL 5+S EZTF 5C[,F 5|FYlDS HF6SFZL H[D S[ VF5GM GFD4 </t>
    </r>
    <r>
      <rPr>
        <rFont val="Arial"/>
        <b/>
        <color rgb="FF000000"/>
        <sz val="9.0"/>
      </rPr>
      <t>PAN,</t>
    </r>
    <r>
      <rPr>
        <rFont val="Lmg-arun"/>
        <color rgb="FF000000"/>
        <sz val="11.0"/>
      </rPr>
      <t xml:space="preserve"> </t>
    </r>
    <r>
      <rPr>
        <rFont val="Arial"/>
        <b/>
        <color rgb="FF000000"/>
        <sz val="9.0"/>
      </rPr>
      <t xml:space="preserve">Aadhar, </t>
    </r>
    <r>
      <rPr>
        <rFont val="Lmg-arun"/>
        <color rgb="FF000000"/>
        <sz val="11.0"/>
      </rPr>
      <t xml:space="preserve">CMN'M4 DMAF., G\AZ VJxIYL ,BMP BF; HgD TFZLB ,BJL  OZHLIFT K[ SFZ6 S[ pDZGF p5ZYL 8[1FGL </t>
    </r>
    <r>
      <rPr>
        <rFont val="Arial"/>
        <b/>
        <color rgb="FF000000"/>
        <sz val="9.0"/>
      </rPr>
      <t xml:space="preserve">Basic Exemption Limit 250000/300000/5000000 </t>
    </r>
    <r>
      <rPr>
        <rFont val="Lmg-arun"/>
        <color rgb="FF000000"/>
        <sz val="11.0"/>
      </rPr>
      <t>GSSL YFI K[P</t>
    </r>
  </si>
  <si>
    <t>B</t>
  </si>
  <si>
    <t>Mention Name of employer</t>
  </si>
  <si>
    <r>
      <rPr>
        <rFont val="lmg-arun"/>
        <color rgb="FF000000"/>
        <sz val="11.0"/>
      </rPr>
      <t xml:space="preserve">JQF" NZdIFG HIF GMSZL SZL CMI q S[ 5UFZ D[/J[, CMI q S[ H[G[ VF5G[ 5UFZ R]SJ[, CMI T[G]\ 8]\S] GFD BF; ,BJ]P HM JQF" NZdIFG V[S SZTF JW] HuIFV[ GMSZL SZ[, CMI TM </t>
    </r>
    <r>
      <rPr>
        <rFont val="Arial"/>
        <b/>
        <color rgb="FF000000"/>
        <sz val="9.0"/>
      </rPr>
      <t>Form No 16</t>
    </r>
    <r>
      <rPr>
        <rFont val="Lmg-arun"/>
        <color rgb="FF000000"/>
        <sz val="11.0"/>
      </rPr>
      <t xml:space="preserve"> GF </t>
    </r>
    <r>
      <rPr>
        <rFont val="Arial"/>
        <b/>
        <color rgb="FF000000"/>
        <sz val="9.0"/>
      </rPr>
      <t>PART A</t>
    </r>
    <r>
      <rPr>
        <rFont val="Lmg-arun"/>
        <color rgb="FF000000"/>
        <sz val="11.0"/>
      </rPr>
      <t xml:space="preserve"> DF\ T[ D]HA </t>
    </r>
    <r>
      <rPr>
        <rFont val="Arial"/>
        <b/>
        <color rgb="FF000000"/>
        <sz val="9.0"/>
      </rPr>
      <t>Entry</t>
    </r>
    <r>
      <rPr>
        <rFont val="Lmg-arun"/>
        <color rgb="FF000000"/>
        <sz val="11.0"/>
      </rPr>
      <t xml:space="preserve"> SZJFGL CMI T[ XSI AG[P</t>
    </r>
  </si>
  <si>
    <t>GOVT-CPF Contri</t>
  </si>
  <si>
    <r>
      <rPr>
        <rFont val="Arial"/>
        <b/>
        <color rgb="FF000000"/>
        <sz val="10.0"/>
      </rPr>
      <t>Employer</t>
    </r>
    <r>
      <rPr>
        <rFont val="Arial"/>
        <b/>
        <color rgb="FF000000"/>
        <sz val="11.0"/>
      </rPr>
      <t xml:space="preserve"> </t>
    </r>
    <r>
      <rPr>
        <rFont val="Lmg-arun"/>
        <color rgb="FF000000"/>
        <sz val="11.0"/>
      </rPr>
      <t xml:space="preserve">GM lC:;M4sBF; SZLG[ S[g§GF SD"RFZLVMGF\ lS:;FDF\fU|M; 5UFZDF\ VFGM ;DFJ[X YI[, CMI VG[  5]Z[5]ZM AFN D/JF5F+ CMI K[PVFGF SFZ6[ U|M; 5UFZ JW]  N[BFI VG[ ,MG JW] D[/JL XSFI T[J] AG[ K[P </t>
    </r>
  </si>
  <si>
    <r>
      <rPr>
        <rFont val="lmg-arun"/>
        <color rgb="FF000000"/>
        <sz val="11.0"/>
      </rPr>
      <t xml:space="preserve">HM VF5 VFJS TZLS[ VFJL ZSD NXF"JJF GF DF\UTF CMI TM VF </t>
    </r>
    <r>
      <rPr>
        <rFont val="Arial"/>
        <b/>
        <color rgb="FF000000"/>
        <sz val="10.0"/>
      </rPr>
      <t>Row</t>
    </r>
    <r>
      <rPr>
        <rFont val="Lmg-arun"/>
        <color rgb="FF000000"/>
        <sz val="11.0"/>
      </rPr>
      <t xml:space="preserve"> DF\ AW[ </t>
    </r>
    <r>
      <rPr>
        <rFont val="Arial"/>
        <b/>
        <color rgb="FF000000"/>
        <sz val="10.0"/>
      </rPr>
      <t>Zero</t>
    </r>
    <r>
      <rPr>
        <rFont val="Lmg-arun"/>
        <color rgb="FF000000"/>
        <sz val="11.0"/>
      </rPr>
      <t xml:space="preserve"> ,BJMP</t>
    </r>
  </si>
  <si>
    <t xml:space="preserve">GPF/CPF </t>
  </si>
  <si>
    <r>
      <rPr>
        <rFont val="lmg-arun"/>
        <color rgb="FF000000"/>
        <sz val="11.0"/>
      </rPr>
      <t xml:space="preserve">H[DG[ </t>
    </r>
    <r>
      <rPr>
        <rFont val="Arial"/>
        <b/>
        <color rgb="FF000000"/>
        <sz val="9.0"/>
      </rPr>
      <t>GPF</t>
    </r>
    <r>
      <rPr>
        <rFont val="Lmg-arun"/>
        <color rgb="FF000000"/>
        <sz val="11.0"/>
      </rPr>
      <t xml:space="preserve"> DF\ ZSD ,B[, CX[ TM </t>
    </r>
    <r>
      <rPr>
        <rFont val="Arial"/>
        <b/>
        <color rgb="FF000000"/>
        <sz val="9.0"/>
      </rPr>
      <t>CPF Row (vice Versa)</t>
    </r>
    <r>
      <rPr>
        <rFont val="Lmg-arun"/>
        <color rgb="FF000000"/>
        <sz val="11.0"/>
      </rPr>
      <t xml:space="preserve"> VF5D[/[ </t>
    </r>
    <r>
      <rPr>
        <rFont val="Arial"/>
        <b/>
        <color rgb="FF000000"/>
        <sz val="9.0"/>
      </rPr>
      <t>Zero</t>
    </r>
    <r>
      <rPr>
        <rFont val="Lmg-arun"/>
        <color rgb="FF000000"/>
        <sz val="11.0"/>
      </rPr>
      <t xml:space="preserve"> Y. HX[P</t>
    </r>
  </si>
  <si>
    <t>Salary recovery</t>
  </si>
  <si>
    <r>
      <rPr>
        <rFont val="lmg-arun"/>
        <color rgb="FF000000"/>
        <sz val="11.0"/>
      </rPr>
      <t xml:space="preserve">H[ DlCGFDF\ 5UFZ BZ[BZ </t>
    </r>
    <r>
      <rPr>
        <rFont val="Arial"/>
        <b/>
        <color rgb="FF000000"/>
        <sz val="10.0"/>
      </rPr>
      <t>Recover</t>
    </r>
    <r>
      <rPr>
        <rFont val="Lmg-arun"/>
        <color rgb="FF000000"/>
        <sz val="11.0"/>
      </rPr>
      <t xml:space="preserve"> YI[, CMI T[DF\ ATFJL H[ VFJSDF\ VF5D[/[ AFN Y. HX[P</t>
    </r>
  </si>
  <si>
    <t>Professional tax</t>
  </si>
  <si>
    <t>jIJ:FFIJ[ZM JW]DF\ JW] Z5__qvGL DIF"NFDF\ AFN D/X[P</t>
  </si>
  <si>
    <t>L</t>
  </si>
  <si>
    <t>(*)</t>
  </si>
  <si>
    <t>SZ[, ZMSF6 GJF VM%XGDF\ AFN GCL D/[P</t>
  </si>
  <si>
    <t>Rent paid</t>
  </si>
  <si>
    <r>
      <rPr>
        <rFont val="Arial"/>
        <b/>
        <color rgb="FF000000"/>
        <sz val="10.0"/>
      </rPr>
      <t>HRA</t>
    </r>
    <r>
      <rPr>
        <rFont val="Lmg-arun"/>
        <color rgb="FF000000"/>
        <sz val="11.0"/>
      </rPr>
      <t xml:space="preserve">  </t>
    </r>
    <r>
      <rPr>
        <rFont val="Arial"/>
        <b/>
        <color rgb="FF000000"/>
        <sz val="10.0"/>
      </rPr>
      <t xml:space="preserve">Allowance </t>
    </r>
    <r>
      <rPr>
        <rFont val="Lmg-arun"/>
        <color rgb="FF000000"/>
        <sz val="11.0"/>
      </rPr>
      <t xml:space="preserve">D[/J[, CX[ VG[  JQF" NZdIFG R]SJ[, S], EF0F GL ZSD NXF"JJFYL </t>
    </r>
    <r>
      <rPr>
        <rFont val="Arial"/>
        <b/>
        <color rgb="FF000000"/>
        <sz val="10.0"/>
      </rPr>
      <t>HRA exemption</t>
    </r>
    <r>
      <rPr>
        <rFont val="Lmg-arun"/>
        <color rgb="FF000000"/>
        <sz val="11.0"/>
      </rPr>
      <t>GL U6TZL VF5D[/[ Y. HX[P</t>
    </r>
  </si>
  <si>
    <t>Exempted allowance</t>
  </si>
  <si>
    <r>
      <rPr>
        <rFont val="lmg-arun"/>
        <color rgb="FF000000"/>
        <sz val="11.0"/>
      </rPr>
      <t xml:space="preserve">5UFZ ;FD[ D/[, </t>
    </r>
    <r>
      <rPr>
        <rFont val="Arial"/>
        <b/>
        <color rgb="FF000000"/>
        <sz val="10.0"/>
      </rPr>
      <t>TA/Sump Allowance</t>
    </r>
    <r>
      <rPr>
        <rFont val="Lmg-arun"/>
        <color rgb="FF000000"/>
        <sz val="11.0"/>
      </rPr>
      <t xml:space="preserve"> S[ VgI </t>
    </r>
    <r>
      <rPr>
        <rFont val="Arial"/>
        <b/>
        <color rgb="FF000000"/>
        <sz val="10.0"/>
      </rPr>
      <t>exempted allowance</t>
    </r>
    <r>
      <rPr>
        <rFont val="Lmg-arun"/>
        <color rgb="FF000000"/>
        <sz val="11.0"/>
      </rPr>
      <t xml:space="preserve"> HM p5Z VFJS TZLS[ ATF0[, CMI TM AFN SZL XSFX[P</t>
    </r>
  </si>
  <si>
    <t>Housing loan interest paid</t>
  </si>
  <si>
    <r>
      <rPr>
        <rFont val="lmg-arun"/>
        <color rgb="FF000000"/>
        <sz val="11.0"/>
      </rPr>
      <t xml:space="preserve">JQF" NZdIFG R]SJ[, ZSD sJWDF\ JW] Z4__4___qv GL DIF"NFDF\ ,BJLf </t>
    </r>
    <r>
      <rPr>
        <rFont val="Arial"/>
        <b/>
        <color rgb="FF000000"/>
        <sz val="10.0"/>
      </rPr>
      <t>Deduction</t>
    </r>
    <r>
      <rPr>
        <rFont val="Lmg-arun"/>
        <color rgb="FF000000"/>
        <sz val="11.0"/>
      </rPr>
      <t xml:space="preserve"> </t>
    </r>
    <r>
      <rPr>
        <rFont val="Arial"/>
        <b/>
        <color rgb="FF000000"/>
        <sz val="10.0"/>
      </rPr>
      <t>(Raw 18B)</t>
    </r>
    <r>
      <rPr>
        <rFont val="Lmg-arun"/>
        <color rgb="FF000000"/>
        <sz val="11.0"/>
      </rPr>
      <t xml:space="preserve"> DF\ ATFJ[, CMI TM 56 VCLIF ATF0J]\P </t>
    </r>
  </si>
  <si>
    <t>E</t>
  </si>
  <si>
    <t>Saving/FDR interest</t>
  </si>
  <si>
    <r>
      <rPr>
        <rFont val="lmg-arun"/>
        <color rgb="FF000000"/>
        <sz val="11.0"/>
      </rPr>
      <t>H]N] H]N] ATFJJ] H[DGL pDZ &amp;_ YL p5Z CX[ T[DG[</t>
    </r>
    <r>
      <rPr>
        <rFont val="Lmg-arun"/>
        <color rgb="FF000000"/>
        <sz val="10.0"/>
      </rPr>
      <t xml:space="preserve"> </t>
    </r>
    <r>
      <rPr>
        <rFont val="Arial"/>
        <b/>
        <color rgb="FF000000"/>
        <sz val="9.0"/>
      </rPr>
      <t>SB/FD Interest</t>
    </r>
    <r>
      <rPr>
        <rFont val="Arial"/>
        <b/>
        <color rgb="FF000000"/>
        <sz val="11.0"/>
      </rPr>
      <t xml:space="preserve"> </t>
    </r>
    <r>
      <rPr>
        <rFont val="Lmg-arun"/>
        <color rgb="FF000000"/>
        <sz val="11.0"/>
      </rPr>
      <t>JW]DF\ JW] 5_4___qvGL DIF"NFDF\ E[U] Y&gt; T[ AFN D/X[[P</t>
    </r>
  </si>
  <si>
    <t>Exempted incomes/receipts</t>
  </si>
  <si>
    <r>
      <rPr>
        <rFont val="lmg-arun"/>
        <color rgb="FF000000"/>
        <sz val="11.0"/>
      </rPr>
      <t xml:space="preserve">HM </t>
    </r>
    <r>
      <rPr>
        <rFont val="LMG-Arun"/>
        <b/>
        <color rgb="FF000000"/>
        <sz val="11.0"/>
        <u/>
      </rPr>
      <t>;\:YF £FZF</t>
    </r>
    <r>
      <rPr>
        <rFont val="Lmg-arun"/>
        <color rgb="FF000000"/>
        <sz val="11.0"/>
      </rPr>
      <t xml:space="preserve"> </t>
    </r>
    <r>
      <rPr>
        <rFont val="Arial"/>
        <b/>
        <color rgb="FF000000"/>
        <sz val="10.0"/>
      </rPr>
      <t>Retirement Fund</t>
    </r>
    <r>
      <rPr>
        <rFont val="Lmg-arun"/>
        <color rgb="FF000000"/>
        <sz val="11.0"/>
      </rPr>
      <t xml:space="preserve"> sCSZHF VG[ ZHF4 ZMS0 ~5F\TZ4 U|[RI]8L4 5|MPOg0q ;ZSFZL SD"RFZLGF lS:;FDF\f R]SJ[, CMI VG[ SM. VgI </t>
    </r>
    <r>
      <rPr>
        <rFont val="Arial"/>
        <color rgb="FF000000"/>
        <sz val="11.0"/>
      </rPr>
      <t xml:space="preserve"> </t>
    </r>
    <r>
      <rPr>
        <rFont val="Arial"/>
        <b/>
        <color rgb="FF000000"/>
        <sz val="10.0"/>
      </rPr>
      <t xml:space="preserve">Exempt Income </t>
    </r>
    <r>
      <rPr>
        <rFont val="Lmg-arun"/>
        <color rgb="FF000000"/>
        <sz val="11.0"/>
      </rPr>
      <t xml:space="preserve"> ATFJJLP</t>
    </r>
  </si>
  <si>
    <t>Investment/Deduction</t>
  </si>
  <si>
    <t>S,Z SZ[, HuIFDF\ VF5G[ ,FU 50TL CMI T[JL DFlCTL EZL XSFX[P</t>
  </si>
  <si>
    <t>45/46</t>
  </si>
  <si>
    <r>
      <rPr>
        <rFont val="lmg-arun"/>
        <color rgb="FF000000"/>
        <sz val="11.0"/>
      </rPr>
      <t>ZMSF6 ~FP!45_4___ YL JW] CX[ VG[ V[DF\</t>
    </r>
    <r>
      <rPr>
        <rFont val="Calibri"/>
        <color rgb="FF000000"/>
        <sz val="12.0"/>
      </rPr>
      <t xml:space="preserve"> "</t>
    </r>
    <r>
      <rPr>
        <rFont val="Arial"/>
        <b/>
        <color rgb="FF000000"/>
        <sz val="10.0"/>
      </rPr>
      <t>CPF/NPS-80CCD(1) "</t>
    </r>
    <r>
      <rPr>
        <rFont val="Arial"/>
        <b/>
        <color rgb="FF000000"/>
        <sz val="11.0"/>
      </rPr>
      <t xml:space="preserve"> </t>
    </r>
    <r>
      <rPr>
        <rFont val="Lmg-arun"/>
        <color rgb="FF000000"/>
        <sz val="11.0"/>
      </rPr>
      <t>VG[</t>
    </r>
    <r>
      <rPr>
        <rFont val="Arial"/>
        <b/>
        <color rgb="FF000000"/>
        <sz val="11.0"/>
      </rPr>
      <t xml:space="preserve">  "</t>
    </r>
    <r>
      <rPr>
        <rFont val="Arial"/>
        <b/>
        <color rgb="FF000000"/>
        <sz val="10.0"/>
      </rPr>
      <t>NPS Direct "</t>
    </r>
    <r>
      <rPr>
        <rFont val="Lmg-arun"/>
        <color rgb="FF000000"/>
        <sz val="11.0"/>
      </rPr>
      <t xml:space="preserve"> ZSDGM ;DFJ[X CX[ TM JWFZFGM 5_4___qv GM 0L0SXG </t>
    </r>
    <r>
      <rPr>
        <rFont val="Calibri"/>
        <color rgb="FF000000"/>
        <sz val="12.0"/>
      </rPr>
      <t xml:space="preserve"> "</t>
    </r>
    <r>
      <rPr>
        <rFont val="Arial"/>
        <b/>
        <color rgb="FF000000"/>
        <sz val="10.0"/>
      </rPr>
      <t>Additional Deduction CPF/NPS-80CCD(1B) "</t>
    </r>
    <r>
      <rPr>
        <rFont val="Arial"/>
        <b/>
        <color rgb="FF000000"/>
        <sz val="11.0"/>
      </rPr>
      <t xml:space="preserve"> </t>
    </r>
    <r>
      <rPr>
        <rFont val="Lmg-arun"/>
        <color rgb="FF000000"/>
        <sz val="11.0"/>
      </rPr>
      <t>DF\ VF5D[/ D/L HX[P</t>
    </r>
  </si>
  <si>
    <t>V</t>
  </si>
  <si>
    <t>Arrears rebate</t>
  </si>
  <si>
    <r>
      <rPr>
        <rFont val="Arial"/>
        <b/>
        <color rgb="FF000000"/>
        <sz val="10.0"/>
      </rPr>
      <t>89(1)</t>
    </r>
    <r>
      <rPr>
        <rFont val="Lmg-arun"/>
        <color rgb="FF000000"/>
        <sz val="10.0"/>
      </rPr>
      <t xml:space="preserve"> </t>
    </r>
    <r>
      <rPr>
        <rFont val="Lmg-arun"/>
        <color rgb="FF000000"/>
        <sz val="11.0"/>
      </rPr>
      <t>GL ZLA[8GL U6TZL SZFJL  D/JF5F+ ZLA[8 ,BJLP</t>
    </r>
  </si>
  <si>
    <t>Mediclaim</t>
  </si>
  <si>
    <r>
      <rPr>
        <rFont val="lmg-arun"/>
        <color rgb="FF000000"/>
        <sz val="11.0"/>
      </rPr>
      <t xml:space="preserve">~FPZ54___qvGL DIF"NFDF\ jIlSTUT 5|LDLID 5]ZTL </t>
    </r>
    <r>
      <rPr>
        <rFont val="Lmg-arun"/>
        <color rgb="FF000000"/>
        <sz val="11.0"/>
      </rPr>
      <t xml:space="preserve">U6TZL wIFGDF\ ,LW[, K[P </t>
    </r>
    <r>
      <rPr>
        <rFont val="Arial"/>
        <b/>
        <color rgb="FF000000"/>
        <sz val="10.0"/>
      </rPr>
      <t>Preventive Premium</t>
    </r>
    <r>
      <rPr>
        <rFont val="Lmg-arun"/>
        <color rgb="FF000000"/>
        <sz val="11.0"/>
      </rPr>
      <t xml:space="preserve"> S[ 5KL 5[Z[g8 </t>
    </r>
    <r>
      <rPr>
        <rFont val="Arial"/>
        <b/>
        <color rgb="FF000000"/>
        <sz val="10.0"/>
      </rPr>
      <t>Premium</t>
    </r>
    <r>
      <rPr>
        <rFont val="Lmg-arun"/>
        <color rgb="FF000000"/>
        <sz val="11.0"/>
      </rPr>
      <t xml:space="preserve"> DF8[  GLR[ </t>
    </r>
    <r>
      <rPr>
        <rFont val="Arial"/>
        <b/>
        <color rgb="FF000000"/>
        <sz val="10.0"/>
      </rPr>
      <t>Row 61/62</t>
    </r>
    <r>
      <rPr>
        <rFont val="Arial"/>
        <b/>
        <color rgb="FF000000"/>
        <sz val="11.0"/>
      </rPr>
      <t xml:space="preserve"> </t>
    </r>
    <r>
      <rPr>
        <rFont val="Arial"/>
        <b/>
        <color rgb="FF000000"/>
        <sz val="10.0"/>
      </rPr>
      <t>B</t>
    </r>
    <r>
      <rPr>
        <rFont val="Arial"/>
        <b/>
        <color rgb="FF000000"/>
        <sz val="11.0"/>
      </rPr>
      <t xml:space="preserve"> </t>
    </r>
    <r>
      <rPr>
        <rFont val="Lmg-arun"/>
        <color rgb="FF000000"/>
        <sz val="11.0"/>
      </rPr>
      <t>JWFZFGF SM,DGM p5IMU SZJMP</t>
    </r>
  </si>
  <si>
    <t>Tax calculation</t>
  </si>
  <si>
    <r>
      <rPr>
        <rFont val="lmg-arun"/>
        <color rgb="FF000000"/>
        <sz val="11.0"/>
      </rPr>
      <t xml:space="preserve">H]GL qGJL :SLD D]HA </t>
    </r>
    <r>
      <rPr>
        <rFont val="Lmg-arun"/>
        <color rgb="FF000000"/>
        <sz val="11.0"/>
      </rPr>
      <t xml:space="preserve"> U6TZL SIF" ,FU] 50TM </t>
    </r>
    <r>
      <rPr>
        <rFont val="Arial"/>
        <b/>
        <color rgb="FF000000"/>
        <sz val="9.0"/>
      </rPr>
      <t>Option Select</t>
    </r>
    <r>
      <rPr>
        <rFont val="LMG-Arun"/>
        <color rgb="FF000000"/>
        <sz val="9.0"/>
      </rPr>
      <t xml:space="preserve"> </t>
    </r>
    <r>
      <rPr>
        <rFont val="Lmg-arun"/>
        <color rgb="FF000000"/>
        <sz val="11.0"/>
      </rPr>
      <t>SZJ]P</t>
    </r>
  </si>
  <si>
    <t>56/57</t>
  </si>
  <si>
    <t>Donation</t>
  </si>
  <si>
    <t>ZSD D/JF5F+ @ D]HA ,BJL U6TZL VF5D[/ Y. HX[P</t>
  </si>
  <si>
    <t>Physical Disability</t>
  </si>
  <si>
    <r>
      <rPr>
        <rFont val="Arial"/>
        <b/>
        <color rgb="FF000000"/>
        <sz val="10.0"/>
      </rPr>
      <t>Disability</t>
    </r>
    <r>
      <rPr>
        <rFont val="Arial"/>
        <b/>
        <color rgb="FF000000"/>
        <sz val="11.0"/>
      </rPr>
      <t xml:space="preserve"> </t>
    </r>
    <r>
      <rPr>
        <rFont val="Lmg-arun"/>
        <color rgb="FF000000"/>
        <sz val="11.0"/>
      </rPr>
      <t>GF @ ,BJF U6TZL VF5D[/[ Y. HX[P</t>
    </r>
  </si>
  <si>
    <r>
      <rPr>
        <rFont val="Calibri"/>
        <i/>
        <color rgb="FF000000"/>
        <sz val="7.0"/>
      </rPr>
      <t>COMPUTATION OF TOTAL INCOME AND INCOME TAX -SALARIED PERSON UP TO 50 LAKHS (Period 01/04/2020 TO 31/03/2021)  (FY 2020-21)  (AY 2021-22)</t>
    </r>
    <r>
      <rPr>
        <rFont val="Calibri"/>
        <i/>
        <color rgb="FF000000"/>
        <sz val="8.0"/>
      </rPr>
      <t xml:space="preserve"> </t>
    </r>
    <r>
      <rPr>
        <rFont val="Tahoma"/>
        <i val="0"/>
        <color rgb="FF000000"/>
        <sz val="6.0"/>
      </rPr>
      <t>(Rel.15.08.2020 Rev.6)</t>
    </r>
  </si>
  <si>
    <t>Employee name</t>
  </si>
  <si>
    <t>JATINKUMAR HARJIVANDAS SHAH</t>
  </si>
  <si>
    <t>Birth date</t>
  </si>
  <si>
    <t>22.05.1965</t>
  </si>
  <si>
    <t>Age</t>
  </si>
  <si>
    <t>PAN</t>
  </si>
  <si>
    <t>AHSPS6646M</t>
  </si>
  <si>
    <t>End of F.Y.</t>
  </si>
  <si>
    <t>Designation</t>
  </si>
  <si>
    <t>Sr.FOOD SAFETY OFFICER</t>
  </si>
  <si>
    <t>Mobile No.</t>
  </si>
  <si>
    <t>Aadhar</t>
  </si>
  <si>
    <t>Sr</t>
  </si>
  <si>
    <t>April</t>
  </si>
  <si>
    <t>May</t>
  </si>
  <si>
    <t>June</t>
  </si>
  <si>
    <t>July</t>
  </si>
  <si>
    <t>Aug</t>
  </si>
  <si>
    <t>Sept</t>
  </si>
  <si>
    <t>Oct</t>
  </si>
  <si>
    <t>Nov</t>
  </si>
  <si>
    <t xml:space="preserve">Dec </t>
  </si>
  <si>
    <t xml:space="preserve">Jan </t>
  </si>
  <si>
    <t xml:space="preserve">Feb </t>
  </si>
  <si>
    <t>March</t>
  </si>
  <si>
    <t>TOTAL</t>
  </si>
  <si>
    <t>A</t>
  </si>
  <si>
    <t>Gross salary/Amount</t>
  </si>
  <si>
    <t>Mention name of employer in respective month from whom received salary</t>
  </si>
  <si>
    <t>Salary</t>
  </si>
  <si>
    <t>DA</t>
  </si>
  <si>
    <t>HRA</t>
  </si>
  <si>
    <t>Medical allow.</t>
  </si>
  <si>
    <t>Trans. Allow.</t>
  </si>
  <si>
    <t>Arrears salary/DA</t>
  </si>
  <si>
    <t>Govt-CPF Contri</t>
  </si>
  <si>
    <t>Deductions</t>
  </si>
  <si>
    <t>GPF</t>
  </si>
  <si>
    <t>CPF/NPS own</t>
  </si>
  <si>
    <t>TDS deducted</t>
  </si>
  <si>
    <t>Group Insurance</t>
  </si>
  <si>
    <t xml:space="preserve">COMPUTATION </t>
  </si>
  <si>
    <t>Amount</t>
  </si>
  <si>
    <t>Gross salary</t>
  </si>
  <si>
    <t>Old  scheme</t>
  </si>
  <si>
    <t>New scheme*</t>
  </si>
  <si>
    <t>*</t>
  </si>
  <si>
    <t>Gross Total Income</t>
  </si>
  <si>
    <t>Standard deduction</t>
  </si>
  <si>
    <t>Total Deductions</t>
  </si>
  <si>
    <t>Total Income</t>
  </si>
  <si>
    <t>HRA exemption</t>
  </si>
  <si>
    <t>Age years</t>
  </si>
  <si>
    <t>Tax slab</t>
  </si>
  <si>
    <t>Rate</t>
  </si>
  <si>
    <t>Exempted allowances</t>
  </si>
  <si>
    <t>from</t>
  </si>
  <si>
    <t>to</t>
  </si>
  <si>
    <t>Old</t>
  </si>
  <si>
    <t>New</t>
  </si>
  <si>
    <t>Taxable salary</t>
  </si>
  <si>
    <t>&lt;60</t>
  </si>
  <si>
    <t>=&gt;60&lt;80</t>
  </si>
  <si>
    <t>Other income</t>
  </si>
  <si>
    <t>SB interest</t>
  </si>
  <si>
    <t>=&gt;80</t>
  </si>
  <si>
    <t>FDR interest</t>
  </si>
  <si>
    <t>Minimum HRA</t>
  </si>
  <si>
    <t>Office Rent</t>
  </si>
  <si>
    <t>Exempted income/receipts</t>
  </si>
  <si>
    <t>Investment/Deductions</t>
  </si>
  <si>
    <t>u\s</t>
  </si>
  <si>
    <t>Old Scheme</t>
  </si>
  <si>
    <t>Income</t>
  </si>
  <si>
    <t>80C</t>
  </si>
  <si>
    <t>upto 60 years</t>
  </si>
  <si>
    <t>upto 250000</t>
  </si>
  <si>
    <t>CPF/NPS-80CCD(1)</t>
  </si>
  <si>
    <t>above</t>
  </si>
  <si>
    <t>60-80 years</t>
  </si>
  <si>
    <t>upto 300000</t>
  </si>
  <si>
    <t>New Scheme</t>
  </si>
  <si>
    <t>NPS Direct</t>
  </si>
  <si>
    <t>Total Income  tax</t>
  </si>
  <si>
    <t>above 80 years</t>
  </si>
  <si>
    <t>upto 500000</t>
  </si>
  <si>
    <t>250001 to 500000</t>
  </si>
  <si>
    <t>LIC</t>
  </si>
  <si>
    <t>Rebate u\s 87(A)</t>
  </si>
  <si>
    <t>250001 TO 500000</t>
  </si>
  <si>
    <t>PLI</t>
  </si>
  <si>
    <t>Health &amp; education cess @4%</t>
  </si>
  <si>
    <t>500001 TO 1000000</t>
  </si>
  <si>
    <t>500001 to 750000</t>
  </si>
  <si>
    <t>Total Tax payable</t>
  </si>
  <si>
    <t>1000001 and above</t>
  </si>
  <si>
    <t>750001 to 1000000</t>
  </si>
  <si>
    <r>
      <rPr>
        <rFont val="Calibri"/>
        <color rgb="FF000000"/>
        <sz val="9.0"/>
      </rPr>
      <t xml:space="preserve">Rebate for arrears </t>
    </r>
    <r>
      <rPr>
        <rFont val="Calibri"/>
        <color rgb="FF000000"/>
        <sz val="7.0"/>
      </rPr>
      <t>u\s 89(1)</t>
    </r>
  </si>
  <si>
    <t>1000001 to 1250000</t>
  </si>
  <si>
    <t>TDS by present employer</t>
  </si>
  <si>
    <t>1250001 to 1500000</t>
  </si>
  <si>
    <t>Additional deduction CPF/NPS</t>
  </si>
  <si>
    <t>80CCD(1B)</t>
  </si>
  <si>
    <t>TDS by earlier employer</t>
  </si>
  <si>
    <t>Total Investment/Deductions</t>
  </si>
  <si>
    <t>1500001  and above</t>
  </si>
  <si>
    <t>80CCD(2)</t>
  </si>
  <si>
    <t>Advance tax-challan</t>
  </si>
  <si>
    <t>Additional deduction CPF/NPS Accessable Amount</t>
  </si>
  <si>
    <t>80D</t>
  </si>
  <si>
    <t>Self assessment tax -challan</t>
  </si>
  <si>
    <t>Education loan interest</t>
  </si>
  <si>
    <t>80E</t>
  </si>
  <si>
    <t>Balance payable\refundable</t>
  </si>
  <si>
    <t>80G</t>
  </si>
  <si>
    <r>
      <rPr>
        <rFont val="Calibri"/>
        <color rgb="FF000000"/>
        <sz val="9.0"/>
      </rPr>
      <t>Mention  (</t>
    </r>
    <r>
      <rPr>
        <rFont val="Symbol"/>
        <color rgb="FF000000"/>
        <sz val="9.0"/>
      </rPr>
      <t xml:space="preserve">Ö)  </t>
    </r>
    <r>
      <rPr>
        <rFont val="Calibri"/>
        <color rgb="FF000000"/>
        <sz val="9.0"/>
      </rPr>
      <t xml:space="preserve"> for option selected</t>
    </r>
  </si>
  <si>
    <t xml:space="preserve">Declaration </t>
  </si>
  <si>
    <t>Physical disability%</t>
  </si>
  <si>
    <t>80U</t>
  </si>
  <si>
    <t>I certify to the best of my knowledge and belief that information w.r.t. salary ,investment and deduction  given here in above are ture and correct.</t>
  </si>
  <si>
    <t xml:space="preserve">Saving bank  interest </t>
  </si>
  <si>
    <t>80TTA</t>
  </si>
  <si>
    <t>FDR int for senior citizen</t>
  </si>
  <si>
    <t>80TTB</t>
  </si>
  <si>
    <t>Place</t>
  </si>
  <si>
    <t>:</t>
  </si>
  <si>
    <t>Date</t>
  </si>
  <si>
    <t>Sign</t>
  </si>
  <si>
    <t>Total Deduction</t>
  </si>
  <si>
    <t>Gross Income</t>
  </si>
  <si>
    <t>App.Amount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</si>
</sst>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2.0"/>
      <color rgb="FF000000"/>
      <name val="Calibri"/>
    </font>
    <font>
      <sz val="14.0"/>
      <color rgb="FF000000"/>
      <name val="Lmg-arun"/>
    </font>
    <font>
      <u/>
      <sz val="14.0"/>
      <color rgb="FF000000"/>
      <name val="Lmg-arun"/>
    </font>
    <font>
      <b/>
      <sz val="16.0"/>
      <color rgb="FF000000"/>
      <name val="Lmg-arun"/>
    </font>
    <font/>
    <font>
      <b/>
      <sz val="8.0"/>
      <color rgb="FF000000"/>
      <name val="Arial"/>
    </font>
    <font>
      <sz val="10.0"/>
      <color rgb="FF000000"/>
      <name val="Arial"/>
    </font>
    <font>
      <sz val="11.0"/>
      <color rgb="FF000000"/>
      <name val="Lmg-arun"/>
    </font>
    <font>
      <b/>
      <sz val="11.0"/>
      <color rgb="FF000000"/>
      <name val="Arial"/>
    </font>
    <font>
      <sz val="10.0"/>
      <color rgb="FF000000"/>
      <name val="Lmg-arun"/>
    </font>
    <font>
      <i/>
      <sz val="8.0"/>
      <color rgb="FF000000"/>
      <name val="Calibri"/>
    </font>
    <font>
      <sz val="10.0"/>
      <color rgb="FF000000"/>
      <name val="Calibri"/>
    </font>
    <font>
      <b/>
      <sz val="11.0"/>
      <color rgb="FF000000"/>
      <name val="Calibri"/>
    </font>
    <font>
      <b/>
      <sz val="8.0"/>
      <color rgb="FF000000"/>
      <name val="Calibri"/>
    </font>
    <font>
      <b/>
      <sz val="10.0"/>
      <color rgb="FF000000"/>
      <name val="Calibri"/>
    </font>
    <font>
      <sz val="10.0"/>
      <color rgb="FFFFFFFF"/>
      <name val="Calibri"/>
    </font>
    <font>
      <sz val="9.0"/>
      <color rgb="FF000000"/>
      <name val="Calibri"/>
    </font>
    <font>
      <b/>
      <sz val="9.0"/>
      <color rgb="FF000000"/>
      <name val="Calibri"/>
    </font>
    <font>
      <sz val="8.0"/>
      <color rgb="FF000000"/>
      <name val="Calibri"/>
    </font>
    <font>
      <sz val="7.0"/>
      <color rgb="FF000000"/>
      <name val="Calibri"/>
    </font>
    <font>
      <sz val="11.0"/>
      <color rgb="FF000000"/>
      <name val="Calibri"/>
    </font>
    <font>
      <u/>
      <sz val="9.0"/>
      <color rgb="FF000000"/>
      <name val="Calibri"/>
    </font>
    <font>
      <sz val="6.0"/>
      <color rgb="FF000000"/>
      <name val="Calibri"/>
    </font>
    <font>
      <sz val="12.0"/>
      <color rgb="FFFFFFFF"/>
      <name val="Calibri"/>
    </font>
    <font>
      <b/>
      <sz val="11.0"/>
      <color rgb="FFFFFFFF"/>
      <name val="Calibri"/>
    </font>
    <font>
      <sz val="8.0"/>
      <color rgb="FFFFFFFF"/>
      <name val="Calibri"/>
    </font>
    <font>
      <sz val="9.0"/>
      <color rgb="FFFFFFFF"/>
      <name val="Calibri"/>
    </font>
    <font>
      <b/>
      <sz val="10.0"/>
      <color rgb="FFFFFFFF"/>
      <name val="Calibri"/>
    </font>
    <font>
      <sz val="9.0"/>
      <color rgb="FFFFFFFF"/>
      <name val="Aril"/>
    </font>
    <font>
      <sz val="8.0"/>
      <color rgb="FFFFFFFF"/>
      <name val="Aril"/>
    </font>
    <font>
      <sz val="5.0"/>
      <color rgb="FF000000"/>
      <name val="Calibri"/>
    </font>
    <font>
      <sz val="11.0"/>
      <color rgb="FFFFFFFF"/>
      <name val="Calibri"/>
    </font>
    <font>
      <u/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3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4" numFmtId="0" xfId="0" applyBorder="1" applyFont="1"/>
    <xf borderId="2" fillId="2" fontId="5" numFmtId="0" xfId="0" applyAlignment="1" applyBorder="1" applyFill="1" applyFont="1">
      <alignment horizontal="center" shrinkToFit="0" vertical="top" wrapText="1"/>
    </xf>
    <xf borderId="3" fillId="2" fontId="5" numFmtId="0" xfId="0" applyAlignment="1" applyBorder="1" applyFont="1">
      <alignment horizontal="left" shrinkToFit="0" vertical="top" wrapText="0"/>
    </xf>
    <xf borderId="4" fillId="0" fontId="4" numFmtId="0" xfId="0" applyBorder="1" applyFont="1"/>
    <xf borderId="5" fillId="0" fontId="4" numFmtId="0" xfId="0" applyBorder="1" applyFont="1"/>
    <xf borderId="6" fillId="2" fontId="5" numFmtId="0" xfId="0" applyAlignment="1" applyBorder="1" applyFont="1">
      <alignment horizontal="center" shrinkToFit="0" vertical="top" wrapText="0"/>
    </xf>
    <xf borderId="7" fillId="0" fontId="4" numFmtId="0" xfId="0" applyBorder="1" applyFont="1"/>
    <xf borderId="8" fillId="0" fontId="4" numFmtId="0" xfId="0" applyBorder="1" applyFont="1"/>
    <xf borderId="9" fillId="0" fontId="6" numFmtId="0" xfId="0" applyAlignment="1" applyBorder="1" applyFont="1">
      <alignment horizontal="center" shrinkToFit="0" vertical="top" wrapText="0"/>
    </xf>
    <xf borderId="10" fillId="0" fontId="6" numFmtId="0" xfId="0" applyAlignment="1" applyBorder="1" applyFont="1">
      <alignment horizontal="center" shrinkToFit="0" vertical="top" wrapText="0"/>
    </xf>
    <xf borderId="11" fillId="0" fontId="4" numFmtId="0" xfId="0" applyBorder="1" applyFont="1"/>
    <xf borderId="10" fillId="0" fontId="6" numFmtId="0" xfId="0" applyAlignment="1" applyBorder="1" applyFont="1">
      <alignment horizontal="left" shrinkToFit="0" vertical="top" wrapText="0"/>
    </xf>
    <xf borderId="12" fillId="0" fontId="4" numFmtId="0" xfId="0" applyBorder="1" applyFont="1"/>
    <xf borderId="10" fillId="0" fontId="7" numFmtId="0" xfId="0" applyAlignment="1" applyBorder="1" applyFont="1">
      <alignment horizontal="left" shrinkToFit="0" vertical="top" wrapText="0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4" fillId="0" fontId="7" numFmtId="0" xfId="0" applyAlignment="1" applyBorder="1" applyFont="1">
      <alignment horizontal="left" shrinkToFit="0" vertical="top" wrapText="1"/>
    </xf>
    <xf borderId="10" fillId="0" fontId="7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horizontal="center" shrinkToFit="0" vertical="top" wrapText="0"/>
    </xf>
    <xf borderId="3" fillId="0" fontId="6" numFmtId="0" xfId="0" applyAlignment="1" applyBorder="1" applyFont="1">
      <alignment horizontal="center" shrinkToFit="0" vertical="top" wrapText="0"/>
    </xf>
    <xf borderId="3" fillId="0" fontId="6" numFmtId="0" xfId="0" applyAlignment="1" applyBorder="1" applyFont="1">
      <alignment horizontal="left" shrinkToFit="0" vertical="top" wrapText="0"/>
    </xf>
    <xf borderId="3" fillId="0" fontId="7" numFmtId="0" xfId="0" applyAlignment="1" applyBorder="1" applyFont="1">
      <alignment horizontal="left" shrinkToFit="0" vertical="top" wrapText="0"/>
    </xf>
    <xf borderId="0" fillId="0" fontId="8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9" numFmtId="0" xfId="0" applyAlignment="1" applyFont="1">
      <alignment shrinkToFit="0" vertical="bottom" wrapText="0"/>
    </xf>
    <xf borderId="3" fillId="0" fontId="10" numFmtId="0" xfId="0" applyAlignment="1" applyBorder="1" applyFont="1">
      <alignment horizontal="center" shrinkToFit="0" vertical="center" wrapText="0"/>
    </xf>
    <xf borderId="0" fillId="0" fontId="11" numFmtId="0" xfId="0" applyAlignment="1" applyFont="1">
      <alignment horizontal="left" shrinkToFit="0" vertical="center" wrapText="0"/>
    </xf>
    <xf borderId="3" fillId="0" fontId="11" numFmtId="0" xfId="0" applyAlignment="1" applyBorder="1" applyFont="1">
      <alignment horizontal="left" shrinkToFit="0" vertical="center" wrapText="0"/>
    </xf>
    <xf borderId="3" fillId="2" fontId="12" numFmtId="0" xfId="0" applyAlignment="1" applyBorder="1" applyFont="1">
      <alignment horizontal="left" shrinkToFit="0" vertical="center" wrapText="0"/>
    </xf>
    <xf borderId="3" fillId="2" fontId="13" numFmtId="2" xfId="0" applyAlignment="1" applyBorder="1" applyFont="1" applyNumberFormat="1">
      <alignment horizontal="center" shrinkToFit="0" vertical="center" wrapText="0"/>
    </xf>
    <xf borderId="3" fillId="0" fontId="11" numFmtId="0" xfId="0" applyAlignment="1" applyBorder="1" applyFont="1">
      <alignment horizontal="center" shrinkToFit="0" vertical="center" wrapText="0"/>
    </xf>
    <xf borderId="3" fillId="0" fontId="14" numFmtId="1" xfId="0" applyAlignment="1" applyBorder="1" applyFont="1" applyNumberFormat="1">
      <alignment horizontal="center" shrinkToFit="0" vertical="center" wrapText="0"/>
    </xf>
    <xf borderId="3" fillId="2" fontId="14" numFmtId="0" xfId="0" applyAlignment="1" applyBorder="1" applyFont="1">
      <alignment horizontal="left" shrinkToFit="0" vertical="center" wrapText="0"/>
    </xf>
    <xf borderId="0" fillId="0" fontId="15" numFmtId="0" xfId="0" applyAlignment="1" applyFont="1">
      <alignment horizontal="left" shrinkToFit="0" vertical="center" wrapText="0"/>
    </xf>
    <xf borderId="0" fillId="0" fontId="15" numFmtId="14" xfId="0" applyAlignment="1" applyFont="1" applyNumberFormat="1">
      <alignment horizontal="left" shrinkToFit="0" vertical="center" wrapText="0"/>
    </xf>
    <xf borderId="3" fillId="0" fontId="16" numFmtId="0" xfId="0" applyAlignment="1" applyBorder="1" applyFont="1">
      <alignment horizontal="left" shrinkToFit="0" vertical="center" wrapText="0"/>
    </xf>
    <xf borderId="3" fillId="2" fontId="17" numFmtId="1" xfId="0" applyAlignment="1" applyBorder="1" applyFont="1" applyNumberFormat="1">
      <alignment horizontal="left" shrinkToFit="0" vertical="center" wrapText="0"/>
    </xf>
    <xf borderId="9" fillId="0" fontId="11" numFmtId="0" xfId="0" applyAlignment="1" applyBorder="1" applyFont="1">
      <alignment horizontal="left" shrinkToFit="0" vertical="center" wrapText="0"/>
    </xf>
    <xf borderId="5" fillId="0" fontId="11" numFmtId="0" xfId="0" applyAlignment="1" applyBorder="1" applyFont="1">
      <alignment horizontal="center" shrinkToFit="0" vertical="center" wrapText="0"/>
    </xf>
    <xf borderId="10" fillId="0" fontId="18" numFmtId="0" xfId="0" applyAlignment="1" applyBorder="1" applyFont="1">
      <alignment horizontal="center" shrinkToFit="0" vertical="center" wrapText="0"/>
    </xf>
    <xf borderId="12" fillId="0" fontId="18" numFmtId="0" xfId="0" applyAlignment="1" applyBorder="1" applyFont="1">
      <alignment horizontal="center" shrinkToFit="0" vertical="top" wrapText="0"/>
    </xf>
    <xf borderId="10" fillId="0" fontId="13" numFmtId="0" xfId="0" applyAlignment="1" applyBorder="1" applyFont="1">
      <alignment horizontal="left" shrinkToFit="0" vertical="top" wrapText="0"/>
    </xf>
    <xf borderId="10" fillId="0" fontId="11" numFmtId="0" xfId="0" applyAlignment="1" applyBorder="1" applyFont="1">
      <alignment shrinkToFit="0" vertical="bottom" wrapText="0"/>
    </xf>
    <xf borderId="12" fillId="0" fontId="11" numFmtId="0" xfId="0" applyAlignment="1" applyBorder="1" applyFont="1">
      <alignment shrinkToFit="0" vertical="bottom" wrapText="0"/>
    </xf>
    <xf borderId="12" fillId="0" fontId="11" numFmtId="0" xfId="0" applyAlignment="1" applyBorder="1" applyFont="1">
      <alignment horizontal="center" shrinkToFit="0" vertical="bottom" wrapText="0"/>
    </xf>
    <xf borderId="11" fillId="0" fontId="11" numFmtId="0" xfId="0" applyAlignment="1" applyBorder="1" applyFont="1">
      <alignment shrinkToFit="0" vertical="bottom" wrapText="0"/>
    </xf>
    <xf borderId="13" fillId="0" fontId="11" numFmtId="0" xfId="0" applyAlignment="1" applyBorder="1" applyFont="1">
      <alignment horizontal="left" shrinkToFit="0" vertical="center" wrapText="0"/>
    </xf>
    <xf borderId="3" fillId="2" fontId="11" numFmtId="0" xfId="0" applyAlignment="1" applyBorder="1" applyFont="1">
      <alignment horizontal="center" shrinkToFit="0" vertical="center" wrapText="0"/>
    </xf>
    <xf borderId="5" fillId="0" fontId="18" numFmtId="0" xfId="0" applyAlignment="1" applyBorder="1" applyFont="1">
      <alignment horizontal="left" shrinkToFit="0" vertical="center" wrapText="0"/>
    </xf>
    <xf borderId="3" fillId="2" fontId="18" numFmtId="1" xfId="0" applyAlignment="1" applyBorder="1" applyFont="1" applyNumberFormat="1">
      <alignment horizontal="right" shrinkToFit="0" vertical="center" wrapText="0"/>
    </xf>
    <xf borderId="19" fillId="2" fontId="18" numFmtId="1" xfId="0" applyAlignment="1" applyBorder="1" applyFont="1" applyNumberFormat="1">
      <alignment horizontal="right" readingOrder="0" shrinkToFit="0" vertical="center" wrapText="0"/>
    </xf>
    <xf borderId="20" fillId="0" fontId="4" numFmtId="0" xfId="0" applyBorder="1" applyFont="1"/>
    <xf borderId="21" fillId="0" fontId="4" numFmtId="0" xfId="0" applyBorder="1" applyFont="1"/>
    <xf borderId="19" fillId="2" fontId="18" numFmtId="1" xfId="0" applyAlignment="1" applyBorder="1" applyFont="1" applyNumberFormat="1">
      <alignment horizontal="right" shrinkToFit="0" vertical="center" wrapText="0"/>
    </xf>
    <xf borderId="3" fillId="3" fontId="18" numFmtId="1" xfId="0" applyAlignment="1" applyBorder="1" applyFill="1" applyFont="1" applyNumberFormat="1">
      <alignment horizontal="right" shrinkToFit="0" vertical="center" wrapText="0"/>
    </xf>
    <xf borderId="12" fillId="0" fontId="18" numFmtId="0" xfId="0" applyAlignment="1" applyBorder="1" applyFont="1">
      <alignment horizontal="left" shrinkToFit="0" vertical="center" wrapText="0"/>
    </xf>
    <xf borderId="3" fillId="2" fontId="18" numFmtId="1" xfId="0" applyAlignment="1" applyBorder="1" applyFont="1" applyNumberFormat="1">
      <alignment horizontal="right" readingOrder="0" shrinkToFit="0" vertical="center" wrapText="0"/>
    </xf>
    <xf borderId="22" fillId="2" fontId="18" numFmtId="1" xfId="0" applyAlignment="1" applyBorder="1" applyFont="1" applyNumberFormat="1">
      <alignment horizontal="right" shrinkToFit="0" vertical="center" wrapText="0"/>
    </xf>
    <xf borderId="5" fillId="0" fontId="19" numFmtId="0" xfId="0" applyAlignment="1" applyBorder="1" applyFont="1">
      <alignment horizontal="left" shrinkToFit="0" vertical="center" wrapText="0"/>
    </xf>
    <xf borderId="22" fillId="2" fontId="18" numFmtId="0" xfId="0" applyAlignment="1" applyBorder="1" applyFont="1">
      <alignment horizontal="left" shrinkToFit="0" vertical="center" wrapText="0"/>
    </xf>
    <xf borderId="22" fillId="2" fontId="19" numFmtId="0" xfId="0" applyAlignment="1" applyBorder="1" applyFont="1">
      <alignment horizontal="left" shrinkToFit="0" vertical="center" wrapText="0"/>
    </xf>
    <xf borderId="16" fillId="0" fontId="11" numFmtId="0" xfId="0" applyAlignment="1" applyBorder="1" applyFont="1">
      <alignment horizontal="left" shrinkToFit="0" vertical="center" wrapText="0"/>
    </xf>
    <xf borderId="10" fillId="0" fontId="19" numFmtId="1" xfId="0" applyAlignment="1" applyBorder="1" applyFont="1" applyNumberFormat="1">
      <alignment horizontal="right" shrinkToFit="0" vertical="center" wrapText="0"/>
    </xf>
    <xf borderId="5" fillId="0" fontId="14" numFmtId="0" xfId="0" applyAlignment="1" applyBorder="1" applyFont="1">
      <alignment shrinkToFit="0" vertical="center" wrapText="0"/>
    </xf>
    <xf borderId="5" fillId="0" fontId="18" numFmtId="0" xfId="0" applyAlignment="1" applyBorder="1" applyFont="1">
      <alignment shrinkToFit="0" vertical="center" wrapText="0"/>
    </xf>
    <xf borderId="3" fillId="3" fontId="18" numFmtId="0" xfId="0" applyAlignment="1" applyBorder="1" applyFont="1">
      <alignment horizontal="right" shrinkToFit="0" vertical="center" wrapText="0"/>
    </xf>
    <xf borderId="23" fillId="0" fontId="4" numFmtId="0" xfId="0" applyBorder="1" applyFont="1"/>
    <xf borderId="22" fillId="3" fontId="18" numFmtId="0" xfId="0" applyAlignment="1" applyBorder="1" applyFont="1">
      <alignment horizontal="right" shrinkToFit="0" vertical="center" wrapText="0"/>
    </xf>
    <xf borderId="22" fillId="3" fontId="18" numFmtId="1" xfId="0" applyAlignment="1" applyBorder="1" applyFont="1" applyNumberFormat="1">
      <alignment horizontal="right" shrinkToFit="0" vertical="center" wrapText="0"/>
    </xf>
    <xf borderId="19" fillId="3" fontId="18" numFmtId="1" xfId="0" applyAlignment="1" applyBorder="1" applyFont="1" applyNumberFormat="1">
      <alignment horizontal="right" shrinkToFit="0" vertical="center" wrapText="0"/>
    </xf>
    <xf borderId="17" fillId="0" fontId="18" numFmtId="1" xfId="0" applyAlignment="1" applyBorder="1" applyFont="1" applyNumberFormat="1">
      <alignment horizontal="right" shrinkToFit="0" vertical="center" wrapText="0"/>
    </xf>
    <xf borderId="22" fillId="2" fontId="18" numFmtId="0" xfId="0" applyAlignment="1" applyBorder="1" applyFont="1">
      <alignment shrinkToFit="0" vertical="center" wrapText="0"/>
    </xf>
    <xf borderId="3" fillId="0" fontId="19" numFmtId="1" xfId="0" applyAlignment="1" applyBorder="1" applyFont="1" applyNumberFormat="1">
      <alignment horizontal="right" shrinkToFit="0" vertical="center" wrapText="0"/>
    </xf>
    <xf borderId="17" fillId="0" fontId="17" numFmtId="0" xfId="0" applyAlignment="1" applyBorder="1" applyFont="1">
      <alignment horizontal="center" shrinkToFit="0" vertical="center" wrapText="0"/>
    </xf>
    <xf borderId="9" fillId="0" fontId="16" numFmtId="0" xfId="0" applyAlignment="1" applyBorder="1" applyFont="1">
      <alignment horizontal="left" shrinkToFit="0" vertical="center" wrapText="0"/>
    </xf>
    <xf borderId="10" fillId="0" fontId="16" numFmtId="0" xfId="0" applyAlignment="1" applyBorder="1" applyFont="1">
      <alignment shrinkToFit="0" vertical="center" wrapText="0"/>
    </xf>
    <xf borderId="12" fillId="0" fontId="16" numFmtId="0" xfId="0" applyAlignment="1" applyBorder="1" applyFont="1">
      <alignment shrinkToFit="0" vertical="center" wrapText="0"/>
    </xf>
    <xf borderId="9" fillId="0" fontId="16" numFmtId="0" xfId="0" applyAlignment="1" applyBorder="1" applyFont="1">
      <alignment shrinkToFit="0" vertical="center" wrapText="0"/>
    </xf>
    <xf borderId="3" fillId="0" fontId="16" numFmtId="0" xfId="0" applyAlignment="1" applyBorder="1" applyFont="1">
      <alignment horizontal="center" shrinkToFit="0" vertical="center" wrapText="0"/>
    </xf>
    <xf borderId="12" fillId="0" fontId="16" numFmtId="0" xfId="0" applyAlignment="1" applyBorder="1" applyFont="1">
      <alignment horizontal="center" shrinkToFit="0" vertical="top" wrapText="0"/>
    </xf>
    <xf borderId="2" fillId="0" fontId="16" numFmtId="0" xfId="0" applyAlignment="1" applyBorder="1" applyFont="1">
      <alignment horizontal="center" shrinkToFit="0" vertical="center" wrapText="0"/>
    </xf>
    <xf borderId="3" fillId="0" fontId="16" numFmtId="0" xfId="0" applyAlignment="1" applyBorder="1" applyFont="1">
      <alignment shrinkToFit="0" vertical="center" wrapText="0"/>
    </xf>
    <xf borderId="5" fillId="0" fontId="16" numFmtId="0" xfId="0" applyAlignment="1" applyBorder="1" applyFont="1">
      <alignment shrinkToFit="0" vertical="center" wrapText="0"/>
    </xf>
    <xf borderId="4" fillId="0" fontId="16" numFmtId="0" xfId="0" applyAlignment="1" applyBorder="1" applyFont="1">
      <alignment shrinkToFit="0" vertical="center" wrapText="0"/>
    </xf>
    <xf borderId="12" fillId="0" fontId="16" numFmtId="1" xfId="0" applyAlignment="1" applyBorder="1" applyFont="1" applyNumberFormat="1">
      <alignment horizontal="right" shrinkToFit="0" vertical="center" wrapText="0"/>
    </xf>
    <xf borderId="16" fillId="0" fontId="16" numFmtId="0" xfId="0" applyAlignment="1" applyBorder="1" applyFont="1">
      <alignment horizontal="left" shrinkToFit="0" vertical="center" wrapText="0"/>
    </xf>
    <xf borderId="3" fillId="0" fontId="18" numFmtId="0" xfId="0" applyAlignment="1" applyBorder="1" applyFont="1">
      <alignment horizontal="center" shrinkToFit="0" vertical="center" wrapText="0"/>
    </xf>
    <xf borderId="13" fillId="0" fontId="16" numFmtId="0" xfId="0" applyAlignment="1" applyBorder="1" applyFont="1">
      <alignment horizontal="center" shrinkToFit="0" vertical="center" wrapText="0"/>
    </xf>
    <xf borderId="1" fillId="0" fontId="16" numFmtId="0" xfId="0" applyAlignment="1" applyBorder="1" applyFont="1">
      <alignment horizontal="left" shrinkToFit="0" vertical="center" wrapText="0"/>
    </xf>
    <xf borderId="2" fillId="0" fontId="20" numFmtId="0" xfId="0" applyAlignment="1" applyBorder="1" applyFont="1">
      <alignment horizontal="center" shrinkToFit="0" vertical="center" wrapText="0"/>
    </xf>
    <xf borderId="1" fillId="0" fontId="16" numFmtId="1" xfId="0" applyAlignment="1" applyBorder="1" applyFont="1" applyNumberFormat="1">
      <alignment horizontal="right" shrinkToFit="0" vertical="center" wrapText="0"/>
    </xf>
    <xf borderId="10" fillId="0" fontId="16" numFmtId="1" xfId="0" applyAlignment="1" applyBorder="1" applyFont="1" applyNumberFormat="1">
      <alignment horizontal="right" shrinkToFit="0" vertical="center" wrapText="0"/>
    </xf>
    <xf borderId="4" fillId="0" fontId="16" numFmtId="0" xfId="0" applyAlignment="1" applyBorder="1" applyFont="1">
      <alignment horizontal="center" shrinkToFit="0" vertical="center" wrapText="0"/>
    </xf>
    <xf borderId="5" fillId="0" fontId="16" numFmtId="0" xfId="0" applyAlignment="1" applyBorder="1" applyFont="1">
      <alignment horizontal="left" shrinkToFit="0" vertical="center" wrapText="0"/>
    </xf>
    <xf borderId="5" fillId="0" fontId="11" numFmtId="0" xfId="0" applyAlignment="1" applyBorder="1" applyFont="1">
      <alignment horizontal="left" shrinkToFit="0" vertical="center" wrapText="0"/>
    </xf>
    <xf borderId="4" fillId="0" fontId="11" numFmtId="0" xfId="0" applyAlignment="1" applyBorder="1" applyFont="1">
      <alignment horizontal="left" shrinkToFit="0" vertical="center" wrapText="0"/>
    </xf>
    <xf borderId="10" fillId="0" fontId="18" numFmtId="1" xfId="0" applyAlignment="1" applyBorder="1" applyFont="1" applyNumberFormat="1">
      <alignment horizontal="right" shrinkToFit="0" vertical="center" wrapText="0"/>
    </xf>
    <xf borderId="0" fillId="0" fontId="16" numFmtId="0" xfId="0" applyAlignment="1" applyFont="1">
      <alignment horizontal="left" shrinkToFit="0" vertical="center" wrapText="0"/>
    </xf>
    <xf borderId="5" fillId="0" fontId="16" numFmtId="1" xfId="0" applyAlignment="1" applyBorder="1" applyFont="1" applyNumberFormat="1">
      <alignment horizontal="right" shrinkToFit="0" vertical="center" wrapText="0"/>
    </xf>
    <xf borderId="14" fillId="0" fontId="16" numFmtId="1" xfId="0" applyAlignment="1" applyBorder="1" applyFont="1" applyNumberFormat="1">
      <alignment horizontal="right" shrinkToFit="0" vertical="center" wrapText="0"/>
    </xf>
    <xf borderId="10" fillId="0" fontId="16" numFmtId="0" xfId="0" applyAlignment="1" applyBorder="1" applyFont="1">
      <alignment horizontal="left" shrinkToFit="0" vertical="center" wrapText="0"/>
    </xf>
    <xf borderId="12" fillId="0" fontId="16" numFmtId="0" xfId="0" applyAlignment="1" applyBorder="1" applyFont="1">
      <alignment horizontal="left" shrinkToFit="0" vertical="center" wrapText="0"/>
    </xf>
    <xf borderId="12" fillId="0" fontId="21" numFmtId="0" xfId="0" applyAlignment="1" applyBorder="1" applyFont="1">
      <alignment horizontal="left" shrinkToFit="0" vertical="center" wrapText="0"/>
    </xf>
    <xf borderId="12" fillId="0" fontId="11" numFmtId="0" xfId="0" applyAlignment="1" applyBorder="1" applyFont="1">
      <alignment horizontal="left" shrinkToFit="0" vertical="center" wrapText="0"/>
    </xf>
    <xf borderId="11" fillId="0" fontId="11" numFmtId="0" xfId="0" applyAlignment="1" applyBorder="1" applyFont="1">
      <alignment horizontal="left" shrinkToFit="0" vertical="center" wrapText="0"/>
    </xf>
    <xf borderId="3" fillId="0" fontId="18" numFmtId="1" xfId="0" applyAlignment="1" applyBorder="1" applyFont="1" applyNumberFormat="1">
      <alignment horizontal="right" shrinkToFit="0" vertical="center" wrapText="0"/>
    </xf>
    <xf borderId="11" fillId="0" fontId="16" numFmtId="0" xfId="0" applyAlignment="1" applyBorder="1" applyFont="1">
      <alignment horizontal="center" shrinkToFit="0" vertical="center" wrapText="0"/>
    </xf>
    <xf borderId="3" fillId="2" fontId="16" numFmtId="1" xfId="0" applyAlignment="1" applyBorder="1" applyFont="1" applyNumberFormat="1">
      <alignment horizontal="right" shrinkToFit="0" vertical="center" wrapText="0"/>
    </xf>
    <xf borderId="24" fillId="3" fontId="18" numFmtId="0" xfId="0" applyAlignment="1" applyBorder="1" applyFont="1">
      <alignment horizontal="left" shrinkToFit="0" vertical="center" wrapText="0"/>
    </xf>
    <xf borderId="25" fillId="3" fontId="16" numFmtId="0" xfId="0" applyAlignment="1" applyBorder="1" applyFont="1">
      <alignment shrinkToFit="0" vertical="center" wrapText="0"/>
    </xf>
    <xf borderId="17" fillId="0" fontId="16" numFmtId="1" xfId="0" applyAlignment="1" applyBorder="1" applyFont="1" applyNumberFormat="1">
      <alignment horizontal="right" shrinkToFit="0" vertical="center" wrapText="0"/>
    </xf>
    <xf borderId="11" fillId="0" fontId="16" numFmtId="0" xfId="0" applyAlignment="1" applyBorder="1" applyFont="1">
      <alignment horizontal="center" shrinkToFit="0" vertical="top" wrapText="0"/>
    </xf>
    <xf borderId="10" fillId="0" fontId="18" numFmtId="0" xfId="0" applyAlignment="1" applyBorder="1" applyFont="1">
      <alignment horizontal="center" shrinkToFit="0" vertical="center" wrapText="1"/>
    </xf>
    <xf borderId="10" fillId="0" fontId="18" numFmtId="1" xfId="0" applyAlignment="1" applyBorder="1" applyFont="1" applyNumberFormat="1">
      <alignment horizontal="center" shrinkToFit="0" vertical="center" wrapText="0"/>
    </xf>
    <xf borderId="12" fillId="0" fontId="18" numFmtId="1" xfId="0" applyAlignment="1" applyBorder="1" applyFont="1" applyNumberFormat="1">
      <alignment horizontal="right" shrinkToFit="0" vertical="center" wrapText="0"/>
    </xf>
    <xf borderId="3" fillId="2" fontId="16" numFmtId="0" xfId="0" applyAlignment="1" applyBorder="1" applyFont="1">
      <alignment horizontal="left" shrinkToFit="0" vertical="center" wrapText="0"/>
    </xf>
    <xf borderId="9" fillId="0" fontId="20" numFmtId="0" xfId="0" applyAlignment="1" applyBorder="1" applyFont="1">
      <alignment horizontal="center" shrinkToFit="0" vertical="center" wrapText="0"/>
    </xf>
    <xf borderId="26" fillId="2" fontId="16" numFmtId="1" xfId="0" applyAlignment="1" applyBorder="1" applyFont="1" applyNumberFormat="1">
      <alignment horizontal="right" shrinkToFit="0" vertical="center" wrapText="0"/>
    </xf>
    <xf borderId="17" fillId="0" fontId="18" numFmtId="1" xfId="0" applyAlignment="1" applyBorder="1" applyFont="1" applyNumberFormat="1">
      <alignment horizontal="center" shrinkToFit="0" vertical="center" wrapText="0"/>
    </xf>
    <xf borderId="1" fillId="0" fontId="18" numFmtId="1" xfId="0" applyAlignment="1" applyBorder="1" applyFont="1" applyNumberFormat="1">
      <alignment horizontal="right" shrinkToFit="0" vertical="center" wrapText="0"/>
    </xf>
    <xf borderId="14" fillId="0" fontId="16" numFmtId="0" xfId="0" applyAlignment="1" applyBorder="1" applyFont="1">
      <alignment horizontal="center" shrinkToFit="0" vertical="center" wrapText="0"/>
    </xf>
    <xf borderId="5" fillId="0" fontId="20" numFmtId="0" xfId="0" applyAlignment="1" applyBorder="1" applyFont="1">
      <alignment horizontal="center" shrinkToFit="0" vertical="center" wrapText="0"/>
    </xf>
    <xf borderId="10" fillId="0" fontId="16" numFmtId="0" xfId="0" applyAlignment="1" applyBorder="1" applyFont="1">
      <alignment horizontal="center" shrinkToFit="0" vertical="center" wrapText="0"/>
    </xf>
    <xf borderId="9" fillId="0" fontId="16" numFmtId="0" xfId="0" applyAlignment="1" applyBorder="1" applyFont="1">
      <alignment horizontal="center" shrinkToFit="0" vertical="center" wrapText="0"/>
    </xf>
    <xf borderId="17" fillId="0" fontId="16" numFmtId="0" xfId="0" applyAlignment="1" applyBorder="1" applyFont="1">
      <alignment horizontal="left" shrinkToFit="0" vertical="center" wrapText="0"/>
    </xf>
    <xf borderId="13" fillId="0" fontId="20" numFmtId="0" xfId="0" applyAlignment="1" applyBorder="1" applyFont="1">
      <alignment horizontal="center" shrinkToFit="0" vertical="center" wrapText="0"/>
    </xf>
    <xf borderId="27" fillId="2" fontId="16" numFmtId="1" xfId="0" applyAlignment="1" applyBorder="1" applyFont="1" applyNumberFormat="1">
      <alignment horizontal="right" shrinkToFit="0" vertical="center" wrapText="0"/>
    </xf>
    <xf borderId="28" fillId="0" fontId="4" numFmtId="0" xfId="0" applyBorder="1" applyFont="1"/>
    <xf borderId="3" fillId="0" fontId="22" numFmtId="0" xfId="0" applyAlignment="1" applyBorder="1" applyFont="1">
      <alignment horizontal="center" shrinkToFit="0" vertical="center" wrapText="0"/>
    </xf>
    <xf borderId="5" fillId="0" fontId="18" numFmtId="1" xfId="0" applyAlignment="1" applyBorder="1" applyFont="1" applyNumberFormat="1">
      <alignment horizontal="right" shrinkToFit="0" vertical="center" wrapText="0"/>
    </xf>
    <xf borderId="22" fillId="2" fontId="16" numFmtId="1" xfId="0" applyAlignment="1" applyBorder="1" applyFont="1" applyNumberFormat="1">
      <alignment horizontal="right" shrinkToFit="0" vertical="center" wrapText="0"/>
    </xf>
    <xf borderId="15" fillId="0" fontId="16" numFmtId="0" xfId="0" applyAlignment="1" applyBorder="1" applyFont="1">
      <alignment horizontal="center" shrinkToFit="0" vertical="center" wrapText="0"/>
    </xf>
    <xf borderId="14" fillId="0" fontId="16" numFmtId="0" xfId="0" applyAlignment="1" applyBorder="1" applyFont="1">
      <alignment horizontal="left" shrinkToFit="0" vertical="center" wrapText="0"/>
    </xf>
    <xf borderId="3" fillId="0" fontId="23" numFmtId="0" xfId="0" applyAlignment="1" applyBorder="1" applyFont="1">
      <alignment horizontal="center" shrinkToFit="0" vertical="center" wrapText="0"/>
    </xf>
    <xf borderId="3" fillId="0" fontId="23" numFmtId="1" xfId="0" applyAlignment="1" applyBorder="1" applyFont="1" applyNumberFormat="1">
      <alignment horizontal="right" shrinkToFit="0" vertical="center" wrapText="0"/>
    </xf>
    <xf borderId="0" fillId="0" fontId="23" numFmtId="0" xfId="0" applyAlignment="1" applyFont="1">
      <alignment shrinkToFit="0" vertical="bottom" wrapText="0"/>
    </xf>
    <xf borderId="16" fillId="0" fontId="16" numFmtId="0" xfId="0" applyAlignment="1" applyBorder="1" applyFont="1">
      <alignment horizontal="center" shrinkToFit="0" vertical="center" wrapText="0"/>
    </xf>
    <xf borderId="16" fillId="0" fontId="20" numFmtId="0" xfId="0" applyAlignment="1" applyBorder="1" applyFont="1">
      <alignment horizontal="center" shrinkToFit="0" vertical="center" wrapText="0"/>
    </xf>
    <xf borderId="29" fillId="0" fontId="4" numFmtId="0" xfId="0" applyBorder="1" applyFont="1"/>
    <xf borderId="30" fillId="3" fontId="16" numFmtId="0" xfId="0" applyAlignment="1" applyBorder="1" applyFont="1">
      <alignment horizontal="left" shrinkToFit="0" vertical="center" wrapText="0"/>
    </xf>
    <xf borderId="31" fillId="3" fontId="16" numFmtId="0" xfId="0" applyAlignment="1" applyBorder="1" applyFont="1">
      <alignment horizontal="left" shrinkToFit="0" vertical="center" wrapText="0"/>
    </xf>
    <xf borderId="31" fillId="3" fontId="11" numFmtId="0" xfId="0" applyAlignment="1" applyBorder="1" applyFont="1">
      <alignment horizontal="left" shrinkToFit="0" vertical="center" wrapText="0"/>
    </xf>
    <xf borderId="32" fillId="3" fontId="16" numFmtId="0" xfId="0" applyAlignment="1" applyBorder="1" applyFont="1">
      <alignment horizontal="left" shrinkToFit="0" vertical="center" wrapText="0"/>
    </xf>
    <xf borderId="3" fillId="0" fontId="23" numFmtId="0" xfId="0" applyAlignment="1" applyBorder="1" applyFont="1">
      <alignment horizontal="center" shrinkToFit="0" vertical="bottom" wrapText="0"/>
    </xf>
    <xf borderId="2" fillId="0" fontId="24" numFmtId="0" xfId="0" applyAlignment="1" applyBorder="1" applyFont="1">
      <alignment horizontal="center" shrinkToFit="0" vertical="bottom" wrapText="0"/>
    </xf>
    <xf borderId="33" fillId="3" fontId="18" numFmtId="0" xfId="0" applyAlignment="1" applyBorder="1" applyFont="1">
      <alignment shrinkToFit="0" vertical="center" wrapText="0"/>
    </xf>
    <xf borderId="33" fillId="3" fontId="18" numFmtId="0" xfId="0" applyAlignment="1" applyBorder="1" applyFont="1">
      <alignment horizontal="left" shrinkToFit="0" vertical="center" wrapText="0"/>
    </xf>
    <xf borderId="33" fillId="3" fontId="16" numFmtId="0" xfId="0" applyAlignment="1" applyBorder="1" applyFont="1">
      <alignment shrinkToFit="0" vertical="center" wrapText="0"/>
    </xf>
    <xf borderId="15" fillId="0" fontId="20" numFmtId="0" xfId="0" applyAlignment="1" applyBorder="1" applyFont="1">
      <alignment horizontal="center" shrinkToFit="0" vertical="center" wrapText="0"/>
    </xf>
    <xf borderId="4" fillId="0" fontId="11" numFmtId="0" xfId="0" applyAlignment="1" applyBorder="1" applyFont="1">
      <alignment horizontal="center" shrinkToFit="0" vertical="center" wrapText="0"/>
    </xf>
    <xf borderId="3" fillId="0" fontId="25" numFmtId="0" xfId="0" applyAlignment="1" applyBorder="1" applyFont="1">
      <alignment horizontal="left" shrinkToFit="0" vertical="bottom" wrapText="0"/>
    </xf>
    <xf borderId="3" fillId="0" fontId="26" numFmtId="0" xfId="0" applyAlignment="1" applyBorder="1" applyFont="1">
      <alignment horizontal="center" shrinkToFit="0" vertical="bottom" wrapText="0"/>
    </xf>
    <xf borderId="2" fillId="0" fontId="23" numFmtId="1" xfId="0" applyAlignment="1" applyBorder="1" applyFont="1" applyNumberFormat="1">
      <alignment horizontal="right" shrinkToFit="0" vertical="center" wrapText="0"/>
    </xf>
    <xf borderId="0" fillId="0" fontId="23" numFmtId="0" xfId="0" applyAlignment="1" applyFont="1">
      <alignment horizontal="right" shrinkToFit="0" vertical="center" wrapText="0"/>
    </xf>
    <xf borderId="33" fillId="3" fontId="19" numFmtId="0" xfId="0" applyAlignment="1" applyBorder="1" applyFont="1">
      <alignment shrinkToFit="0" vertical="center" wrapText="0"/>
    </xf>
    <xf borderId="33" fillId="3" fontId="19" numFmtId="0" xfId="0" applyAlignment="1" applyBorder="1" applyFont="1">
      <alignment horizontal="left" shrinkToFit="0" vertical="center" wrapText="0"/>
    </xf>
    <xf borderId="3" fillId="0" fontId="16" numFmtId="1" xfId="0" applyAlignment="1" applyBorder="1" applyFont="1" applyNumberFormat="1">
      <alignment horizontal="right" shrinkToFit="0" vertical="center" wrapText="0"/>
    </xf>
    <xf borderId="3" fillId="0" fontId="27" numFmtId="0" xfId="0" applyAlignment="1" applyBorder="1" applyFont="1">
      <alignment horizontal="center" shrinkToFit="0" vertical="center" wrapText="0"/>
    </xf>
    <xf borderId="1" fillId="0" fontId="11" numFmtId="0" xfId="0" applyAlignment="1" applyBorder="1" applyFont="1">
      <alignment horizontal="left" shrinkToFit="0" vertical="center" wrapText="0"/>
    </xf>
    <xf borderId="0" fillId="0" fontId="28" numFmtId="0" xfId="0" applyAlignment="1" applyFont="1">
      <alignment horizontal="right" shrinkToFit="0" vertical="center" wrapText="0"/>
    </xf>
    <xf borderId="0" fillId="0" fontId="29" numFmtId="1" xfId="0" applyAlignment="1" applyFont="1" applyNumberFormat="1">
      <alignment horizontal="right" shrinkToFit="0" vertical="center" wrapText="0"/>
    </xf>
    <xf borderId="2" fillId="0" fontId="26" numFmtId="0" xfId="0" applyAlignment="1" applyBorder="1" applyFont="1">
      <alignment horizontal="left" shrinkToFit="0" vertical="center" wrapText="0"/>
    </xf>
    <xf borderId="2" fillId="0" fontId="15" numFmtId="1" xfId="0" applyAlignment="1" applyBorder="1" applyFont="1" applyNumberFormat="1">
      <alignment horizontal="right" shrinkToFit="0" vertical="center" wrapText="0"/>
    </xf>
    <xf borderId="2" fillId="0" fontId="26" numFmtId="0" xfId="0" applyAlignment="1" applyBorder="1" applyFont="1">
      <alignment horizontal="center" shrinkToFit="0" vertical="center" wrapText="0"/>
    </xf>
    <xf borderId="11" fillId="0" fontId="30" numFmtId="0" xfId="0" applyAlignment="1" applyBorder="1" applyFont="1">
      <alignment horizontal="center" shrinkToFit="0" vertical="center" wrapText="0"/>
    </xf>
    <xf borderId="1" fillId="0" fontId="16" numFmtId="0" xfId="0" applyAlignment="1" applyBorder="1" applyFont="1">
      <alignment shrinkToFit="0" vertical="center" wrapText="0"/>
    </xf>
    <xf borderId="2" fillId="0" fontId="31" numFmtId="1" xfId="0" applyAlignment="1" applyBorder="1" applyFont="1" applyNumberFormat="1">
      <alignment horizontal="right" shrinkToFit="0" vertical="center" wrapText="0"/>
    </xf>
    <xf borderId="33" fillId="2" fontId="16" numFmtId="0" xfId="0" applyAlignment="1" applyBorder="1" applyFont="1">
      <alignment shrinkToFit="0" vertical="center" wrapText="0"/>
    </xf>
    <xf borderId="33" fillId="2" fontId="18" numFmtId="0" xfId="0" applyAlignment="1" applyBorder="1" applyFont="1">
      <alignment shrinkToFit="0" vertical="center" wrapText="0"/>
    </xf>
    <xf borderId="33" fillId="2" fontId="18" numFmtId="0" xfId="0" applyAlignment="1" applyBorder="1" applyFont="1">
      <alignment horizontal="left" shrinkToFit="0" vertical="center" wrapText="0"/>
    </xf>
    <xf borderId="18" fillId="0" fontId="19" numFmtId="0" xfId="0" applyAlignment="1" applyBorder="1" applyFont="1">
      <alignment horizontal="center" shrinkToFit="0" vertical="center" wrapText="0"/>
    </xf>
    <xf borderId="0" fillId="0" fontId="16" numFmtId="0" xfId="0" applyAlignment="1" applyFont="1">
      <alignment shrinkToFit="0" vertical="center" wrapText="0"/>
    </xf>
    <xf borderId="25" fillId="3" fontId="11" numFmtId="0" xfId="0" applyAlignment="1" applyBorder="1" applyFont="1">
      <alignment horizontal="left" shrinkToFit="0" vertical="center" wrapText="0"/>
    </xf>
    <xf borderId="25" fillId="3" fontId="11" numFmtId="0" xfId="0" applyAlignment="1" applyBorder="1" applyFont="1">
      <alignment shrinkToFit="0" vertical="center" wrapText="0"/>
    </xf>
    <xf borderId="6" fillId="2" fontId="16" numFmtId="0" xfId="0" applyAlignment="1" applyBorder="1" applyFont="1">
      <alignment horizontal="left" shrinkToFit="0" vertical="center" wrapText="0"/>
    </xf>
    <xf borderId="13" fillId="0" fontId="19" numFmtId="0" xfId="0" applyAlignment="1" applyBorder="1" applyFont="1">
      <alignment horizontal="center" shrinkToFit="0" vertical="center" wrapText="0"/>
    </xf>
    <xf borderId="14" fillId="0" fontId="18" numFmtId="1" xfId="0" applyAlignment="1" applyBorder="1" applyFont="1" applyNumberFormat="1">
      <alignment horizontal="right" shrinkToFit="0" vertical="center" wrapText="0"/>
    </xf>
    <xf borderId="2" fillId="0" fontId="25" numFmtId="0" xfId="0" applyAlignment="1" applyBorder="1" applyFont="1">
      <alignment horizontal="center" shrinkToFit="0" vertical="center" wrapText="0"/>
    </xf>
    <xf borderId="17" fillId="0" fontId="22" numFmtId="0" xfId="0" applyAlignment="1" applyBorder="1" applyFont="1">
      <alignment horizontal="left" shrinkToFit="0" vertical="center" wrapText="0"/>
    </xf>
    <xf borderId="15" fillId="0" fontId="19" numFmtId="0" xfId="0" applyAlignment="1" applyBorder="1" applyFont="1">
      <alignment horizontal="center" shrinkToFit="0" vertical="center" wrapText="0"/>
    </xf>
    <xf borderId="34" fillId="3" fontId="18" numFmtId="1" xfId="0" applyAlignment="1" applyBorder="1" applyFont="1" applyNumberFormat="1">
      <alignment horizontal="right" shrinkToFit="0" vertical="center" wrapText="0"/>
    </xf>
    <xf borderId="35" fillId="0" fontId="4" numFmtId="0" xfId="0" applyBorder="1" applyFont="1"/>
    <xf borderId="36" fillId="0" fontId="4" numFmtId="0" xfId="0" applyBorder="1" applyFont="1"/>
    <xf borderId="2" fillId="0" fontId="15" numFmtId="0" xfId="0" applyAlignment="1" applyBorder="1" applyFont="1">
      <alignment horizontal="right" shrinkToFit="0" vertical="center" wrapText="0"/>
    </xf>
    <xf borderId="1" fillId="0" fontId="16" numFmtId="0" xfId="0" applyAlignment="1" applyBorder="1" applyFont="1">
      <alignment horizontal="center" shrinkToFit="0" vertical="center" wrapText="0"/>
    </xf>
    <xf borderId="3" fillId="0" fontId="18" numFmtId="0" xfId="0" applyAlignment="1" applyBorder="1" applyFont="1">
      <alignment horizontal="left" shrinkToFit="0" vertical="center" wrapText="0"/>
    </xf>
    <xf borderId="0" fillId="0" fontId="0" numFmtId="0" xfId="0" applyAlignment="1" applyFont="1">
      <alignment shrinkToFit="0" vertical="bottom" wrapText="0"/>
    </xf>
    <xf borderId="14" fillId="0" fontId="16" numFmtId="0" xfId="0" applyAlignment="1" applyBorder="1" applyFont="1">
      <alignment shrinkToFit="0" vertical="center" wrapText="0"/>
    </xf>
    <xf borderId="3" fillId="0" fontId="16" numFmtId="9" xfId="0" applyAlignment="1" applyBorder="1" applyFont="1" applyNumberFormat="1">
      <alignment horizontal="left" shrinkToFit="0" vertical="center" wrapText="0"/>
    </xf>
    <xf borderId="6" fillId="2" fontId="16" numFmtId="1" xfId="0" applyAlignment="1" applyBorder="1" applyFont="1" applyNumberFormat="1">
      <alignment shrinkToFit="0" vertical="center" wrapText="0"/>
    </xf>
    <xf borderId="3" fillId="2" fontId="18" numFmtId="1" xfId="0" applyAlignment="1" applyBorder="1" applyFont="1" applyNumberFormat="1">
      <alignment horizontal="center" shrinkToFit="0" vertical="center" wrapText="0"/>
    </xf>
    <xf borderId="3" fillId="2" fontId="16" numFmtId="1" xfId="0" applyAlignment="1" applyBorder="1" applyFont="1" applyNumberFormat="1">
      <alignment shrinkToFit="0" vertical="center" wrapText="0"/>
    </xf>
    <xf borderId="10" fillId="0" fontId="32" numFmtId="0" xfId="0" applyAlignment="1" applyBorder="1" applyFont="1">
      <alignment horizontal="center" shrinkToFit="0" vertical="center" wrapText="0"/>
    </xf>
    <xf borderId="13" fillId="0" fontId="11" numFmtId="0" xfId="0" applyAlignment="1" applyBorder="1" applyFont="1">
      <alignment horizontal="center" shrinkToFit="0" vertical="center" wrapText="0"/>
    </xf>
    <xf borderId="0" fillId="0" fontId="16" numFmtId="0" xfId="0" applyAlignment="1" applyFont="1">
      <alignment horizontal="center" shrinkToFit="0" vertical="center" wrapText="0"/>
    </xf>
    <xf borderId="16" fillId="0" fontId="11" numFmtId="0" xfId="0" applyAlignment="1" applyBorder="1" applyFont="1">
      <alignment horizontal="center" shrinkToFit="0" vertical="center" wrapText="0"/>
    </xf>
    <xf borderId="5" fillId="0" fontId="16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34</xdr:col>
      <xdr:colOff>142875</xdr:colOff>
      <xdr:row>4</xdr:row>
      <xdr:rowOff>0</xdr:rowOff>
    </xdr:from>
    <xdr:ext cx="38100" cy="133350"/>
    <xdr:grpSp>
      <xdr:nvGrpSpPr>
        <xdr:cNvPr id="2" name="Shape 2"/>
        <xdr:cNvGrpSpPr/>
      </xdr:nvGrpSpPr>
      <xdr:grpSpPr>
        <a:xfrm>
          <a:off x="5341238" y="3713325"/>
          <a:ext cx="9525" cy="133350"/>
          <a:chOff x="5341238" y="3713325"/>
          <a:chExt cx="9525" cy="133350"/>
        </a:xfrm>
      </xdr:grpSpPr>
      <xdr:cxnSp>
        <xdr:nvCxnSpPr>
          <xdr:cNvPr id="3" name="Shape 3"/>
          <xdr:cNvCxnSpPr/>
        </xdr:nvCxnSpPr>
        <xdr:spPr>
          <a:xfrm flipH="1">
            <a:off x="5341238" y="3713325"/>
            <a:ext cx="9525" cy="133350"/>
          </a:xfrm>
          <a:prstGeom prst="straightConnector1">
            <a:avLst/>
          </a:prstGeom>
          <a:noFill/>
          <a:ln cap="flat" cmpd="sng" w="9525">
            <a:solidFill>
              <a:srgbClr val="5B9BD5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371475</xdr:colOff>
      <xdr:row>5</xdr:row>
      <xdr:rowOff>133350</xdr:rowOff>
    </xdr:from>
    <xdr:ext cx="38100" cy="133350"/>
    <xdr:grpSp>
      <xdr:nvGrpSpPr>
        <xdr:cNvPr id="2" name="Shape 2"/>
        <xdr:cNvGrpSpPr/>
      </xdr:nvGrpSpPr>
      <xdr:grpSpPr>
        <a:xfrm>
          <a:off x="5346000" y="3713325"/>
          <a:ext cx="0" cy="133350"/>
          <a:chOff x="5346000" y="3713325"/>
          <a:chExt cx="0" cy="133350"/>
        </a:xfrm>
      </xdr:grpSpPr>
      <xdr:cxnSp>
        <xdr:nvCxnSpPr>
          <xdr:cNvPr id="4" name="Shape 4"/>
          <xdr:cNvCxnSpPr/>
        </xdr:nvCxnSpPr>
        <xdr:spPr>
          <a:xfrm>
            <a:off x="5346000" y="3713325"/>
            <a:ext cx="0" cy="133350"/>
          </a:xfrm>
          <a:prstGeom prst="straightConnector1">
            <a:avLst/>
          </a:prstGeom>
          <a:noFill/>
          <a:ln cap="flat" cmpd="sng" w="9525">
            <a:solidFill>
              <a:srgbClr val="5B9BD5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161925</xdr:colOff>
      <xdr:row>17</xdr:row>
      <xdr:rowOff>9525</xdr:rowOff>
    </xdr:from>
    <xdr:ext cx="38100" cy="114300"/>
    <xdr:grpSp>
      <xdr:nvGrpSpPr>
        <xdr:cNvPr id="2" name="Shape 2"/>
        <xdr:cNvGrpSpPr/>
      </xdr:nvGrpSpPr>
      <xdr:grpSpPr>
        <a:xfrm>
          <a:off x="5346000" y="3722850"/>
          <a:ext cx="0" cy="114300"/>
          <a:chOff x="5346000" y="3722850"/>
          <a:chExt cx="0" cy="114300"/>
        </a:xfrm>
      </xdr:grpSpPr>
      <xdr:cxnSp>
        <xdr:nvCxnSpPr>
          <xdr:cNvPr id="5" name="Shape 5"/>
          <xdr:cNvCxnSpPr/>
        </xdr:nvCxnSpPr>
        <xdr:spPr>
          <a:xfrm>
            <a:off x="5346000" y="3722850"/>
            <a:ext cx="0" cy="114300"/>
          </a:xfrm>
          <a:prstGeom prst="straightConnector1">
            <a:avLst/>
          </a:prstGeom>
          <a:noFill/>
          <a:ln cap="flat" cmpd="sng" w="9525">
            <a:solidFill>
              <a:srgbClr val="5B9BD5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0</xdr:colOff>
      <xdr:row>4</xdr:row>
      <xdr:rowOff>0</xdr:rowOff>
    </xdr:from>
    <xdr:ext cx="38100" cy="133350"/>
    <xdr:grpSp>
      <xdr:nvGrpSpPr>
        <xdr:cNvPr id="2" name="Shape 2"/>
        <xdr:cNvGrpSpPr/>
      </xdr:nvGrpSpPr>
      <xdr:grpSpPr>
        <a:xfrm>
          <a:off x="5341238" y="3713325"/>
          <a:ext cx="9525" cy="133350"/>
          <a:chOff x="5341238" y="3713325"/>
          <a:chExt cx="9525" cy="133350"/>
        </a:xfrm>
      </xdr:grpSpPr>
      <xdr:cxnSp>
        <xdr:nvCxnSpPr>
          <xdr:cNvPr id="3" name="Shape 3"/>
          <xdr:cNvCxnSpPr/>
        </xdr:nvCxnSpPr>
        <xdr:spPr>
          <a:xfrm flipH="1">
            <a:off x="5341238" y="3713325"/>
            <a:ext cx="9525" cy="133350"/>
          </a:xfrm>
          <a:prstGeom prst="straightConnector1">
            <a:avLst/>
          </a:prstGeom>
          <a:noFill/>
          <a:ln cap="flat" cmpd="sng" w="9525">
            <a:solidFill>
              <a:srgbClr val="5B9BD5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.56"/>
    <col customWidth="1" min="2" max="2" width="2.67"/>
    <col customWidth="1" min="3" max="5" width="2.44"/>
    <col customWidth="1" min="6" max="6" width="5.89"/>
    <col customWidth="1" min="7" max="7" width="4.44"/>
    <col customWidth="1" min="8" max="8" width="4.0"/>
    <col customWidth="1" min="9" max="9" width="8.0"/>
    <col customWidth="1" min="10" max="11" width="5.0"/>
    <col customWidth="1" min="12" max="12" width="4.11"/>
    <col customWidth="1" min="13" max="13" width="4.0"/>
    <col customWidth="1" min="14" max="14" width="3.67"/>
    <col customWidth="1" min="15" max="15" width="4.67"/>
    <col customWidth="1" min="16" max="16" width="4.11"/>
    <col customWidth="1" min="17" max="17" width="3.44"/>
    <col customWidth="1" min="18" max="18" width="4.11"/>
    <col customWidth="1" min="19" max="19" width="3.22"/>
    <col customWidth="1" min="20" max="26" width="8.0"/>
  </cols>
  <sheetData>
    <row r="1" ht="18.0" customHeight="1">
      <c r="A1" s="1"/>
      <c r="B1" s="2" t="s">
        <v>0</v>
      </c>
      <c r="C1" s="3"/>
      <c r="D1" s="3"/>
      <c r="E1" s="3"/>
      <c r="F1" s="4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</row>
    <row r="2" ht="18.0" customHeight="1">
      <c r="A2" s="1" t="s">
        <v>1</v>
      </c>
      <c r="B2" s="5" t="s">
        <v>2</v>
      </c>
    </row>
    <row r="3" ht="18.0" customHeight="1">
      <c r="A3" s="1"/>
    </row>
    <row r="4" ht="18.0" customHeight="1">
      <c r="A4" s="1"/>
    </row>
    <row r="5" ht="9.75" customHeight="1">
      <c r="A5" s="1"/>
    </row>
    <row r="6" ht="18.0" customHeight="1">
      <c r="A6" s="1" t="s">
        <v>3</v>
      </c>
      <c r="B6" s="5" t="s">
        <v>4</v>
      </c>
    </row>
    <row r="7" ht="18.0" customHeight="1">
      <c r="A7" s="1"/>
    </row>
    <row r="8" ht="18.0" customHeight="1">
      <c r="A8" s="1"/>
    </row>
    <row r="9" ht="9.75" customHeight="1">
      <c r="A9" s="1"/>
    </row>
    <row r="10" ht="18.0" customHeight="1">
      <c r="A10" s="1" t="s">
        <v>5</v>
      </c>
      <c r="B10" s="5" t="s">
        <v>6</v>
      </c>
    </row>
    <row r="11" ht="18.0" customHeight="1">
      <c r="A11" s="1"/>
    </row>
    <row r="12" ht="18.0" customHeight="1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18.0" customHeight="1">
      <c r="A13" s="1" t="s">
        <v>7</v>
      </c>
      <c r="B13" s="5" t="s">
        <v>8</v>
      </c>
    </row>
    <row r="14" ht="18.0" customHeight="1">
      <c r="A14" s="1"/>
    </row>
    <row r="15" ht="18.0" customHeight="1">
      <c r="A15" s="1"/>
    </row>
    <row r="16" ht="18.0" customHeight="1">
      <c r="A16" s="1"/>
      <c r="B16" s="5" t="s">
        <v>9</v>
      </c>
    </row>
    <row r="17" ht="18.0" customHeight="1">
      <c r="A17" s="1"/>
    </row>
    <row r="18" ht="18.0" customHeight="1">
      <c r="A18" s="1"/>
    </row>
    <row r="19" ht="18.0" customHeight="1">
      <c r="A19" s="1"/>
      <c r="B19" s="5" t="s">
        <v>10</v>
      </c>
    </row>
    <row r="20" ht="18.0" customHeight="1">
      <c r="A20" s="1"/>
    </row>
    <row r="21" ht="18.0" customHeight="1">
      <c r="A21" s="1"/>
    </row>
    <row r="22" ht="18.0" customHeight="1">
      <c r="A22" s="1"/>
    </row>
    <row r="23" ht="18.0" customHeight="1">
      <c r="A23" s="1"/>
      <c r="B23" s="5" t="s">
        <v>11</v>
      </c>
    </row>
    <row r="24" ht="18.0" customHeight="1">
      <c r="A24" s="1"/>
    </row>
    <row r="25" ht="9.75" customHeight="1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8.0" customHeight="1">
      <c r="A26" s="1" t="s">
        <v>12</v>
      </c>
      <c r="B26" s="5" t="s">
        <v>13</v>
      </c>
    </row>
    <row r="27" ht="18.0" customHeight="1">
      <c r="A27" s="1"/>
    </row>
    <row r="28" ht="18.0" customHeight="1">
      <c r="A28" s="1"/>
    </row>
    <row r="29" ht="18.0" customHeight="1">
      <c r="A29" s="1"/>
    </row>
    <row r="30" ht="18.0" customHeight="1">
      <c r="A30" s="1"/>
      <c r="B30" s="5" t="s">
        <v>14</v>
      </c>
    </row>
    <row r="31" ht="18.0" customHeight="1">
      <c r="A31" s="1"/>
    </row>
    <row r="32" ht="9.75" customHeight="1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8.0" customHeight="1">
      <c r="A33" s="1" t="s">
        <v>15</v>
      </c>
      <c r="B33" s="5" t="s">
        <v>16</v>
      </c>
    </row>
    <row r="34" ht="18.0" customHeight="1">
      <c r="A34" s="1"/>
    </row>
    <row r="35" ht="9.75" customHeight="1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8.0" customHeight="1">
      <c r="A36" s="1" t="s">
        <v>17</v>
      </c>
      <c r="B36" s="5" t="s">
        <v>18</v>
      </c>
    </row>
    <row r="37" ht="18.0" customHeight="1">
      <c r="A37" s="1"/>
    </row>
    <row r="38" ht="18.0" customHeight="1">
      <c r="A38" s="1"/>
    </row>
    <row r="39" ht="9.75" customHeight="1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8.0" customHeight="1">
      <c r="A40" s="1"/>
      <c r="B40" s="5"/>
    </row>
    <row r="41" ht="18.0" customHeight="1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8.0" customHeight="1">
      <c r="A42" s="6" t="s">
        <v>19</v>
      </c>
    </row>
    <row r="43" ht="21.0" customHeight="1">
      <c r="A43" s="7" t="s">
        <v>20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ht="48.0" customHeight="1">
      <c r="A44" s="9" t="s">
        <v>21</v>
      </c>
      <c r="B44" s="10" t="s">
        <v>22</v>
      </c>
      <c r="C44" s="11"/>
      <c r="D44" s="10" t="s">
        <v>23</v>
      </c>
      <c r="E44" s="11"/>
      <c r="F44" s="10" t="s">
        <v>24</v>
      </c>
      <c r="G44" s="12"/>
      <c r="H44" s="12"/>
      <c r="I44" s="11"/>
      <c r="J44" s="13" t="s">
        <v>25</v>
      </c>
      <c r="K44" s="14"/>
      <c r="L44" s="14"/>
      <c r="M44" s="14"/>
      <c r="N44" s="14"/>
      <c r="O44" s="14"/>
      <c r="P44" s="14"/>
      <c r="Q44" s="14"/>
      <c r="R44" s="14"/>
      <c r="S44" s="15"/>
    </row>
    <row r="45" ht="15.75" customHeight="1">
      <c r="A45" s="16">
        <v>1.0</v>
      </c>
      <c r="B45" s="17">
        <v>2.0</v>
      </c>
      <c r="C45" s="18"/>
      <c r="D45" s="17" t="s">
        <v>26</v>
      </c>
      <c r="E45" s="18"/>
      <c r="F45" s="19" t="s">
        <v>27</v>
      </c>
      <c r="G45" s="20"/>
      <c r="H45" s="20"/>
      <c r="I45" s="18"/>
      <c r="J45" s="21" t="s">
        <v>28</v>
      </c>
      <c r="K45" s="20"/>
      <c r="L45" s="20"/>
      <c r="M45" s="20"/>
      <c r="N45" s="20"/>
      <c r="O45" s="20"/>
      <c r="P45" s="20"/>
      <c r="Q45" s="20"/>
      <c r="R45" s="20"/>
      <c r="S45" s="18"/>
    </row>
    <row r="46" ht="15.75" customHeight="1">
      <c r="A46" s="22"/>
      <c r="B46" s="23"/>
      <c r="C46" s="24"/>
      <c r="D46" s="23"/>
      <c r="E46" s="24"/>
      <c r="F46" s="23"/>
      <c r="I46" s="24"/>
      <c r="J46" s="23"/>
      <c r="S46" s="24"/>
    </row>
    <row r="47" ht="15.75" customHeight="1">
      <c r="A47" s="22"/>
      <c r="B47" s="23"/>
      <c r="C47" s="24"/>
      <c r="D47" s="23"/>
      <c r="E47" s="24"/>
      <c r="F47" s="23"/>
      <c r="I47" s="24"/>
      <c r="J47" s="23"/>
      <c r="S47" s="24"/>
    </row>
    <row r="48" ht="15.75" customHeight="1">
      <c r="A48" s="25"/>
      <c r="B48" s="26"/>
      <c r="C48" s="27"/>
      <c r="D48" s="26"/>
      <c r="E48" s="27"/>
      <c r="F48" s="26"/>
      <c r="G48" s="8"/>
      <c r="H48" s="8"/>
      <c r="I48" s="27"/>
      <c r="J48" s="26"/>
      <c r="K48" s="8"/>
      <c r="L48" s="8"/>
      <c r="M48" s="8"/>
      <c r="N48" s="8"/>
      <c r="O48" s="8"/>
      <c r="P48" s="8"/>
      <c r="Q48" s="8"/>
      <c r="R48" s="8"/>
      <c r="S48" s="27"/>
    </row>
    <row r="49" ht="15.75" customHeight="1">
      <c r="A49" s="16">
        <v>2.0</v>
      </c>
      <c r="B49" s="17">
        <v>6.0</v>
      </c>
      <c r="C49" s="18"/>
      <c r="D49" s="17" t="s">
        <v>29</v>
      </c>
      <c r="E49" s="18"/>
      <c r="F49" s="19" t="s">
        <v>30</v>
      </c>
      <c r="G49" s="20"/>
      <c r="H49" s="20"/>
      <c r="I49" s="18"/>
      <c r="J49" s="21" t="s">
        <v>31</v>
      </c>
      <c r="K49" s="20"/>
      <c r="L49" s="20"/>
      <c r="M49" s="20"/>
      <c r="N49" s="20"/>
      <c r="O49" s="20"/>
      <c r="P49" s="20"/>
      <c r="Q49" s="20"/>
      <c r="R49" s="20"/>
      <c r="S49" s="18"/>
    </row>
    <row r="50" ht="15.75" customHeight="1">
      <c r="A50" s="22"/>
      <c r="B50" s="23"/>
      <c r="C50" s="24"/>
      <c r="D50" s="23"/>
      <c r="E50" s="24"/>
      <c r="F50" s="23"/>
      <c r="I50" s="24"/>
      <c r="J50" s="23"/>
      <c r="S50" s="24"/>
    </row>
    <row r="51" ht="15.75" customHeight="1">
      <c r="A51" s="22"/>
      <c r="B51" s="23"/>
      <c r="C51" s="24"/>
      <c r="D51" s="23"/>
      <c r="E51" s="24"/>
      <c r="F51" s="23"/>
      <c r="I51" s="24"/>
      <c r="J51" s="23"/>
      <c r="S51" s="24"/>
    </row>
    <row r="52" ht="15.75" customHeight="1">
      <c r="A52" s="25"/>
      <c r="B52" s="26"/>
      <c r="C52" s="27"/>
      <c r="D52" s="26"/>
      <c r="E52" s="27"/>
      <c r="F52" s="26"/>
      <c r="G52" s="8"/>
      <c r="H52" s="8"/>
      <c r="I52" s="27"/>
      <c r="J52" s="26"/>
      <c r="K52" s="8"/>
      <c r="L52" s="8"/>
      <c r="M52" s="8"/>
      <c r="N52" s="8"/>
      <c r="O52" s="8"/>
      <c r="P52" s="8"/>
      <c r="Q52" s="8"/>
      <c r="R52" s="8"/>
      <c r="S52" s="27"/>
    </row>
    <row r="53" ht="15.75" customHeight="1">
      <c r="A53" s="16">
        <v>3.0</v>
      </c>
      <c r="B53" s="17">
        <v>13.0</v>
      </c>
      <c r="C53" s="18"/>
      <c r="D53" s="17" t="s">
        <v>29</v>
      </c>
      <c r="E53" s="18"/>
      <c r="F53" s="19" t="s">
        <v>32</v>
      </c>
      <c r="G53" s="20"/>
      <c r="H53" s="20"/>
      <c r="I53" s="18"/>
      <c r="J53" s="21" t="s">
        <v>33</v>
      </c>
      <c r="K53" s="20"/>
      <c r="L53" s="20"/>
      <c r="M53" s="20"/>
      <c r="N53" s="20"/>
      <c r="O53" s="20"/>
      <c r="P53" s="20"/>
      <c r="Q53" s="20"/>
      <c r="R53" s="20"/>
      <c r="S53" s="18"/>
    </row>
    <row r="54" ht="15.75" customHeight="1">
      <c r="A54" s="22"/>
      <c r="B54" s="23"/>
      <c r="C54" s="24"/>
      <c r="D54" s="23"/>
      <c r="E54" s="24"/>
      <c r="F54" s="23"/>
      <c r="I54" s="24"/>
      <c r="J54" s="23"/>
      <c r="S54" s="24"/>
    </row>
    <row r="55" ht="15.75" customHeight="1">
      <c r="A55" s="22"/>
      <c r="B55" s="23"/>
      <c r="C55" s="24"/>
      <c r="D55" s="23"/>
      <c r="E55" s="24"/>
      <c r="F55" s="23"/>
      <c r="I55" s="24"/>
      <c r="J55" s="23"/>
      <c r="S55" s="24"/>
    </row>
    <row r="56" ht="15.75" customHeight="1">
      <c r="A56" s="22"/>
      <c r="B56" s="23"/>
      <c r="C56" s="24"/>
      <c r="D56" s="23"/>
      <c r="E56" s="24"/>
      <c r="F56" s="23"/>
      <c r="I56" s="24"/>
      <c r="J56" s="28" t="s">
        <v>34</v>
      </c>
      <c r="S56" s="24"/>
    </row>
    <row r="57" ht="15.75" customHeight="1">
      <c r="A57" s="25"/>
      <c r="B57" s="26"/>
      <c r="C57" s="27"/>
      <c r="D57" s="26"/>
      <c r="E57" s="27"/>
      <c r="F57" s="26"/>
      <c r="G57" s="8"/>
      <c r="H57" s="8"/>
      <c r="I57" s="27"/>
      <c r="J57" s="26"/>
      <c r="K57" s="8"/>
      <c r="L57" s="8"/>
      <c r="M57" s="8"/>
      <c r="N57" s="8"/>
      <c r="O57" s="8"/>
      <c r="P57" s="8"/>
      <c r="Q57" s="8"/>
      <c r="R57" s="8"/>
      <c r="S57" s="27"/>
    </row>
    <row r="58" ht="15.75" customHeight="1">
      <c r="A58" s="16">
        <v>4.0</v>
      </c>
      <c r="B58" s="17">
        <v>20.0</v>
      </c>
      <c r="C58" s="18"/>
      <c r="D58" s="17" t="s">
        <v>29</v>
      </c>
      <c r="E58" s="18"/>
      <c r="F58" s="19" t="s">
        <v>35</v>
      </c>
      <c r="G58" s="20"/>
      <c r="H58" s="20"/>
      <c r="I58" s="18"/>
      <c r="J58" s="29" t="s">
        <v>36</v>
      </c>
      <c r="K58" s="20"/>
      <c r="L58" s="20"/>
      <c r="M58" s="20"/>
      <c r="N58" s="20"/>
      <c r="O58" s="20"/>
      <c r="P58" s="20"/>
      <c r="Q58" s="20"/>
      <c r="R58" s="20"/>
      <c r="S58" s="18"/>
    </row>
    <row r="59" ht="15.75" customHeight="1">
      <c r="A59" s="25"/>
      <c r="B59" s="26"/>
      <c r="C59" s="27"/>
      <c r="D59" s="26"/>
      <c r="E59" s="27"/>
      <c r="F59" s="26"/>
      <c r="G59" s="8"/>
      <c r="H59" s="8"/>
      <c r="I59" s="27"/>
      <c r="J59" s="26"/>
      <c r="K59" s="8"/>
      <c r="L59" s="8"/>
      <c r="M59" s="8"/>
      <c r="N59" s="8"/>
      <c r="O59" s="8"/>
      <c r="P59" s="8"/>
      <c r="Q59" s="8"/>
      <c r="R59" s="8"/>
      <c r="S59" s="27"/>
    </row>
    <row r="60" ht="15.75" customHeight="1">
      <c r="A60" s="16">
        <v>5.0</v>
      </c>
      <c r="B60" s="17">
        <v>22.0</v>
      </c>
      <c r="C60" s="18"/>
      <c r="D60" s="17" t="s">
        <v>29</v>
      </c>
      <c r="E60" s="18"/>
      <c r="F60" s="19" t="s">
        <v>37</v>
      </c>
      <c r="G60" s="20"/>
      <c r="H60" s="20"/>
      <c r="I60" s="18"/>
      <c r="J60" s="21" t="s">
        <v>38</v>
      </c>
      <c r="K60" s="20"/>
      <c r="L60" s="20"/>
      <c r="M60" s="20"/>
      <c r="N60" s="20"/>
      <c r="O60" s="20"/>
      <c r="P60" s="20"/>
      <c r="Q60" s="20"/>
      <c r="R60" s="20"/>
      <c r="S60" s="18"/>
    </row>
    <row r="61" ht="15.75" customHeight="1">
      <c r="A61" s="25"/>
      <c r="B61" s="26"/>
      <c r="C61" s="27"/>
      <c r="D61" s="26"/>
      <c r="E61" s="27"/>
      <c r="F61" s="26"/>
      <c r="G61" s="8"/>
      <c r="H61" s="8"/>
      <c r="I61" s="27"/>
      <c r="J61" s="26"/>
      <c r="K61" s="8"/>
      <c r="L61" s="8"/>
      <c r="M61" s="8"/>
      <c r="N61" s="8"/>
      <c r="O61" s="8"/>
      <c r="P61" s="8"/>
      <c r="Q61" s="8"/>
      <c r="R61" s="8"/>
      <c r="S61" s="27"/>
    </row>
    <row r="62" ht="15.75" customHeight="1">
      <c r="A62" s="16">
        <v>6.0</v>
      </c>
      <c r="B62" s="17">
        <v>32.0</v>
      </c>
      <c r="C62" s="18"/>
      <c r="D62" s="17" t="s">
        <v>29</v>
      </c>
      <c r="E62" s="18"/>
      <c r="F62" s="19" t="s">
        <v>39</v>
      </c>
      <c r="G62" s="20"/>
      <c r="H62" s="20"/>
      <c r="I62" s="18"/>
      <c r="J62" s="21" t="s">
        <v>40</v>
      </c>
      <c r="K62" s="20"/>
      <c r="L62" s="20"/>
      <c r="M62" s="20"/>
      <c r="N62" s="20"/>
      <c r="O62" s="20"/>
      <c r="P62" s="20"/>
      <c r="Q62" s="20"/>
      <c r="R62" s="20"/>
      <c r="S62" s="18"/>
    </row>
    <row r="63" ht="15.75" customHeight="1">
      <c r="A63" s="30">
        <v>7.0</v>
      </c>
      <c r="B63" s="31">
        <v>32.0</v>
      </c>
      <c r="C63" s="11"/>
      <c r="D63" s="31" t="s">
        <v>41</v>
      </c>
      <c r="E63" s="11"/>
      <c r="F63" s="32" t="s">
        <v>42</v>
      </c>
      <c r="G63" s="12"/>
      <c r="H63" s="12"/>
      <c r="I63" s="11"/>
      <c r="J63" s="33" t="s">
        <v>43</v>
      </c>
      <c r="K63" s="12"/>
      <c r="L63" s="12"/>
      <c r="M63" s="12"/>
      <c r="N63" s="12"/>
      <c r="O63" s="12"/>
      <c r="P63" s="12"/>
      <c r="Q63" s="12"/>
      <c r="R63" s="12"/>
      <c r="S63" s="11"/>
    </row>
    <row r="64" ht="15.75" customHeight="1">
      <c r="A64" s="16">
        <v>8.0</v>
      </c>
      <c r="B64" s="17">
        <v>35.0</v>
      </c>
      <c r="C64" s="18"/>
      <c r="D64" s="17" t="s">
        <v>29</v>
      </c>
      <c r="E64" s="18"/>
      <c r="F64" s="19" t="s">
        <v>44</v>
      </c>
      <c r="G64" s="20"/>
      <c r="H64" s="20"/>
      <c r="I64" s="18"/>
      <c r="J64" s="28" t="s">
        <v>45</v>
      </c>
      <c r="S64" s="24"/>
    </row>
    <row r="65" ht="15.75" customHeight="1">
      <c r="A65" s="25"/>
      <c r="B65" s="26"/>
      <c r="C65" s="27"/>
      <c r="D65" s="26"/>
      <c r="E65" s="27"/>
      <c r="F65" s="26"/>
      <c r="G65" s="8"/>
      <c r="H65" s="8"/>
      <c r="I65" s="27"/>
      <c r="J65" s="26"/>
      <c r="K65" s="8"/>
      <c r="L65" s="8"/>
      <c r="M65" s="8"/>
      <c r="N65" s="8"/>
      <c r="O65" s="8"/>
      <c r="P65" s="8"/>
      <c r="Q65" s="8"/>
      <c r="R65" s="8"/>
      <c r="S65" s="27"/>
    </row>
    <row r="66" ht="15.75" customHeight="1">
      <c r="A66" s="16">
        <v>9.0</v>
      </c>
      <c r="B66" s="17">
        <v>36.0</v>
      </c>
      <c r="C66" s="18"/>
      <c r="D66" s="17" t="s">
        <v>29</v>
      </c>
      <c r="E66" s="18"/>
      <c r="F66" s="19" t="s">
        <v>46</v>
      </c>
      <c r="G66" s="20"/>
      <c r="H66" s="20"/>
      <c r="I66" s="18"/>
      <c r="J66" s="21" t="s">
        <v>47</v>
      </c>
      <c r="K66" s="20"/>
      <c r="L66" s="20"/>
      <c r="M66" s="20"/>
      <c r="N66" s="20"/>
      <c r="O66" s="20"/>
      <c r="P66" s="20"/>
      <c r="Q66" s="20"/>
      <c r="R66" s="20"/>
      <c r="S66" s="18"/>
    </row>
    <row r="67" ht="15.75" customHeight="1">
      <c r="A67" s="22"/>
      <c r="B67" s="26"/>
      <c r="C67" s="27"/>
      <c r="D67" s="26"/>
      <c r="E67" s="27"/>
      <c r="F67" s="26"/>
      <c r="G67" s="8"/>
      <c r="H67" s="8"/>
      <c r="I67" s="27"/>
      <c r="J67" s="26"/>
      <c r="K67" s="8"/>
      <c r="L67" s="8"/>
      <c r="M67" s="8"/>
      <c r="N67" s="8"/>
      <c r="O67" s="8"/>
      <c r="P67" s="8"/>
      <c r="Q67" s="8"/>
      <c r="R67" s="8"/>
      <c r="S67" s="27"/>
    </row>
    <row r="68" ht="15.75" customHeight="1">
      <c r="A68" s="16">
        <v>10.0</v>
      </c>
      <c r="B68" s="17">
        <v>38.0</v>
      </c>
      <c r="C68" s="18"/>
      <c r="D68" s="17" t="s">
        <v>29</v>
      </c>
      <c r="E68" s="18"/>
      <c r="F68" s="19" t="s">
        <v>48</v>
      </c>
      <c r="G68" s="20"/>
      <c r="H68" s="20"/>
      <c r="I68" s="18"/>
      <c r="J68" s="29" t="s">
        <v>49</v>
      </c>
      <c r="K68" s="20"/>
      <c r="L68" s="20"/>
      <c r="M68" s="20"/>
      <c r="N68" s="20"/>
      <c r="O68" s="20"/>
      <c r="P68" s="20"/>
      <c r="Q68" s="20"/>
      <c r="R68" s="20"/>
      <c r="S68" s="18"/>
    </row>
    <row r="69" ht="15.75" customHeight="1">
      <c r="A69" s="22"/>
      <c r="B69" s="26"/>
      <c r="C69" s="27"/>
      <c r="D69" s="26"/>
      <c r="E69" s="27"/>
      <c r="F69" s="26"/>
      <c r="G69" s="8"/>
      <c r="H69" s="8"/>
      <c r="I69" s="27"/>
      <c r="J69" s="26"/>
      <c r="K69" s="8"/>
      <c r="L69" s="8"/>
      <c r="M69" s="8"/>
      <c r="N69" s="8"/>
      <c r="O69" s="8"/>
      <c r="P69" s="8"/>
      <c r="Q69" s="8"/>
      <c r="R69" s="8"/>
      <c r="S69" s="27"/>
    </row>
    <row r="70" ht="15.75" customHeight="1">
      <c r="A70" s="16">
        <v>11.0</v>
      </c>
      <c r="B70" s="17">
        <v>39.0</v>
      </c>
      <c r="C70" s="18"/>
      <c r="D70" s="17" t="s">
        <v>50</v>
      </c>
      <c r="E70" s="18"/>
      <c r="F70" s="19" t="s">
        <v>51</v>
      </c>
      <c r="G70" s="20"/>
      <c r="H70" s="20"/>
      <c r="I70" s="18"/>
      <c r="J70" s="21" t="s">
        <v>52</v>
      </c>
      <c r="K70" s="20"/>
      <c r="L70" s="20"/>
      <c r="M70" s="20"/>
      <c r="N70" s="20"/>
      <c r="O70" s="20"/>
      <c r="P70" s="20"/>
      <c r="Q70" s="20"/>
      <c r="R70" s="20"/>
      <c r="S70" s="18"/>
    </row>
    <row r="71" ht="15.75" customHeight="1">
      <c r="A71" s="22"/>
      <c r="B71" s="23"/>
      <c r="C71" s="24"/>
      <c r="D71" s="23"/>
      <c r="E71" s="24"/>
      <c r="F71" s="23"/>
      <c r="I71" s="24"/>
      <c r="J71" s="26"/>
      <c r="K71" s="8"/>
      <c r="L71" s="8"/>
      <c r="M71" s="8"/>
      <c r="N71" s="8"/>
      <c r="O71" s="8"/>
      <c r="P71" s="8"/>
      <c r="Q71" s="8"/>
      <c r="R71" s="8"/>
      <c r="S71" s="27"/>
    </row>
    <row r="72" ht="15.75" customHeight="1">
      <c r="A72" s="16">
        <v>12.0</v>
      </c>
      <c r="B72" s="17">
        <v>42.0</v>
      </c>
      <c r="C72" s="18"/>
      <c r="D72" s="17" t="s">
        <v>29</v>
      </c>
      <c r="E72" s="18"/>
      <c r="F72" s="19" t="s">
        <v>53</v>
      </c>
      <c r="G72" s="20"/>
      <c r="H72" s="20"/>
      <c r="I72" s="18"/>
      <c r="J72" s="21" t="s">
        <v>54</v>
      </c>
      <c r="K72" s="20"/>
      <c r="L72" s="20"/>
      <c r="M72" s="20"/>
      <c r="N72" s="20"/>
      <c r="O72" s="20"/>
      <c r="P72" s="20"/>
      <c r="Q72" s="20"/>
      <c r="R72" s="20"/>
      <c r="S72" s="18"/>
    </row>
    <row r="73" ht="15.75" customHeight="1">
      <c r="A73" s="22"/>
      <c r="B73" s="23"/>
      <c r="C73" s="24"/>
      <c r="D73" s="23"/>
      <c r="E73" s="24"/>
      <c r="F73" s="23"/>
      <c r="I73" s="24"/>
      <c r="J73" s="23"/>
      <c r="S73" s="24"/>
    </row>
    <row r="74" ht="15.75" customHeight="1">
      <c r="A74" s="25"/>
      <c r="B74" s="26"/>
      <c r="C74" s="27"/>
      <c r="D74" s="26"/>
      <c r="E74" s="27"/>
      <c r="F74" s="26"/>
      <c r="G74" s="8"/>
      <c r="H74" s="8"/>
      <c r="I74" s="27"/>
      <c r="J74" s="26"/>
      <c r="K74" s="8"/>
      <c r="L74" s="8"/>
      <c r="M74" s="8"/>
      <c r="N74" s="8"/>
      <c r="O74" s="8"/>
      <c r="P74" s="8"/>
      <c r="Q74" s="8"/>
      <c r="R74" s="8"/>
      <c r="S74" s="27"/>
    </row>
    <row r="75" ht="15.75" customHeight="1">
      <c r="A75" s="16">
        <v>13.0</v>
      </c>
      <c r="B75" s="17">
        <v>43.0</v>
      </c>
      <c r="C75" s="18"/>
      <c r="D75" s="17" t="s">
        <v>29</v>
      </c>
      <c r="E75" s="18"/>
      <c r="F75" s="19" t="s">
        <v>55</v>
      </c>
      <c r="G75" s="20"/>
      <c r="H75" s="20"/>
      <c r="I75" s="18"/>
      <c r="J75" s="33" t="s">
        <v>56</v>
      </c>
      <c r="K75" s="12"/>
      <c r="L75" s="12"/>
      <c r="M75" s="12"/>
      <c r="N75" s="12"/>
      <c r="O75" s="12"/>
      <c r="P75" s="12"/>
      <c r="Q75" s="12"/>
      <c r="R75" s="12"/>
      <c r="S75" s="11"/>
    </row>
    <row r="76" ht="15.75" customHeight="1">
      <c r="A76" s="16">
        <v>14.0</v>
      </c>
      <c r="B76" s="17" t="s">
        <v>57</v>
      </c>
      <c r="C76" s="18"/>
      <c r="D76" s="17" t="s">
        <v>29</v>
      </c>
      <c r="E76" s="18"/>
      <c r="F76" s="19" t="s">
        <v>55</v>
      </c>
      <c r="G76" s="20"/>
      <c r="H76" s="20"/>
      <c r="I76" s="18"/>
      <c r="J76" s="21" t="s">
        <v>58</v>
      </c>
      <c r="K76" s="20"/>
      <c r="L76" s="20"/>
      <c r="M76" s="20"/>
      <c r="N76" s="20"/>
      <c r="O76" s="20"/>
      <c r="P76" s="20"/>
      <c r="Q76" s="20"/>
      <c r="R76" s="20"/>
      <c r="S76" s="18"/>
    </row>
    <row r="77" ht="15.75" customHeight="1">
      <c r="A77" s="22"/>
      <c r="B77" s="23"/>
      <c r="C77" s="24"/>
      <c r="D77" s="23"/>
      <c r="E77" s="24"/>
      <c r="F77" s="23"/>
      <c r="I77" s="24"/>
      <c r="J77" s="23"/>
      <c r="S77" s="24"/>
    </row>
    <row r="78" ht="15.75" customHeight="1">
      <c r="A78" s="22"/>
      <c r="B78" s="23"/>
      <c r="C78" s="24"/>
      <c r="D78" s="23"/>
      <c r="E78" s="24"/>
      <c r="F78" s="23"/>
      <c r="I78" s="24"/>
      <c r="J78" s="23"/>
      <c r="S78" s="24"/>
    </row>
    <row r="79" ht="15.75" customHeight="1">
      <c r="A79" s="22"/>
      <c r="B79" s="23"/>
      <c r="C79" s="24"/>
      <c r="D79" s="23"/>
      <c r="E79" s="24"/>
      <c r="F79" s="23"/>
      <c r="I79" s="24"/>
      <c r="J79" s="26"/>
      <c r="K79" s="8"/>
      <c r="L79" s="8"/>
      <c r="M79" s="8"/>
      <c r="N79" s="8"/>
      <c r="O79" s="8"/>
      <c r="P79" s="8"/>
      <c r="Q79" s="8"/>
      <c r="R79" s="8"/>
      <c r="S79" s="27"/>
    </row>
    <row r="80" ht="15.75" customHeight="1">
      <c r="A80" s="16">
        <v>15.0</v>
      </c>
      <c r="B80" s="17">
        <v>50.0</v>
      </c>
      <c r="C80" s="18"/>
      <c r="D80" s="17" t="s">
        <v>59</v>
      </c>
      <c r="E80" s="18"/>
      <c r="F80" s="19" t="s">
        <v>60</v>
      </c>
      <c r="G80" s="20"/>
      <c r="H80" s="20"/>
      <c r="I80" s="18"/>
      <c r="J80" s="33" t="s">
        <v>61</v>
      </c>
      <c r="K80" s="12"/>
      <c r="L80" s="12"/>
      <c r="M80" s="12"/>
      <c r="N80" s="12"/>
      <c r="O80" s="12"/>
      <c r="P80" s="12"/>
      <c r="Q80" s="12"/>
      <c r="R80" s="12"/>
      <c r="S80" s="11"/>
    </row>
    <row r="81" ht="15.75" customHeight="1">
      <c r="A81" s="16">
        <v>16.0</v>
      </c>
      <c r="B81" s="17">
        <v>54.0</v>
      </c>
      <c r="C81" s="18"/>
      <c r="D81" s="17" t="s">
        <v>29</v>
      </c>
      <c r="E81" s="18"/>
      <c r="F81" s="19" t="s">
        <v>62</v>
      </c>
      <c r="G81" s="20"/>
      <c r="H81" s="20"/>
      <c r="I81" s="18"/>
      <c r="J81" s="21" t="s">
        <v>63</v>
      </c>
      <c r="K81" s="20"/>
      <c r="L81" s="20"/>
      <c r="M81" s="20"/>
      <c r="N81" s="20"/>
      <c r="O81" s="20"/>
      <c r="P81" s="20"/>
      <c r="Q81" s="20"/>
      <c r="R81" s="20"/>
      <c r="S81" s="18"/>
    </row>
    <row r="82" ht="15.75" customHeight="1">
      <c r="A82" s="22"/>
      <c r="B82" s="23"/>
      <c r="C82" s="24"/>
      <c r="D82" s="23"/>
      <c r="E82" s="24"/>
      <c r="F82" s="23"/>
      <c r="I82" s="24"/>
      <c r="J82" s="23"/>
      <c r="S82" s="24"/>
    </row>
    <row r="83" ht="15.75" customHeight="1">
      <c r="A83" s="22"/>
      <c r="B83" s="23"/>
      <c r="C83" s="24"/>
      <c r="D83" s="23"/>
      <c r="E83" s="24"/>
      <c r="F83" s="23"/>
      <c r="I83" s="24"/>
      <c r="J83" s="26"/>
      <c r="K83" s="8"/>
      <c r="L83" s="8"/>
      <c r="M83" s="8"/>
      <c r="N83" s="8"/>
      <c r="O83" s="8"/>
      <c r="P83" s="8"/>
      <c r="Q83" s="8"/>
      <c r="R83" s="8"/>
      <c r="S83" s="27"/>
    </row>
    <row r="84" ht="15.75" customHeight="1">
      <c r="A84" s="16">
        <v>17.0</v>
      </c>
      <c r="B84" s="17">
        <v>56.0</v>
      </c>
      <c r="C84" s="18"/>
      <c r="D84" s="17" t="s">
        <v>29</v>
      </c>
      <c r="E84" s="18"/>
      <c r="F84" s="19" t="s">
        <v>64</v>
      </c>
      <c r="G84" s="20"/>
      <c r="H84" s="20"/>
      <c r="I84" s="18"/>
      <c r="J84" s="21" t="s">
        <v>65</v>
      </c>
      <c r="K84" s="20"/>
      <c r="L84" s="20"/>
      <c r="M84" s="20"/>
      <c r="N84" s="20"/>
      <c r="O84" s="20"/>
      <c r="P84" s="20"/>
      <c r="Q84" s="20"/>
      <c r="R84" s="20"/>
      <c r="S84" s="18"/>
    </row>
    <row r="85" ht="15.75" customHeight="1">
      <c r="A85" s="16">
        <v>18.0</v>
      </c>
      <c r="B85" s="17" t="s">
        <v>66</v>
      </c>
      <c r="C85" s="18"/>
      <c r="D85" s="17" t="s">
        <v>29</v>
      </c>
      <c r="E85" s="18"/>
      <c r="F85" s="19" t="s">
        <v>67</v>
      </c>
      <c r="G85" s="20"/>
      <c r="H85" s="20"/>
      <c r="I85" s="18"/>
      <c r="J85" s="33" t="s">
        <v>68</v>
      </c>
      <c r="K85" s="12"/>
      <c r="L85" s="12"/>
      <c r="M85" s="12"/>
      <c r="N85" s="12"/>
      <c r="O85" s="12"/>
      <c r="P85" s="12"/>
      <c r="Q85" s="12"/>
      <c r="R85" s="12"/>
      <c r="S85" s="11"/>
    </row>
    <row r="86" ht="15.75" customHeight="1">
      <c r="A86" s="30">
        <v>19.0</v>
      </c>
      <c r="B86" s="31">
        <v>58.0</v>
      </c>
      <c r="C86" s="11"/>
      <c r="D86" s="31" t="s">
        <v>29</v>
      </c>
      <c r="E86" s="11"/>
      <c r="F86" s="32" t="s">
        <v>69</v>
      </c>
      <c r="G86" s="12"/>
      <c r="H86" s="12"/>
      <c r="I86" s="11"/>
      <c r="J86" s="33" t="s">
        <v>70</v>
      </c>
      <c r="K86" s="12"/>
      <c r="L86" s="12"/>
      <c r="M86" s="12"/>
      <c r="N86" s="12"/>
      <c r="O86" s="12"/>
      <c r="P86" s="12"/>
      <c r="Q86" s="12"/>
      <c r="R86" s="12"/>
      <c r="S86" s="11"/>
    </row>
    <row r="87" ht="15.75" customHeight="1">
      <c r="A87" s="1"/>
      <c r="B87" s="34"/>
      <c r="C87" s="34"/>
      <c r="D87" s="35"/>
      <c r="E87" s="35"/>
      <c r="F87" s="36"/>
      <c r="G87" s="36"/>
      <c r="H87" s="36"/>
      <c r="I87" s="36"/>
      <c r="J87" s="34"/>
      <c r="K87" s="34"/>
      <c r="L87" s="34"/>
      <c r="M87" s="34"/>
      <c r="N87" s="34"/>
      <c r="O87" s="34"/>
      <c r="P87" s="34"/>
      <c r="Q87" s="34"/>
      <c r="R87" s="34"/>
      <c r="S87" s="34"/>
    </row>
    <row r="88" ht="18.0" customHeight="1">
      <c r="A88" s="1"/>
      <c r="B88" s="34"/>
      <c r="C88" s="34"/>
      <c r="D88" s="35"/>
      <c r="E88" s="35"/>
      <c r="F88" s="36"/>
      <c r="G88" s="36"/>
      <c r="H88" s="36"/>
      <c r="I88" s="36"/>
      <c r="J88" s="34"/>
      <c r="K88" s="34"/>
      <c r="L88" s="34"/>
      <c r="M88" s="34"/>
      <c r="N88" s="34"/>
      <c r="O88" s="34"/>
      <c r="P88" s="34"/>
      <c r="Q88" s="34"/>
      <c r="R88" s="34"/>
      <c r="S88" s="34"/>
    </row>
    <row r="89" ht="18.0" customHeight="1">
      <c r="A89" s="1"/>
      <c r="B89" s="34"/>
      <c r="C89" s="34"/>
      <c r="D89" s="35"/>
      <c r="E89" s="35"/>
      <c r="F89" s="36"/>
      <c r="G89" s="36"/>
      <c r="H89" s="36"/>
      <c r="I89" s="36"/>
      <c r="J89" s="34"/>
      <c r="K89" s="34"/>
      <c r="L89" s="34"/>
      <c r="M89" s="34"/>
      <c r="N89" s="34"/>
      <c r="O89" s="34"/>
      <c r="P89" s="34"/>
      <c r="Q89" s="34"/>
      <c r="R89" s="34"/>
      <c r="S89" s="34"/>
    </row>
    <row r="90" ht="18.0" customHeight="1">
      <c r="A90" s="1"/>
      <c r="B90" s="3"/>
      <c r="C90" s="3"/>
      <c r="D90" s="37"/>
      <c r="E90" s="37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8.0" customHeight="1">
      <c r="A91" s="1"/>
      <c r="B91" s="3"/>
      <c r="C91" s="3"/>
      <c r="D91" s="37"/>
      <c r="E91" s="37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8.0" customHeight="1">
      <c r="A92" s="1"/>
      <c r="B92" s="3"/>
      <c r="C92" s="3"/>
      <c r="D92" s="3"/>
      <c r="E92" s="3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8.0" customHeight="1">
      <c r="A93" s="1"/>
      <c r="B93" s="3"/>
      <c r="C93" s="3"/>
      <c r="D93" s="3"/>
      <c r="E93" s="3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8.0" customHeight="1">
      <c r="A94" s="1"/>
      <c r="B94" s="3"/>
      <c r="C94" s="3"/>
      <c r="D94" s="3"/>
      <c r="E94" s="3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8.0" customHeight="1">
      <c r="A95" s="1"/>
      <c r="B95" s="3"/>
      <c r="C95" s="3"/>
      <c r="D95" s="3"/>
      <c r="E95" s="3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8.0" customHeight="1">
      <c r="A96" s="1"/>
      <c r="B96" s="3"/>
      <c r="C96" s="3"/>
      <c r="D96" s="3"/>
      <c r="E96" s="3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8.0" customHeight="1">
      <c r="A97" s="1"/>
      <c r="B97" s="3"/>
      <c r="C97" s="3"/>
      <c r="D97" s="3"/>
      <c r="E97" s="3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8.0" customHeight="1">
      <c r="A98" s="1"/>
      <c r="B98" s="3"/>
      <c r="C98" s="3"/>
      <c r="D98" s="3"/>
      <c r="E98" s="3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8.0" customHeight="1">
      <c r="A99" s="1"/>
      <c r="B99" s="3"/>
      <c r="C99" s="3"/>
      <c r="D99" s="3"/>
      <c r="E99" s="3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8.0" customHeight="1">
      <c r="A100" s="1"/>
      <c r="B100" s="3"/>
      <c r="C100" s="3"/>
      <c r="D100" s="3"/>
      <c r="E100" s="3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7">
    <mergeCell ref="A49:A52"/>
    <mergeCell ref="B49:C52"/>
    <mergeCell ref="D49:E52"/>
    <mergeCell ref="F49:I52"/>
    <mergeCell ref="J49:S52"/>
    <mergeCell ref="A53:A57"/>
    <mergeCell ref="B53:C57"/>
    <mergeCell ref="D53:E57"/>
    <mergeCell ref="F53:I57"/>
    <mergeCell ref="A58:A59"/>
    <mergeCell ref="B58:C59"/>
    <mergeCell ref="D58:E59"/>
    <mergeCell ref="F58:I59"/>
    <mergeCell ref="A60:A61"/>
    <mergeCell ref="B60:C61"/>
    <mergeCell ref="D60:E61"/>
    <mergeCell ref="B62:C62"/>
    <mergeCell ref="D62:E62"/>
    <mergeCell ref="B63:C63"/>
    <mergeCell ref="D63:E63"/>
    <mergeCell ref="A64:A65"/>
    <mergeCell ref="A66:A67"/>
    <mergeCell ref="B66:C67"/>
    <mergeCell ref="D66:E67"/>
    <mergeCell ref="F66:I67"/>
    <mergeCell ref="B68:C69"/>
    <mergeCell ref="D68:E69"/>
    <mergeCell ref="F68:I69"/>
    <mergeCell ref="D72:E74"/>
    <mergeCell ref="F72:I74"/>
    <mergeCell ref="A68:A69"/>
    <mergeCell ref="A70:A71"/>
    <mergeCell ref="B70:C71"/>
    <mergeCell ref="D70:E71"/>
    <mergeCell ref="F70:I71"/>
    <mergeCell ref="A72:A74"/>
    <mergeCell ref="B72:C74"/>
    <mergeCell ref="B75:C75"/>
    <mergeCell ref="D75:E75"/>
    <mergeCell ref="F75:I75"/>
    <mergeCell ref="A76:A79"/>
    <mergeCell ref="B76:C79"/>
    <mergeCell ref="D76:E79"/>
    <mergeCell ref="F76:I79"/>
    <mergeCell ref="B80:C80"/>
    <mergeCell ref="D80:E80"/>
    <mergeCell ref="F80:I80"/>
    <mergeCell ref="A81:A83"/>
    <mergeCell ref="B81:C83"/>
    <mergeCell ref="D81:E83"/>
    <mergeCell ref="F81:I83"/>
    <mergeCell ref="D86:E86"/>
    <mergeCell ref="F86:I86"/>
    <mergeCell ref="B84:C84"/>
    <mergeCell ref="D84:E84"/>
    <mergeCell ref="F84:I84"/>
    <mergeCell ref="B85:C85"/>
    <mergeCell ref="D85:E85"/>
    <mergeCell ref="F85:I85"/>
    <mergeCell ref="B86:C86"/>
    <mergeCell ref="B2:S5"/>
    <mergeCell ref="B6:S9"/>
    <mergeCell ref="B10:S11"/>
    <mergeCell ref="B13:S15"/>
    <mergeCell ref="B16:S18"/>
    <mergeCell ref="B19:S22"/>
    <mergeCell ref="B23:S24"/>
    <mergeCell ref="B26:S29"/>
    <mergeCell ref="B30:S31"/>
    <mergeCell ref="B33:S34"/>
    <mergeCell ref="B36:S38"/>
    <mergeCell ref="B40:S40"/>
    <mergeCell ref="A42:S42"/>
    <mergeCell ref="A43:S43"/>
    <mergeCell ref="F45:I48"/>
    <mergeCell ref="J45:S48"/>
    <mergeCell ref="B44:C44"/>
    <mergeCell ref="D44:E44"/>
    <mergeCell ref="F44:I44"/>
    <mergeCell ref="J44:S44"/>
    <mergeCell ref="A45:A48"/>
    <mergeCell ref="B45:C48"/>
    <mergeCell ref="D45:E48"/>
    <mergeCell ref="J53:S55"/>
    <mergeCell ref="J56:S57"/>
    <mergeCell ref="J58:S59"/>
    <mergeCell ref="J60:S61"/>
    <mergeCell ref="J62:S62"/>
    <mergeCell ref="J63:S63"/>
    <mergeCell ref="F60:I61"/>
    <mergeCell ref="F62:I62"/>
    <mergeCell ref="F63:I63"/>
    <mergeCell ref="J72:S74"/>
    <mergeCell ref="J75:S75"/>
    <mergeCell ref="J76:S79"/>
    <mergeCell ref="J80:S80"/>
    <mergeCell ref="J81:S83"/>
    <mergeCell ref="J84:S84"/>
    <mergeCell ref="J85:S85"/>
    <mergeCell ref="J86:S86"/>
    <mergeCell ref="B64:C65"/>
    <mergeCell ref="D64:E65"/>
    <mergeCell ref="F64:I65"/>
    <mergeCell ref="J64:S65"/>
    <mergeCell ref="J66:S67"/>
    <mergeCell ref="J68:S69"/>
    <mergeCell ref="J70:S7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.89"/>
    <col customWidth="1" min="2" max="2" width="6.56"/>
    <col customWidth="1" min="3" max="3" width="3.11"/>
    <col customWidth="1" min="4" max="20" width="2.0"/>
    <col customWidth="1" min="21" max="21" width="1.56"/>
    <col customWidth="1" min="22" max="31" width="2.0"/>
    <col customWidth="1" min="32" max="32" width="2.44"/>
    <col customWidth="1" min="33" max="33" width="2.11"/>
    <col customWidth="1" min="34" max="35" width="2.0"/>
    <col customWidth="1" min="36" max="36" width="2.44"/>
    <col customWidth="1" min="37" max="39" width="2.0"/>
    <col customWidth="1" min="40" max="40" width="2.89"/>
    <col customWidth="1" min="41" max="41" width="2.44"/>
    <col customWidth="1" min="42" max="42" width="1.56"/>
    <col customWidth="1" min="43" max="43" width="9.0"/>
    <col customWidth="1" hidden="1" min="44" max="45" width="9.0"/>
    <col customWidth="1" hidden="1" min="46" max="46" width="9.89"/>
    <col customWidth="1" hidden="1" min="47" max="55" width="9.0"/>
    <col customWidth="1" hidden="1" min="56" max="56" width="12.89"/>
    <col customWidth="1" hidden="1" min="57" max="57" width="9.0"/>
    <col customWidth="1" hidden="1" min="58" max="58" width="2.67"/>
    <col customWidth="1" hidden="1" min="59" max="61" width="9.0"/>
  </cols>
  <sheetData>
    <row r="1">
      <c r="A1" s="38" t="s">
        <v>71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1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</row>
    <row r="2" ht="15.75" customHeight="1">
      <c r="A2" s="40" t="s">
        <v>72</v>
      </c>
      <c r="B2" s="12"/>
      <c r="C2" s="11"/>
      <c r="D2" s="41" t="s">
        <v>73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1"/>
      <c r="U2" s="40" t="s">
        <v>74</v>
      </c>
      <c r="V2" s="12"/>
      <c r="W2" s="12"/>
      <c r="X2" s="11"/>
      <c r="Y2" s="42" t="s">
        <v>75</v>
      </c>
      <c r="Z2" s="12"/>
      <c r="AA2" s="12"/>
      <c r="AB2" s="11"/>
      <c r="AC2" s="43" t="s">
        <v>76</v>
      </c>
      <c r="AD2" s="11"/>
      <c r="AE2" s="44">
        <v>56.0</v>
      </c>
      <c r="AF2" s="11"/>
      <c r="AG2" s="40" t="s">
        <v>77</v>
      </c>
      <c r="AH2" s="12"/>
      <c r="AI2" s="11"/>
      <c r="AJ2" s="45" t="s">
        <v>78</v>
      </c>
      <c r="AK2" s="12"/>
      <c r="AL2" s="12"/>
      <c r="AM2" s="12"/>
      <c r="AN2" s="12"/>
      <c r="AO2" s="12"/>
      <c r="AP2" s="11"/>
      <c r="AQ2" s="39"/>
      <c r="AR2" s="39"/>
      <c r="AS2" s="46" t="s">
        <v>79</v>
      </c>
      <c r="AT2" s="47">
        <v>44286.0</v>
      </c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</row>
    <row r="3">
      <c r="A3" s="40" t="s">
        <v>80</v>
      </c>
      <c r="B3" s="12"/>
      <c r="C3" s="11"/>
      <c r="D3" s="45" t="s">
        <v>81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1"/>
      <c r="U3" s="43" t="s">
        <v>82</v>
      </c>
      <c r="V3" s="12"/>
      <c r="W3" s="12"/>
      <c r="X3" s="11"/>
      <c r="Y3" s="41">
        <v>9.824053949E9</v>
      </c>
      <c r="Z3" s="12"/>
      <c r="AA3" s="12"/>
      <c r="AB3" s="12"/>
      <c r="AC3" s="12"/>
      <c r="AD3" s="12"/>
      <c r="AE3" s="12"/>
      <c r="AF3" s="11"/>
      <c r="AG3" s="48" t="s">
        <v>83</v>
      </c>
      <c r="AH3" s="12"/>
      <c r="AI3" s="12"/>
      <c r="AJ3" s="49">
        <v>2.86409457697E11</v>
      </c>
      <c r="AK3" s="12"/>
      <c r="AL3" s="12"/>
      <c r="AM3" s="12"/>
      <c r="AN3" s="12"/>
      <c r="AO3" s="12"/>
      <c r="AP3" s="11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</row>
    <row r="4" ht="9.75" customHeight="1">
      <c r="A4" s="50" t="s">
        <v>84</v>
      </c>
      <c r="B4" s="51" t="s">
        <v>24</v>
      </c>
      <c r="C4" s="11"/>
      <c r="D4" s="52" t="s">
        <v>85</v>
      </c>
      <c r="E4" s="20"/>
      <c r="F4" s="18"/>
      <c r="G4" s="52" t="s">
        <v>86</v>
      </c>
      <c r="H4" s="20"/>
      <c r="I4" s="18"/>
      <c r="J4" s="52" t="s">
        <v>87</v>
      </c>
      <c r="K4" s="20"/>
      <c r="L4" s="18"/>
      <c r="M4" s="52" t="s">
        <v>88</v>
      </c>
      <c r="N4" s="20"/>
      <c r="O4" s="18"/>
      <c r="P4" s="52" t="s">
        <v>89</v>
      </c>
      <c r="Q4" s="20"/>
      <c r="R4" s="18"/>
      <c r="S4" s="52" t="s">
        <v>90</v>
      </c>
      <c r="T4" s="20"/>
      <c r="U4" s="18"/>
      <c r="V4" s="52" t="s">
        <v>91</v>
      </c>
      <c r="W4" s="20"/>
      <c r="X4" s="18"/>
      <c r="Y4" s="52" t="s">
        <v>92</v>
      </c>
      <c r="Z4" s="20"/>
      <c r="AA4" s="18"/>
      <c r="AB4" s="52" t="s">
        <v>93</v>
      </c>
      <c r="AC4" s="20"/>
      <c r="AD4" s="18"/>
      <c r="AE4" s="52" t="s">
        <v>94</v>
      </c>
      <c r="AF4" s="20"/>
      <c r="AG4" s="18"/>
      <c r="AH4" s="52" t="s">
        <v>95</v>
      </c>
      <c r="AI4" s="20"/>
      <c r="AJ4" s="18"/>
      <c r="AK4" s="52" t="s">
        <v>96</v>
      </c>
      <c r="AL4" s="20"/>
      <c r="AM4" s="18"/>
      <c r="AN4" s="53" t="s">
        <v>97</v>
      </c>
      <c r="AO4" s="20"/>
      <c r="AP4" s="18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</row>
    <row r="5" ht="10.5" customHeight="1">
      <c r="A5" s="50" t="s">
        <v>98</v>
      </c>
      <c r="B5" s="54" t="s">
        <v>99</v>
      </c>
      <c r="C5" s="20"/>
      <c r="D5" s="55"/>
      <c r="E5" s="56"/>
      <c r="F5" s="56"/>
      <c r="G5" s="57" t="s">
        <v>100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56"/>
      <c r="AL5" s="56"/>
      <c r="AM5" s="58"/>
      <c r="AP5" s="24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</row>
    <row r="6" ht="20.25" customHeight="1">
      <c r="A6" s="59"/>
      <c r="B6" s="26"/>
      <c r="C6" s="8"/>
      <c r="D6" s="60"/>
      <c r="E6" s="12"/>
      <c r="F6" s="11"/>
      <c r="G6" s="60"/>
      <c r="H6" s="12"/>
      <c r="I6" s="11"/>
      <c r="J6" s="60"/>
      <c r="K6" s="12"/>
      <c r="L6" s="11"/>
      <c r="M6" s="60"/>
      <c r="N6" s="12"/>
      <c r="O6" s="11"/>
      <c r="P6" s="60"/>
      <c r="Q6" s="12"/>
      <c r="R6" s="11"/>
      <c r="S6" s="60"/>
      <c r="T6" s="12"/>
      <c r="U6" s="11"/>
      <c r="V6" s="60"/>
      <c r="W6" s="12"/>
      <c r="X6" s="11"/>
      <c r="Y6" s="60"/>
      <c r="Z6" s="12"/>
      <c r="AA6" s="11"/>
      <c r="AB6" s="60"/>
      <c r="AC6" s="12"/>
      <c r="AD6" s="11"/>
      <c r="AE6" s="60"/>
      <c r="AF6" s="12"/>
      <c r="AG6" s="11"/>
      <c r="AH6" s="60"/>
      <c r="AI6" s="12"/>
      <c r="AJ6" s="11"/>
      <c r="AK6" s="60"/>
      <c r="AL6" s="12"/>
      <c r="AM6" s="11"/>
      <c r="AN6" s="8"/>
      <c r="AO6" s="8"/>
      <c r="AP6" s="27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</row>
    <row r="7" ht="12.75" customHeight="1">
      <c r="A7" s="59"/>
      <c r="B7" s="61" t="s">
        <v>101</v>
      </c>
      <c r="C7" s="11"/>
      <c r="D7" s="62">
        <v>77700.0</v>
      </c>
      <c r="E7" s="12"/>
      <c r="F7" s="11"/>
      <c r="G7" s="62">
        <v>77700.0</v>
      </c>
      <c r="H7" s="12"/>
      <c r="I7" s="11"/>
      <c r="J7" s="62">
        <v>77700.0</v>
      </c>
      <c r="K7" s="12"/>
      <c r="L7" s="11"/>
      <c r="M7" s="63">
        <v>77700.0</v>
      </c>
      <c r="N7" s="64"/>
      <c r="O7" s="65"/>
      <c r="P7" s="66">
        <v>80000.0</v>
      </c>
      <c r="Q7" s="64"/>
      <c r="R7" s="65"/>
      <c r="S7" s="66">
        <v>80000.0</v>
      </c>
      <c r="T7" s="64"/>
      <c r="U7" s="65"/>
      <c r="V7" s="66">
        <v>80000.0</v>
      </c>
      <c r="W7" s="64"/>
      <c r="X7" s="65"/>
      <c r="Y7" s="66">
        <v>80000.0</v>
      </c>
      <c r="Z7" s="64"/>
      <c r="AA7" s="65"/>
      <c r="AB7" s="66">
        <v>80000.0</v>
      </c>
      <c r="AC7" s="64"/>
      <c r="AD7" s="65"/>
      <c r="AE7" s="66">
        <v>80000.0</v>
      </c>
      <c r="AF7" s="64"/>
      <c r="AG7" s="65"/>
      <c r="AH7" s="66">
        <v>80000.0</v>
      </c>
      <c r="AI7" s="64"/>
      <c r="AJ7" s="65"/>
      <c r="AK7" s="66">
        <v>80000.0</v>
      </c>
      <c r="AL7" s="64"/>
      <c r="AM7" s="65"/>
      <c r="AN7" s="67">
        <f t="shared" ref="AN7:AN16" si="1">SUM(D7:AM7)</f>
        <v>950800</v>
      </c>
      <c r="AO7" s="12"/>
      <c r="AP7" s="11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</row>
    <row r="8" ht="12.75" customHeight="1">
      <c r="A8" s="59"/>
      <c r="B8" s="68" t="s">
        <v>102</v>
      </c>
      <c r="C8" s="18"/>
      <c r="D8" s="62">
        <v>13209.0</v>
      </c>
      <c r="E8" s="12"/>
      <c r="F8" s="11"/>
      <c r="G8" s="62">
        <v>13209.0</v>
      </c>
      <c r="H8" s="12"/>
      <c r="I8" s="11"/>
      <c r="J8" s="62">
        <v>13209.0</v>
      </c>
      <c r="K8" s="12"/>
      <c r="L8" s="11"/>
      <c r="M8" s="69">
        <v>13209.0</v>
      </c>
      <c r="N8" s="12"/>
      <c r="O8" s="11"/>
      <c r="P8" s="62">
        <v>13600.0</v>
      </c>
      <c r="Q8" s="12"/>
      <c r="R8" s="11"/>
      <c r="S8" s="62">
        <v>13600.0</v>
      </c>
      <c r="T8" s="12"/>
      <c r="U8" s="11"/>
      <c r="V8" s="62">
        <v>13600.0</v>
      </c>
      <c r="W8" s="12"/>
      <c r="X8" s="11"/>
      <c r="Y8" s="62">
        <v>13600.0</v>
      </c>
      <c r="Z8" s="12"/>
      <c r="AA8" s="11"/>
      <c r="AB8" s="62">
        <v>13600.0</v>
      </c>
      <c r="AC8" s="12"/>
      <c r="AD8" s="11"/>
      <c r="AE8" s="62">
        <v>13600.0</v>
      </c>
      <c r="AF8" s="12"/>
      <c r="AG8" s="11"/>
      <c r="AH8" s="62">
        <v>13600.0</v>
      </c>
      <c r="AI8" s="12"/>
      <c r="AJ8" s="11"/>
      <c r="AK8" s="62">
        <v>13600.0</v>
      </c>
      <c r="AL8" s="12"/>
      <c r="AM8" s="11"/>
      <c r="AN8" s="67">
        <f t="shared" si="1"/>
        <v>161636</v>
      </c>
      <c r="AO8" s="12"/>
      <c r="AP8" s="11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</row>
    <row r="9" ht="12.75" customHeight="1">
      <c r="A9" s="59"/>
      <c r="B9" s="68" t="s">
        <v>103</v>
      </c>
      <c r="C9" s="18"/>
      <c r="D9" s="70">
        <v>2987.0</v>
      </c>
      <c r="E9" s="12"/>
      <c r="F9" s="11"/>
      <c r="G9" s="70">
        <v>2987.0</v>
      </c>
      <c r="H9" s="12"/>
      <c r="I9" s="11"/>
      <c r="J9" s="70">
        <v>2987.0</v>
      </c>
      <c r="K9" s="12"/>
      <c r="L9" s="11"/>
      <c r="M9" s="69">
        <v>2987.0</v>
      </c>
      <c r="N9" s="12"/>
      <c r="O9" s="11"/>
      <c r="P9" s="62">
        <v>3077.0</v>
      </c>
      <c r="Q9" s="12"/>
      <c r="R9" s="11"/>
      <c r="S9" s="62">
        <v>3077.0</v>
      </c>
      <c r="T9" s="12"/>
      <c r="U9" s="11"/>
      <c r="V9" s="62">
        <v>3077.0</v>
      </c>
      <c r="W9" s="12"/>
      <c r="X9" s="11"/>
      <c r="Y9" s="62">
        <v>3077.0</v>
      </c>
      <c r="Z9" s="12"/>
      <c r="AA9" s="11"/>
      <c r="AB9" s="62">
        <v>3077.0</v>
      </c>
      <c r="AC9" s="12"/>
      <c r="AD9" s="11"/>
      <c r="AE9" s="62">
        <v>3077.0</v>
      </c>
      <c r="AF9" s="12"/>
      <c r="AG9" s="11"/>
      <c r="AH9" s="62">
        <v>3077.0</v>
      </c>
      <c r="AI9" s="12"/>
      <c r="AJ9" s="11"/>
      <c r="AK9" s="62">
        <v>3077.0</v>
      </c>
      <c r="AL9" s="12"/>
      <c r="AM9" s="11"/>
      <c r="AN9" s="67">
        <f t="shared" si="1"/>
        <v>36564</v>
      </c>
      <c r="AO9" s="12"/>
      <c r="AP9" s="11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</row>
    <row r="10" ht="12.75" customHeight="1">
      <c r="A10" s="59"/>
      <c r="B10" s="61" t="s">
        <v>104</v>
      </c>
      <c r="C10" s="11"/>
      <c r="D10" s="62">
        <v>300.0</v>
      </c>
      <c r="E10" s="12"/>
      <c r="F10" s="11"/>
      <c r="G10" s="62">
        <v>300.0</v>
      </c>
      <c r="H10" s="12"/>
      <c r="I10" s="11"/>
      <c r="J10" s="62">
        <v>300.0</v>
      </c>
      <c r="K10" s="12"/>
      <c r="L10" s="11"/>
      <c r="M10" s="62">
        <v>300.0</v>
      </c>
      <c r="N10" s="12"/>
      <c r="O10" s="11"/>
      <c r="P10" s="62">
        <v>300.0</v>
      </c>
      <c r="Q10" s="12"/>
      <c r="R10" s="11"/>
      <c r="S10" s="62">
        <v>300.0</v>
      </c>
      <c r="T10" s="12"/>
      <c r="U10" s="11"/>
      <c r="V10" s="62">
        <v>300.0</v>
      </c>
      <c r="W10" s="12"/>
      <c r="X10" s="11"/>
      <c r="Y10" s="62">
        <v>300.0</v>
      </c>
      <c r="Z10" s="12"/>
      <c r="AA10" s="11"/>
      <c r="AB10" s="62">
        <v>300.0</v>
      </c>
      <c r="AC10" s="12"/>
      <c r="AD10" s="11"/>
      <c r="AE10" s="62">
        <v>300.0</v>
      </c>
      <c r="AF10" s="12"/>
      <c r="AG10" s="11"/>
      <c r="AH10" s="62">
        <v>300.0</v>
      </c>
      <c r="AI10" s="12"/>
      <c r="AJ10" s="11"/>
      <c r="AK10" s="62">
        <v>300.0</v>
      </c>
      <c r="AL10" s="12"/>
      <c r="AM10" s="11"/>
      <c r="AN10" s="67">
        <f t="shared" si="1"/>
        <v>3600</v>
      </c>
      <c r="AO10" s="12"/>
      <c r="AP10" s="11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</row>
    <row r="11" ht="12.75" customHeight="1">
      <c r="A11" s="59"/>
      <c r="B11" s="61" t="s">
        <v>105</v>
      </c>
      <c r="C11" s="11"/>
      <c r="D11" s="62">
        <v>800.0</v>
      </c>
      <c r="E11" s="12"/>
      <c r="F11" s="11"/>
      <c r="G11" s="62">
        <v>800.0</v>
      </c>
      <c r="H11" s="12"/>
      <c r="I11" s="11"/>
      <c r="J11" s="62">
        <v>800.0</v>
      </c>
      <c r="K11" s="12"/>
      <c r="L11" s="11"/>
      <c r="M11" s="62">
        <v>800.0</v>
      </c>
      <c r="N11" s="12"/>
      <c r="O11" s="11"/>
      <c r="P11" s="62">
        <v>800.0</v>
      </c>
      <c r="Q11" s="12"/>
      <c r="R11" s="11"/>
      <c r="S11" s="62">
        <v>800.0</v>
      </c>
      <c r="T11" s="12"/>
      <c r="U11" s="11"/>
      <c r="V11" s="62">
        <v>800.0</v>
      </c>
      <c r="W11" s="12"/>
      <c r="X11" s="11"/>
      <c r="Y11" s="62">
        <v>800.0</v>
      </c>
      <c r="Z11" s="12"/>
      <c r="AA11" s="11"/>
      <c r="AB11" s="62">
        <v>800.0</v>
      </c>
      <c r="AC11" s="12"/>
      <c r="AD11" s="11"/>
      <c r="AE11" s="62">
        <v>800.0</v>
      </c>
      <c r="AF11" s="12"/>
      <c r="AG11" s="11"/>
      <c r="AH11" s="62">
        <v>800.0</v>
      </c>
      <c r="AI11" s="12"/>
      <c r="AJ11" s="11"/>
      <c r="AK11" s="62">
        <v>800.0</v>
      </c>
      <c r="AL11" s="12"/>
      <c r="AM11" s="11"/>
      <c r="AN11" s="67">
        <f t="shared" si="1"/>
        <v>9600</v>
      </c>
      <c r="AO11" s="12"/>
      <c r="AP11" s="11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</row>
    <row r="12" ht="12.75" customHeight="1">
      <c r="A12" s="59"/>
      <c r="B12" s="71" t="s">
        <v>106</v>
      </c>
      <c r="C12" s="11"/>
      <c r="D12" s="62"/>
      <c r="E12" s="12"/>
      <c r="F12" s="11"/>
      <c r="G12" s="62"/>
      <c r="H12" s="12"/>
      <c r="I12" s="11"/>
      <c r="J12" s="62"/>
      <c r="K12" s="12"/>
      <c r="L12" s="11"/>
      <c r="M12" s="62"/>
      <c r="N12" s="12"/>
      <c r="O12" s="11"/>
      <c r="P12" s="62"/>
      <c r="Q12" s="12"/>
      <c r="R12" s="11"/>
      <c r="S12" s="62"/>
      <c r="T12" s="12"/>
      <c r="U12" s="11"/>
      <c r="V12" s="62"/>
      <c r="W12" s="12"/>
      <c r="X12" s="11"/>
      <c r="Y12" s="62">
        <v>11655.0</v>
      </c>
      <c r="Z12" s="12"/>
      <c r="AA12" s="11"/>
      <c r="AB12" s="62"/>
      <c r="AC12" s="12"/>
      <c r="AD12" s="11"/>
      <c r="AE12" s="62"/>
      <c r="AF12" s="12"/>
      <c r="AG12" s="11"/>
      <c r="AH12" s="62"/>
      <c r="AI12" s="12"/>
      <c r="AJ12" s="11"/>
      <c r="AK12" s="62"/>
      <c r="AL12" s="12"/>
      <c r="AM12" s="11"/>
      <c r="AN12" s="67">
        <f t="shared" si="1"/>
        <v>11655</v>
      </c>
      <c r="AO12" s="12"/>
      <c r="AP12" s="11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</row>
    <row r="13" ht="12.75" customHeight="1">
      <c r="A13" s="59"/>
      <c r="B13" s="61" t="s">
        <v>107</v>
      </c>
      <c r="C13" s="11"/>
      <c r="D13" s="62"/>
      <c r="E13" s="12"/>
      <c r="F13" s="11"/>
      <c r="G13" s="62"/>
      <c r="H13" s="12"/>
      <c r="I13" s="11"/>
      <c r="J13" s="62"/>
      <c r="K13" s="12"/>
      <c r="L13" s="11"/>
      <c r="M13" s="62"/>
      <c r="N13" s="12"/>
      <c r="O13" s="11"/>
      <c r="P13" s="62"/>
      <c r="Q13" s="12"/>
      <c r="R13" s="11"/>
      <c r="S13" s="62"/>
      <c r="T13" s="12"/>
      <c r="U13" s="11"/>
      <c r="V13" s="62"/>
      <c r="W13" s="12"/>
      <c r="X13" s="11"/>
      <c r="Y13" s="62"/>
      <c r="Z13" s="12"/>
      <c r="AA13" s="11"/>
      <c r="AB13" s="62"/>
      <c r="AC13" s="12"/>
      <c r="AD13" s="11"/>
      <c r="AE13" s="62"/>
      <c r="AF13" s="12"/>
      <c r="AG13" s="11"/>
      <c r="AH13" s="62"/>
      <c r="AI13" s="12"/>
      <c r="AJ13" s="11"/>
      <c r="AK13" s="62"/>
      <c r="AL13" s="12"/>
      <c r="AM13" s="11"/>
      <c r="AN13" s="67">
        <f t="shared" si="1"/>
        <v>0</v>
      </c>
      <c r="AO13" s="12"/>
      <c r="AP13" s="11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</row>
    <row r="14" ht="12.75" customHeight="1">
      <c r="A14" s="59"/>
      <c r="B14" s="72"/>
      <c r="C14" s="11"/>
      <c r="D14" s="62"/>
      <c r="E14" s="12"/>
      <c r="F14" s="11"/>
      <c r="G14" s="62"/>
      <c r="H14" s="12"/>
      <c r="I14" s="11"/>
      <c r="J14" s="62"/>
      <c r="K14" s="12"/>
      <c r="L14" s="11"/>
      <c r="M14" s="62"/>
      <c r="N14" s="12"/>
      <c r="O14" s="11"/>
      <c r="P14" s="62"/>
      <c r="Q14" s="12"/>
      <c r="R14" s="11"/>
      <c r="S14" s="62"/>
      <c r="T14" s="12"/>
      <c r="U14" s="11"/>
      <c r="V14" s="62"/>
      <c r="W14" s="12"/>
      <c r="X14" s="11"/>
      <c r="Y14" s="62"/>
      <c r="Z14" s="12"/>
      <c r="AA14" s="11"/>
      <c r="AB14" s="62"/>
      <c r="AC14" s="12"/>
      <c r="AD14" s="11"/>
      <c r="AE14" s="62"/>
      <c r="AF14" s="12"/>
      <c r="AG14" s="11"/>
      <c r="AH14" s="62"/>
      <c r="AI14" s="12"/>
      <c r="AJ14" s="11"/>
      <c r="AK14" s="62"/>
      <c r="AL14" s="12"/>
      <c r="AM14" s="11"/>
      <c r="AN14" s="67">
        <f t="shared" si="1"/>
        <v>0</v>
      </c>
      <c r="AO14" s="12"/>
      <c r="AP14" s="11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</row>
    <row r="15" ht="12.75" customHeight="1">
      <c r="A15" s="59"/>
      <c r="B15" s="73"/>
      <c r="C15" s="11"/>
      <c r="D15" s="62"/>
      <c r="E15" s="12"/>
      <c r="F15" s="11"/>
      <c r="G15" s="62"/>
      <c r="H15" s="12"/>
      <c r="I15" s="11"/>
      <c r="J15" s="62"/>
      <c r="K15" s="12"/>
      <c r="L15" s="11"/>
      <c r="M15" s="62"/>
      <c r="N15" s="12"/>
      <c r="O15" s="11"/>
      <c r="P15" s="62"/>
      <c r="Q15" s="12"/>
      <c r="R15" s="11"/>
      <c r="S15" s="62"/>
      <c r="T15" s="12"/>
      <c r="U15" s="11"/>
      <c r="V15" s="62"/>
      <c r="W15" s="12"/>
      <c r="X15" s="11"/>
      <c r="Y15" s="62"/>
      <c r="Z15" s="12"/>
      <c r="AA15" s="11"/>
      <c r="AB15" s="62"/>
      <c r="AC15" s="12"/>
      <c r="AD15" s="11"/>
      <c r="AE15" s="62"/>
      <c r="AF15" s="12"/>
      <c r="AG15" s="11"/>
      <c r="AH15" s="62"/>
      <c r="AI15" s="12"/>
      <c r="AJ15" s="11"/>
      <c r="AK15" s="62"/>
      <c r="AL15" s="12"/>
      <c r="AM15" s="11"/>
      <c r="AN15" s="67">
        <f t="shared" si="1"/>
        <v>0</v>
      </c>
      <c r="AO15" s="12"/>
      <c r="AP15" s="11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</row>
    <row r="16" ht="12.75" customHeight="1">
      <c r="A16" s="59"/>
      <c r="B16" s="72"/>
      <c r="C16" s="11"/>
      <c r="D16" s="62"/>
      <c r="E16" s="12"/>
      <c r="F16" s="11"/>
      <c r="G16" s="62"/>
      <c r="H16" s="12"/>
      <c r="I16" s="11"/>
      <c r="J16" s="62"/>
      <c r="K16" s="12"/>
      <c r="L16" s="11"/>
      <c r="M16" s="62"/>
      <c r="N16" s="12"/>
      <c r="O16" s="11"/>
      <c r="P16" s="62"/>
      <c r="Q16" s="12"/>
      <c r="R16" s="11"/>
      <c r="S16" s="62"/>
      <c r="T16" s="12"/>
      <c r="U16" s="11"/>
      <c r="V16" s="62"/>
      <c r="W16" s="12"/>
      <c r="X16" s="11"/>
      <c r="Y16" s="62"/>
      <c r="Z16" s="12"/>
      <c r="AA16" s="11"/>
      <c r="AB16" s="62"/>
      <c r="AC16" s="12"/>
      <c r="AD16" s="11"/>
      <c r="AE16" s="62"/>
      <c r="AF16" s="12"/>
      <c r="AG16" s="11"/>
      <c r="AH16" s="62"/>
      <c r="AI16" s="12"/>
      <c r="AJ16" s="11"/>
      <c r="AK16" s="62"/>
      <c r="AL16" s="12"/>
      <c r="AM16" s="11"/>
      <c r="AN16" s="67">
        <f t="shared" si="1"/>
        <v>0</v>
      </c>
      <c r="AO16" s="12"/>
      <c r="AP16" s="11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</row>
    <row r="17" ht="12.75" customHeight="1">
      <c r="A17" s="74"/>
      <c r="B17" s="61" t="s">
        <v>97</v>
      </c>
      <c r="C17" s="11"/>
      <c r="D17" s="75">
        <f>SUM(D7:F16)</f>
        <v>94996</v>
      </c>
      <c r="E17" s="20"/>
      <c r="F17" s="18"/>
      <c r="G17" s="75">
        <f>SUM(G7:I16)</f>
        <v>94996</v>
      </c>
      <c r="H17" s="20"/>
      <c r="I17" s="18"/>
      <c r="J17" s="75">
        <f>SUM(J7:L16)</f>
        <v>94996</v>
      </c>
      <c r="K17" s="20"/>
      <c r="L17" s="18"/>
      <c r="M17" s="75">
        <f>SUM(M7:O16)</f>
        <v>94996</v>
      </c>
      <c r="N17" s="20"/>
      <c r="O17" s="18"/>
      <c r="P17" s="75">
        <f>SUM(P7:R16)</f>
        <v>97777</v>
      </c>
      <c r="Q17" s="20"/>
      <c r="R17" s="18"/>
      <c r="S17" s="75">
        <f>SUM(S7:U16)</f>
        <v>97777</v>
      </c>
      <c r="T17" s="20"/>
      <c r="U17" s="18"/>
      <c r="V17" s="75">
        <f>SUM(V7:X16)</f>
        <v>97777</v>
      </c>
      <c r="W17" s="20"/>
      <c r="X17" s="18"/>
      <c r="Y17" s="75">
        <f>SUM(Y7:AA16)</f>
        <v>109432</v>
      </c>
      <c r="Z17" s="20"/>
      <c r="AA17" s="18"/>
      <c r="AB17" s="75">
        <f>SUM(AB7:AD16)</f>
        <v>97777</v>
      </c>
      <c r="AC17" s="20"/>
      <c r="AD17" s="18"/>
      <c r="AE17" s="75">
        <f>SUM(AE7:AG16)</f>
        <v>97777</v>
      </c>
      <c r="AF17" s="20"/>
      <c r="AG17" s="18"/>
      <c r="AH17" s="75">
        <f>SUM(AH7:AJ16)</f>
        <v>97777</v>
      </c>
      <c r="AI17" s="20"/>
      <c r="AJ17" s="18"/>
      <c r="AK17" s="75">
        <f>SUM(AK7:AM16)</f>
        <v>97777</v>
      </c>
      <c r="AL17" s="20"/>
      <c r="AM17" s="18"/>
      <c r="AN17" s="75">
        <f>SUM(AN7:AP16)</f>
        <v>1173855</v>
      </c>
      <c r="AO17" s="20"/>
      <c r="AP17" s="18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</row>
    <row r="18" ht="12.75" customHeight="1">
      <c r="A18" s="59" t="s">
        <v>29</v>
      </c>
      <c r="B18" s="76" t="s">
        <v>108</v>
      </c>
      <c r="C18" s="77"/>
      <c r="D18" s="78"/>
      <c r="E18" s="12"/>
      <c r="F18" s="79"/>
      <c r="G18" s="80"/>
      <c r="H18" s="12"/>
      <c r="I18" s="79"/>
      <c r="J18" s="80"/>
      <c r="K18" s="12"/>
      <c r="L18" s="79"/>
      <c r="M18" s="80"/>
      <c r="N18" s="12"/>
      <c r="O18" s="79"/>
      <c r="P18" s="80"/>
      <c r="Q18" s="12"/>
      <c r="R18" s="79"/>
      <c r="S18" s="80"/>
      <c r="T18" s="12"/>
      <c r="U18" s="79"/>
      <c r="V18" s="80"/>
      <c r="W18" s="12"/>
      <c r="X18" s="79"/>
      <c r="Y18" s="80"/>
      <c r="Z18" s="12"/>
      <c r="AA18" s="79"/>
      <c r="AB18" s="80"/>
      <c r="AC18" s="12"/>
      <c r="AD18" s="79"/>
      <c r="AE18" s="80"/>
      <c r="AF18" s="12"/>
      <c r="AG18" s="79"/>
      <c r="AH18" s="80"/>
      <c r="AI18" s="12"/>
      <c r="AJ18" s="79"/>
      <c r="AK18" s="80"/>
      <c r="AL18" s="12"/>
      <c r="AM18" s="79"/>
      <c r="AN18" s="81"/>
      <c r="AO18" s="12"/>
      <c r="AP18" s="11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</row>
    <row r="19" ht="12.75" customHeight="1">
      <c r="A19" s="59"/>
      <c r="B19" s="61" t="s">
        <v>39</v>
      </c>
      <c r="C19" s="11"/>
      <c r="D19" s="62">
        <v>200.0</v>
      </c>
      <c r="E19" s="12"/>
      <c r="F19" s="11"/>
      <c r="G19" s="62">
        <v>200.0</v>
      </c>
      <c r="H19" s="12"/>
      <c r="I19" s="11"/>
      <c r="J19" s="62">
        <v>200.0</v>
      </c>
      <c r="K19" s="12"/>
      <c r="L19" s="11"/>
      <c r="M19" s="66">
        <v>200.0</v>
      </c>
      <c r="N19" s="64"/>
      <c r="O19" s="65"/>
      <c r="P19" s="66">
        <v>200.0</v>
      </c>
      <c r="Q19" s="64"/>
      <c r="R19" s="65"/>
      <c r="S19" s="66">
        <v>200.0</v>
      </c>
      <c r="T19" s="64"/>
      <c r="U19" s="65"/>
      <c r="V19" s="66">
        <v>200.0</v>
      </c>
      <c r="W19" s="64"/>
      <c r="X19" s="65"/>
      <c r="Y19" s="66">
        <v>200.0</v>
      </c>
      <c r="Z19" s="64"/>
      <c r="AA19" s="65"/>
      <c r="AB19" s="66">
        <v>200.0</v>
      </c>
      <c r="AC19" s="64"/>
      <c r="AD19" s="65"/>
      <c r="AE19" s="66">
        <v>200.0</v>
      </c>
      <c r="AF19" s="64"/>
      <c r="AG19" s="65"/>
      <c r="AH19" s="66">
        <v>200.0</v>
      </c>
      <c r="AI19" s="64"/>
      <c r="AJ19" s="65"/>
      <c r="AK19" s="66">
        <v>200.0</v>
      </c>
      <c r="AL19" s="64"/>
      <c r="AM19" s="65"/>
      <c r="AN19" s="82">
        <f t="shared" ref="AN19:AN20" si="2">SUM(D19:AM19)</f>
        <v>2400</v>
      </c>
      <c r="AO19" s="64"/>
      <c r="AP19" s="65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</row>
    <row r="20" ht="12.75" customHeight="1">
      <c r="A20" s="59"/>
      <c r="B20" s="61" t="s">
        <v>109</v>
      </c>
      <c r="C20" s="11"/>
      <c r="D20" s="62">
        <v>30000.0</v>
      </c>
      <c r="E20" s="12"/>
      <c r="F20" s="11"/>
      <c r="G20" s="62">
        <v>30000.0</v>
      </c>
      <c r="H20" s="12"/>
      <c r="I20" s="11"/>
      <c r="J20" s="62">
        <v>30000.0</v>
      </c>
      <c r="K20" s="12"/>
      <c r="L20" s="11"/>
      <c r="M20" s="66">
        <v>30000.0</v>
      </c>
      <c r="N20" s="64"/>
      <c r="O20" s="65"/>
      <c r="P20" s="66">
        <v>30000.0</v>
      </c>
      <c r="Q20" s="64"/>
      <c r="R20" s="65"/>
      <c r="S20" s="66">
        <v>30000.0</v>
      </c>
      <c r="T20" s="64"/>
      <c r="U20" s="65"/>
      <c r="V20" s="66">
        <v>30000.0</v>
      </c>
      <c r="W20" s="64"/>
      <c r="X20" s="65"/>
      <c r="Y20" s="66">
        <v>30000.0</v>
      </c>
      <c r="Z20" s="64"/>
      <c r="AA20" s="65"/>
      <c r="AB20" s="66">
        <v>30000.0</v>
      </c>
      <c r="AC20" s="64"/>
      <c r="AD20" s="65"/>
      <c r="AE20" s="66">
        <v>30000.0</v>
      </c>
      <c r="AF20" s="64"/>
      <c r="AG20" s="65"/>
      <c r="AH20" s="66">
        <v>30000.0</v>
      </c>
      <c r="AI20" s="64"/>
      <c r="AJ20" s="65"/>
      <c r="AK20" s="66">
        <v>30000.0</v>
      </c>
      <c r="AL20" s="64"/>
      <c r="AM20" s="65"/>
      <c r="AN20" s="82">
        <f t="shared" si="2"/>
        <v>360000</v>
      </c>
      <c r="AO20" s="64"/>
      <c r="AP20" s="65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</row>
    <row r="21" ht="12.75" customHeight="1">
      <c r="A21" s="59"/>
      <c r="B21" s="61" t="s">
        <v>110</v>
      </c>
      <c r="C21" s="11"/>
      <c r="D21" s="62"/>
      <c r="E21" s="12"/>
      <c r="F21" s="11"/>
      <c r="G21" s="62"/>
      <c r="H21" s="12"/>
      <c r="I21" s="11"/>
      <c r="J21" s="62"/>
      <c r="K21" s="12"/>
      <c r="L21" s="11"/>
      <c r="M21" s="66"/>
      <c r="N21" s="64"/>
      <c r="O21" s="65"/>
      <c r="P21" s="66"/>
      <c r="Q21" s="64"/>
      <c r="R21" s="65"/>
      <c r="S21" s="66"/>
      <c r="T21" s="64"/>
      <c r="U21" s="65"/>
      <c r="V21" s="66"/>
      <c r="W21" s="64"/>
      <c r="X21" s="65"/>
      <c r="Y21" s="66"/>
      <c r="Z21" s="64"/>
      <c r="AA21" s="65"/>
      <c r="AB21" s="66"/>
      <c r="AC21" s="64"/>
      <c r="AD21" s="65"/>
      <c r="AE21" s="66"/>
      <c r="AF21" s="64"/>
      <c r="AG21" s="65"/>
      <c r="AH21" s="66"/>
      <c r="AI21" s="64"/>
      <c r="AJ21" s="65"/>
      <c r="AK21" s="66"/>
      <c r="AL21" s="64"/>
      <c r="AM21" s="65"/>
      <c r="AN21" s="83">
        <f>IF(AN20=0,SUM(D21:AM21),0)</f>
        <v>0</v>
      </c>
      <c r="AO21" s="8"/>
      <c r="AP21" s="27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</row>
    <row r="22" ht="12.75" customHeight="1">
      <c r="A22" s="59"/>
      <c r="B22" s="61" t="s">
        <v>37</v>
      </c>
      <c r="C22" s="11"/>
      <c r="D22" s="62"/>
      <c r="E22" s="12"/>
      <c r="F22" s="11"/>
      <c r="G22" s="62"/>
      <c r="H22" s="12"/>
      <c r="I22" s="11"/>
      <c r="J22" s="62"/>
      <c r="K22" s="12"/>
      <c r="L22" s="11"/>
      <c r="M22" s="66"/>
      <c r="N22" s="64"/>
      <c r="O22" s="65"/>
      <c r="P22" s="66"/>
      <c r="Q22" s="64"/>
      <c r="R22" s="65"/>
      <c r="S22" s="66"/>
      <c r="T22" s="64"/>
      <c r="U22" s="65"/>
      <c r="V22" s="66"/>
      <c r="W22" s="64"/>
      <c r="X22" s="65"/>
      <c r="Y22" s="66"/>
      <c r="Z22" s="64"/>
      <c r="AA22" s="65"/>
      <c r="AB22" s="66"/>
      <c r="AC22" s="64"/>
      <c r="AD22" s="65"/>
      <c r="AE22" s="66"/>
      <c r="AF22" s="64"/>
      <c r="AG22" s="65"/>
      <c r="AH22" s="66"/>
      <c r="AI22" s="64"/>
      <c r="AJ22" s="65"/>
      <c r="AK22" s="66"/>
      <c r="AL22" s="64"/>
      <c r="AM22" s="65"/>
      <c r="AN22" s="82">
        <f t="shared" ref="AN22:AN27" si="3">SUM(D22:AM22)</f>
        <v>0</v>
      </c>
      <c r="AO22" s="64"/>
      <c r="AP22" s="65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</row>
    <row r="23" ht="12.75" customHeight="1">
      <c r="A23" s="59"/>
      <c r="B23" s="61" t="s">
        <v>111</v>
      </c>
      <c r="C23" s="11"/>
      <c r="D23" s="62"/>
      <c r="E23" s="12"/>
      <c r="F23" s="11"/>
      <c r="G23" s="62"/>
      <c r="H23" s="12"/>
      <c r="I23" s="11"/>
      <c r="J23" s="62"/>
      <c r="K23" s="12"/>
      <c r="L23" s="11"/>
      <c r="M23" s="66"/>
      <c r="N23" s="64"/>
      <c r="O23" s="65"/>
      <c r="P23" s="66"/>
      <c r="Q23" s="64"/>
      <c r="R23" s="65"/>
      <c r="S23" s="66"/>
      <c r="T23" s="64"/>
      <c r="U23" s="65"/>
      <c r="V23" s="66"/>
      <c r="W23" s="64"/>
      <c r="X23" s="65"/>
      <c r="Y23" s="66"/>
      <c r="Z23" s="64"/>
      <c r="AA23" s="65"/>
      <c r="AB23" s="66"/>
      <c r="AC23" s="64"/>
      <c r="AD23" s="65"/>
      <c r="AE23" s="66"/>
      <c r="AF23" s="64"/>
      <c r="AG23" s="65"/>
      <c r="AH23" s="66"/>
      <c r="AI23" s="64"/>
      <c r="AJ23" s="65"/>
      <c r="AK23" s="66"/>
      <c r="AL23" s="64"/>
      <c r="AM23" s="65"/>
      <c r="AN23" s="82">
        <f t="shared" si="3"/>
        <v>0</v>
      </c>
      <c r="AO23" s="64"/>
      <c r="AP23" s="65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</row>
    <row r="24" ht="12.75" customHeight="1">
      <c r="A24" s="59"/>
      <c r="B24" s="72" t="s">
        <v>112</v>
      </c>
      <c r="C24" s="11"/>
      <c r="D24" s="62">
        <v>400.0</v>
      </c>
      <c r="E24" s="12"/>
      <c r="F24" s="11"/>
      <c r="G24" s="62">
        <v>400.0</v>
      </c>
      <c r="H24" s="12"/>
      <c r="I24" s="11"/>
      <c r="J24" s="62">
        <v>400.0</v>
      </c>
      <c r="K24" s="12"/>
      <c r="L24" s="11"/>
      <c r="M24" s="66">
        <v>400.0</v>
      </c>
      <c r="N24" s="64"/>
      <c r="O24" s="65"/>
      <c r="P24" s="66">
        <v>400.0</v>
      </c>
      <c r="Q24" s="64"/>
      <c r="R24" s="65"/>
      <c r="S24" s="66">
        <v>400.0</v>
      </c>
      <c r="T24" s="64"/>
      <c r="U24" s="65"/>
      <c r="V24" s="66">
        <v>400.0</v>
      </c>
      <c r="W24" s="64"/>
      <c r="X24" s="65"/>
      <c r="Y24" s="66">
        <v>400.0</v>
      </c>
      <c r="Z24" s="64"/>
      <c r="AA24" s="65"/>
      <c r="AB24" s="66">
        <v>400.0</v>
      </c>
      <c r="AC24" s="64"/>
      <c r="AD24" s="65"/>
      <c r="AE24" s="66">
        <v>400.0</v>
      </c>
      <c r="AF24" s="64"/>
      <c r="AG24" s="65"/>
      <c r="AH24" s="66">
        <v>400.0</v>
      </c>
      <c r="AI24" s="64"/>
      <c r="AJ24" s="65"/>
      <c r="AK24" s="66">
        <v>400.0</v>
      </c>
      <c r="AL24" s="64"/>
      <c r="AM24" s="65"/>
      <c r="AN24" s="82">
        <f t="shared" si="3"/>
        <v>4800</v>
      </c>
      <c r="AO24" s="64"/>
      <c r="AP24" s="65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</row>
    <row r="25" ht="12.75" customHeight="1">
      <c r="A25" s="59"/>
      <c r="B25" s="72"/>
      <c r="C25" s="11"/>
      <c r="D25" s="66"/>
      <c r="E25" s="64"/>
      <c r="F25" s="65"/>
      <c r="G25" s="66"/>
      <c r="H25" s="64"/>
      <c r="I25" s="65"/>
      <c r="J25" s="66"/>
      <c r="K25" s="64"/>
      <c r="L25" s="65"/>
      <c r="M25" s="66"/>
      <c r="N25" s="64"/>
      <c r="O25" s="65"/>
      <c r="P25" s="66"/>
      <c r="Q25" s="64"/>
      <c r="R25" s="65"/>
      <c r="S25" s="66"/>
      <c r="T25" s="64"/>
      <c r="U25" s="65"/>
      <c r="V25" s="66"/>
      <c r="W25" s="64"/>
      <c r="X25" s="65"/>
      <c r="Y25" s="66"/>
      <c r="Z25" s="64"/>
      <c r="AA25" s="65"/>
      <c r="AB25" s="66"/>
      <c r="AC25" s="64"/>
      <c r="AD25" s="65"/>
      <c r="AE25" s="66"/>
      <c r="AF25" s="64"/>
      <c r="AG25" s="65"/>
      <c r="AH25" s="66"/>
      <c r="AI25" s="64"/>
      <c r="AJ25" s="65"/>
      <c r="AK25" s="66"/>
      <c r="AL25" s="64"/>
      <c r="AM25" s="65"/>
      <c r="AN25" s="82">
        <f t="shared" si="3"/>
        <v>0</v>
      </c>
      <c r="AO25" s="64"/>
      <c r="AP25" s="65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</row>
    <row r="26" ht="12.75" customHeight="1">
      <c r="A26" s="59"/>
      <c r="B26" s="84"/>
      <c r="C26" s="11"/>
      <c r="D26" s="66"/>
      <c r="E26" s="64"/>
      <c r="F26" s="65"/>
      <c r="G26" s="66"/>
      <c r="H26" s="64"/>
      <c r="I26" s="65"/>
      <c r="J26" s="66"/>
      <c r="K26" s="64"/>
      <c r="L26" s="65"/>
      <c r="M26" s="66"/>
      <c r="N26" s="64"/>
      <c r="O26" s="65"/>
      <c r="P26" s="66"/>
      <c r="Q26" s="64"/>
      <c r="R26" s="65"/>
      <c r="S26" s="66"/>
      <c r="T26" s="64"/>
      <c r="U26" s="65"/>
      <c r="V26" s="66"/>
      <c r="W26" s="64"/>
      <c r="X26" s="65"/>
      <c r="Y26" s="66"/>
      <c r="Z26" s="64"/>
      <c r="AA26" s="65"/>
      <c r="AB26" s="66"/>
      <c r="AC26" s="64"/>
      <c r="AD26" s="65"/>
      <c r="AE26" s="66"/>
      <c r="AF26" s="64"/>
      <c r="AG26" s="65"/>
      <c r="AH26" s="66"/>
      <c r="AI26" s="64"/>
      <c r="AJ26" s="65"/>
      <c r="AK26" s="66"/>
      <c r="AL26" s="64"/>
      <c r="AM26" s="65"/>
      <c r="AN26" s="82">
        <f t="shared" si="3"/>
        <v>0</v>
      </c>
      <c r="AO26" s="64"/>
      <c r="AP26" s="65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</row>
    <row r="27" ht="12.75" customHeight="1">
      <c r="A27" s="59"/>
      <c r="B27" s="84"/>
      <c r="C27" s="11"/>
      <c r="D27" s="62"/>
      <c r="E27" s="12"/>
      <c r="F27" s="11"/>
      <c r="G27" s="62"/>
      <c r="H27" s="12"/>
      <c r="I27" s="11"/>
      <c r="J27" s="62"/>
      <c r="K27" s="12"/>
      <c r="L27" s="11"/>
      <c r="M27" s="62"/>
      <c r="N27" s="12"/>
      <c r="O27" s="11"/>
      <c r="P27" s="62"/>
      <c r="Q27" s="12"/>
      <c r="R27" s="11"/>
      <c r="S27" s="62"/>
      <c r="T27" s="12"/>
      <c r="U27" s="11"/>
      <c r="V27" s="62"/>
      <c r="W27" s="12"/>
      <c r="X27" s="11"/>
      <c r="Y27" s="62"/>
      <c r="Z27" s="12"/>
      <c r="AA27" s="11"/>
      <c r="AB27" s="62"/>
      <c r="AC27" s="12"/>
      <c r="AD27" s="11"/>
      <c r="AE27" s="62"/>
      <c r="AF27" s="12"/>
      <c r="AG27" s="11"/>
      <c r="AH27" s="62"/>
      <c r="AI27" s="12"/>
      <c r="AJ27" s="11"/>
      <c r="AK27" s="62"/>
      <c r="AL27" s="12"/>
      <c r="AM27" s="11"/>
      <c r="AN27" s="67">
        <f t="shared" si="3"/>
        <v>0</v>
      </c>
      <c r="AO27" s="12"/>
      <c r="AP27" s="11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</row>
    <row r="28" ht="12.75" customHeight="1">
      <c r="A28" s="74"/>
      <c r="B28" s="61" t="s">
        <v>97</v>
      </c>
      <c r="C28" s="11"/>
      <c r="D28" s="85">
        <f>SUM(D18:F27)</f>
        <v>30600</v>
      </c>
      <c r="E28" s="12"/>
      <c r="F28" s="11"/>
      <c r="G28" s="85">
        <f>SUM(G18:I27)</f>
        <v>30600</v>
      </c>
      <c r="H28" s="12"/>
      <c r="I28" s="11"/>
      <c r="J28" s="85">
        <f>SUM(J18:L27)</f>
        <v>30600</v>
      </c>
      <c r="K28" s="12"/>
      <c r="L28" s="11"/>
      <c r="M28" s="85">
        <f>SUM(M18:O27)</f>
        <v>30600</v>
      </c>
      <c r="N28" s="12"/>
      <c r="O28" s="11"/>
      <c r="P28" s="85">
        <f>SUM(P18:R27)</f>
        <v>30600</v>
      </c>
      <c r="Q28" s="12"/>
      <c r="R28" s="11"/>
      <c r="S28" s="85">
        <f>SUM(S18:U27)</f>
        <v>30600</v>
      </c>
      <c r="T28" s="12"/>
      <c r="U28" s="11"/>
      <c r="V28" s="85">
        <f>SUM(V18:X27)</f>
        <v>30600</v>
      </c>
      <c r="W28" s="12"/>
      <c r="X28" s="11"/>
      <c r="Y28" s="85">
        <f>SUM(Y18:AA27)</f>
        <v>30600</v>
      </c>
      <c r="Z28" s="12"/>
      <c r="AA28" s="11"/>
      <c r="AB28" s="85">
        <f>SUM(AB18:AD27)</f>
        <v>30600</v>
      </c>
      <c r="AC28" s="12"/>
      <c r="AD28" s="11"/>
      <c r="AE28" s="85">
        <f>SUM(AE18:AG27)</f>
        <v>30600</v>
      </c>
      <c r="AF28" s="12"/>
      <c r="AG28" s="11"/>
      <c r="AH28" s="85">
        <f>SUM(AH18:AJ27)</f>
        <v>30600</v>
      </c>
      <c r="AI28" s="12"/>
      <c r="AJ28" s="11"/>
      <c r="AK28" s="85">
        <f>SUM(AK18:AM27)</f>
        <v>30600</v>
      </c>
      <c r="AL28" s="12"/>
      <c r="AM28" s="11"/>
      <c r="AN28" s="85">
        <f>SUM(AN18:AP27)</f>
        <v>367200</v>
      </c>
      <c r="AO28" s="12"/>
      <c r="AP28" s="11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</row>
    <row r="29" ht="11.25" customHeight="1">
      <c r="A29" s="86" t="s">
        <v>113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27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</row>
    <row r="30" ht="12.75" customHeight="1">
      <c r="A30" s="87" t="s">
        <v>84</v>
      </c>
      <c r="B30" s="88" t="s">
        <v>24</v>
      </c>
      <c r="C30" s="89"/>
      <c r="D30" s="89"/>
      <c r="E30" s="89"/>
      <c r="F30" s="89"/>
      <c r="G30" s="89"/>
      <c r="H30" s="89"/>
      <c r="I30" s="89"/>
      <c r="J30" s="89"/>
      <c r="K30" s="89"/>
      <c r="L30" s="90"/>
      <c r="M30" s="91" t="s">
        <v>114</v>
      </c>
      <c r="N30" s="12"/>
      <c r="O30" s="12"/>
      <c r="P30" s="12"/>
      <c r="Q30" s="12"/>
      <c r="R30" s="12"/>
      <c r="S30" s="12"/>
      <c r="T30" s="12"/>
      <c r="U30" s="87" t="s">
        <v>84</v>
      </c>
      <c r="V30" s="92" t="s">
        <v>24</v>
      </c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18"/>
      <c r="AI30" s="91" t="s">
        <v>114</v>
      </c>
      <c r="AJ30" s="12"/>
      <c r="AK30" s="12"/>
      <c r="AL30" s="12"/>
      <c r="AM30" s="12"/>
      <c r="AN30" s="12"/>
      <c r="AO30" s="12"/>
      <c r="AP30" s="11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</row>
    <row r="31" ht="12.75" customHeight="1">
      <c r="A31" s="93">
        <v>1.0</v>
      </c>
      <c r="B31" s="94" t="s">
        <v>115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97">
        <f>AN17</f>
        <v>1173855</v>
      </c>
      <c r="R31" s="20"/>
      <c r="S31" s="20"/>
      <c r="T31" s="20"/>
      <c r="U31" s="9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27"/>
      <c r="AI31" s="99" t="s">
        <v>116</v>
      </c>
      <c r="AJ31" s="12"/>
      <c r="AK31" s="12"/>
      <c r="AL31" s="11"/>
      <c r="AM31" s="99" t="s">
        <v>117</v>
      </c>
      <c r="AN31" s="12"/>
      <c r="AO31" s="12"/>
      <c r="AP31" s="11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</row>
    <row r="32" ht="12.75" customHeight="1">
      <c r="A32" s="100"/>
      <c r="B32" s="101" t="s">
        <v>39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2" t="s">
        <v>118</v>
      </c>
      <c r="M32" s="103">
        <f>IF(AN19&gt;2500,2500,AN19)</f>
        <v>2400</v>
      </c>
      <c r="N32" s="8"/>
      <c r="O32" s="8"/>
      <c r="P32" s="8"/>
      <c r="Q32" s="104"/>
      <c r="R32" s="20"/>
      <c r="S32" s="20"/>
      <c r="T32" s="18"/>
      <c r="U32" s="105">
        <v>6.0</v>
      </c>
      <c r="V32" s="48" t="s">
        <v>119</v>
      </c>
      <c r="W32" s="12"/>
      <c r="X32" s="12"/>
      <c r="Y32" s="12"/>
      <c r="Z32" s="12"/>
      <c r="AA32" s="12"/>
      <c r="AB32" s="12"/>
      <c r="AC32" s="12"/>
      <c r="AD32" s="12"/>
      <c r="AE32" s="106"/>
      <c r="AF32" s="107"/>
      <c r="AG32" s="107"/>
      <c r="AH32" s="108"/>
      <c r="AI32" s="109">
        <f>Q37+Q41-Q38</f>
        <v>1271555</v>
      </c>
      <c r="AJ32" s="20"/>
      <c r="AK32" s="20"/>
      <c r="AL32" s="18"/>
      <c r="AM32" s="109">
        <f>Q31+Q41-M34</f>
        <v>1323955</v>
      </c>
      <c r="AN32" s="20"/>
      <c r="AO32" s="20"/>
      <c r="AP32" s="18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</row>
    <row r="33" ht="12.75" customHeight="1">
      <c r="A33" s="100"/>
      <c r="B33" s="106" t="s">
        <v>120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02" t="s">
        <v>118</v>
      </c>
      <c r="M33" s="111">
        <v>50000.0</v>
      </c>
      <c r="N33" s="12"/>
      <c r="O33" s="12"/>
      <c r="P33" s="12"/>
      <c r="Q33" s="112"/>
      <c r="T33" s="24"/>
      <c r="U33" s="105">
        <v>7.0</v>
      </c>
      <c r="V33" s="113" t="s">
        <v>121</v>
      </c>
      <c r="W33" s="114"/>
      <c r="X33" s="114"/>
      <c r="Y33" s="114"/>
      <c r="Z33" s="114"/>
      <c r="AA33" s="114"/>
      <c r="AB33" s="114"/>
      <c r="AC33" s="114"/>
      <c r="AD33" s="114"/>
      <c r="AE33" s="115"/>
      <c r="AF33" s="116"/>
      <c r="AG33" s="116"/>
      <c r="AH33" s="117"/>
      <c r="AI33" s="118">
        <f>Q51+Q62</f>
        <v>199600</v>
      </c>
      <c r="AJ33" s="12"/>
      <c r="AK33" s="12"/>
      <c r="AL33" s="11"/>
      <c r="AM33" s="118">
        <v>0.0</v>
      </c>
      <c r="AN33" s="12"/>
      <c r="AO33" s="12"/>
      <c r="AP33" s="11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</row>
    <row r="34" ht="12.75" customHeight="1">
      <c r="A34" s="100"/>
      <c r="B34" s="106" t="s">
        <v>37</v>
      </c>
      <c r="C34" s="106"/>
      <c r="D34" s="106"/>
      <c r="E34" s="106"/>
      <c r="F34" s="106"/>
      <c r="G34" s="106"/>
      <c r="H34" s="95"/>
      <c r="I34" s="95"/>
      <c r="J34" s="95"/>
      <c r="K34" s="95"/>
      <c r="L34" s="102"/>
      <c r="M34" s="111">
        <f>AN22</f>
        <v>0</v>
      </c>
      <c r="N34" s="12"/>
      <c r="O34" s="12"/>
      <c r="P34" s="12"/>
      <c r="Q34" s="112"/>
      <c r="T34" s="24"/>
      <c r="U34" s="119">
        <v>8.0</v>
      </c>
      <c r="V34" s="48" t="s">
        <v>122</v>
      </c>
      <c r="W34" s="12"/>
      <c r="X34" s="12"/>
      <c r="Y34" s="12"/>
      <c r="Z34" s="12"/>
      <c r="AA34" s="12"/>
      <c r="AB34" s="12"/>
      <c r="AC34" s="12"/>
      <c r="AD34" s="12"/>
      <c r="AE34" s="115"/>
      <c r="AF34" s="116"/>
      <c r="AG34" s="116"/>
      <c r="AH34" s="117"/>
      <c r="AI34" s="118">
        <f>AI32-AI33</f>
        <v>1071955</v>
      </c>
      <c r="AJ34" s="12"/>
      <c r="AK34" s="12"/>
      <c r="AL34" s="11"/>
      <c r="AM34" s="118">
        <f>AM32-AM33</f>
        <v>1323955</v>
      </c>
      <c r="AN34" s="12"/>
      <c r="AO34" s="12"/>
      <c r="AP34" s="11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</row>
    <row r="35" ht="12.75" customHeight="1">
      <c r="A35" s="100"/>
      <c r="B35" s="61" t="s">
        <v>44</v>
      </c>
      <c r="C35" s="120"/>
      <c r="D35" s="12"/>
      <c r="E35" s="11"/>
      <c r="F35" s="121" t="s">
        <v>123</v>
      </c>
      <c r="G35" s="122"/>
      <c r="H35" s="122"/>
      <c r="I35" s="122"/>
      <c r="J35" s="122"/>
      <c r="K35" s="122"/>
      <c r="L35" s="102" t="s">
        <v>118</v>
      </c>
      <c r="M35" s="111">
        <f>IF((C35&gt;((AN7+AN8)*10/100)),MIN(C35,AX40,AN9),0)</f>
        <v>0</v>
      </c>
      <c r="N35" s="12"/>
      <c r="O35" s="12"/>
      <c r="P35" s="11"/>
      <c r="Q35" s="123"/>
      <c r="R35" s="8"/>
      <c r="S35" s="8"/>
      <c r="T35" s="27"/>
      <c r="U35" s="119">
        <v>9.0</v>
      </c>
      <c r="V35" s="124" t="s">
        <v>84</v>
      </c>
      <c r="W35" s="125" t="s">
        <v>124</v>
      </c>
      <c r="X35" s="18"/>
      <c r="Y35" s="99" t="s">
        <v>125</v>
      </c>
      <c r="Z35" s="12"/>
      <c r="AA35" s="12"/>
      <c r="AB35" s="12"/>
      <c r="AC35" s="12"/>
      <c r="AD35" s="11"/>
      <c r="AE35" s="91" t="s">
        <v>126</v>
      </c>
      <c r="AF35" s="12"/>
      <c r="AG35" s="12"/>
      <c r="AH35" s="11"/>
      <c r="AI35" s="126"/>
      <c r="AJ35" s="20"/>
      <c r="AK35" s="20"/>
      <c r="AL35" s="20"/>
      <c r="AM35" s="127"/>
      <c r="AN35" s="20"/>
      <c r="AO35" s="20"/>
      <c r="AP35" s="18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</row>
    <row r="36" ht="12.75" customHeight="1">
      <c r="A36" s="100"/>
      <c r="B36" s="128" t="s">
        <v>127</v>
      </c>
      <c r="C36" s="12"/>
      <c r="D36" s="12"/>
      <c r="E36" s="12"/>
      <c r="F36" s="12"/>
      <c r="G36" s="12"/>
      <c r="H36" s="12"/>
      <c r="I36" s="12"/>
      <c r="J36" s="12"/>
      <c r="K36" s="11"/>
      <c r="L36" s="129" t="s">
        <v>118</v>
      </c>
      <c r="M36" s="130"/>
      <c r="N36" s="14"/>
      <c r="O36" s="14"/>
      <c r="P36" s="15"/>
      <c r="Q36" s="123">
        <f>SUM(M32:P36)</f>
        <v>52400</v>
      </c>
      <c r="R36" s="8"/>
      <c r="S36" s="8"/>
      <c r="T36" s="8"/>
      <c r="U36" s="100"/>
      <c r="V36" s="27"/>
      <c r="W36" s="26"/>
      <c r="X36" s="27"/>
      <c r="Y36" s="91" t="s">
        <v>128</v>
      </c>
      <c r="Z36" s="12"/>
      <c r="AA36" s="11"/>
      <c r="AB36" s="91" t="s">
        <v>129</v>
      </c>
      <c r="AC36" s="12"/>
      <c r="AD36" s="11"/>
      <c r="AE36" s="91" t="s">
        <v>130</v>
      </c>
      <c r="AF36" s="11"/>
      <c r="AG36" s="91" t="s">
        <v>131</v>
      </c>
      <c r="AH36" s="11"/>
      <c r="AI36" s="131"/>
      <c r="AJ36" s="8"/>
      <c r="AK36" s="8"/>
      <c r="AL36" s="8"/>
      <c r="AM36" s="132"/>
      <c r="AN36" s="8"/>
      <c r="AO36" s="8"/>
      <c r="AP36" s="27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</row>
    <row r="37" ht="12.75" customHeight="1">
      <c r="A37" s="133"/>
      <c r="B37" s="94" t="s">
        <v>132</v>
      </c>
      <c r="C37" s="95"/>
      <c r="D37" s="95"/>
      <c r="E37" s="95"/>
      <c r="F37" s="95"/>
      <c r="G37" s="95"/>
      <c r="H37" s="95"/>
      <c r="I37" s="95"/>
      <c r="J37" s="95"/>
      <c r="K37" s="95"/>
      <c r="L37" s="134"/>
      <c r="M37" s="111"/>
      <c r="N37" s="12"/>
      <c r="O37" s="12"/>
      <c r="P37" s="11"/>
      <c r="Q37" s="111">
        <f>Q31-Q36</f>
        <v>1121455</v>
      </c>
      <c r="R37" s="12"/>
      <c r="S37" s="12"/>
      <c r="T37" s="12"/>
      <c r="U37" s="100"/>
      <c r="V37" s="105">
        <v>1.0</v>
      </c>
      <c r="W37" s="91" t="s">
        <v>133</v>
      </c>
      <c r="X37" s="11"/>
      <c r="Y37" s="91">
        <v>0.0</v>
      </c>
      <c r="Z37" s="12"/>
      <c r="AA37" s="11"/>
      <c r="AB37" s="91">
        <v>250000.0</v>
      </c>
      <c r="AC37" s="12"/>
      <c r="AD37" s="12"/>
      <c r="AE37" s="91">
        <v>0.0</v>
      </c>
      <c r="AF37" s="11"/>
      <c r="AG37" s="135"/>
      <c r="AH37" s="18"/>
      <c r="AI37" s="132">
        <v>0.0</v>
      </c>
      <c r="AJ37" s="8"/>
      <c r="AK37" s="8"/>
      <c r="AL37" s="27"/>
      <c r="AM37" s="83">
        <v>0.0</v>
      </c>
      <c r="AN37" s="8"/>
      <c r="AO37" s="8"/>
      <c r="AP37" s="27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</row>
    <row r="38" ht="12.75" customHeight="1">
      <c r="A38" s="136">
        <v>2.0</v>
      </c>
      <c r="B38" s="137" t="s">
        <v>48</v>
      </c>
      <c r="C38" s="101"/>
      <c r="D38" s="101"/>
      <c r="E38" s="101"/>
      <c r="F38" s="101"/>
      <c r="G38" s="101"/>
      <c r="H38" s="101"/>
      <c r="I38" s="101"/>
      <c r="J38" s="101"/>
      <c r="K38" s="101"/>
      <c r="L38" s="138" t="s">
        <v>118</v>
      </c>
      <c r="M38" s="139">
        <v>0.0</v>
      </c>
      <c r="N38" s="64"/>
      <c r="O38" s="64"/>
      <c r="P38" s="140"/>
      <c r="Q38" s="104">
        <f>+IF(M38&gt;200000,200000,IF(M38&gt;0,M38,0))</f>
        <v>0</v>
      </c>
      <c r="R38" s="20"/>
      <c r="S38" s="20"/>
      <c r="T38" s="20"/>
      <c r="U38" s="100"/>
      <c r="V38" s="105">
        <v>2.0</v>
      </c>
      <c r="W38" s="141" t="s">
        <v>134</v>
      </c>
      <c r="X38" s="11"/>
      <c r="Y38" s="91">
        <v>0.0</v>
      </c>
      <c r="Z38" s="12"/>
      <c r="AA38" s="11"/>
      <c r="AB38" s="91">
        <v>300000.0</v>
      </c>
      <c r="AC38" s="12"/>
      <c r="AD38" s="12"/>
      <c r="AE38" s="91">
        <v>0.0</v>
      </c>
      <c r="AF38" s="11"/>
      <c r="AG38" s="23"/>
      <c r="AH38" s="24"/>
      <c r="AI38" s="142">
        <v>0.0</v>
      </c>
      <c r="AJ38" s="12"/>
      <c r="AK38" s="12"/>
      <c r="AL38" s="11"/>
      <c r="AM38" s="118">
        <v>0.0</v>
      </c>
      <c r="AN38" s="12"/>
      <c r="AO38" s="12"/>
      <c r="AP38" s="11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</row>
    <row r="39" ht="12.75" customHeight="1">
      <c r="A39" s="136">
        <v>3.0</v>
      </c>
      <c r="B39" s="110" t="s">
        <v>135</v>
      </c>
      <c r="C39" s="110"/>
      <c r="D39" s="110"/>
      <c r="E39" s="113" t="s">
        <v>136</v>
      </c>
      <c r="F39" s="114"/>
      <c r="G39" s="116"/>
      <c r="H39" s="114"/>
      <c r="I39" s="114"/>
      <c r="J39" s="114"/>
      <c r="K39" s="114"/>
      <c r="L39" s="129"/>
      <c r="M39" s="143">
        <v>18100.0</v>
      </c>
      <c r="N39" s="12"/>
      <c r="O39" s="12"/>
      <c r="P39" s="79"/>
      <c r="Q39" s="104"/>
      <c r="R39" s="20"/>
      <c r="S39" s="20"/>
      <c r="T39" s="18"/>
      <c r="U39" s="144"/>
      <c r="V39" s="105">
        <v>3.0</v>
      </c>
      <c r="W39" s="91" t="s">
        <v>137</v>
      </c>
      <c r="X39" s="11"/>
      <c r="Y39" s="91">
        <v>0.0</v>
      </c>
      <c r="Z39" s="12"/>
      <c r="AA39" s="11"/>
      <c r="AB39" s="91">
        <v>500000.0</v>
      </c>
      <c r="AC39" s="12"/>
      <c r="AD39" s="12"/>
      <c r="AE39" s="91">
        <v>0.0</v>
      </c>
      <c r="AF39" s="11"/>
      <c r="AG39" s="26"/>
      <c r="AH39" s="27"/>
      <c r="AI39" s="142">
        <v>0.0</v>
      </c>
      <c r="AJ39" s="12"/>
      <c r="AK39" s="12"/>
      <c r="AL39" s="11"/>
      <c r="AM39" s="118">
        <v>0.0</v>
      </c>
      <c r="AN39" s="12"/>
      <c r="AO39" s="12"/>
      <c r="AP39" s="11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</row>
    <row r="40" ht="12.75" customHeight="1">
      <c r="A40" s="100"/>
      <c r="B40" s="110"/>
      <c r="C40" s="110"/>
      <c r="D40" s="110"/>
      <c r="E40" s="145" t="s">
        <v>138</v>
      </c>
      <c r="F40" s="110"/>
      <c r="G40" s="39"/>
      <c r="H40" s="110"/>
      <c r="I40" s="110"/>
      <c r="J40" s="110"/>
      <c r="K40" s="110"/>
      <c r="L40" s="138"/>
      <c r="M40" s="143"/>
      <c r="N40" s="12"/>
      <c r="O40" s="12"/>
      <c r="P40" s="79"/>
      <c r="Q40" s="123"/>
      <c r="R40" s="8"/>
      <c r="S40" s="8"/>
      <c r="T40" s="27"/>
      <c r="U40" s="144"/>
      <c r="V40" s="105">
        <v>4.0</v>
      </c>
      <c r="W40" s="135"/>
      <c r="X40" s="18"/>
      <c r="Y40" s="91">
        <f>IF($AE$2&lt;60,250000,IF($AE$2&gt;=60,IF($AE$2&lt;80,300000,0),0))</f>
        <v>250000</v>
      </c>
      <c r="Z40" s="12"/>
      <c r="AA40" s="11"/>
      <c r="AB40" s="91">
        <f>IF($AE$2&lt;60,500000,IF($AE$2&gt;=60,IF($AE$2&lt;80,500000,0),0))</f>
        <v>500000</v>
      </c>
      <c r="AC40" s="12"/>
      <c r="AD40" s="12"/>
      <c r="AE40" s="91">
        <v>5.0</v>
      </c>
      <c r="AF40" s="11"/>
      <c r="AG40" s="91">
        <v>5.0</v>
      </c>
      <c r="AH40" s="11"/>
      <c r="AI40" s="142">
        <f>AW47*5%</f>
        <v>12500</v>
      </c>
      <c r="AJ40" s="12"/>
      <c r="AK40" s="12"/>
      <c r="AL40" s="11"/>
      <c r="AM40" s="118">
        <f>BE47*5%</f>
        <v>12500</v>
      </c>
      <c r="AN40" s="12"/>
      <c r="AO40" s="12"/>
      <c r="AP40" s="11"/>
      <c r="AQ40" s="39"/>
      <c r="AR40" s="39"/>
      <c r="AS40" s="146" t="s">
        <v>139</v>
      </c>
      <c r="AT40" s="12"/>
      <c r="AU40" s="12"/>
      <c r="AV40" s="12"/>
      <c r="AW40" s="11"/>
      <c r="AX40" s="147">
        <f>IF((C35-((AN7+AN8)*10/100))&gt;0,IF((C35-((AN7+AN8)*10/100))&lt;((AN7+AN8)*40/100),(C35-((AN7+AN8)*10/100)),((AN7+AN8)*40/100)),((AN7+AN8)*40/100))</f>
        <v>444974.4</v>
      </c>
      <c r="AY40" s="12"/>
      <c r="AZ40" s="11"/>
      <c r="BA40" s="148"/>
      <c r="BB40" s="148"/>
      <c r="BC40" s="46"/>
      <c r="BD40" s="46"/>
      <c r="BE40" s="46"/>
      <c r="BF40" s="46"/>
      <c r="BG40" s="46"/>
      <c r="BH40" s="46"/>
      <c r="BI40" s="46"/>
    </row>
    <row r="41" ht="12.75" customHeight="1">
      <c r="A41" s="149"/>
      <c r="B41" s="110"/>
      <c r="C41" s="110"/>
      <c r="D41" s="110"/>
      <c r="E41" s="128" t="s">
        <v>140</v>
      </c>
      <c r="F41" s="12"/>
      <c r="G41" s="12"/>
      <c r="H41" s="12"/>
      <c r="I41" s="12"/>
      <c r="J41" s="12"/>
      <c r="K41" s="11"/>
      <c r="L41" s="150"/>
      <c r="M41" s="130">
        <v>132000.0</v>
      </c>
      <c r="N41" s="14"/>
      <c r="O41" s="14"/>
      <c r="P41" s="151"/>
      <c r="Q41" s="123">
        <f>SUM(M39:P41)</f>
        <v>150100</v>
      </c>
      <c r="R41" s="8"/>
      <c r="S41" s="8"/>
      <c r="T41" s="8"/>
      <c r="U41" s="100"/>
      <c r="V41" s="105">
        <v>5.0</v>
      </c>
      <c r="W41" s="23"/>
      <c r="X41" s="24"/>
      <c r="Y41" s="91">
        <f>IF($AE$2&lt;60,500000,IF($AE$2&gt;=60,IF($AE$2&lt;80,500000,500000),0))</f>
        <v>500000</v>
      </c>
      <c r="Z41" s="12"/>
      <c r="AA41" s="11"/>
      <c r="AB41" s="91">
        <f>IF($AE$2&lt;60,750000,IF($AE$2&gt;=60,IF($AE$2&lt;80,750000,750000),0))</f>
        <v>750000</v>
      </c>
      <c r="AC41" s="12"/>
      <c r="AD41" s="12"/>
      <c r="AE41" s="135">
        <v>20.0</v>
      </c>
      <c r="AF41" s="18"/>
      <c r="AG41" s="91">
        <v>10.0</v>
      </c>
      <c r="AH41" s="11"/>
      <c r="AI41" s="109">
        <f>AW48*20%</f>
        <v>100000</v>
      </c>
      <c r="AJ41" s="20"/>
      <c r="AK41" s="20"/>
      <c r="AL41" s="18"/>
      <c r="AM41" s="118">
        <f>BE48*10%</f>
        <v>25000</v>
      </c>
      <c r="AN41" s="12"/>
      <c r="AO41" s="12"/>
      <c r="AP41" s="11"/>
      <c r="AQ41" s="39"/>
      <c r="AR41" s="39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46"/>
      <c r="BD41" s="46"/>
      <c r="BE41" s="46"/>
      <c r="BF41" s="46"/>
      <c r="BG41" s="46"/>
      <c r="BH41" s="46"/>
      <c r="BI41" s="46"/>
    </row>
    <row r="42" ht="12.75" customHeight="1">
      <c r="A42" s="100">
        <v>4.0</v>
      </c>
      <c r="B42" s="152" t="s">
        <v>141</v>
      </c>
      <c r="C42" s="153"/>
      <c r="D42" s="153"/>
      <c r="E42" s="153"/>
      <c r="F42" s="153"/>
      <c r="G42" s="154"/>
      <c r="H42" s="153"/>
      <c r="I42" s="153"/>
      <c r="J42" s="153"/>
      <c r="K42" s="155"/>
      <c r="L42" s="138"/>
      <c r="M42" s="120"/>
      <c r="N42" s="12"/>
      <c r="O42" s="12"/>
      <c r="P42" s="11"/>
      <c r="Q42" s="104">
        <v>0.0</v>
      </c>
      <c r="R42" s="20"/>
      <c r="S42" s="20"/>
      <c r="T42" s="20"/>
      <c r="U42" s="100"/>
      <c r="V42" s="105">
        <v>6.0</v>
      </c>
      <c r="W42" s="23"/>
      <c r="X42" s="24"/>
      <c r="Y42" s="91">
        <f>IF($AE$2&lt;60,750000,IF($AE$2&gt;=60,IF($AE$2&lt;80,750000,750000),0))</f>
        <v>750000</v>
      </c>
      <c r="Z42" s="12"/>
      <c r="AA42" s="11"/>
      <c r="AB42" s="91">
        <f>IF($AE$2&lt;60,1000000,IF($AE$2&gt;=60,IF($AE$2&lt;80,1000000,1000000),0))</f>
        <v>1000000</v>
      </c>
      <c r="AC42" s="12"/>
      <c r="AD42" s="12"/>
      <c r="AE42" s="26"/>
      <c r="AF42" s="27"/>
      <c r="AG42" s="91">
        <v>15.0</v>
      </c>
      <c r="AH42" s="11"/>
      <c r="AI42" s="26"/>
      <c r="AJ42" s="8"/>
      <c r="AK42" s="8"/>
      <c r="AL42" s="27"/>
      <c r="AM42" s="118">
        <f>BE49*15%</f>
        <v>37500</v>
      </c>
      <c r="AN42" s="12"/>
      <c r="AO42" s="12"/>
      <c r="AP42" s="11"/>
      <c r="AQ42" s="39"/>
      <c r="AR42" s="39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46"/>
      <c r="BD42" s="46"/>
      <c r="BE42" s="46"/>
      <c r="BF42" s="46"/>
      <c r="BG42" s="46"/>
      <c r="BH42" s="46"/>
      <c r="BI42" s="46"/>
    </row>
    <row r="43" ht="12.75" customHeight="1">
      <c r="A43" s="136">
        <v>5.0</v>
      </c>
      <c r="B43" s="106" t="s">
        <v>142</v>
      </c>
      <c r="C43" s="95"/>
      <c r="D43" s="95"/>
      <c r="E43" s="95"/>
      <c r="F43" s="106"/>
      <c r="G43" s="95"/>
      <c r="H43" s="95"/>
      <c r="I43" s="91" t="s">
        <v>143</v>
      </c>
      <c r="J43" s="12"/>
      <c r="K43" s="11"/>
      <c r="L43" s="134"/>
      <c r="M43" s="111"/>
      <c r="N43" s="12"/>
      <c r="O43" s="12"/>
      <c r="P43" s="12"/>
      <c r="Q43" s="97"/>
      <c r="R43" s="20"/>
      <c r="S43" s="20"/>
      <c r="T43" s="20"/>
      <c r="U43" s="100"/>
      <c r="V43" s="105">
        <v>7.0</v>
      </c>
      <c r="W43" s="23"/>
      <c r="X43" s="24"/>
      <c r="Y43" s="91">
        <f>IF($AE$2&lt;60,1000000,IF($AE$2&gt;=60,IF($AE$2&lt;80,1000000,1000000),0))</f>
        <v>1000000</v>
      </c>
      <c r="Z43" s="12"/>
      <c r="AA43" s="11"/>
      <c r="AB43" s="91">
        <f>IF($AE$2&lt;60,1250000,IF($AE$2&gt;=60,IF($AE$2&lt;80,1250000,1250000),0))</f>
        <v>1250000</v>
      </c>
      <c r="AC43" s="12"/>
      <c r="AD43" s="12"/>
      <c r="AE43" s="135">
        <v>30.0</v>
      </c>
      <c r="AF43" s="18"/>
      <c r="AG43" s="91">
        <v>20.0</v>
      </c>
      <c r="AH43" s="11"/>
      <c r="AI43" s="109">
        <f>AW49*30%</f>
        <v>21586.5</v>
      </c>
      <c r="AJ43" s="20"/>
      <c r="AK43" s="20"/>
      <c r="AL43" s="18"/>
      <c r="AM43" s="118">
        <f>BE50*20%</f>
        <v>50000</v>
      </c>
      <c r="AN43" s="12"/>
      <c r="AO43" s="12"/>
      <c r="AP43" s="11"/>
      <c r="AQ43" s="39"/>
      <c r="AR43" s="39"/>
      <c r="AS43" s="156" t="s">
        <v>144</v>
      </c>
      <c r="AT43" s="12"/>
      <c r="AU43" s="12"/>
      <c r="AV43" s="11"/>
      <c r="AW43" s="157" t="s">
        <v>145</v>
      </c>
      <c r="AX43" s="148"/>
      <c r="AY43" s="148"/>
      <c r="AZ43" s="148"/>
      <c r="BA43" s="148"/>
      <c r="BB43" s="148"/>
      <c r="BC43" s="46"/>
      <c r="BD43" s="46"/>
      <c r="BE43" s="46"/>
      <c r="BF43" s="46"/>
      <c r="BG43" s="46"/>
      <c r="BH43" s="46"/>
      <c r="BI43" s="46"/>
    </row>
    <row r="44" ht="12.75" customHeight="1">
      <c r="A44" s="100"/>
      <c r="B44" s="158" t="s">
        <v>109</v>
      </c>
      <c r="C44" s="158"/>
      <c r="D44" s="158"/>
      <c r="E44" s="158"/>
      <c r="F44" s="159"/>
      <c r="G44" s="160"/>
      <c r="H44" s="160"/>
      <c r="I44" s="135" t="s">
        <v>146</v>
      </c>
      <c r="J44" s="20"/>
      <c r="K44" s="18"/>
      <c r="L44" s="161" t="s">
        <v>118</v>
      </c>
      <c r="M44" s="123">
        <f>AN20</f>
        <v>360000</v>
      </c>
      <c r="N44" s="8"/>
      <c r="O44" s="8"/>
      <c r="P44" s="27"/>
      <c r="Q44" s="104"/>
      <c r="R44" s="20"/>
      <c r="S44" s="20"/>
      <c r="T44" s="18"/>
      <c r="U44" s="144"/>
      <c r="V44" s="162">
        <v>8.0</v>
      </c>
      <c r="W44" s="23"/>
      <c r="X44" s="24"/>
      <c r="Y44" s="91">
        <f>IF($AE$2&lt;60,1250000,IF($AE$2&gt;=60,IF($AE$2&lt;80,1250000,1250000),0))</f>
        <v>1250000</v>
      </c>
      <c r="Z44" s="12"/>
      <c r="AA44" s="11"/>
      <c r="AB44" s="91">
        <f>IF($AE$2&lt;60,1500000,IF($AE$2&gt;=60,IF($AE$2&lt;80,1500000,1500000),0))</f>
        <v>1500000</v>
      </c>
      <c r="AC44" s="12"/>
      <c r="AD44" s="12"/>
      <c r="AE44" s="23"/>
      <c r="AF44" s="24"/>
      <c r="AG44" s="99">
        <v>25.0</v>
      </c>
      <c r="AH44" s="11"/>
      <c r="AI44" s="23"/>
      <c r="AL44" s="24"/>
      <c r="AM44" s="118">
        <f>BE51*25%</f>
        <v>18488.75</v>
      </c>
      <c r="AN44" s="12"/>
      <c r="AO44" s="12"/>
      <c r="AP44" s="11"/>
      <c r="AQ44" s="39"/>
      <c r="AR44" s="39"/>
      <c r="AS44" s="163" t="s">
        <v>147</v>
      </c>
      <c r="AT44" s="11"/>
      <c r="AU44" s="164" t="s">
        <v>148</v>
      </c>
      <c r="AV44" s="12"/>
      <c r="AW44" s="165">
        <f>IF(AE2&lt;60,IF($AI$34&gt;250000,250000,$AI$34),0)</f>
        <v>250000</v>
      </c>
      <c r="AX44" s="166"/>
      <c r="AY44" s="166"/>
      <c r="AZ44" s="166"/>
      <c r="BA44" s="166"/>
      <c r="BB44" s="166"/>
      <c r="BC44" s="46"/>
      <c r="BD44" s="46"/>
      <c r="BE44" s="46"/>
      <c r="BF44" s="46"/>
      <c r="BG44" s="46"/>
      <c r="BH44" s="46"/>
      <c r="BI44" s="46"/>
    </row>
    <row r="45" ht="12.75" customHeight="1">
      <c r="A45" s="100"/>
      <c r="B45" s="158" t="s">
        <v>149</v>
      </c>
      <c r="C45" s="167"/>
      <c r="D45" s="167"/>
      <c r="E45" s="167"/>
      <c r="F45" s="168"/>
      <c r="G45" s="160"/>
      <c r="H45" s="160"/>
      <c r="I45" s="23"/>
      <c r="K45" s="24"/>
      <c r="L45" s="24"/>
      <c r="M45" s="169">
        <f>+AN21</f>
        <v>0</v>
      </c>
      <c r="N45" s="12"/>
      <c r="O45" s="12"/>
      <c r="P45" s="11"/>
      <c r="Q45" s="112"/>
      <c r="T45" s="24"/>
      <c r="U45" s="144"/>
      <c r="V45" s="105">
        <v>9.0</v>
      </c>
      <c r="W45" s="26"/>
      <c r="X45" s="27"/>
      <c r="Y45" s="91">
        <f>IF($AE$2&lt;60,1500000,IF($AE$2&gt;=60,IF($AE$2&lt;80,1500000,1500000),0))</f>
        <v>1500000</v>
      </c>
      <c r="Z45" s="12"/>
      <c r="AA45" s="11"/>
      <c r="AB45" s="91" t="s">
        <v>150</v>
      </c>
      <c r="AC45" s="12"/>
      <c r="AD45" s="12"/>
      <c r="AE45" s="26"/>
      <c r="AF45" s="27"/>
      <c r="AG45" s="91">
        <v>30.0</v>
      </c>
      <c r="AH45" s="11"/>
      <c r="AI45" s="26"/>
      <c r="AJ45" s="8"/>
      <c r="AK45" s="8"/>
      <c r="AL45" s="27"/>
      <c r="AM45" s="118">
        <f>BE52*30%</f>
        <v>0</v>
      </c>
      <c r="AN45" s="12"/>
      <c r="AO45" s="12"/>
      <c r="AP45" s="11"/>
      <c r="AQ45" s="39"/>
      <c r="AR45" s="39"/>
      <c r="AS45" s="163" t="s">
        <v>151</v>
      </c>
      <c r="AT45" s="11"/>
      <c r="AU45" s="164" t="s">
        <v>152</v>
      </c>
      <c r="AV45" s="12"/>
      <c r="AW45" s="165">
        <f>IF(AE2&gt;=60,IF(AE2&lt;80,IF($AI$34&gt;300000,300000,$AI$34),0),0)</f>
        <v>0</v>
      </c>
      <c r="AX45" s="166"/>
      <c r="AY45" s="166"/>
      <c r="AZ45" s="166"/>
      <c r="BA45" s="166"/>
      <c r="BB45" s="166"/>
      <c r="BC45" s="46"/>
      <c r="BD45" s="170" t="s">
        <v>153</v>
      </c>
      <c r="BE45" s="12"/>
      <c r="BF45" s="11"/>
      <c r="BG45" s="46"/>
      <c r="BH45" s="46"/>
      <c r="BI45" s="46"/>
    </row>
    <row r="46" ht="12.75" customHeight="1">
      <c r="A46" s="100"/>
      <c r="B46" s="160" t="s">
        <v>154</v>
      </c>
      <c r="C46" s="158"/>
      <c r="D46" s="158"/>
      <c r="E46" s="158"/>
      <c r="F46" s="159"/>
      <c r="G46" s="160"/>
      <c r="H46" s="160"/>
      <c r="I46" s="23"/>
      <c r="K46" s="24"/>
      <c r="L46" s="24"/>
      <c r="M46" s="120">
        <v>0.0</v>
      </c>
      <c r="N46" s="12"/>
      <c r="O46" s="12"/>
      <c r="P46" s="79"/>
      <c r="Q46" s="112"/>
      <c r="T46" s="24"/>
      <c r="U46" s="144"/>
      <c r="V46" s="95" t="s">
        <v>155</v>
      </c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71"/>
      <c r="AH46" s="171"/>
      <c r="AI46" s="118">
        <f>+SUM(AI40:AL45)</f>
        <v>134086.5</v>
      </c>
      <c r="AJ46" s="12"/>
      <c r="AK46" s="12"/>
      <c r="AL46" s="11"/>
      <c r="AM46" s="118">
        <f>+SUM(AM40:AP45)</f>
        <v>143488.75</v>
      </c>
      <c r="AN46" s="12"/>
      <c r="AO46" s="12"/>
      <c r="AP46" s="11"/>
      <c r="AQ46" s="39"/>
      <c r="AR46" s="39"/>
      <c r="AS46" s="163" t="s">
        <v>156</v>
      </c>
      <c r="AT46" s="11"/>
      <c r="AU46" s="164" t="s">
        <v>157</v>
      </c>
      <c r="AV46" s="12"/>
      <c r="AW46" s="165">
        <f>IF(AE2&gt;=80,IF($AI$34&gt;500000,500000,$AI$34),0)</f>
        <v>0</v>
      </c>
      <c r="AX46" s="166"/>
      <c r="AY46" s="172">
        <v>0.0</v>
      </c>
      <c r="AZ46" s="173">
        <v>0.0</v>
      </c>
      <c r="BA46" s="173">
        <f>IF($AE$2&lt;60,250000,IF($AE$2&gt;=60,IF($AE$2&lt;80,300000,500000),0))</f>
        <v>250000</v>
      </c>
      <c r="BB46" s="173">
        <f t="shared" ref="BB46:BB48" si="4">BA46-AZ46</f>
        <v>250000</v>
      </c>
      <c r="BC46" s="46"/>
      <c r="BD46" s="174" t="s">
        <v>158</v>
      </c>
      <c r="BE46" s="175">
        <f>IF(AE2&lt;60,IF($AI$34&gt;250000,250000,$AI$34),IF(AE2&gt;=60,IF(AE2&lt;80,IF($AI$34&gt;300000,300000,$AI$34),IF(AE2&gt;=80,IF($AI$34&gt;500000,500000,$AI$34),0)),0))</f>
        <v>250000</v>
      </c>
      <c r="BF46" s="176">
        <v>0.0</v>
      </c>
      <c r="BG46" s="173">
        <v>0.0</v>
      </c>
      <c r="BH46" s="173">
        <f>IF($AE$2&lt;60,250000,IF($AE$2&gt;=60,IF($AE$2&lt;80,300000,500000),0))</f>
        <v>250000</v>
      </c>
      <c r="BI46" s="173">
        <f t="shared" ref="BI46:BI52" si="5">BH46-BG46</f>
        <v>250000</v>
      </c>
    </row>
    <row r="47" ht="12.75" customHeight="1">
      <c r="A47" s="100"/>
      <c r="B47" s="128" t="s">
        <v>159</v>
      </c>
      <c r="C47" s="12"/>
      <c r="D47" s="12"/>
      <c r="E47" s="12"/>
      <c r="F47" s="12"/>
      <c r="G47" s="12"/>
      <c r="H47" s="11"/>
      <c r="I47" s="23"/>
      <c r="K47" s="24"/>
      <c r="L47" s="24"/>
      <c r="M47" s="120">
        <v>28801.0</v>
      </c>
      <c r="N47" s="12"/>
      <c r="O47" s="12"/>
      <c r="P47" s="79"/>
      <c r="Q47" s="112"/>
      <c r="T47" s="24"/>
      <c r="U47" s="177">
        <v>10.0</v>
      </c>
      <c r="V47" s="178" t="s">
        <v>160</v>
      </c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18">
        <f>IF(AI34&lt;=500000,IF(AI46&gt;12500,12500,AI46),0)</f>
        <v>0</v>
      </c>
      <c r="AJ47" s="12"/>
      <c r="AK47" s="12"/>
      <c r="AL47" s="11"/>
      <c r="AM47" s="118">
        <f>IF(AM34&lt;=500000,IF(AM46&gt;12500,12500,AM46),0)</f>
        <v>0</v>
      </c>
      <c r="AN47" s="12"/>
      <c r="AO47" s="12"/>
      <c r="AP47" s="11"/>
      <c r="AQ47" s="39"/>
      <c r="AR47" s="39"/>
      <c r="AS47" s="163" t="s">
        <v>161</v>
      </c>
      <c r="AT47" s="12"/>
      <c r="AU47" s="12"/>
      <c r="AV47" s="12"/>
      <c r="AW47" s="179">
        <f>IF($AI$34&gt;$BA$47,$BB$47,IF(($AI$34-$BB$46)&gt;1,$AI$34-$BB$46,0))</f>
        <v>250000</v>
      </c>
      <c r="AX47" s="166"/>
      <c r="AY47" s="172">
        <v>5.0</v>
      </c>
      <c r="AZ47" s="173">
        <f>IF($AE$2&lt;60,250000,IF($AE$2&gt;=60,IF($AE$2&lt;80,300000,0),0))</f>
        <v>250000</v>
      </c>
      <c r="BA47" s="173">
        <f>IF($AE$2&lt;60,500000,IF($AE$2&gt;=60,IF($AE$2&lt;80,500000,0),0))</f>
        <v>500000</v>
      </c>
      <c r="BB47" s="173">
        <f t="shared" si="4"/>
        <v>250000</v>
      </c>
      <c r="BC47" s="46"/>
      <c r="BD47" s="174" t="s">
        <v>158</v>
      </c>
      <c r="BE47" s="175">
        <f>IF($AM$34&gt;$BH$47,$BI$47,IF(($AM$34-$BI$46)&gt;1,$AM$34-$BI$46,0))</f>
        <v>250000</v>
      </c>
      <c r="BF47" s="176">
        <v>5.0</v>
      </c>
      <c r="BG47" s="173">
        <f>IF($AE$2&lt;60,250000,IF($AE$2&gt;=60,IF($AE$2&lt;80,300000,0),0))</f>
        <v>250000</v>
      </c>
      <c r="BH47" s="173">
        <f>IF($AE$2&lt;60,500000,IF($AE$2&gt;=60,IF($AE$2&lt;80,500000,0),0))</f>
        <v>500000</v>
      </c>
      <c r="BI47" s="173">
        <f t="shared" si="5"/>
        <v>250000</v>
      </c>
    </row>
    <row r="48" ht="12.75" customHeight="1">
      <c r="A48" s="100"/>
      <c r="B48" s="180" t="s">
        <v>162</v>
      </c>
      <c r="C48" s="181"/>
      <c r="D48" s="181"/>
      <c r="E48" s="181"/>
      <c r="F48" s="182"/>
      <c r="G48" s="180"/>
      <c r="H48" s="180"/>
      <c r="I48" s="23"/>
      <c r="K48" s="24"/>
      <c r="L48" s="24"/>
      <c r="M48" s="120">
        <v>3046.0</v>
      </c>
      <c r="N48" s="12"/>
      <c r="O48" s="12"/>
      <c r="P48" s="79"/>
      <c r="Q48" s="112"/>
      <c r="T48" s="24"/>
      <c r="U48" s="144"/>
      <c r="V48" s="178" t="s">
        <v>163</v>
      </c>
      <c r="W48" s="171"/>
      <c r="X48" s="171"/>
      <c r="Y48" s="171"/>
      <c r="Z48" s="171"/>
      <c r="AA48" s="171"/>
      <c r="AB48" s="171"/>
      <c r="AC48" s="171"/>
      <c r="AD48" s="171"/>
      <c r="AE48" s="171"/>
      <c r="AF48" s="171"/>
      <c r="AG48" s="171"/>
      <c r="AH48" s="171"/>
      <c r="AI48" s="118">
        <f>(AI46-AI47)*4%</f>
        <v>5363.46</v>
      </c>
      <c r="AJ48" s="12"/>
      <c r="AK48" s="12"/>
      <c r="AL48" s="11"/>
      <c r="AM48" s="118">
        <f>(AM46-AM47)*4%</f>
        <v>5739.55</v>
      </c>
      <c r="AN48" s="12"/>
      <c r="AO48" s="12"/>
      <c r="AP48" s="11"/>
      <c r="AQ48" s="39"/>
      <c r="AR48" s="39"/>
      <c r="AS48" s="163" t="s">
        <v>164</v>
      </c>
      <c r="AT48" s="12"/>
      <c r="AU48" s="12"/>
      <c r="AV48" s="12"/>
      <c r="AW48" s="179">
        <f>IF($AI$34&gt;$BA$48,$BB$48,IF(($AI$34-$BB$48)&gt;1,$AI$34-$BB$48,0))</f>
        <v>500000</v>
      </c>
      <c r="AX48" s="166"/>
      <c r="AY48" s="172">
        <v>20.0</v>
      </c>
      <c r="AZ48" s="173">
        <f>IF($AE$2&lt;60,500000,IF($AE$2&gt;=60,IF($AE$2&lt;80,500000,500000),0))</f>
        <v>500000</v>
      </c>
      <c r="BA48" s="173">
        <f>IF($AE$2&lt;60,1000000,IF($AE$2&gt;=60,IF($AE$2&lt;80,1000000,1000000),0))</f>
        <v>1000000</v>
      </c>
      <c r="BB48" s="173">
        <f t="shared" si="4"/>
        <v>500000</v>
      </c>
      <c r="BC48" s="46"/>
      <c r="BD48" s="174" t="s">
        <v>165</v>
      </c>
      <c r="BE48" s="175">
        <f>IF($AM$34&gt;$BH$48,$BI$48,IF(($AM$34-($BI$46+$BI$47))&gt;1,$AM$34-($BI$46+$BI$47),0))</f>
        <v>250000</v>
      </c>
      <c r="BF48" s="176">
        <v>10.0</v>
      </c>
      <c r="BG48" s="173">
        <f>IF($AE$2&lt;60,500000,IF($AE$2&gt;=60,IF($AE$2&lt;80,500000,500000),0))</f>
        <v>500000</v>
      </c>
      <c r="BH48" s="173">
        <f>IF($AE$2&lt;60,750000,IF($AE$2&gt;=60,IF($AE$2&lt;80,750000,750000),0))</f>
        <v>750000</v>
      </c>
      <c r="BI48" s="173">
        <f t="shared" si="5"/>
        <v>250000</v>
      </c>
    </row>
    <row r="49" ht="12.75" customHeight="1">
      <c r="A49" s="100"/>
      <c r="B49" s="180"/>
      <c r="C49" s="181"/>
      <c r="D49" s="181"/>
      <c r="E49" s="181"/>
      <c r="F49" s="182"/>
      <c r="G49" s="180"/>
      <c r="H49" s="180"/>
      <c r="I49" s="23"/>
      <c r="K49" s="24"/>
      <c r="L49" s="24"/>
      <c r="M49" s="120">
        <v>0.0</v>
      </c>
      <c r="N49" s="12"/>
      <c r="O49" s="12"/>
      <c r="P49" s="79"/>
      <c r="Q49" s="112"/>
      <c r="T49" s="24"/>
      <c r="U49" s="183"/>
      <c r="V49" s="184" t="s">
        <v>166</v>
      </c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118">
        <f>AI46-AI47+AI48</f>
        <v>139449.96</v>
      </c>
      <c r="AJ49" s="12"/>
      <c r="AK49" s="12"/>
      <c r="AL49" s="11"/>
      <c r="AM49" s="109">
        <f>AM46-AM47+AM48</f>
        <v>149228.3</v>
      </c>
      <c r="AN49" s="20"/>
      <c r="AO49" s="20"/>
      <c r="AP49" s="18"/>
      <c r="AQ49" s="39"/>
      <c r="AR49" s="39"/>
      <c r="AS49" s="163" t="s">
        <v>167</v>
      </c>
      <c r="AT49" s="12"/>
      <c r="AU49" s="12"/>
      <c r="AV49" s="12"/>
      <c r="AW49" s="179">
        <f>IF($AI$34&gt;$BA$48,$AI$34-($BB$46+$BB$47+$BB$48),0)</f>
        <v>71955</v>
      </c>
      <c r="AX49" s="166"/>
      <c r="AY49" s="172">
        <v>30.0</v>
      </c>
      <c r="AZ49" s="173">
        <f t="shared" ref="AZ49:BA49" si="6">IF($AE$2&lt;60,1000000,IF($AE$2&gt;=60,IF($AE$2&lt;80,1000000,1000000),0))</f>
        <v>1000000</v>
      </c>
      <c r="BA49" s="173">
        <f t="shared" si="6"/>
        <v>1000000</v>
      </c>
      <c r="BB49" s="173">
        <f>$AC$37-AZ49</f>
        <v>-1000000</v>
      </c>
      <c r="BC49" s="46"/>
      <c r="BD49" s="174" t="s">
        <v>168</v>
      </c>
      <c r="BE49" s="175">
        <f>IF($AM$34&gt;$BH$49,$BI$49,IF(($AM$34-($BI$46+$BI$47+$BI$48))&gt;1,$AM$34-($BI$46+$BI$47+$BI$48),0))</f>
        <v>250000</v>
      </c>
      <c r="BF49" s="176">
        <v>15.0</v>
      </c>
      <c r="BG49" s="173">
        <f>IF($AE$2&lt;60,750000,IF($AE$2&gt;=60,IF($AE$2&lt;80,750000,750000),0))</f>
        <v>750000</v>
      </c>
      <c r="BH49" s="173">
        <f>IF($AE$2&lt;60,1000000,IF($AE$2&gt;=60,IF($AE$2&lt;80,1000000,1000000),0))</f>
        <v>1000000</v>
      </c>
      <c r="BI49" s="173">
        <f t="shared" si="5"/>
        <v>250000</v>
      </c>
    </row>
    <row r="50" ht="12.75" customHeight="1">
      <c r="A50" s="100"/>
      <c r="B50" s="180"/>
      <c r="C50" s="181"/>
      <c r="D50" s="181"/>
      <c r="E50" s="181"/>
      <c r="F50" s="182"/>
      <c r="G50" s="180"/>
      <c r="H50" s="180"/>
      <c r="I50" s="23"/>
      <c r="K50" s="24"/>
      <c r="L50" s="24"/>
      <c r="M50" s="120">
        <v>0.0</v>
      </c>
      <c r="N50" s="12"/>
      <c r="O50" s="12"/>
      <c r="P50" s="79"/>
      <c r="Q50" s="123"/>
      <c r="R50" s="8"/>
      <c r="S50" s="8"/>
      <c r="T50" s="27"/>
      <c r="U50" s="177">
        <v>11.0</v>
      </c>
      <c r="V50" s="122" t="s">
        <v>169</v>
      </c>
      <c r="W50" s="185"/>
      <c r="X50" s="185"/>
      <c r="Y50" s="185"/>
      <c r="Z50" s="185"/>
      <c r="AA50" s="185"/>
      <c r="AB50" s="185"/>
      <c r="AC50" s="186"/>
      <c r="AD50" s="186"/>
      <c r="AE50" s="62"/>
      <c r="AF50" s="12"/>
      <c r="AG50" s="12"/>
      <c r="AH50" s="11"/>
      <c r="AI50" s="118" t="str">
        <f>+IF(AI49&gt;0,IF(AE50&gt;AI49,AI49,AE50),0)</f>
        <v/>
      </c>
      <c r="AJ50" s="12"/>
      <c r="AK50" s="12"/>
      <c r="AL50" s="12"/>
      <c r="AM50" s="118" t="str">
        <f>+IF(AM49&gt;0,IF(AE50&gt;AM49,AM49,AE50),0)</f>
        <v/>
      </c>
      <c r="AN50" s="12"/>
      <c r="AO50" s="12"/>
      <c r="AP50" s="11"/>
      <c r="AQ50" s="39"/>
      <c r="AR50" s="39"/>
      <c r="AS50" s="148"/>
      <c r="AT50" s="148"/>
      <c r="AU50" s="148"/>
      <c r="AV50" s="148"/>
      <c r="AW50" s="148"/>
      <c r="AX50" s="148"/>
      <c r="AY50" s="148"/>
      <c r="AZ50" s="148"/>
      <c r="BA50" s="148"/>
      <c r="BB50" s="148"/>
      <c r="BC50" s="46"/>
      <c r="BD50" s="174" t="s">
        <v>170</v>
      </c>
      <c r="BE50" s="175">
        <f>IF($AM$34&gt;$BH$50,$BI$50,IF(($AM$34-($BI$46+$BI$47+$BI$48+$BI$49))&gt;1,$AM$34-($BI$46+$BI$47+$BI$48+$BI$49),0))</f>
        <v>250000</v>
      </c>
      <c r="BF50" s="176">
        <v>20.0</v>
      </c>
      <c r="BG50" s="173">
        <f>IF($AE$2&lt;60,1000000,IF($AE$2&gt;=60,IF($AE$2&lt;80,1000000,1000000),0))</f>
        <v>1000000</v>
      </c>
      <c r="BH50" s="173">
        <f>IF($AE$2&lt;60,1250000,IF($AE$2&gt;=60,IF($AE$2&lt;80,1250000,1250000),0))</f>
        <v>1250000</v>
      </c>
      <c r="BI50" s="173">
        <f t="shared" si="5"/>
        <v>250000</v>
      </c>
    </row>
    <row r="51" ht="12.75" customHeight="1">
      <c r="A51" s="100"/>
      <c r="B51" s="187"/>
      <c r="C51" s="14"/>
      <c r="D51" s="14"/>
      <c r="E51" s="14"/>
      <c r="F51" s="14"/>
      <c r="G51" s="14"/>
      <c r="H51" s="15"/>
      <c r="I51" s="26"/>
      <c r="J51" s="8"/>
      <c r="K51" s="27"/>
      <c r="L51" s="27"/>
      <c r="M51" s="120">
        <v>0.0</v>
      </c>
      <c r="N51" s="12"/>
      <c r="O51" s="12"/>
      <c r="P51" s="11"/>
      <c r="Q51" s="123">
        <f>+IF(SUM(M44:P51)&gt;150000,150000,SUM(M44:P51))</f>
        <v>150000</v>
      </c>
      <c r="R51" s="8"/>
      <c r="S51" s="8"/>
      <c r="T51" s="27"/>
      <c r="U51" s="188"/>
      <c r="V51" s="178" t="s">
        <v>171</v>
      </c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1"/>
      <c r="AI51" s="118">
        <f>AN23</f>
        <v>0</v>
      </c>
      <c r="AJ51" s="12"/>
      <c r="AK51" s="12"/>
      <c r="AL51" s="12"/>
      <c r="AM51" s="189"/>
      <c r="AP51" s="24"/>
      <c r="AQ51" s="39"/>
      <c r="AR51" s="39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46"/>
      <c r="BD51" s="174" t="s">
        <v>172</v>
      </c>
      <c r="BE51" s="175">
        <f>IF($AM$34&gt;$BH$51,$BI$51,IF(($AM$34-($BI$46+$BI$47+$BI$48+$BI$49+$BI$50))&gt;1,$AM$34-($BI$46+$BI$47+$BI$48+$BI$49+$BI$50),0))</f>
        <v>73955</v>
      </c>
      <c r="BF51" s="190">
        <v>25.0</v>
      </c>
      <c r="BG51" s="173">
        <f>IF($AE$2&lt;60,1250000,IF($AE$2&gt;=60,IF($AE$2&lt;80,1250000,1250000),0))</f>
        <v>1250000</v>
      </c>
      <c r="BH51" s="173">
        <f>IF($AE$2&lt;60,1500000,IF($AE$2&gt;=60,IF($AE$2&lt;80,1500000,1500000),0))</f>
        <v>1500000</v>
      </c>
      <c r="BI51" s="173">
        <f t="shared" si="5"/>
        <v>250000</v>
      </c>
    </row>
    <row r="52" ht="12.75" customHeight="1">
      <c r="A52" s="100"/>
      <c r="B52" s="61" t="s">
        <v>173</v>
      </c>
      <c r="C52" s="61"/>
      <c r="D52" s="61"/>
      <c r="E52" s="61"/>
      <c r="F52" s="61"/>
      <c r="G52" s="61"/>
      <c r="H52" s="61"/>
      <c r="I52" s="191" t="s">
        <v>174</v>
      </c>
      <c r="J52" s="8"/>
      <c r="K52" s="27"/>
      <c r="L52" s="102" t="s">
        <v>118</v>
      </c>
      <c r="M52" s="169">
        <f>+IF(AW53&gt;50000,50000,AW53)</f>
        <v>0</v>
      </c>
      <c r="N52" s="12"/>
      <c r="O52" s="12"/>
      <c r="P52" s="11"/>
      <c r="Q52" s="104"/>
      <c r="R52" s="20"/>
      <c r="S52" s="20"/>
      <c r="T52" s="18"/>
      <c r="U52" s="192"/>
      <c r="V52" s="178" t="s">
        <v>175</v>
      </c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  <c r="AI52" s="62">
        <v>0.0</v>
      </c>
      <c r="AJ52" s="12"/>
      <c r="AK52" s="12"/>
      <c r="AL52" s="79"/>
      <c r="AM52" s="193"/>
      <c r="AN52" s="194"/>
      <c r="AO52" s="194"/>
      <c r="AP52" s="195"/>
      <c r="AQ52" s="39"/>
      <c r="AR52" s="39"/>
      <c r="AS52" s="163" t="s">
        <v>176</v>
      </c>
      <c r="AT52" s="12"/>
      <c r="AU52" s="12"/>
      <c r="AV52" s="12"/>
      <c r="AW52" s="179">
        <f>+SUM(M44:P51)</f>
        <v>391847</v>
      </c>
      <c r="AX52" s="148"/>
      <c r="AY52" s="148"/>
      <c r="AZ52" s="148"/>
      <c r="BA52" s="148"/>
      <c r="BB52" s="148"/>
      <c r="BC52" s="46"/>
      <c r="BD52" s="174" t="s">
        <v>177</v>
      </c>
      <c r="BE52" s="196">
        <f>IF($AM$34&gt;$BH$52,($AM$34-($BI$46+$BI$47+$BI$48+$BI$49+$BI$50+$BI$51)),0)</f>
        <v>0</v>
      </c>
      <c r="BF52" s="176">
        <v>30.0</v>
      </c>
      <c r="BG52" s="173">
        <f t="shared" ref="BG52:BH52" si="7">IF($AE$2&lt;60,1500000,IF($AE$2&gt;=60,IF($AE$2&lt;80,1500000,1500000),0))</f>
        <v>1500000</v>
      </c>
      <c r="BH52" s="173">
        <f t="shared" si="7"/>
        <v>1500000</v>
      </c>
      <c r="BI52" s="173">
        <f t="shared" si="5"/>
        <v>0</v>
      </c>
    </row>
    <row r="53" ht="12.75" customHeight="1">
      <c r="A53" s="100"/>
      <c r="B53" s="101" t="s">
        <v>107</v>
      </c>
      <c r="C53" s="101"/>
      <c r="D53" s="101"/>
      <c r="E53" s="101"/>
      <c r="F53" s="101"/>
      <c r="G53" s="197"/>
      <c r="H53" s="197"/>
      <c r="I53" s="198" t="s">
        <v>178</v>
      </c>
      <c r="J53" s="12"/>
      <c r="K53" s="11"/>
      <c r="L53" s="102" t="s">
        <v>118</v>
      </c>
      <c r="M53" s="169">
        <f>AN13</f>
        <v>0</v>
      </c>
      <c r="N53" s="12"/>
      <c r="O53" s="12"/>
      <c r="P53" s="11"/>
      <c r="Q53" s="112"/>
      <c r="T53" s="24"/>
      <c r="U53" s="192"/>
      <c r="V53" s="178" t="s">
        <v>179</v>
      </c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  <c r="AI53" s="62">
        <v>0.0</v>
      </c>
      <c r="AJ53" s="12"/>
      <c r="AK53" s="12"/>
      <c r="AL53" s="79"/>
      <c r="AM53" s="189"/>
      <c r="AP53" s="24"/>
      <c r="AQ53" s="39"/>
      <c r="AR53" s="39"/>
      <c r="AS53" s="163" t="s">
        <v>180</v>
      </c>
      <c r="AT53" s="12"/>
      <c r="AU53" s="12"/>
      <c r="AV53" s="12"/>
      <c r="AW53" s="179">
        <f>+IF(AW52&gt;Q51,MIN((AW52-Q51),(M45+M46)),0)</f>
        <v>0</v>
      </c>
      <c r="AX53" s="148"/>
      <c r="AY53" s="148"/>
      <c r="AZ53" s="148"/>
      <c r="BA53" s="148"/>
      <c r="BB53" s="148"/>
      <c r="BC53" s="46"/>
      <c r="BD53" s="46"/>
      <c r="BE53" s="46"/>
      <c r="BF53" s="46"/>
      <c r="BG53" s="46"/>
      <c r="BH53" s="46"/>
      <c r="BI53" s="46"/>
    </row>
    <row r="54" ht="12.75" customHeight="1">
      <c r="A54" s="100"/>
      <c r="B54" s="95" t="s">
        <v>62</v>
      </c>
      <c r="C54" s="77"/>
      <c r="D54" s="77"/>
      <c r="E54" s="120"/>
      <c r="F54" s="12"/>
      <c r="G54" s="12"/>
      <c r="H54" s="11"/>
      <c r="I54" s="48" t="s">
        <v>181</v>
      </c>
      <c r="J54" s="12"/>
      <c r="K54" s="11"/>
      <c r="L54" s="102" t="s">
        <v>118</v>
      </c>
      <c r="M54" s="169" t="str">
        <f>IF(E54&lt;=25000,E54,25000)</f>
        <v/>
      </c>
      <c r="N54" s="12"/>
      <c r="O54" s="12"/>
      <c r="P54" s="11"/>
      <c r="Q54" s="112"/>
      <c r="T54" s="24"/>
      <c r="U54" s="183"/>
      <c r="V54" s="178" t="s">
        <v>182</v>
      </c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  <c r="AI54" s="62">
        <v>0.0</v>
      </c>
      <c r="AJ54" s="12"/>
      <c r="AK54" s="12"/>
      <c r="AL54" s="79"/>
      <c r="AM54" s="118">
        <f>AI50+AI51+AI52+AI53+AI54</f>
        <v>0</v>
      </c>
      <c r="AN54" s="12"/>
      <c r="AO54" s="12"/>
      <c r="AP54" s="11"/>
      <c r="AQ54" s="39"/>
      <c r="AR54" s="39"/>
      <c r="AS54" s="199"/>
      <c r="AT54" s="199"/>
      <c r="AU54" s="199"/>
      <c r="AV54" s="199"/>
      <c r="AW54" s="199"/>
      <c r="AX54" s="199"/>
      <c r="AY54" s="199"/>
      <c r="AZ54" s="199"/>
      <c r="BA54" s="199"/>
      <c r="BB54" s="199"/>
      <c r="BC54" s="39"/>
      <c r="BD54" s="39"/>
      <c r="BE54" s="39"/>
      <c r="BF54" s="39"/>
      <c r="BG54" s="39"/>
      <c r="BH54" s="39"/>
      <c r="BI54" s="39"/>
    </row>
    <row r="55" ht="12.75" customHeight="1">
      <c r="A55" s="100"/>
      <c r="B55" s="95" t="s">
        <v>183</v>
      </c>
      <c r="C55" s="95"/>
      <c r="D55" s="95"/>
      <c r="E55" s="106"/>
      <c r="F55" s="106"/>
      <c r="G55" s="106"/>
      <c r="H55" s="106"/>
      <c r="I55" s="48" t="s">
        <v>184</v>
      </c>
      <c r="J55" s="12"/>
      <c r="K55" s="11"/>
      <c r="L55" s="102" t="s">
        <v>118</v>
      </c>
      <c r="M55" s="120"/>
      <c r="N55" s="12"/>
      <c r="O55" s="12"/>
      <c r="P55" s="79"/>
      <c r="Q55" s="112"/>
      <c r="T55" s="24"/>
      <c r="U55" s="177">
        <v>12.0</v>
      </c>
      <c r="V55" s="200" t="s">
        <v>185</v>
      </c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109">
        <f>AI49-AI50-AI51-AI52-AI53-AI54</f>
        <v>139449.96</v>
      </c>
      <c r="AJ55" s="20"/>
      <c r="AK55" s="20"/>
      <c r="AL55" s="18"/>
      <c r="AM55" s="189">
        <f>AM49-AM54</f>
        <v>149228.3</v>
      </c>
      <c r="AP55" s="24"/>
      <c r="AQ55" s="39"/>
      <c r="AR55" s="39"/>
      <c r="AS55" s="199"/>
      <c r="AT55" s="199"/>
      <c r="AU55" s="199"/>
      <c r="AV55" s="199"/>
      <c r="AW55" s="199"/>
      <c r="AX55" s="199"/>
      <c r="AY55" s="199"/>
      <c r="AZ55" s="199"/>
      <c r="BA55" s="199"/>
      <c r="BB55" s="199"/>
      <c r="BC55" s="39"/>
      <c r="BD55" s="39"/>
      <c r="BE55" s="39"/>
      <c r="BF55" s="39"/>
      <c r="BG55" s="39"/>
      <c r="BH55" s="39"/>
      <c r="BI55" s="39"/>
    </row>
    <row r="56" ht="12.75" customHeight="1">
      <c r="A56" s="100"/>
      <c r="B56" s="136" t="s">
        <v>67</v>
      </c>
      <c r="C56" s="201">
        <v>0.5</v>
      </c>
      <c r="D56" s="11"/>
      <c r="E56" s="202"/>
      <c r="F56" s="14"/>
      <c r="G56" s="14"/>
      <c r="H56" s="15"/>
      <c r="I56" s="113" t="s">
        <v>186</v>
      </c>
      <c r="J56" s="20"/>
      <c r="K56" s="18"/>
      <c r="L56" s="102" t="s">
        <v>118</v>
      </c>
      <c r="M56" s="169">
        <f>+IF((E56/2)&gt;0,MIN((E56/2),(AX65/2)),0)</f>
        <v>0</v>
      </c>
      <c r="N56" s="12"/>
      <c r="O56" s="12"/>
      <c r="P56" s="11"/>
      <c r="Q56" s="112"/>
      <c r="T56" s="24"/>
      <c r="U56" s="177">
        <v>13.0</v>
      </c>
      <c r="V56" s="48" t="s">
        <v>187</v>
      </c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1"/>
      <c r="AI56" s="203"/>
      <c r="AJ56" s="12"/>
      <c r="AK56" s="12"/>
      <c r="AL56" s="11"/>
      <c r="AM56" s="203"/>
      <c r="AN56" s="12"/>
      <c r="AO56" s="12"/>
      <c r="AP56" s="11"/>
      <c r="AQ56" s="39"/>
      <c r="AR56" s="39"/>
      <c r="AS56" s="199"/>
      <c r="AT56" s="199"/>
      <c r="AU56" s="199"/>
      <c r="AV56" s="199"/>
      <c r="AW56" s="199"/>
      <c r="AX56" s="199"/>
      <c r="AY56" s="199"/>
      <c r="AZ56" s="199"/>
      <c r="BA56" s="199"/>
      <c r="BB56" s="199"/>
      <c r="BC56" s="39"/>
      <c r="BD56" s="39"/>
      <c r="BE56" s="39"/>
      <c r="BF56" s="39"/>
      <c r="BG56" s="39"/>
      <c r="BH56" s="39"/>
      <c r="BI56" s="39"/>
    </row>
    <row r="57" ht="12.75" customHeight="1">
      <c r="A57" s="100"/>
      <c r="B57" s="25"/>
      <c r="C57" s="201">
        <v>1.0</v>
      </c>
      <c r="D57" s="11"/>
      <c r="E57" s="204"/>
      <c r="F57" s="12"/>
      <c r="G57" s="12"/>
      <c r="H57" s="11"/>
      <c r="I57" s="26"/>
      <c r="J57" s="8"/>
      <c r="K57" s="27"/>
      <c r="L57" s="102" t="s">
        <v>118</v>
      </c>
      <c r="M57" s="169">
        <f>+IF(E57&gt;0,E57,0)</f>
        <v>0</v>
      </c>
      <c r="N57" s="12"/>
      <c r="O57" s="12"/>
      <c r="P57" s="11"/>
      <c r="Q57" s="112"/>
      <c r="T57" s="24"/>
      <c r="U57" s="119"/>
      <c r="V57" s="205" t="s">
        <v>188</v>
      </c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18"/>
      <c r="AQ57" s="39"/>
      <c r="AR57" s="39"/>
      <c r="AS57" s="199"/>
      <c r="AT57" s="199"/>
      <c r="AU57" s="199"/>
      <c r="AV57" s="199"/>
      <c r="AW57" s="199"/>
      <c r="AX57" s="199"/>
      <c r="AY57" s="199"/>
      <c r="AZ57" s="199"/>
      <c r="BA57" s="199"/>
      <c r="BB57" s="199"/>
      <c r="BC57" s="39"/>
      <c r="BD57" s="39"/>
      <c r="BE57" s="39"/>
      <c r="BF57" s="39"/>
      <c r="BG57" s="39"/>
      <c r="BH57" s="39"/>
      <c r="BI57" s="39"/>
    </row>
    <row r="58" ht="12.75" customHeight="1">
      <c r="A58" s="100"/>
      <c r="B58" s="77" t="s">
        <v>189</v>
      </c>
      <c r="C58" s="95"/>
      <c r="D58" s="95"/>
      <c r="E58" s="120"/>
      <c r="F58" s="12"/>
      <c r="G58" s="12"/>
      <c r="H58" s="11"/>
      <c r="I58" s="48" t="s">
        <v>190</v>
      </c>
      <c r="J58" s="12"/>
      <c r="K58" s="11"/>
      <c r="L58" s="102" t="s">
        <v>118</v>
      </c>
      <c r="M58" s="169">
        <v>39600.0</v>
      </c>
      <c r="N58" s="12"/>
      <c r="O58" s="12"/>
      <c r="P58" s="11"/>
      <c r="Q58" s="112"/>
      <c r="T58" s="24"/>
      <c r="U58" s="144"/>
      <c r="V58" s="145" t="s">
        <v>191</v>
      </c>
      <c r="AP58" s="24"/>
      <c r="AQ58" s="39"/>
      <c r="AR58" s="3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39"/>
      <c r="BD58" s="39"/>
      <c r="BE58" s="39"/>
      <c r="BF58" s="39"/>
      <c r="BG58" s="39"/>
      <c r="BH58" s="39"/>
      <c r="BI58" s="39"/>
    </row>
    <row r="59" ht="12.75" customHeight="1">
      <c r="A59" s="100"/>
      <c r="B59" s="178" t="s">
        <v>192</v>
      </c>
      <c r="C59" s="178"/>
      <c r="D59" s="178"/>
      <c r="E59" s="178"/>
      <c r="F59" s="101"/>
      <c r="G59" s="178"/>
      <c r="H59" s="178"/>
      <c r="I59" s="48" t="s">
        <v>193</v>
      </c>
      <c r="J59" s="12"/>
      <c r="K59" s="11"/>
      <c r="L59" s="102" t="s">
        <v>118</v>
      </c>
      <c r="M59" s="169">
        <f>IF(AE2&lt;60,IF(M39&gt;10000,10000,M39),0)</f>
        <v>10000</v>
      </c>
      <c r="N59" s="12"/>
      <c r="O59" s="12"/>
      <c r="P59" s="11"/>
      <c r="Q59" s="112"/>
      <c r="T59" s="24"/>
      <c r="U59" s="144"/>
      <c r="V59" s="23"/>
      <c r="AP59" s="24"/>
      <c r="AQ59" s="39"/>
      <c r="AR59" s="3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39"/>
      <c r="BD59" s="39"/>
      <c r="BE59" s="39"/>
      <c r="BF59" s="39"/>
      <c r="BG59" s="39"/>
      <c r="BH59" s="39"/>
      <c r="BI59" s="39"/>
    </row>
    <row r="60" ht="12.75" customHeight="1">
      <c r="A60" s="100"/>
      <c r="B60" s="178" t="s">
        <v>194</v>
      </c>
      <c r="C60" s="178"/>
      <c r="D60" s="178"/>
      <c r="E60" s="178"/>
      <c r="F60" s="101"/>
      <c r="G60" s="178"/>
      <c r="H60" s="178"/>
      <c r="I60" s="48" t="s">
        <v>195</v>
      </c>
      <c r="J60" s="12"/>
      <c r="K60" s="11"/>
      <c r="L60" s="102" t="s">
        <v>118</v>
      </c>
      <c r="M60" s="169">
        <f>IF(AE2&gt;=60,IF((M40+M39)&gt;50000,50000,(M40+M39)),0)</f>
        <v>0</v>
      </c>
      <c r="N60" s="12"/>
      <c r="O60" s="12"/>
      <c r="P60" s="11"/>
      <c r="Q60" s="112"/>
      <c r="T60" s="24"/>
      <c r="U60" s="144"/>
      <c r="V60" s="23"/>
      <c r="AP60" s="24"/>
      <c r="AQ60" s="39"/>
      <c r="AR60" s="3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39"/>
      <c r="BD60" s="39"/>
      <c r="BE60" s="39"/>
      <c r="BF60" s="39"/>
      <c r="BG60" s="39"/>
      <c r="BH60" s="39"/>
      <c r="BI60" s="39"/>
    </row>
    <row r="61" ht="12.75" customHeight="1">
      <c r="A61" s="206"/>
      <c r="B61" s="187"/>
      <c r="C61" s="14"/>
      <c r="D61" s="14"/>
      <c r="E61" s="14"/>
      <c r="F61" s="14"/>
      <c r="G61" s="14"/>
      <c r="H61" s="15"/>
      <c r="I61" s="48"/>
      <c r="J61" s="12"/>
      <c r="K61" s="11"/>
      <c r="L61" s="102" t="s">
        <v>118</v>
      </c>
      <c r="M61" s="120">
        <v>0.0</v>
      </c>
      <c r="N61" s="12"/>
      <c r="O61" s="12"/>
      <c r="P61" s="79"/>
      <c r="Q61" s="123"/>
      <c r="R61" s="8"/>
      <c r="S61" s="8"/>
      <c r="T61" s="27"/>
      <c r="U61" s="144"/>
      <c r="V61" s="145" t="s">
        <v>196</v>
      </c>
      <c r="W61" s="110"/>
      <c r="X61" s="110"/>
      <c r="Y61" s="207" t="s">
        <v>197</v>
      </c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97"/>
      <c r="AM61" s="8"/>
      <c r="AN61" s="8"/>
      <c r="AO61" s="8"/>
      <c r="AP61" s="27"/>
      <c r="AQ61" s="39"/>
      <c r="AR61" s="3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39"/>
      <c r="BD61" s="39"/>
      <c r="BE61" s="39"/>
      <c r="BF61" s="39"/>
      <c r="BG61" s="39"/>
      <c r="BH61" s="39"/>
      <c r="BI61" s="39"/>
    </row>
    <row r="62" ht="12.75" customHeight="1">
      <c r="A62" s="208"/>
      <c r="B62" s="187"/>
      <c r="C62" s="14"/>
      <c r="D62" s="14"/>
      <c r="E62" s="14"/>
      <c r="F62" s="14"/>
      <c r="G62" s="14"/>
      <c r="H62" s="15"/>
      <c r="I62" s="48"/>
      <c r="J62" s="12"/>
      <c r="K62" s="11"/>
      <c r="L62" s="102" t="s">
        <v>118</v>
      </c>
      <c r="M62" s="120">
        <v>0.0</v>
      </c>
      <c r="N62" s="12"/>
      <c r="O62" s="12"/>
      <c r="P62" s="79"/>
      <c r="Q62" s="123">
        <f>SUM(M52:P62)</f>
        <v>49600</v>
      </c>
      <c r="R62" s="8"/>
      <c r="S62" s="8"/>
      <c r="T62" s="27"/>
      <c r="U62" s="149"/>
      <c r="V62" s="137" t="s">
        <v>198</v>
      </c>
      <c r="W62" s="101"/>
      <c r="X62" s="101"/>
      <c r="Y62" s="197" t="s">
        <v>197</v>
      </c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71"/>
      <c r="AL62" s="209" t="s">
        <v>199</v>
      </c>
      <c r="AM62" s="12"/>
      <c r="AN62" s="12"/>
      <c r="AO62" s="12"/>
      <c r="AP62" s="11"/>
      <c r="AQ62" s="39"/>
      <c r="AR62" s="3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39"/>
      <c r="BD62" s="39"/>
      <c r="BE62" s="39"/>
      <c r="BF62" s="39"/>
      <c r="BG62" s="39"/>
      <c r="BH62" s="39"/>
      <c r="BI62" s="39"/>
    </row>
    <row r="63" ht="12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146" t="s">
        <v>200</v>
      </c>
      <c r="AT63" s="12"/>
      <c r="AU63" s="12"/>
      <c r="AV63" s="12"/>
      <c r="AW63" s="11"/>
      <c r="AX63" s="147">
        <f>+Q51+M52+M53+M54+M55+M58+M59+M60+M61+M62</f>
        <v>199600</v>
      </c>
      <c r="AY63" s="12"/>
      <c r="AZ63" s="11"/>
      <c r="BA63" s="199"/>
      <c r="BB63" s="199"/>
      <c r="BC63" s="39"/>
      <c r="BD63" s="39"/>
      <c r="BE63" s="39"/>
      <c r="BF63" s="39"/>
      <c r="BG63" s="39"/>
      <c r="BH63" s="39"/>
      <c r="BI63" s="39"/>
    </row>
    <row r="64" ht="12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146" t="s">
        <v>201</v>
      </c>
      <c r="AT64" s="12"/>
      <c r="AU64" s="12"/>
      <c r="AV64" s="12"/>
      <c r="AW64" s="11"/>
      <c r="AX64" s="147">
        <f>+Q37+Q41-Q38</f>
        <v>1271555</v>
      </c>
      <c r="AY64" s="12"/>
      <c r="AZ64" s="11"/>
      <c r="BA64" s="199"/>
      <c r="BB64" s="199"/>
      <c r="BC64" s="39"/>
      <c r="BD64" s="39"/>
      <c r="BE64" s="39"/>
      <c r="BF64" s="39"/>
      <c r="BG64" s="39"/>
      <c r="BH64" s="39"/>
      <c r="BI64" s="39"/>
    </row>
    <row r="65" ht="12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146" t="s">
        <v>202</v>
      </c>
      <c r="AT65" s="12"/>
      <c r="AU65" s="12"/>
      <c r="AV65" s="12"/>
      <c r="AW65" s="11"/>
      <c r="AX65" s="147">
        <f>IF(((AX64-AX63)*10%)&gt;0,((AX64-AX63)*10%),0)</f>
        <v>107195.5</v>
      </c>
      <c r="AY65" s="12"/>
      <c r="AZ65" s="11"/>
      <c r="BA65" s="199"/>
      <c r="BB65" s="199"/>
      <c r="BC65" s="39"/>
      <c r="BD65" s="39"/>
      <c r="BE65" s="39"/>
      <c r="BF65" s="39"/>
      <c r="BG65" s="39"/>
      <c r="BH65" s="39"/>
      <c r="BI65" s="39"/>
    </row>
    <row r="66" ht="12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</row>
    <row r="67" ht="12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</row>
    <row r="68" ht="12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</row>
    <row r="69" ht="12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</row>
    <row r="70" ht="12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</row>
    <row r="71" ht="12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</row>
    <row r="72" ht="12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</row>
    <row r="73" ht="12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</row>
    <row r="74" ht="12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</row>
    <row r="75" ht="12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</row>
    <row r="76" ht="12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</row>
    <row r="77" ht="12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</row>
    <row r="78" ht="12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</row>
    <row r="79" ht="12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</row>
    <row r="80" ht="12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</row>
    <row r="81" ht="12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</row>
    <row r="82" ht="12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</row>
    <row r="83" ht="12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</row>
    <row r="84" ht="12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</row>
    <row r="85" ht="12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</row>
    <row r="86" ht="12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</row>
    <row r="87" ht="12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</row>
    <row r="88" ht="12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</row>
    <row r="89" ht="12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</row>
    <row r="90" ht="12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</row>
    <row r="91" ht="12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</row>
    <row r="92" ht="12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</row>
    <row r="93" ht="12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</row>
    <row r="94" ht="12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</row>
    <row r="95" ht="12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</row>
    <row r="96" ht="12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</row>
    <row r="97" ht="12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</row>
    <row r="98" ht="12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</row>
    <row r="99" ht="12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</row>
    <row r="100" ht="12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5">
    <mergeCell ref="AH4:AJ4"/>
    <mergeCell ref="AK4:AM4"/>
    <mergeCell ref="A3:C3"/>
    <mergeCell ref="D3:T3"/>
    <mergeCell ref="U3:X3"/>
    <mergeCell ref="Y3:AF3"/>
    <mergeCell ref="AG3:AI3"/>
    <mergeCell ref="AJ3:AP3"/>
    <mergeCell ref="B4:C4"/>
    <mergeCell ref="V10:X10"/>
    <mergeCell ref="Y10:AA10"/>
    <mergeCell ref="AB10:AD10"/>
    <mergeCell ref="AE10:AG10"/>
    <mergeCell ref="AH10:AJ10"/>
    <mergeCell ref="AK10:AM10"/>
    <mergeCell ref="AN10:AP10"/>
    <mergeCell ref="B10:C10"/>
    <mergeCell ref="D10:F10"/>
    <mergeCell ref="G10:I10"/>
    <mergeCell ref="J10:L10"/>
    <mergeCell ref="M10:O10"/>
    <mergeCell ref="P10:R10"/>
    <mergeCell ref="S10:U10"/>
    <mergeCell ref="V11:X11"/>
    <mergeCell ref="Y11:AA11"/>
    <mergeCell ref="AB11:AD11"/>
    <mergeCell ref="AE11:AG11"/>
    <mergeCell ref="AH11:AJ11"/>
    <mergeCell ref="AK11:AM11"/>
    <mergeCell ref="AN11:AP11"/>
    <mergeCell ref="B11:C11"/>
    <mergeCell ref="D11:F11"/>
    <mergeCell ref="G11:I11"/>
    <mergeCell ref="J11:L11"/>
    <mergeCell ref="M11:O11"/>
    <mergeCell ref="P11:R11"/>
    <mergeCell ref="S11:U11"/>
    <mergeCell ref="V12:X12"/>
    <mergeCell ref="Y12:AA12"/>
    <mergeCell ref="AB12:AD12"/>
    <mergeCell ref="AE12:AG12"/>
    <mergeCell ref="AH12:AJ12"/>
    <mergeCell ref="AK12:AM12"/>
    <mergeCell ref="AN12:AP12"/>
    <mergeCell ref="B12:C12"/>
    <mergeCell ref="D12:F12"/>
    <mergeCell ref="G12:I12"/>
    <mergeCell ref="J12:L12"/>
    <mergeCell ref="M12:O12"/>
    <mergeCell ref="P12:R12"/>
    <mergeCell ref="S12:U12"/>
    <mergeCell ref="V13:X13"/>
    <mergeCell ref="Y13:AA13"/>
    <mergeCell ref="AB13:AD13"/>
    <mergeCell ref="AE13:AG13"/>
    <mergeCell ref="AH13:AJ13"/>
    <mergeCell ref="AK13:AM13"/>
    <mergeCell ref="AN13:AP13"/>
    <mergeCell ref="B13:C13"/>
    <mergeCell ref="D13:F13"/>
    <mergeCell ref="G13:I13"/>
    <mergeCell ref="J13:L13"/>
    <mergeCell ref="M13:O13"/>
    <mergeCell ref="P13:R13"/>
    <mergeCell ref="S13:U13"/>
    <mergeCell ref="V14:X14"/>
    <mergeCell ref="Y14:AA14"/>
    <mergeCell ref="AB14:AD14"/>
    <mergeCell ref="AE14:AG14"/>
    <mergeCell ref="AH14:AJ14"/>
    <mergeCell ref="AK14:AM14"/>
    <mergeCell ref="AN14:AP14"/>
    <mergeCell ref="B14:C14"/>
    <mergeCell ref="D14:F14"/>
    <mergeCell ref="G14:I14"/>
    <mergeCell ref="J14:L14"/>
    <mergeCell ref="M14:O14"/>
    <mergeCell ref="P14:R14"/>
    <mergeCell ref="S14:U14"/>
    <mergeCell ref="V15:X15"/>
    <mergeCell ref="Y15:AA15"/>
    <mergeCell ref="AB15:AD15"/>
    <mergeCell ref="AE15:AG15"/>
    <mergeCell ref="AH15:AJ15"/>
    <mergeCell ref="AK15:AM15"/>
    <mergeCell ref="AN15:AP15"/>
    <mergeCell ref="B15:C15"/>
    <mergeCell ref="D15:F15"/>
    <mergeCell ref="G15:I15"/>
    <mergeCell ref="J15:L15"/>
    <mergeCell ref="M15:O15"/>
    <mergeCell ref="P15:R15"/>
    <mergeCell ref="S15:U15"/>
    <mergeCell ref="V16:X16"/>
    <mergeCell ref="Y16:AA16"/>
    <mergeCell ref="AB16:AD16"/>
    <mergeCell ref="AE16:AG16"/>
    <mergeCell ref="AH16:AJ16"/>
    <mergeCell ref="AK16:AM16"/>
    <mergeCell ref="AN16:AP16"/>
    <mergeCell ref="B16:C16"/>
    <mergeCell ref="D16:F16"/>
    <mergeCell ref="G16:I16"/>
    <mergeCell ref="J16:L16"/>
    <mergeCell ref="M16:O16"/>
    <mergeCell ref="P16:R16"/>
    <mergeCell ref="S16:U16"/>
    <mergeCell ref="V17:X17"/>
    <mergeCell ref="Y17:AA17"/>
    <mergeCell ref="AB17:AD17"/>
    <mergeCell ref="AE17:AG17"/>
    <mergeCell ref="AH17:AJ17"/>
    <mergeCell ref="AK17:AM17"/>
    <mergeCell ref="AN17:AP17"/>
    <mergeCell ref="B17:C17"/>
    <mergeCell ref="D17:F17"/>
    <mergeCell ref="G17:I17"/>
    <mergeCell ref="J17:L17"/>
    <mergeCell ref="M17:O17"/>
    <mergeCell ref="P17:R17"/>
    <mergeCell ref="S17:U17"/>
    <mergeCell ref="Y18:AA18"/>
    <mergeCell ref="AB18:AD18"/>
    <mergeCell ref="AE18:AG18"/>
    <mergeCell ref="AH18:AJ18"/>
    <mergeCell ref="AK18:AM18"/>
    <mergeCell ref="AN18:AP18"/>
    <mergeCell ref="D18:F18"/>
    <mergeCell ref="G18:I18"/>
    <mergeCell ref="J18:L18"/>
    <mergeCell ref="M18:O18"/>
    <mergeCell ref="P18:R18"/>
    <mergeCell ref="S18:U18"/>
    <mergeCell ref="V18:X18"/>
    <mergeCell ref="V19:X19"/>
    <mergeCell ref="Y19:AA19"/>
    <mergeCell ref="AB19:AD19"/>
    <mergeCell ref="AE19:AG19"/>
    <mergeCell ref="AH19:AJ19"/>
    <mergeCell ref="AK19:AM19"/>
    <mergeCell ref="AN19:AP19"/>
    <mergeCell ref="B19:C19"/>
    <mergeCell ref="D19:F19"/>
    <mergeCell ref="G19:I19"/>
    <mergeCell ref="J19:L19"/>
    <mergeCell ref="M19:O19"/>
    <mergeCell ref="P19:R19"/>
    <mergeCell ref="S19:U19"/>
    <mergeCell ref="V20:X20"/>
    <mergeCell ref="Y20:AA20"/>
    <mergeCell ref="AB20:AD20"/>
    <mergeCell ref="AE20:AG20"/>
    <mergeCell ref="AH20:AJ20"/>
    <mergeCell ref="AK20:AM20"/>
    <mergeCell ref="AN20:AP20"/>
    <mergeCell ref="B20:C20"/>
    <mergeCell ref="D20:F20"/>
    <mergeCell ref="G20:I20"/>
    <mergeCell ref="J20:L20"/>
    <mergeCell ref="M20:O20"/>
    <mergeCell ref="P20:R20"/>
    <mergeCell ref="S20:U20"/>
    <mergeCell ref="V21:X21"/>
    <mergeCell ref="Y21:AA21"/>
    <mergeCell ref="AB21:AD21"/>
    <mergeCell ref="AE21:AG21"/>
    <mergeCell ref="AH21:AJ21"/>
    <mergeCell ref="AK21:AM21"/>
    <mergeCell ref="AN21:AP21"/>
    <mergeCell ref="B21:C21"/>
    <mergeCell ref="D21:F21"/>
    <mergeCell ref="G21:I21"/>
    <mergeCell ref="J21:L21"/>
    <mergeCell ref="M21:O21"/>
    <mergeCell ref="P21:R21"/>
    <mergeCell ref="S21:U21"/>
    <mergeCell ref="V22:X22"/>
    <mergeCell ref="Y22:AA22"/>
    <mergeCell ref="AB22:AD22"/>
    <mergeCell ref="AE22:AG22"/>
    <mergeCell ref="AH22:AJ22"/>
    <mergeCell ref="AK22:AM22"/>
    <mergeCell ref="AN22:AP22"/>
    <mergeCell ref="B22:C22"/>
    <mergeCell ref="D22:F22"/>
    <mergeCell ref="G22:I22"/>
    <mergeCell ref="J22:L22"/>
    <mergeCell ref="M22:O22"/>
    <mergeCell ref="P22:R22"/>
    <mergeCell ref="S22:U22"/>
    <mergeCell ref="AG2:AI2"/>
    <mergeCell ref="AJ2:AP2"/>
    <mergeCell ref="A1:AP1"/>
    <mergeCell ref="A2:C2"/>
    <mergeCell ref="D2:T2"/>
    <mergeCell ref="U2:X2"/>
    <mergeCell ref="Y2:AB2"/>
    <mergeCell ref="AC2:AD2"/>
    <mergeCell ref="AE2:AF2"/>
    <mergeCell ref="P4:R4"/>
    <mergeCell ref="S4:U4"/>
    <mergeCell ref="V4:X4"/>
    <mergeCell ref="Y4:AA4"/>
    <mergeCell ref="G5:AJ5"/>
    <mergeCell ref="AB4:AD4"/>
    <mergeCell ref="AE4:AG4"/>
    <mergeCell ref="AN4:AP6"/>
    <mergeCell ref="AB6:AD6"/>
    <mergeCell ref="AE6:AG6"/>
    <mergeCell ref="AH6:AJ6"/>
    <mergeCell ref="AK6:AM6"/>
    <mergeCell ref="P6:R6"/>
    <mergeCell ref="S6:U6"/>
    <mergeCell ref="V6:X6"/>
    <mergeCell ref="Y6:AA6"/>
    <mergeCell ref="V7:X7"/>
    <mergeCell ref="Y7:AA7"/>
    <mergeCell ref="AB7:AD7"/>
    <mergeCell ref="AE7:AG7"/>
    <mergeCell ref="AH7:AJ7"/>
    <mergeCell ref="AK7:AM7"/>
    <mergeCell ref="AN7:AP7"/>
    <mergeCell ref="B7:C7"/>
    <mergeCell ref="D7:F7"/>
    <mergeCell ref="G7:I7"/>
    <mergeCell ref="J7:L7"/>
    <mergeCell ref="M7:O7"/>
    <mergeCell ref="P7:R7"/>
    <mergeCell ref="S7:U7"/>
    <mergeCell ref="J4:L4"/>
    <mergeCell ref="M4:O4"/>
    <mergeCell ref="D4:F4"/>
    <mergeCell ref="G4:I4"/>
    <mergeCell ref="B5:C6"/>
    <mergeCell ref="D6:F6"/>
    <mergeCell ref="G6:I6"/>
    <mergeCell ref="J6:L6"/>
    <mergeCell ref="M6:O6"/>
    <mergeCell ref="V8:X8"/>
    <mergeCell ref="Y8:AA8"/>
    <mergeCell ref="AB8:AD8"/>
    <mergeCell ref="AE8:AG8"/>
    <mergeCell ref="AH8:AJ8"/>
    <mergeCell ref="AK8:AM8"/>
    <mergeCell ref="AN8:AP8"/>
    <mergeCell ref="B8:C8"/>
    <mergeCell ref="D8:F8"/>
    <mergeCell ref="G8:I8"/>
    <mergeCell ref="J8:L8"/>
    <mergeCell ref="M8:O8"/>
    <mergeCell ref="P8:R8"/>
    <mergeCell ref="S8:U8"/>
    <mergeCell ref="V9:X9"/>
    <mergeCell ref="Y9:AA9"/>
    <mergeCell ref="AB9:AD9"/>
    <mergeCell ref="AE9:AG9"/>
    <mergeCell ref="AH9:AJ9"/>
    <mergeCell ref="AK9:AM9"/>
    <mergeCell ref="AN9:AP9"/>
    <mergeCell ref="B9:C9"/>
    <mergeCell ref="D9:F9"/>
    <mergeCell ref="G9:I9"/>
    <mergeCell ref="J9:L9"/>
    <mergeCell ref="M9:O9"/>
    <mergeCell ref="P9:R9"/>
    <mergeCell ref="S9:U9"/>
    <mergeCell ref="AI32:AL32"/>
    <mergeCell ref="AM32:AP32"/>
    <mergeCell ref="W38:X38"/>
    <mergeCell ref="Y38:AA38"/>
    <mergeCell ref="AB38:AD38"/>
    <mergeCell ref="AE38:AF38"/>
    <mergeCell ref="W39:X39"/>
    <mergeCell ref="Y39:AA39"/>
    <mergeCell ref="AB39:AD39"/>
    <mergeCell ref="AE39:AF39"/>
    <mergeCell ref="AS40:AW40"/>
    <mergeCell ref="AX40:AZ40"/>
    <mergeCell ref="W35:X36"/>
    <mergeCell ref="Y36:AA36"/>
    <mergeCell ref="W37:X37"/>
    <mergeCell ref="Y37:AA37"/>
    <mergeCell ref="AB37:AD37"/>
    <mergeCell ref="AE37:AF37"/>
    <mergeCell ref="AG37:AH39"/>
    <mergeCell ref="M30:T30"/>
    <mergeCell ref="V30:AH31"/>
    <mergeCell ref="AI30:AP30"/>
    <mergeCell ref="Q31:T31"/>
    <mergeCell ref="AI31:AL31"/>
    <mergeCell ref="AM31:AP31"/>
    <mergeCell ref="M32:P32"/>
    <mergeCell ref="AI34:AL34"/>
    <mergeCell ref="AM34:AP34"/>
    <mergeCell ref="Q32:T32"/>
    <mergeCell ref="V32:AD32"/>
    <mergeCell ref="M33:P33"/>
    <mergeCell ref="Q33:T33"/>
    <mergeCell ref="AI33:AL33"/>
    <mergeCell ref="AM33:AP33"/>
    <mergeCell ref="M34:P34"/>
    <mergeCell ref="Y35:AD35"/>
    <mergeCell ref="AE35:AH35"/>
    <mergeCell ref="AI35:AL35"/>
    <mergeCell ref="AM35:AP35"/>
    <mergeCell ref="Q34:T34"/>
    <mergeCell ref="V34:AD34"/>
    <mergeCell ref="C35:E35"/>
    <mergeCell ref="Q35:T35"/>
    <mergeCell ref="V35:V36"/>
    <mergeCell ref="B36:K36"/>
    <mergeCell ref="Q36:T36"/>
    <mergeCell ref="AI38:AL38"/>
    <mergeCell ref="AM38:AP38"/>
    <mergeCell ref="AI39:AL39"/>
    <mergeCell ref="AM39:AP39"/>
    <mergeCell ref="AB36:AD36"/>
    <mergeCell ref="AE36:AF36"/>
    <mergeCell ref="AG36:AH36"/>
    <mergeCell ref="AI36:AL36"/>
    <mergeCell ref="AM36:AP36"/>
    <mergeCell ref="AI37:AL37"/>
    <mergeCell ref="AM37:AP37"/>
    <mergeCell ref="M35:P35"/>
    <mergeCell ref="M36:P36"/>
    <mergeCell ref="M37:P37"/>
    <mergeCell ref="Q37:T37"/>
    <mergeCell ref="M38:P38"/>
    <mergeCell ref="Q38:T38"/>
    <mergeCell ref="Q39:T39"/>
    <mergeCell ref="Q40:T40"/>
    <mergeCell ref="M40:P40"/>
    <mergeCell ref="M41:P41"/>
    <mergeCell ref="Y40:AA40"/>
    <mergeCell ref="Y41:AA41"/>
    <mergeCell ref="AE40:AF40"/>
    <mergeCell ref="AE41:AF42"/>
    <mergeCell ref="Y42:AA42"/>
    <mergeCell ref="AB42:AD42"/>
    <mergeCell ref="E41:K41"/>
    <mergeCell ref="I43:K43"/>
    <mergeCell ref="AM44:AP44"/>
    <mergeCell ref="AS44:AT44"/>
    <mergeCell ref="AU44:AV44"/>
    <mergeCell ref="AM45:AP45"/>
    <mergeCell ref="AS45:AT45"/>
    <mergeCell ref="AU45:AV45"/>
    <mergeCell ref="BD45:BF45"/>
    <mergeCell ref="AI40:AL40"/>
    <mergeCell ref="AM40:AP40"/>
    <mergeCell ref="AI41:AL42"/>
    <mergeCell ref="AM41:AP41"/>
    <mergeCell ref="AM42:AP42"/>
    <mergeCell ref="AM43:AP43"/>
    <mergeCell ref="AS43:AV43"/>
    <mergeCell ref="AS47:AV47"/>
    <mergeCell ref="AS48:AV48"/>
    <mergeCell ref="AS49:AV49"/>
    <mergeCell ref="Q46:T46"/>
    <mergeCell ref="M47:P47"/>
    <mergeCell ref="Q47:T47"/>
    <mergeCell ref="AI47:AL47"/>
    <mergeCell ref="AM47:AP47"/>
    <mergeCell ref="AI48:AL48"/>
    <mergeCell ref="AM48:AP48"/>
    <mergeCell ref="AI52:AL52"/>
    <mergeCell ref="AM52:AP52"/>
    <mergeCell ref="AS52:AV52"/>
    <mergeCell ref="AI53:AL53"/>
    <mergeCell ref="AM53:AP53"/>
    <mergeCell ref="AS53:AV53"/>
    <mergeCell ref="AM54:AP54"/>
    <mergeCell ref="AI54:AL54"/>
    <mergeCell ref="AI55:AL55"/>
    <mergeCell ref="AM55:AP55"/>
    <mergeCell ref="V56:AH56"/>
    <mergeCell ref="AI56:AL56"/>
    <mergeCell ref="AM56:AP56"/>
    <mergeCell ref="V57:AP57"/>
    <mergeCell ref="AS65:AW65"/>
    <mergeCell ref="AX65:AZ65"/>
    <mergeCell ref="V58:AP60"/>
    <mergeCell ref="AL61:AP61"/>
    <mergeCell ref="AL62:AP62"/>
    <mergeCell ref="AS63:AW63"/>
    <mergeCell ref="AX63:AZ63"/>
    <mergeCell ref="AS64:AW64"/>
    <mergeCell ref="AX64:AZ64"/>
    <mergeCell ref="Q41:T41"/>
    <mergeCell ref="M42:P42"/>
    <mergeCell ref="Q42:T42"/>
    <mergeCell ref="Y43:AA43"/>
    <mergeCell ref="AB43:AD43"/>
    <mergeCell ref="Y44:AA44"/>
    <mergeCell ref="AB44:AD44"/>
    <mergeCell ref="Y45:AA45"/>
    <mergeCell ref="AB45:AD45"/>
    <mergeCell ref="M39:P39"/>
    <mergeCell ref="W40:X45"/>
    <mergeCell ref="AB40:AD40"/>
    <mergeCell ref="AG40:AH40"/>
    <mergeCell ref="AB41:AD41"/>
    <mergeCell ref="AG41:AH41"/>
    <mergeCell ref="AE43:AF45"/>
    <mergeCell ref="M45:P45"/>
    <mergeCell ref="M46:P46"/>
    <mergeCell ref="AI49:AL49"/>
    <mergeCell ref="AM49:AP49"/>
    <mergeCell ref="AE50:AH50"/>
    <mergeCell ref="AI50:AL50"/>
    <mergeCell ref="AM50:AP50"/>
    <mergeCell ref="AI51:AL51"/>
    <mergeCell ref="AM51:AP51"/>
    <mergeCell ref="M57:P57"/>
    <mergeCell ref="M58:P58"/>
    <mergeCell ref="M53:P53"/>
    <mergeCell ref="M54:P54"/>
    <mergeCell ref="M55:P55"/>
    <mergeCell ref="Q55:T55"/>
    <mergeCell ref="M56:P56"/>
    <mergeCell ref="Q56:T56"/>
    <mergeCell ref="Q57:T57"/>
    <mergeCell ref="Q58:T58"/>
    <mergeCell ref="M61:P61"/>
    <mergeCell ref="M62:P62"/>
    <mergeCell ref="M60:P60"/>
    <mergeCell ref="Q60:T60"/>
    <mergeCell ref="B61:H61"/>
    <mergeCell ref="I61:K61"/>
    <mergeCell ref="Q61:T61"/>
    <mergeCell ref="B62:H62"/>
    <mergeCell ref="I62:K62"/>
    <mergeCell ref="Q62:T62"/>
    <mergeCell ref="M48:P48"/>
    <mergeCell ref="Q48:T48"/>
    <mergeCell ref="M49:P49"/>
    <mergeCell ref="Q49:T49"/>
    <mergeCell ref="M50:P50"/>
    <mergeCell ref="Q50:T50"/>
    <mergeCell ref="B51:H51"/>
    <mergeCell ref="M51:P51"/>
    <mergeCell ref="Q51:T51"/>
    <mergeCell ref="M43:P43"/>
    <mergeCell ref="Q43:T43"/>
    <mergeCell ref="I44:K51"/>
    <mergeCell ref="L44:L51"/>
    <mergeCell ref="M44:P44"/>
    <mergeCell ref="Q44:T44"/>
    <mergeCell ref="Q45:T45"/>
    <mergeCell ref="I52:K52"/>
    <mergeCell ref="M52:P52"/>
    <mergeCell ref="Q52:T52"/>
    <mergeCell ref="I53:K53"/>
    <mergeCell ref="Q53:T53"/>
    <mergeCell ref="E54:H54"/>
    <mergeCell ref="Q54:T54"/>
    <mergeCell ref="I54:K54"/>
    <mergeCell ref="I55:K55"/>
    <mergeCell ref="B56:B57"/>
    <mergeCell ref="C56:D56"/>
    <mergeCell ref="E56:H56"/>
    <mergeCell ref="I56:K57"/>
    <mergeCell ref="C57:D57"/>
    <mergeCell ref="E57:H57"/>
    <mergeCell ref="E58:H58"/>
    <mergeCell ref="I58:K58"/>
    <mergeCell ref="I59:K59"/>
    <mergeCell ref="M59:P59"/>
    <mergeCell ref="Q59:T59"/>
    <mergeCell ref="I60:K60"/>
    <mergeCell ref="V23:X23"/>
    <mergeCell ref="Y23:AA23"/>
    <mergeCell ref="AB23:AD23"/>
    <mergeCell ref="AE23:AG23"/>
    <mergeCell ref="AH23:AJ23"/>
    <mergeCell ref="AK23:AM23"/>
    <mergeCell ref="AN23:AP23"/>
    <mergeCell ref="B23:C23"/>
    <mergeCell ref="D23:F23"/>
    <mergeCell ref="G23:I23"/>
    <mergeCell ref="J23:L23"/>
    <mergeCell ref="M23:O23"/>
    <mergeCell ref="P23:R23"/>
    <mergeCell ref="S23:U23"/>
    <mergeCell ref="V24:X24"/>
    <mergeCell ref="Y24:AA24"/>
    <mergeCell ref="AB24:AD24"/>
    <mergeCell ref="AE24:AG24"/>
    <mergeCell ref="AH24:AJ24"/>
    <mergeCell ref="AK24:AM24"/>
    <mergeCell ref="AN24:AP24"/>
    <mergeCell ref="B24:C24"/>
    <mergeCell ref="D24:F24"/>
    <mergeCell ref="G24:I24"/>
    <mergeCell ref="J24:L24"/>
    <mergeCell ref="M24:O24"/>
    <mergeCell ref="P24:R24"/>
    <mergeCell ref="S24:U24"/>
    <mergeCell ref="V25:X25"/>
    <mergeCell ref="Y25:AA25"/>
    <mergeCell ref="AB25:AD25"/>
    <mergeCell ref="AE25:AG25"/>
    <mergeCell ref="AH25:AJ25"/>
    <mergeCell ref="AK25:AM25"/>
    <mergeCell ref="AN25:AP25"/>
    <mergeCell ref="B25:C25"/>
    <mergeCell ref="D25:F25"/>
    <mergeCell ref="G25:I25"/>
    <mergeCell ref="J25:L25"/>
    <mergeCell ref="M25:O25"/>
    <mergeCell ref="P25:R25"/>
    <mergeCell ref="S25:U25"/>
    <mergeCell ref="V26:X26"/>
    <mergeCell ref="Y26:AA26"/>
    <mergeCell ref="AB26:AD26"/>
    <mergeCell ref="AE26:AG26"/>
    <mergeCell ref="AH26:AJ26"/>
    <mergeCell ref="AK26:AM26"/>
    <mergeCell ref="AN26:AP26"/>
    <mergeCell ref="B26:C26"/>
    <mergeCell ref="D26:F26"/>
    <mergeCell ref="G26:I26"/>
    <mergeCell ref="J26:L26"/>
    <mergeCell ref="M26:O26"/>
    <mergeCell ref="P26:R26"/>
    <mergeCell ref="S26:U26"/>
    <mergeCell ref="V27:X27"/>
    <mergeCell ref="Y27:AA27"/>
    <mergeCell ref="AB27:AD27"/>
    <mergeCell ref="AE27:AG27"/>
    <mergeCell ref="AH27:AJ27"/>
    <mergeCell ref="AK27:AM27"/>
    <mergeCell ref="AN27:AP27"/>
    <mergeCell ref="B27:C27"/>
    <mergeCell ref="D27:F27"/>
    <mergeCell ref="G27:I27"/>
    <mergeCell ref="J27:L27"/>
    <mergeCell ref="M27:O27"/>
    <mergeCell ref="P27:R27"/>
    <mergeCell ref="S27:U27"/>
    <mergeCell ref="V28:X28"/>
    <mergeCell ref="Y28:AA28"/>
    <mergeCell ref="AB28:AD28"/>
    <mergeCell ref="AE28:AG28"/>
    <mergeCell ref="AH28:AJ28"/>
    <mergeCell ref="AK28:AM28"/>
    <mergeCell ref="AN28:AP28"/>
    <mergeCell ref="A29:AP29"/>
    <mergeCell ref="B28:C28"/>
    <mergeCell ref="D28:F28"/>
    <mergeCell ref="G28:I28"/>
    <mergeCell ref="J28:L28"/>
    <mergeCell ref="M28:O28"/>
    <mergeCell ref="P28:R28"/>
    <mergeCell ref="S28:U28"/>
    <mergeCell ref="AS46:AT46"/>
    <mergeCell ref="AU46:AV46"/>
    <mergeCell ref="B47:H47"/>
    <mergeCell ref="AG42:AH42"/>
    <mergeCell ref="AG43:AH43"/>
    <mergeCell ref="AI43:AL45"/>
    <mergeCell ref="AG44:AH44"/>
    <mergeCell ref="AG45:AH45"/>
    <mergeCell ref="AI46:AL46"/>
    <mergeCell ref="AM46:AP46"/>
  </mergeCells>
  <printOptions/>
  <pageMargins bottom="0.75" footer="0.0" header="0.0" left="0.7" right="0.7" top="0.75"/>
  <pageSetup orientation="landscape"/>
  <headerFooter>
    <oddFooter>&amp;CIn case of any quary please connect on  email id "ucmcosnr@gmail.com or mobile no. 9426914866</oddFooter>
  </headerFooter>
  <drawing r:id="rId2"/>
  <legacyDrawing r:id="rId3"/>
</worksheet>
</file>