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Daily Report" sheetId="1" r:id="rId1"/>
    <sheet name="Lal ji Enterprises" sheetId="2" r:id="rId2"/>
    <sheet name="Dhunni Singh" sheetId="3" r:id="rId3"/>
    <sheet name="Pawan mishra " sheetId="4" r:id="rId4"/>
    <sheet name="Laala bhaiya hameerpur" sheetId="5" r:id="rId5"/>
    <sheet name="Mahendra Sachan" sheetId="6" r:id="rId6"/>
    <sheet name="Gyanander singh" sheetId="7" r:id="rId7"/>
    <sheet name="MAHENDRA TRADERS" sheetId="8" r:id="rId8"/>
  </sheets>
  <definedNames>
    <definedName name="_xlnm._FilterDatabase" localSheetId="4" hidden="1">'Laala bhaiya hameerpur'!$A$1:$AH$1</definedName>
    <definedName name="_xlnm._FilterDatabase" localSheetId="1" hidden="1">'Lal ji Enterprises'!$A$1:$BD$16</definedName>
  </definedNames>
  <calcPr calcId="144525"/>
</workbook>
</file>

<file path=xl/calcChain.xml><?xml version="1.0" encoding="utf-8"?>
<calcChain xmlns="http://schemas.openxmlformats.org/spreadsheetml/2006/main">
  <c r="R27" i="1" l="1"/>
  <c r="R28" i="1"/>
  <c r="R29" i="1"/>
  <c r="R30" i="1"/>
  <c r="S30" i="1"/>
  <c r="R31" i="1"/>
  <c r="S31" i="1" s="1"/>
  <c r="R32" i="1"/>
  <c r="S32" i="1"/>
  <c r="J23" i="2" l="1"/>
  <c r="J24" i="2"/>
  <c r="J25" i="2"/>
  <c r="J26" i="2"/>
  <c r="I23" i="2"/>
  <c r="I24" i="2"/>
  <c r="I25" i="2"/>
  <c r="I26" i="2"/>
  <c r="H23" i="2"/>
  <c r="H24" i="2"/>
  <c r="H25" i="2"/>
  <c r="H26" i="2"/>
  <c r="G26" i="2"/>
  <c r="G25" i="2"/>
  <c r="J17" i="2"/>
  <c r="J18" i="2"/>
  <c r="J19" i="2"/>
  <c r="J20" i="2"/>
  <c r="J21" i="2"/>
  <c r="J22" i="2"/>
  <c r="I17" i="2"/>
  <c r="I18" i="2"/>
  <c r="I19" i="2"/>
  <c r="I20" i="2"/>
  <c r="I21" i="2"/>
  <c r="I22" i="2"/>
  <c r="H17" i="2"/>
  <c r="H18" i="2"/>
  <c r="H19" i="2"/>
  <c r="H20" i="2"/>
  <c r="H21" i="2"/>
  <c r="H22" i="2"/>
  <c r="G24" i="2"/>
  <c r="G23" i="2"/>
  <c r="G22" i="2"/>
  <c r="G21" i="2"/>
  <c r="G20" i="2"/>
  <c r="J15" i="2"/>
  <c r="J16" i="2"/>
  <c r="I15" i="2"/>
  <c r="I16" i="2"/>
  <c r="H15" i="2"/>
  <c r="H16" i="2"/>
  <c r="G19" i="2"/>
  <c r="G18" i="2"/>
  <c r="G17" i="2"/>
  <c r="J13" i="2"/>
  <c r="J14" i="2"/>
  <c r="I13" i="2"/>
  <c r="I14" i="2"/>
  <c r="H13" i="2"/>
  <c r="H14" i="2"/>
  <c r="G16" i="2"/>
  <c r="S57" i="1" l="1"/>
  <c r="S58" i="1"/>
  <c r="S59" i="1"/>
  <c r="S60" i="1"/>
  <c r="R58" i="1"/>
  <c r="R59" i="1"/>
  <c r="R60" i="1"/>
  <c r="Q58" i="1"/>
  <c r="Q59" i="1"/>
  <c r="Q60" i="1"/>
  <c r="K60" i="1"/>
  <c r="L60" i="1"/>
  <c r="G60" i="1"/>
  <c r="K59" i="1"/>
  <c r="G59" i="1"/>
  <c r="L59" i="1" s="1"/>
  <c r="K52" i="1"/>
  <c r="R52" i="1" s="1"/>
  <c r="L52" i="1"/>
  <c r="Q52" i="1"/>
  <c r="S52" i="1" s="1"/>
  <c r="G52" i="1"/>
  <c r="K51" i="1"/>
  <c r="R51" i="1" s="1"/>
  <c r="L51" i="1"/>
  <c r="Q51" i="1"/>
  <c r="S51" i="1" s="1"/>
  <c r="G51" i="1"/>
  <c r="K55" i="1"/>
  <c r="R55" i="1" s="1"/>
  <c r="Q55" i="1"/>
  <c r="S55" i="1" s="1"/>
  <c r="G55" i="1"/>
  <c r="L55" i="1" s="1"/>
  <c r="K54" i="1"/>
  <c r="R54" i="1" s="1"/>
  <c r="G54" i="1"/>
  <c r="K53" i="1"/>
  <c r="R53" i="1" s="1"/>
  <c r="G53" i="1"/>
  <c r="K48" i="1"/>
  <c r="R48" i="1" s="1"/>
  <c r="Q48" i="1"/>
  <c r="S48" i="1" s="1"/>
  <c r="G48" i="1"/>
  <c r="K47" i="1"/>
  <c r="R47" i="1" s="1"/>
  <c r="G47" i="1"/>
  <c r="K46" i="1"/>
  <c r="R46" i="1" s="1"/>
  <c r="G46" i="1"/>
  <c r="K36" i="1"/>
  <c r="Q36" i="1" s="1"/>
  <c r="G36" i="1"/>
  <c r="L47" i="1" l="1"/>
  <c r="L54" i="1"/>
  <c r="Q47" i="1"/>
  <c r="S47" i="1" s="1"/>
  <c r="Q54" i="1"/>
  <c r="S54" i="1" s="1"/>
  <c r="L46" i="1"/>
  <c r="Q46" i="1"/>
  <c r="S46" i="1" s="1"/>
  <c r="L53" i="1"/>
  <c r="L36" i="1"/>
  <c r="L48" i="1"/>
  <c r="Q53" i="1"/>
  <c r="S53" i="1" s="1"/>
  <c r="R36" i="1"/>
  <c r="S36" i="1" s="1"/>
  <c r="U7" i="5"/>
  <c r="U6" i="5"/>
  <c r="W6" i="5" s="1"/>
  <c r="G12" i="5" l="1"/>
  <c r="G11" i="5"/>
  <c r="G10" i="5"/>
  <c r="G9" i="5"/>
  <c r="G8" i="5"/>
  <c r="G7" i="5"/>
  <c r="G6" i="5"/>
  <c r="G5" i="5"/>
  <c r="G4" i="5"/>
  <c r="G3" i="5"/>
  <c r="K58" i="1" l="1"/>
  <c r="G58" i="1"/>
  <c r="L58" i="1" l="1"/>
  <c r="K57" i="1"/>
  <c r="Q57" i="1" s="1"/>
  <c r="K56" i="1"/>
  <c r="G57" i="1"/>
  <c r="G56" i="1"/>
  <c r="D28" i="3"/>
  <c r="D23" i="3"/>
  <c r="D18" i="3"/>
  <c r="D15" i="3"/>
  <c r="D8" i="3"/>
  <c r="L57" i="1" l="1"/>
  <c r="L56" i="1"/>
  <c r="R57" i="1"/>
  <c r="R56" i="1"/>
  <c r="Q56" i="1"/>
  <c r="S56" i="1" l="1"/>
  <c r="G4" i="2"/>
  <c r="K50" i="1" l="1"/>
  <c r="K49" i="1"/>
  <c r="G50" i="1"/>
  <c r="G49" i="1"/>
  <c r="L49" i="1" l="1"/>
  <c r="Q49" i="1"/>
  <c r="R49" i="1"/>
  <c r="L50" i="1"/>
  <c r="R50" i="1"/>
  <c r="Q50" i="1"/>
  <c r="S50" i="1" s="1"/>
  <c r="K9" i="1"/>
  <c r="R9" i="1" s="1"/>
  <c r="G9" i="1"/>
  <c r="S49" i="1" l="1"/>
  <c r="I4" i="2"/>
  <c r="H4" i="2"/>
  <c r="L9" i="1"/>
  <c r="Q9" i="1"/>
  <c r="S9" i="1" s="1"/>
  <c r="K45" i="1"/>
  <c r="G45" i="1"/>
  <c r="K44" i="1"/>
  <c r="G44" i="1"/>
  <c r="K43" i="1"/>
  <c r="Q43" i="1" s="1"/>
  <c r="G43" i="1"/>
  <c r="K42" i="1"/>
  <c r="G42" i="1"/>
  <c r="L43" i="1" l="1"/>
  <c r="J4" i="2"/>
  <c r="L45" i="1"/>
  <c r="L44" i="1"/>
  <c r="L42" i="1"/>
  <c r="R45" i="1"/>
  <c r="Q45" i="1"/>
  <c r="R44" i="1"/>
  <c r="Q44" i="1"/>
  <c r="S44" i="1" s="1"/>
  <c r="R43" i="1"/>
  <c r="S43" i="1" s="1"/>
  <c r="R42" i="1"/>
  <c r="Q42" i="1"/>
  <c r="R28" i="3"/>
  <c r="S45" i="1" l="1"/>
  <c r="S42" i="1"/>
  <c r="J28" i="3"/>
  <c r="I28" i="3"/>
  <c r="H28" i="3"/>
  <c r="J25" i="3"/>
  <c r="J26" i="3"/>
  <c r="J27" i="3"/>
  <c r="I25" i="3"/>
  <c r="I26" i="3"/>
  <c r="I27" i="3"/>
  <c r="H25" i="3"/>
  <c r="H26" i="3"/>
  <c r="H27" i="3"/>
  <c r="J24" i="3"/>
  <c r="I24" i="3"/>
  <c r="H24" i="3"/>
  <c r="G27" i="3"/>
  <c r="G26" i="3"/>
  <c r="G25" i="3"/>
  <c r="G24" i="3"/>
  <c r="K41" i="1"/>
  <c r="G41" i="1"/>
  <c r="K40" i="1"/>
  <c r="G40" i="1"/>
  <c r="Q39" i="1"/>
  <c r="K38" i="1"/>
  <c r="R38" i="1" s="1"/>
  <c r="K39" i="1"/>
  <c r="G39" i="1"/>
  <c r="K37" i="1"/>
  <c r="Q37" i="1" s="1"/>
  <c r="G37" i="1"/>
  <c r="G38" i="1"/>
  <c r="L38" i="1" l="1"/>
  <c r="L40" i="1"/>
  <c r="L41" i="1"/>
  <c r="R39" i="1"/>
  <c r="S39" i="1" s="1"/>
  <c r="L39" i="1"/>
  <c r="Q38" i="1"/>
  <c r="S38" i="1" s="1"/>
  <c r="R37" i="1"/>
  <c r="S37" i="1" s="1"/>
  <c r="L37" i="1"/>
  <c r="R41" i="1"/>
  <c r="Q41" i="1"/>
  <c r="R40" i="1"/>
  <c r="Q40" i="1"/>
  <c r="G2" i="2"/>
  <c r="H2" i="2" s="1"/>
  <c r="G3" i="2"/>
  <c r="G5" i="2"/>
  <c r="I5" i="2" s="1"/>
  <c r="G6" i="2"/>
  <c r="I6" i="2" s="1"/>
  <c r="G7" i="2"/>
  <c r="G8" i="2"/>
  <c r="G9" i="2"/>
  <c r="I9" i="2" s="1"/>
  <c r="G10" i="2"/>
  <c r="I10" i="2" s="1"/>
  <c r="G11" i="2"/>
  <c r="G12" i="2"/>
  <c r="G13" i="2"/>
  <c r="G14" i="2"/>
  <c r="G15" i="2"/>
  <c r="H10" i="2" l="1"/>
  <c r="J10" i="2" s="1"/>
  <c r="H5" i="2"/>
  <c r="J5" i="2" s="1"/>
  <c r="H9" i="2"/>
  <c r="J9" i="2" s="1"/>
  <c r="H6" i="2"/>
  <c r="J6" i="2" s="1"/>
  <c r="I3" i="2"/>
  <c r="H3" i="2"/>
  <c r="I12" i="2"/>
  <c r="I8" i="2"/>
  <c r="I2" i="2"/>
  <c r="J2" i="2" s="1"/>
  <c r="H12" i="2"/>
  <c r="H8" i="2"/>
  <c r="I11" i="2"/>
  <c r="I7" i="2"/>
  <c r="H11" i="2"/>
  <c r="H7" i="2"/>
  <c r="S41" i="1"/>
  <c r="S40" i="1"/>
  <c r="K35" i="1"/>
  <c r="G35" i="1"/>
  <c r="K34" i="1"/>
  <c r="Q34" i="1" s="1"/>
  <c r="G34" i="1"/>
  <c r="L34" i="1" s="1"/>
  <c r="K24" i="1"/>
  <c r="L24" i="1" s="1"/>
  <c r="G24" i="1"/>
  <c r="K23" i="1"/>
  <c r="G23" i="1"/>
  <c r="K22" i="1"/>
  <c r="R22" i="1" s="1"/>
  <c r="G22" i="1"/>
  <c r="K21" i="1"/>
  <c r="G21" i="1"/>
  <c r="K20" i="1"/>
  <c r="G20" i="1"/>
  <c r="K19" i="1"/>
  <c r="Q19" i="1" s="1"/>
  <c r="G19" i="1"/>
  <c r="K18" i="1"/>
  <c r="G18" i="1"/>
  <c r="K17" i="1"/>
  <c r="G17" i="1"/>
  <c r="K16" i="1"/>
  <c r="G16" i="1"/>
  <c r="K8" i="1"/>
  <c r="Q8" i="1" s="1"/>
  <c r="G8" i="1"/>
  <c r="L8" i="1" s="1"/>
  <c r="K7" i="1"/>
  <c r="G7" i="1"/>
  <c r="L21" i="1" l="1"/>
  <c r="L7" i="1"/>
  <c r="L16" i="1"/>
  <c r="L18" i="1"/>
  <c r="L20" i="1"/>
  <c r="L22" i="1"/>
  <c r="L35" i="1"/>
  <c r="Q35" i="1"/>
  <c r="L23" i="1"/>
  <c r="L17" i="1"/>
  <c r="L19" i="1"/>
  <c r="Q22" i="1"/>
  <c r="S22" i="1" s="1"/>
  <c r="J8" i="2"/>
  <c r="J11" i="2"/>
  <c r="J7" i="2"/>
  <c r="J3" i="2"/>
  <c r="J12" i="2"/>
  <c r="R35" i="1"/>
  <c r="R34" i="1"/>
  <c r="S34" i="1" s="1"/>
  <c r="R24" i="1"/>
  <c r="Q24" i="1"/>
  <c r="R23" i="1"/>
  <c r="Q23" i="1"/>
  <c r="R21" i="1"/>
  <c r="Q21" i="1"/>
  <c r="R20" i="1"/>
  <c r="Q20" i="1"/>
  <c r="R19" i="1"/>
  <c r="S19" i="1" s="1"/>
  <c r="R18" i="1"/>
  <c r="Q18" i="1"/>
  <c r="R17" i="1"/>
  <c r="Q17" i="1"/>
  <c r="R16" i="1"/>
  <c r="Q16" i="1"/>
  <c r="R8" i="1"/>
  <c r="S8" i="1" s="1"/>
  <c r="R7" i="1"/>
  <c r="Q7" i="1"/>
  <c r="S7" i="1" s="1"/>
  <c r="G22" i="3"/>
  <c r="H22" i="3" s="1"/>
  <c r="G21" i="3"/>
  <c r="H21" i="3" s="1"/>
  <c r="G20" i="3"/>
  <c r="H20" i="3" s="1"/>
  <c r="G19" i="3"/>
  <c r="H19" i="3" s="1"/>
  <c r="J20" i="3" l="1"/>
  <c r="J22" i="3"/>
  <c r="I20" i="3"/>
  <c r="I22" i="3"/>
  <c r="J21" i="3"/>
  <c r="I19" i="3"/>
  <c r="I23" i="3" s="1"/>
  <c r="I21" i="3"/>
  <c r="S35" i="1"/>
  <c r="S24" i="1"/>
  <c r="S23" i="1"/>
  <c r="S21" i="1"/>
  <c r="S20" i="1"/>
  <c r="S18" i="1"/>
  <c r="S17" i="1"/>
  <c r="S16" i="1"/>
  <c r="H23" i="3"/>
  <c r="K33" i="1"/>
  <c r="Q33" i="1" s="1"/>
  <c r="K32" i="1"/>
  <c r="K31" i="1"/>
  <c r="K30" i="1"/>
  <c r="G33" i="1"/>
  <c r="G32" i="1"/>
  <c r="G31" i="1"/>
  <c r="G30" i="1"/>
  <c r="L31" i="1" l="1"/>
  <c r="Q31" i="1"/>
  <c r="L32" i="1"/>
  <c r="L30" i="1"/>
  <c r="L33" i="1"/>
  <c r="R33" i="1"/>
  <c r="S33" i="1" s="1"/>
  <c r="Q30" i="1"/>
  <c r="Q32" i="1"/>
  <c r="J19" i="3"/>
  <c r="J23" i="3" s="1"/>
  <c r="R23" i="3" s="1"/>
  <c r="M2" i="6"/>
  <c r="G2" i="6"/>
  <c r="V27" i="1"/>
  <c r="K27" i="1"/>
  <c r="G27" i="1"/>
  <c r="L27" i="1" l="1"/>
  <c r="Q27" i="1"/>
  <c r="G2" i="5"/>
  <c r="K29" i="1"/>
  <c r="G29" i="1"/>
  <c r="V29" i="1" s="1"/>
  <c r="K28" i="1"/>
  <c r="G28" i="1"/>
  <c r="V28" i="1" s="1"/>
  <c r="Q29" i="1" l="1"/>
  <c r="L29" i="1"/>
  <c r="L28" i="1"/>
  <c r="Q28" i="1"/>
  <c r="G26" i="1" l="1"/>
  <c r="G25" i="1"/>
  <c r="G15" i="1"/>
  <c r="G14" i="1"/>
  <c r="G13" i="1"/>
  <c r="G12" i="1"/>
  <c r="G11" i="1"/>
  <c r="G10" i="1"/>
  <c r="I17" i="3" l="1"/>
  <c r="H17" i="3"/>
  <c r="J17" i="3" s="1"/>
  <c r="G17" i="3"/>
  <c r="G16" i="3"/>
  <c r="I16" i="3"/>
  <c r="G14" i="3"/>
  <c r="G13" i="3"/>
  <c r="G12" i="3"/>
  <c r="G11" i="3"/>
  <c r="G10" i="3"/>
  <c r="G9" i="3"/>
  <c r="H16" i="3" l="1"/>
  <c r="J16" i="3" s="1"/>
  <c r="J18" i="3" s="1"/>
  <c r="R18" i="3" s="1"/>
  <c r="G7" i="3" l="1"/>
  <c r="K26" i="1"/>
  <c r="K25" i="1"/>
  <c r="Q25" i="1" l="1"/>
  <c r="R25" i="1"/>
  <c r="L25" i="1"/>
  <c r="Q26" i="1"/>
  <c r="S26" i="1" s="1"/>
  <c r="R26" i="1"/>
  <c r="L26" i="1"/>
  <c r="L14" i="1"/>
  <c r="K6" i="1"/>
  <c r="Q6" i="1" s="1"/>
  <c r="K10" i="1"/>
  <c r="Q10" i="1" s="1"/>
  <c r="K11" i="1"/>
  <c r="R11" i="1" s="1"/>
  <c r="K12" i="1"/>
  <c r="R12" i="1" s="1"/>
  <c r="K13" i="1"/>
  <c r="Q13" i="1" s="1"/>
  <c r="K14" i="1"/>
  <c r="Q14" i="1" s="1"/>
  <c r="K15" i="1"/>
  <c r="L15" i="1" s="1"/>
  <c r="R13" i="1" l="1"/>
  <c r="R6" i="1"/>
  <c r="S6" i="1" s="1"/>
  <c r="L13" i="1"/>
  <c r="R14" i="1"/>
  <c r="S14" i="1" s="1"/>
  <c r="L10" i="1"/>
  <c r="R10" i="1"/>
  <c r="S10" i="1" s="1"/>
  <c r="S13" i="1"/>
  <c r="L11" i="1"/>
  <c r="S25" i="1"/>
  <c r="Q12" i="1"/>
  <c r="S12" i="1" s="1"/>
  <c r="Q11" i="1"/>
  <c r="S11" i="1" s="1"/>
  <c r="L12" i="1"/>
  <c r="Q15" i="1"/>
  <c r="R15" i="1"/>
  <c r="S15" i="1" l="1"/>
  <c r="H14" i="3"/>
  <c r="I13" i="3"/>
  <c r="H12" i="3"/>
  <c r="I10" i="3"/>
  <c r="H11" i="3"/>
  <c r="I9" i="3"/>
  <c r="J14" i="3" l="1"/>
  <c r="H10" i="3"/>
  <c r="J10" i="3" s="1"/>
  <c r="H13" i="3"/>
  <c r="J13" i="3" s="1"/>
  <c r="I12" i="3"/>
  <c r="J12" i="3" s="1"/>
  <c r="I11" i="3"/>
  <c r="J11" i="3" s="1"/>
  <c r="H9" i="3"/>
  <c r="J9" i="3" s="1"/>
  <c r="I14" i="3"/>
  <c r="J15" i="3" l="1"/>
  <c r="R15" i="3" s="1"/>
  <c r="I7" i="3"/>
  <c r="H7" i="3"/>
  <c r="G6" i="3"/>
  <c r="H6" i="3" s="1"/>
  <c r="G5" i="3"/>
  <c r="G4" i="3"/>
  <c r="I4" i="3" s="1"/>
  <c r="G3" i="3"/>
  <c r="I3" i="3" s="1"/>
  <c r="G6" i="1"/>
  <c r="L6" i="1" s="1"/>
  <c r="K5" i="1"/>
  <c r="G5" i="1"/>
  <c r="R4" i="1"/>
  <c r="K4" i="1"/>
  <c r="G4" i="1"/>
  <c r="K3" i="1"/>
  <c r="Q3" i="1" s="1"/>
  <c r="G3" i="1"/>
  <c r="K2" i="1"/>
  <c r="R2" i="1" s="1"/>
  <c r="G2" i="1"/>
  <c r="L2" i="1" l="1"/>
  <c r="Q2" i="1"/>
  <c r="I6" i="3"/>
  <c r="J6" i="3" s="1"/>
  <c r="R3" i="1"/>
  <c r="S3" i="1" s="1"/>
  <c r="R5" i="1"/>
  <c r="Q5" i="1"/>
  <c r="S2" i="1"/>
  <c r="L4" i="1"/>
  <c r="Q4" i="1"/>
  <c r="S4" i="1" s="1"/>
  <c r="J3" i="3"/>
  <c r="H4" i="3"/>
  <c r="J4" i="3" s="1"/>
  <c r="H3" i="3"/>
  <c r="I5" i="3"/>
  <c r="J5" i="3" s="1"/>
  <c r="H5" i="3"/>
  <c r="J7" i="3"/>
  <c r="L3" i="1"/>
  <c r="L5" i="1"/>
  <c r="S5" i="1" l="1"/>
  <c r="J8" i="3"/>
  <c r="R8" i="3" s="1"/>
  <c r="W7" i="5"/>
</calcChain>
</file>

<file path=xl/sharedStrings.xml><?xml version="1.0" encoding="utf-8"?>
<sst xmlns="http://schemas.openxmlformats.org/spreadsheetml/2006/main" count="748" uniqueCount="96">
  <si>
    <t>Date</t>
  </si>
  <si>
    <t>Truck No</t>
  </si>
  <si>
    <t>Quality</t>
  </si>
  <si>
    <t>Quantity</t>
  </si>
  <si>
    <t>Pur. Name</t>
  </si>
  <si>
    <t>Pur. Rate</t>
  </si>
  <si>
    <t>Pur. Amt.</t>
  </si>
  <si>
    <t>Site Name</t>
  </si>
  <si>
    <t>Saller Name</t>
  </si>
  <si>
    <t>GP</t>
  </si>
  <si>
    <t>Bill Status</t>
  </si>
  <si>
    <t>Challan</t>
  </si>
  <si>
    <t>CGST</t>
  </si>
  <si>
    <t>SGST</t>
  </si>
  <si>
    <t>Amount After GST</t>
  </si>
  <si>
    <t>CGST 2.5%</t>
  </si>
  <si>
    <t>SGST 2.5%</t>
  </si>
  <si>
    <t>Seller Name</t>
  </si>
  <si>
    <t xml:space="preserve">Payments </t>
  </si>
  <si>
    <t>Mode</t>
  </si>
  <si>
    <t xml:space="preserve"> Date </t>
  </si>
  <si>
    <t>Accounts</t>
  </si>
  <si>
    <t>Balance</t>
  </si>
  <si>
    <t>TruckNo</t>
  </si>
  <si>
    <t>cgst</t>
  </si>
  <si>
    <t>sgst</t>
  </si>
  <si>
    <t>Total after Gst</t>
  </si>
  <si>
    <t>Payments</t>
  </si>
  <si>
    <t>mode</t>
  </si>
  <si>
    <t>R/sand</t>
  </si>
  <si>
    <t>Singh Roadlines</t>
  </si>
  <si>
    <t>Vascon</t>
  </si>
  <si>
    <t>Kavya</t>
  </si>
  <si>
    <t>kavya</t>
  </si>
  <si>
    <t>Amt Aftr GST</t>
  </si>
  <si>
    <t xml:space="preserve">vascon </t>
  </si>
  <si>
    <t xml:space="preserve">Site </t>
  </si>
  <si>
    <t>Supplier</t>
  </si>
  <si>
    <t>cheuqe kavya cc</t>
  </si>
  <si>
    <t>Singh road lines</t>
  </si>
  <si>
    <t xml:space="preserve">Billed </t>
  </si>
  <si>
    <t xml:space="preserve">OBC BANK TRANSFER BY CHEK KAVYA CURRENT 62527 </t>
  </si>
  <si>
    <t>Dust</t>
  </si>
  <si>
    <t xml:space="preserve">Lala bhaiya </t>
  </si>
  <si>
    <t>Metro Rmc</t>
  </si>
  <si>
    <t>20MM</t>
  </si>
  <si>
    <t>Mahendra Sachan</t>
  </si>
  <si>
    <t>Without Bill</t>
  </si>
  <si>
    <t>s prty</t>
  </si>
  <si>
    <t>P. Rate</t>
  </si>
  <si>
    <t>P. Amt.</t>
  </si>
  <si>
    <t>Slr Nm.</t>
  </si>
  <si>
    <t>Ste Nm.</t>
  </si>
  <si>
    <t>S. Nam.</t>
  </si>
  <si>
    <t>S. Rate</t>
  </si>
  <si>
    <t>S. Amt.</t>
  </si>
  <si>
    <t>Ch.</t>
  </si>
  <si>
    <t>Bl no</t>
  </si>
  <si>
    <t>Trk No</t>
  </si>
  <si>
    <t>P. Name</t>
  </si>
  <si>
    <t>Total</t>
  </si>
  <si>
    <t>Balnce</t>
  </si>
  <si>
    <t>Prabhu</t>
  </si>
  <si>
    <t>R Sand</t>
  </si>
  <si>
    <t>Singh Road Lines</t>
  </si>
  <si>
    <t>Total With GST</t>
  </si>
  <si>
    <t>Lal Ji Enterprises</t>
  </si>
  <si>
    <t>02-04.18</t>
  </si>
  <si>
    <t>RMC Metro</t>
  </si>
  <si>
    <t xml:space="preserve">  </t>
  </si>
  <si>
    <t>Divyang</t>
  </si>
  <si>
    <t xml:space="preserve">Cheque no 039183 Prabhu cc singh road lines </t>
  </si>
  <si>
    <t>Laala bhaiya</t>
  </si>
  <si>
    <t>Lal Ji enterprises</t>
  </si>
  <si>
    <t>Rmc Metro</t>
  </si>
  <si>
    <t>Billed</t>
  </si>
  <si>
    <t xml:space="preserve">by cheque no 051827 cc kavya </t>
  </si>
  <si>
    <t xml:space="preserve">by cheque no 051828 cc kavya </t>
  </si>
  <si>
    <t xml:space="preserve">NEFT Prabhu cc By internet banking </t>
  </si>
  <si>
    <t>by imps prabhu cc</t>
  </si>
  <si>
    <t>imps by cheque no 185 prabhu cc pandey filling station</t>
  </si>
  <si>
    <t>cheuqe kavya cc by cheque no. 039299</t>
  </si>
  <si>
    <t>cheuqe kavya cc by cheque no. 039298</t>
  </si>
  <si>
    <t>cheuqe kavya cc by cheque no. 039300</t>
  </si>
  <si>
    <t xml:space="preserve">TOTAL Kavya </t>
  </si>
  <si>
    <t>Payments Kavya</t>
  </si>
  <si>
    <t>TOTAL Prabhu</t>
  </si>
  <si>
    <t>Payments Prabhu</t>
  </si>
  <si>
    <t>Advance</t>
  </si>
  <si>
    <t>balance</t>
  </si>
  <si>
    <t xml:space="preserve">FINAL CHEK AGAINST RTGS  HO GYA </t>
  </si>
  <si>
    <t>Pyament</t>
  </si>
  <si>
    <t>prabhu cc a/c</t>
  </si>
  <si>
    <t>prabhu cc a/c net banking</t>
  </si>
  <si>
    <t>Prabhu cc A/C Same bank trns..</t>
  </si>
  <si>
    <t>Bailled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</si>
</sst>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0.0"/>
  </numFmts>
  <fonts count="40" x14ac:knownFonts="1">
    <font>
      <sz val="11"/>
      <color theme="1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C0000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4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5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Border="1"/>
    <xf numFmtId="14" fontId="6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/>
    <xf numFmtId="14" fontId="0" fillId="0" borderId="1" xfId="0" applyNumberForma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1" applyNumberFormat="1" applyFont="1" applyBorder="1" applyAlignment="1">
      <alignment horizontal="center"/>
    </xf>
    <xf numFmtId="165" fontId="6" fillId="0" borderId="1" xfId="1" applyNumberFormat="1" applyFont="1" applyBorder="1" applyAlignment="1"/>
    <xf numFmtId="14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5" fontId="6" fillId="0" borderId="1" xfId="1" applyNumberFormat="1" applyFont="1" applyBorder="1" applyAlignment="1">
      <alignment vertical="top"/>
    </xf>
    <xf numFmtId="164" fontId="9" fillId="4" borderId="1" xfId="0" applyNumberFormat="1" applyFont="1" applyFill="1" applyBorder="1"/>
    <xf numFmtId="0" fontId="9" fillId="4" borderId="1" xfId="0" applyFont="1" applyFill="1" applyBorder="1"/>
    <xf numFmtId="164" fontId="5" fillId="0" borderId="1" xfId="0" applyNumberFormat="1" applyFont="1" applyBorder="1"/>
    <xf numFmtId="0" fontId="6" fillId="0" borderId="1" xfId="0" applyFont="1" applyBorder="1"/>
    <xf numFmtId="164" fontId="10" fillId="4" borderId="1" xfId="0" applyNumberFormat="1" applyFont="1" applyFill="1" applyBorder="1"/>
    <xf numFmtId="0" fontId="0" fillId="4" borderId="1" xfId="0" applyFill="1" applyBorder="1"/>
    <xf numFmtId="0" fontId="0" fillId="4" borderId="0" xfId="0" applyFill="1"/>
    <xf numFmtId="0" fontId="5" fillId="4" borderId="1" xfId="0" applyFont="1" applyFill="1" applyBorder="1"/>
    <xf numFmtId="165" fontId="6" fillId="4" borderId="1" xfId="1" applyNumberFormat="1" applyFont="1" applyFill="1" applyBorder="1" applyAlignment="1"/>
    <xf numFmtId="0" fontId="10" fillId="4" borderId="1" xfId="0" applyFont="1" applyFill="1" applyBorder="1"/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165" fontId="0" fillId="0" borderId="1" xfId="0" applyNumberFormat="1" applyBorder="1"/>
    <xf numFmtId="0" fontId="14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11" fillId="0" borderId="0" xfId="0" applyFont="1"/>
    <xf numFmtId="14" fontId="16" fillId="2" borderId="1" xfId="0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2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65" fontId="16" fillId="0" borderId="1" xfId="1" applyNumberFormat="1" applyFont="1" applyBorder="1" applyAlignment="1"/>
    <xf numFmtId="164" fontId="11" fillId="0" borderId="1" xfId="0" applyNumberFormat="1" applyFont="1" applyBorder="1" applyAlignment="1"/>
    <xf numFmtId="165" fontId="16" fillId="0" borderId="1" xfId="1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6" fillId="0" borderId="2" xfId="1" applyNumberFormat="1" applyFont="1" applyBorder="1" applyAlignment="1">
      <alignment horizontal="center"/>
    </xf>
    <xf numFmtId="14" fontId="16" fillId="0" borderId="1" xfId="0" applyNumberFormat="1" applyFont="1" applyBorder="1" applyAlignment="1">
      <alignment horizontal="center"/>
    </xf>
    <xf numFmtId="0" fontId="11" fillId="0" borderId="1" xfId="0" applyFont="1" applyBorder="1"/>
    <xf numFmtId="165" fontId="11" fillId="0" borderId="1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5" fillId="0" borderId="2" xfId="0" applyFont="1" applyBorder="1"/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22" fillId="4" borderId="1" xfId="0" applyFont="1" applyFill="1" applyBorder="1"/>
    <xf numFmtId="0" fontId="10" fillId="4" borderId="1" xfId="0" applyFont="1" applyFill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23" fillId="4" borderId="1" xfId="0" applyFont="1" applyFill="1" applyBorder="1"/>
    <xf numFmtId="0" fontId="24" fillId="4" borderId="1" xfId="0" applyFont="1" applyFill="1" applyBorder="1" applyAlignment="1"/>
    <xf numFmtId="0" fontId="3" fillId="0" borderId="2" xfId="0" applyFont="1" applyBorder="1"/>
    <xf numFmtId="0" fontId="0" fillId="4" borderId="2" xfId="0" applyFill="1" applyBorder="1"/>
    <xf numFmtId="0" fontId="25" fillId="4" borderId="2" xfId="0" applyFont="1" applyFill="1" applyBorder="1"/>
    <xf numFmtId="0" fontId="6" fillId="0" borderId="2" xfId="0" applyFont="1" applyBorder="1"/>
    <xf numFmtId="14" fontId="26" fillId="2" borderId="1" xfId="0" applyNumberFormat="1" applyFont="1" applyFill="1" applyBorder="1" applyAlignment="1">
      <alignment horizontal="center"/>
    </xf>
    <xf numFmtId="0" fontId="10" fillId="0" borderId="1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/>
    <xf numFmtId="0" fontId="1" fillId="2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/>
    <xf numFmtId="0" fontId="16" fillId="0" borderId="1" xfId="1" applyNumberFormat="1" applyFont="1" applyBorder="1" applyAlignment="1">
      <alignment horizontal="center"/>
    </xf>
    <xf numFmtId="14" fontId="5" fillId="0" borderId="1" xfId="0" applyNumberFormat="1" applyFont="1" applyBorder="1"/>
    <xf numFmtId="0" fontId="25" fillId="4" borderId="1" xfId="0" applyFont="1" applyFill="1" applyBorder="1"/>
    <xf numFmtId="0" fontId="28" fillId="4" borderId="1" xfId="0" applyFont="1" applyFill="1" applyBorder="1"/>
    <xf numFmtId="0" fontId="28" fillId="4" borderId="2" xfId="0" applyFont="1" applyFill="1" applyBorder="1"/>
    <xf numFmtId="0" fontId="25" fillId="4" borderId="0" xfId="0" applyFont="1" applyFill="1"/>
    <xf numFmtId="0" fontId="27" fillId="4" borderId="1" xfId="0" applyFont="1" applyFill="1" applyBorder="1"/>
    <xf numFmtId="0" fontId="1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164" fontId="16" fillId="0" borderId="1" xfId="1" applyNumberFormat="1" applyFont="1" applyBorder="1" applyAlignment="1">
      <alignment horizontal="center"/>
    </xf>
    <xf numFmtId="165" fontId="16" fillId="0" borderId="2" xfId="1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1" xfId="0" applyFont="1" applyBorder="1" applyAlignment="1"/>
    <xf numFmtId="0" fontId="16" fillId="0" borderId="1" xfId="0" applyFont="1" applyBorder="1"/>
    <xf numFmtId="0" fontId="16" fillId="0" borderId="0" xfId="0" applyFont="1"/>
    <xf numFmtId="0" fontId="3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7" fillId="0" borderId="1" xfId="0" applyFont="1" applyBorder="1"/>
    <xf numFmtId="14" fontId="15" fillId="0" borderId="1" xfId="0" applyNumberFormat="1" applyFont="1" applyBorder="1" applyAlignment="1">
      <alignment horizontal="center"/>
    </xf>
    <xf numFmtId="0" fontId="32" fillId="0" borderId="1" xfId="0" applyFont="1" applyBorder="1"/>
    <xf numFmtId="0" fontId="32" fillId="0" borderId="0" xfId="0" applyFont="1"/>
    <xf numFmtId="14" fontId="14" fillId="0" borderId="1" xfId="0" applyNumberFormat="1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35" fillId="0" borderId="1" xfId="0" applyFont="1" applyBorder="1"/>
    <xf numFmtId="0" fontId="12" fillId="0" borderId="0" xfId="0" applyFont="1"/>
    <xf numFmtId="0" fontId="33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10" fillId="0" borderId="1" xfId="0" applyFont="1" applyBorder="1"/>
    <xf numFmtId="0" fontId="0" fillId="4" borderId="1" xfId="0" applyFill="1" applyBorder="1" applyAlignment="1">
      <alignment horizontal="center"/>
    </xf>
    <xf numFmtId="164" fontId="6" fillId="0" borderId="1" xfId="1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25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/>
    <xf numFmtId="14" fontId="5" fillId="4" borderId="1" xfId="0" applyNumberFormat="1" applyFont="1" applyFill="1" applyBorder="1"/>
    <xf numFmtId="14" fontId="38" fillId="4" borderId="1" xfId="0" applyNumberFormat="1" applyFont="1" applyFill="1" applyBorder="1"/>
    <xf numFmtId="0" fontId="38" fillId="4" borderId="1" xfId="0" applyFont="1" applyFill="1" applyBorder="1"/>
    <xf numFmtId="14" fontId="10" fillId="4" borderId="1" xfId="0" applyNumberFormat="1" applyFont="1" applyFill="1" applyBorder="1"/>
    <xf numFmtId="166" fontId="5" fillId="4" borderId="1" xfId="0" applyNumberFormat="1" applyFont="1" applyFill="1" applyBorder="1"/>
    <xf numFmtId="0" fontId="13" fillId="5" borderId="1" xfId="0" applyFont="1" applyFill="1" applyBorder="1"/>
    <xf numFmtId="0" fontId="5" fillId="6" borderId="1" xfId="0" applyFont="1" applyFill="1" applyBorder="1"/>
    <xf numFmtId="0" fontId="13" fillId="7" borderId="1" xfId="0" applyFont="1" applyFill="1" applyBorder="1"/>
    <xf numFmtId="165" fontId="5" fillId="6" borderId="1" xfId="0" applyNumberFormat="1" applyFont="1" applyFill="1" applyBorder="1"/>
    <xf numFmtId="0" fontId="39" fillId="0" borderId="1" xfId="0" applyFont="1" applyBorder="1"/>
    <xf numFmtId="0" fontId="13" fillId="4" borderId="2" xfId="0" applyFont="1" applyFill="1" applyBorder="1" applyAlignment="1">
      <alignment horizontal="center"/>
    </xf>
    <xf numFmtId="0" fontId="13" fillId="4" borderId="2" xfId="0" applyFont="1" applyFill="1" applyBorder="1"/>
    <xf numFmtId="0" fontId="21" fillId="0" borderId="2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0" fontId="0" fillId="0" borderId="6" xfId="0" applyBorder="1"/>
    <xf numFmtId="0" fontId="0" fillId="4" borderId="6" xfId="0" applyFill="1" applyBorder="1"/>
    <xf numFmtId="14" fontId="0" fillId="0" borderId="6" xfId="0" applyNumberFormat="1" applyBorder="1"/>
    <xf numFmtId="14" fontId="7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25" fillId="4" borderId="6" xfId="0" applyFont="1" applyFill="1" applyBorder="1"/>
    <xf numFmtId="0" fontId="21" fillId="0" borderId="1" xfId="0" applyFont="1" applyBorder="1" applyAlignment="1">
      <alignment horizontal="center"/>
    </xf>
    <xf numFmtId="14" fontId="0" fillId="0" borderId="1" xfId="0" applyNumberFormat="1" applyBorder="1"/>
    <xf numFmtId="14" fontId="0" fillId="4" borderId="1" xfId="0" applyNumberFormat="1" applyFill="1" applyBorder="1"/>
    <xf numFmtId="14" fontId="0" fillId="0" borderId="0" xfId="0" applyNumberFormat="1"/>
    <xf numFmtId="0" fontId="3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42"/>
  <sheetViews>
    <sheetView tabSelected="1" topLeftCell="M20" workbookViewId="0">
      <selection activeCell="R32" sqref="R27:T32"/>
    </sheetView>
  </sheetViews>
  <sheetFormatPr defaultRowHeight="15" x14ac:dyDescent="0.25"/>
  <cols>
    <col min="1" max="1" width="15.140625" customWidth="1"/>
    <col min="2" max="2" width="8.140625" bestFit="1" customWidth="1"/>
    <col min="3" max="3" width="8.85546875" bestFit="1" customWidth="1"/>
    <col min="4" max="4" width="10" bestFit="1" customWidth="1"/>
    <col min="5" max="5" width="21" style="1" customWidth="1"/>
    <col min="6" max="6" width="10" style="1" bestFit="1" customWidth="1"/>
    <col min="7" max="7" width="11.5703125" style="1" bestFit="1" customWidth="1"/>
    <col min="8" max="8" width="14.28515625" style="1" customWidth="1"/>
    <col min="9" max="9" width="8.5703125" style="1" bestFit="1" customWidth="1"/>
    <col min="10" max="10" width="10.5703125" style="1" bestFit="1" customWidth="1"/>
    <col min="11" max="11" width="11.5703125" style="1" bestFit="1" customWidth="1"/>
    <col min="12" max="12" width="10" style="1" bestFit="1" customWidth="1"/>
    <col min="13" max="13" width="12.28515625" style="1" bestFit="1" customWidth="1"/>
    <col min="14" max="14" width="6" style="1" bestFit="1" customWidth="1"/>
    <col min="15" max="15" width="6.5703125" style="1" bestFit="1" customWidth="1"/>
    <col min="16" max="16" width="7.42578125" style="1" bestFit="1" customWidth="1"/>
    <col min="17" max="18" width="10.42578125" style="1" bestFit="1" customWidth="1"/>
    <col min="19" max="19" width="14.42578125" style="1" bestFit="1" customWidth="1"/>
    <col min="20" max="20" width="12.140625" style="1" bestFit="1" customWidth="1"/>
    <col min="21" max="21" width="6.28515625" style="1" bestFit="1" customWidth="1"/>
    <col min="22" max="22" width="9.28515625" style="1" bestFit="1" customWidth="1"/>
  </cols>
  <sheetData>
    <row r="1" spans="1:56" s="46" customFormat="1" ht="15.75" x14ac:dyDescent="0.25">
      <c r="A1" s="13" t="s">
        <v>0</v>
      </c>
      <c r="B1" s="13" t="s">
        <v>58</v>
      </c>
      <c r="C1" s="13" t="s">
        <v>2</v>
      </c>
      <c r="D1" s="45" t="s">
        <v>3</v>
      </c>
      <c r="E1" s="13" t="s">
        <v>59</v>
      </c>
      <c r="F1" s="13" t="s">
        <v>49</v>
      </c>
      <c r="G1" s="13" t="s">
        <v>50</v>
      </c>
      <c r="H1" s="13" t="s">
        <v>52</v>
      </c>
      <c r="I1" s="13" t="s">
        <v>53</v>
      </c>
      <c r="J1" s="13" t="s">
        <v>54</v>
      </c>
      <c r="K1" s="13" t="s">
        <v>55</v>
      </c>
      <c r="L1" s="13" t="s">
        <v>9</v>
      </c>
      <c r="M1" s="13" t="s">
        <v>10</v>
      </c>
      <c r="N1" s="13" t="s">
        <v>56</v>
      </c>
      <c r="O1" s="13" t="s">
        <v>57</v>
      </c>
      <c r="P1" s="13" t="s">
        <v>48</v>
      </c>
      <c r="Q1" s="13" t="s">
        <v>12</v>
      </c>
      <c r="R1" s="13" t="s">
        <v>13</v>
      </c>
      <c r="S1" s="13" t="s">
        <v>34</v>
      </c>
      <c r="T1" s="13" t="s">
        <v>27</v>
      </c>
      <c r="U1" s="13" t="s">
        <v>0</v>
      </c>
      <c r="V1" s="14" t="s">
        <v>22</v>
      </c>
    </row>
    <row r="2" spans="1:56" s="46" customFormat="1" ht="15.75" x14ac:dyDescent="0.25">
      <c r="A2" s="47">
        <v>43191</v>
      </c>
      <c r="B2" s="48">
        <v>8130</v>
      </c>
      <c r="C2" s="49" t="s">
        <v>29</v>
      </c>
      <c r="D2" s="50">
        <v>879</v>
      </c>
      <c r="E2" s="51" t="s">
        <v>30</v>
      </c>
      <c r="F2" s="52">
        <v>55</v>
      </c>
      <c r="G2" s="53">
        <f t="shared" ref="G2:G60" si="0">D2*F2</f>
        <v>48345</v>
      </c>
      <c r="H2" s="51" t="s">
        <v>31</v>
      </c>
      <c r="I2" s="51" t="s">
        <v>32</v>
      </c>
      <c r="J2" s="54">
        <v>65</v>
      </c>
      <c r="K2" s="55">
        <f t="shared" ref="K2:K29" si="1">D2*J2</f>
        <v>57135</v>
      </c>
      <c r="L2" s="55">
        <f t="shared" ref="L2:L29" si="2">K2-G2</f>
        <v>8790</v>
      </c>
      <c r="M2" s="56" t="s">
        <v>40</v>
      </c>
      <c r="N2" s="51">
        <v>4</v>
      </c>
      <c r="O2" s="56">
        <v>1</v>
      </c>
      <c r="P2" s="51" t="s">
        <v>33</v>
      </c>
      <c r="Q2" s="51">
        <f t="shared" ref="Q2:Q28" si="3">K2*2.5/100</f>
        <v>1428.375</v>
      </c>
      <c r="R2" s="51">
        <f t="shared" ref="R2:R28" si="4">K2*2.5/100</f>
        <v>1428.375</v>
      </c>
      <c r="S2" s="51">
        <f t="shared" ref="S2:S26" si="5">K2+Q2+R2</f>
        <v>59991.75</v>
      </c>
      <c r="T2" s="24"/>
      <c r="U2" s="24"/>
      <c r="V2" s="24"/>
    </row>
    <row r="3" spans="1:56" s="46" customFormat="1" ht="15.75" x14ac:dyDescent="0.25">
      <c r="A3" s="47">
        <v>43191</v>
      </c>
      <c r="B3" s="48">
        <v>8133</v>
      </c>
      <c r="C3" s="49" t="s">
        <v>29</v>
      </c>
      <c r="D3" s="57">
        <v>872</v>
      </c>
      <c r="E3" s="51" t="s">
        <v>30</v>
      </c>
      <c r="F3" s="52">
        <v>55</v>
      </c>
      <c r="G3" s="53">
        <f t="shared" si="0"/>
        <v>47960</v>
      </c>
      <c r="H3" s="51" t="s">
        <v>31</v>
      </c>
      <c r="I3" s="51" t="s">
        <v>32</v>
      </c>
      <c r="J3" s="54">
        <v>65</v>
      </c>
      <c r="K3" s="55">
        <f t="shared" si="1"/>
        <v>56680</v>
      </c>
      <c r="L3" s="55">
        <f t="shared" si="2"/>
        <v>8720</v>
      </c>
      <c r="M3" s="56" t="s">
        <v>40</v>
      </c>
      <c r="N3" s="51">
        <v>5</v>
      </c>
      <c r="O3" s="56">
        <v>1</v>
      </c>
      <c r="P3" s="51" t="s">
        <v>33</v>
      </c>
      <c r="Q3" s="51">
        <f t="shared" si="3"/>
        <v>1417</v>
      </c>
      <c r="R3" s="51">
        <f t="shared" si="4"/>
        <v>1417</v>
      </c>
      <c r="S3" s="51">
        <f t="shared" si="5"/>
        <v>59514</v>
      </c>
      <c r="T3" s="24"/>
      <c r="U3" s="24"/>
      <c r="V3" s="24"/>
    </row>
    <row r="4" spans="1:56" s="46" customFormat="1" ht="15.75" x14ac:dyDescent="0.25">
      <c r="A4" s="47">
        <v>43191</v>
      </c>
      <c r="B4" s="48">
        <v>8132</v>
      </c>
      <c r="C4" s="49" t="s">
        <v>29</v>
      </c>
      <c r="D4" s="57">
        <v>875</v>
      </c>
      <c r="E4" s="51" t="s">
        <v>30</v>
      </c>
      <c r="F4" s="52">
        <v>55</v>
      </c>
      <c r="G4" s="53">
        <f t="shared" si="0"/>
        <v>48125</v>
      </c>
      <c r="H4" s="51" t="s">
        <v>31</v>
      </c>
      <c r="I4" s="51" t="s">
        <v>32</v>
      </c>
      <c r="J4" s="54">
        <v>65</v>
      </c>
      <c r="K4" s="55">
        <f t="shared" si="1"/>
        <v>56875</v>
      </c>
      <c r="L4" s="55">
        <f t="shared" si="2"/>
        <v>8750</v>
      </c>
      <c r="M4" s="56" t="s">
        <v>40</v>
      </c>
      <c r="N4" s="51">
        <v>6</v>
      </c>
      <c r="O4" s="56">
        <v>1</v>
      </c>
      <c r="P4" s="51" t="s">
        <v>33</v>
      </c>
      <c r="Q4" s="51">
        <f t="shared" si="3"/>
        <v>1421.875</v>
      </c>
      <c r="R4" s="51">
        <f t="shared" si="4"/>
        <v>1421.875</v>
      </c>
      <c r="S4" s="51">
        <f t="shared" si="5"/>
        <v>59718.75</v>
      </c>
      <c r="T4" s="24"/>
      <c r="U4" s="24"/>
      <c r="V4" s="24"/>
    </row>
    <row r="5" spans="1:56" s="46" customFormat="1" ht="15.75" x14ac:dyDescent="0.25">
      <c r="A5" s="47">
        <v>43191</v>
      </c>
      <c r="B5" s="48">
        <v>6647</v>
      </c>
      <c r="C5" s="49" t="s">
        <v>29</v>
      </c>
      <c r="D5" s="57">
        <v>888</v>
      </c>
      <c r="E5" s="51" t="s">
        <v>30</v>
      </c>
      <c r="F5" s="52">
        <v>55</v>
      </c>
      <c r="G5" s="53">
        <f t="shared" si="0"/>
        <v>48840</v>
      </c>
      <c r="H5" s="51" t="s">
        <v>31</v>
      </c>
      <c r="I5" s="51" t="s">
        <v>32</v>
      </c>
      <c r="J5" s="54">
        <v>65</v>
      </c>
      <c r="K5" s="55">
        <f t="shared" si="1"/>
        <v>57720</v>
      </c>
      <c r="L5" s="55">
        <f t="shared" si="2"/>
        <v>8880</v>
      </c>
      <c r="M5" s="56" t="s">
        <v>40</v>
      </c>
      <c r="N5" s="51">
        <v>7</v>
      </c>
      <c r="O5" s="56">
        <v>1</v>
      </c>
      <c r="P5" s="51" t="s">
        <v>33</v>
      </c>
      <c r="Q5" s="51">
        <f t="shared" si="3"/>
        <v>1443</v>
      </c>
      <c r="R5" s="51">
        <f t="shared" si="4"/>
        <v>1443</v>
      </c>
      <c r="S5" s="51">
        <f t="shared" si="5"/>
        <v>60606</v>
      </c>
      <c r="T5" s="24"/>
      <c r="U5" s="24"/>
      <c r="V5" s="24"/>
    </row>
    <row r="6" spans="1:56" s="46" customFormat="1" ht="15.75" x14ac:dyDescent="0.25">
      <c r="A6" s="47">
        <v>43191</v>
      </c>
      <c r="B6" s="48">
        <v>7480</v>
      </c>
      <c r="C6" s="49" t="s">
        <v>29</v>
      </c>
      <c r="D6" s="57">
        <v>846</v>
      </c>
      <c r="E6" s="51" t="s">
        <v>30</v>
      </c>
      <c r="F6" s="52">
        <v>55</v>
      </c>
      <c r="G6" s="53">
        <f t="shared" si="0"/>
        <v>46530</v>
      </c>
      <c r="H6" s="51" t="s">
        <v>31</v>
      </c>
      <c r="I6" s="51" t="s">
        <v>32</v>
      </c>
      <c r="J6" s="54">
        <v>65</v>
      </c>
      <c r="K6" s="55">
        <f t="shared" si="1"/>
        <v>54990</v>
      </c>
      <c r="L6" s="55">
        <f t="shared" si="2"/>
        <v>8460</v>
      </c>
      <c r="M6" s="56" t="s">
        <v>40</v>
      </c>
      <c r="N6" s="51">
        <v>8</v>
      </c>
      <c r="O6" s="56">
        <v>1</v>
      </c>
      <c r="P6" s="51" t="s">
        <v>33</v>
      </c>
      <c r="Q6" s="51">
        <f t="shared" si="3"/>
        <v>1374.75</v>
      </c>
      <c r="R6" s="51">
        <f t="shared" si="4"/>
        <v>1374.75</v>
      </c>
      <c r="S6" s="51">
        <f t="shared" si="5"/>
        <v>57739.5</v>
      </c>
      <c r="T6" s="24"/>
      <c r="U6" s="24"/>
      <c r="V6" s="24"/>
    </row>
    <row r="7" spans="1:56" s="46" customFormat="1" ht="15.75" x14ac:dyDescent="0.25">
      <c r="A7" s="47">
        <v>43191</v>
      </c>
      <c r="B7" s="77">
        <v>919</v>
      </c>
      <c r="C7" s="49" t="s">
        <v>42</v>
      </c>
      <c r="D7" s="57">
        <v>21.44</v>
      </c>
      <c r="E7" s="51" t="s">
        <v>66</v>
      </c>
      <c r="F7" s="52">
        <v>1450</v>
      </c>
      <c r="G7" s="53">
        <f t="shared" si="0"/>
        <v>31088.000000000004</v>
      </c>
      <c r="H7" s="51" t="s">
        <v>44</v>
      </c>
      <c r="I7" s="51" t="s">
        <v>32</v>
      </c>
      <c r="J7" s="54">
        <v>1600</v>
      </c>
      <c r="K7" s="55">
        <f t="shared" si="1"/>
        <v>34304</v>
      </c>
      <c r="L7" s="55">
        <f t="shared" si="2"/>
        <v>3215.9999999999964</v>
      </c>
      <c r="M7" s="56" t="s">
        <v>95</v>
      </c>
      <c r="N7" s="51">
        <v>831</v>
      </c>
      <c r="O7" s="56">
        <v>9</v>
      </c>
      <c r="P7" s="51" t="s">
        <v>33</v>
      </c>
      <c r="Q7" s="51">
        <f t="shared" si="3"/>
        <v>857.6</v>
      </c>
      <c r="R7" s="51">
        <f t="shared" si="4"/>
        <v>857.6</v>
      </c>
      <c r="S7" s="51">
        <f t="shared" si="5"/>
        <v>36019.199999999997</v>
      </c>
      <c r="T7" s="24"/>
      <c r="U7" s="24"/>
      <c r="V7" s="24"/>
    </row>
    <row r="8" spans="1:56" s="46" customFormat="1" ht="15.75" x14ac:dyDescent="0.25">
      <c r="A8" s="47">
        <v>43191</v>
      </c>
      <c r="B8" s="77">
        <v>4795</v>
      </c>
      <c r="C8" s="49" t="s">
        <v>45</v>
      </c>
      <c r="D8" s="57">
        <v>25.76</v>
      </c>
      <c r="E8" s="51" t="s">
        <v>66</v>
      </c>
      <c r="F8" s="52">
        <v>1375</v>
      </c>
      <c r="G8" s="53">
        <f t="shared" si="0"/>
        <v>35420</v>
      </c>
      <c r="H8" s="51" t="s">
        <v>44</v>
      </c>
      <c r="I8" s="51" t="s">
        <v>32</v>
      </c>
      <c r="J8" s="54">
        <v>1525</v>
      </c>
      <c r="K8" s="55">
        <f t="shared" si="1"/>
        <v>39284</v>
      </c>
      <c r="L8" s="55">
        <f t="shared" si="2"/>
        <v>3864</v>
      </c>
      <c r="M8" s="56" t="s">
        <v>95</v>
      </c>
      <c r="N8" s="51">
        <v>832</v>
      </c>
      <c r="O8" s="56">
        <v>10</v>
      </c>
      <c r="P8" s="51" t="s">
        <v>33</v>
      </c>
      <c r="Q8" s="51">
        <f t="shared" si="3"/>
        <v>982.1</v>
      </c>
      <c r="R8" s="51">
        <f t="shared" si="4"/>
        <v>982.1</v>
      </c>
      <c r="S8" s="51">
        <f t="shared" si="5"/>
        <v>41248.199999999997</v>
      </c>
      <c r="T8" s="24"/>
      <c r="U8" s="24"/>
      <c r="V8" s="24"/>
    </row>
    <row r="9" spans="1:56" s="100" customFormat="1" ht="15.75" x14ac:dyDescent="0.25">
      <c r="A9" s="58">
        <v>43191</v>
      </c>
      <c r="B9" s="48">
        <v>963</v>
      </c>
      <c r="C9" s="49" t="s">
        <v>45</v>
      </c>
      <c r="D9" s="95">
        <v>25.54</v>
      </c>
      <c r="E9" s="51" t="s">
        <v>73</v>
      </c>
      <c r="F9" s="55">
        <v>1375</v>
      </c>
      <c r="G9" s="55">
        <f t="shared" si="0"/>
        <v>35117.5</v>
      </c>
      <c r="H9" s="51" t="s">
        <v>74</v>
      </c>
      <c r="I9" s="51" t="s">
        <v>32</v>
      </c>
      <c r="J9" s="55">
        <v>1525</v>
      </c>
      <c r="K9" s="55">
        <f t="shared" si="1"/>
        <v>38948.5</v>
      </c>
      <c r="L9" s="96">
        <f t="shared" si="2"/>
        <v>3831</v>
      </c>
      <c r="M9" s="56" t="s">
        <v>75</v>
      </c>
      <c r="N9" s="51">
        <v>830</v>
      </c>
      <c r="O9" s="101">
        <v>327</v>
      </c>
      <c r="P9" s="97" t="s">
        <v>32</v>
      </c>
      <c r="Q9" s="51">
        <f t="shared" si="3"/>
        <v>973.71249999999998</v>
      </c>
      <c r="R9" s="51">
        <f t="shared" si="4"/>
        <v>973.71249999999998</v>
      </c>
      <c r="S9" s="98">
        <f t="shared" si="5"/>
        <v>40895.925000000003</v>
      </c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99"/>
      <c r="BB9" s="99"/>
      <c r="BC9" s="99"/>
      <c r="BD9" s="99"/>
    </row>
    <row r="10" spans="1:56" s="46" customFormat="1" ht="15.75" x14ac:dyDescent="0.25">
      <c r="A10" s="58">
        <v>43192</v>
      </c>
      <c r="B10" s="26">
        <v>8480</v>
      </c>
      <c r="C10" s="51" t="s">
        <v>29</v>
      </c>
      <c r="D10" s="42">
        <v>898</v>
      </c>
      <c r="E10" s="51" t="s">
        <v>30</v>
      </c>
      <c r="F10" s="24">
        <v>52</v>
      </c>
      <c r="G10" s="53">
        <f t="shared" si="0"/>
        <v>46696</v>
      </c>
      <c r="H10" s="51" t="s">
        <v>31</v>
      </c>
      <c r="I10" s="51" t="s">
        <v>32</v>
      </c>
      <c r="J10" s="54">
        <v>65</v>
      </c>
      <c r="K10" s="55">
        <f t="shared" si="1"/>
        <v>58370</v>
      </c>
      <c r="L10" s="55">
        <f t="shared" si="2"/>
        <v>11674</v>
      </c>
      <c r="M10" s="56" t="s">
        <v>40</v>
      </c>
      <c r="N10" s="24">
        <v>9</v>
      </c>
      <c r="O10" s="64">
        <v>2</v>
      </c>
      <c r="P10" s="51" t="s">
        <v>33</v>
      </c>
      <c r="Q10" s="51">
        <f t="shared" si="3"/>
        <v>1459.25</v>
      </c>
      <c r="R10" s="51">
        <f t="shared" si="4"/>
        <v>1459.25</v>
      </c>
      <c r="S10" s="51">
        <f t="shared" si="5"/>
        <v>61288.5</v>
      </c>
      <c r="T10" s="24"/>
      <c r="U10" s="24"/>
      <c r="V10" s="24"/>
    </row>
    <row r="11" spans="1:56" s="46" customFormat="1" ht="15.75" x14ac:dyDescent="0.25">
      <c r="A11" s="58">
        <v>43192</v>
      </c>
      <c r="B11" s="26">
        <v>8499</v>
      </c>
      <c r="C11" s="51" t="s">
        <v>29</v>
      </c>
      <c r="D11" s="57">
        <v>895</v>
      </c>
      <c r="E11" s="51" t="s">
        <v>30</v>
      </c>
      <c r="F11" s="24">
        <v>52</v>
      </c>
      <c r="G11" s="53">
        <f t="shared" si="0"/>
        <v>46540</v>
      </c>
      <c r="H11" s="51" t="s">
        <v>31</v>
      </c>
      <c r="I11" s="51" t="s">
        <v>32</v>
      </c>
      <c r="J11" s="54">
        <v>65</v>
      </c>
      <c r="K11" s="55">
        <f t="shared" si="1"/>
        <v>58175</v>
      </c>
      <c r="L11" s="55">
        <f t="shared" si="2"/>
        <v>11635</v>
      </c>
      <c r="M11" s="56" t="s">
        <v>40</v>
      </c>
      <c r="N11" s="24">
        <v>10</v>
      </c>
      <c r="O11" s="64">
        <v>2</v>
      </c>
      <c r="P11" s="51" t="s">
        <v>33</v>
      </c>
      <c r="Q11" s="51">
        <f t="shared" si="3"/>
        <v>1454.375</v>
      </c>
      <c r="R11" s="51">
        <f t="shared" si="4"/>
        <v>1454.375</v>
      </c>
      <c r="S11" s="51">
        <f t="shared" si="5"/>
        <v>61083.75</v>
      </c>
      <c r="T11" s="24"/>
      <c r="U11" s="24"/>
      <c r="V11" s="24"/>
    </row>
    <row r="12" spans="1:56" s="46" customFormat="1" ht="15.75" x14ac:dyDescent="0.25">
      <c r="A12" s="58">
        <v>43192</v>
      </c>
      <c r="B12" s="26">
        <v>8129</v>
      </c>
      <c r="C12" s="51" t="s">
        <v>29</v>
      </c>
      <c r="D12" s="57">
        <v>867</v>
      </c>
      <c r="E12" s="51" t="s">
        <v>30</v>
      </c>
      <c r="F12" s="24">
        <v>52</v>
      </c>
      <c r="G12" s="53">
        <f t="shared" si="0"/>
        <v>45084</v>
      </c>
      <c r="H12" s="51" t="s">
        <v>31</v>
      </c>
      <c r="I12" s="51" t="s">
        <v>32</v>
      </c>
      <c r="J12" s="54">
        <v>65</v>
      </c>
      <c r="K12" s="55">
        <f t="shared" si="1"/>
        <v>56355</v>
      </c>
      <c r="L12" s="55">
        <f t="shared" si="2"/>
        <v>11271</v>
      </c>
      <c r="M12" s="56" t="s">
        <v>40</v>
      </c>
      <c r="N12" s="24">
        <v>11</v>
      </c>
      <c r="O12" s="64">
        <v>2</v>
      </c>
      <c r="P12" s="51" t="s">
        <v>33</v>
      </c>
      <c r="Q12" s="51">
        <f t="shared" si="3"/>
        <v>1408.875</v>
      </c>
      <c r="R12" s="51">
        <f t="shared" si="4"/>
        <v>1408.875</v>
      </c>
      <c r="S12" s="51">
        <f t="shared" si="5"/>
        <v>59172.75</v>
      </c>
      <c r="T12" s="24"/>
      <c r="U12" s="24"/>
      <c r="V12" s="24"/>
    </row>
    <row r="13" spans="1:56" s="46" customFormat="1" ht="15.75" x14ac:dyDescent="0.25">
      <c r="A13" s="58">
        <v>43192</v>
      </c>
      <c r="B13" s="26">
        <v>9983</v>
      </c>
      <c r="C13" s="51" t="s">
        <v>29</v>
      </c>
      <c r="D13" s="57">
        <v>938</v>
      </c>
      <c r="E13" s="51" t="s">
        <v>30</v>
      </c>
      <c r="F13" s="24">
        <v>52</v>
      </c>
      <c r="G13" s="53">
        <f t="shared" si="0"/>
        <v>48776</v>
      </c>
      <c r="H13" s="51" t="s">
        <v>31</v>
      </c>
      <c r="I13" s="51" t="s">
        <v>32</v>
      </c>
      <c r="J13" s="54">
        <v>65</v>
      </c>
      <c r="K13" s="55">
        <f t="shared" si="1"/>
        <v>60970</v>
      </c>
      <c r="L13" s="55">
        <f t="shared" si="2"/>
        <v>12194</v>
      </c>
      <c r="M13" s="56" t="s">
        <v>40</v>
      </c>
      <c r="N13" s="24">
        <v>12</v>
      </c>
      <c r="O13" s="64">
        <v>2</v>
      </c>
      <c r="P13" s="51" t="s">
        <v>33</v>
      </c>
      <c r="Q13" s="51">
        <f t="shared" si="3"/>
        <v>1524.25</v>
      </c>
      <c r="R13" s="51">
        <f t="shared" si="4"/>
        <v>1524.25</v>
      </c>
      <c r="S13" s="51">
        <f t="shared" si="5"/>
        <v>64018.5</v>
      </c>
      <c r="T13" s="24"/>
      <c r="U13" s="24"/>
      <c r="V13" s="24"/>
    </row>
    <row r="14" spans="1:56" s="46" customFormat="1" ht="15.75" x14ac:dyDescent="0.25">
      <c r="A14" s="58">
        <v>43192</v>
      </c>
      <c r="B14" s="26">
        <v>7200</v>
      </c>
      <c r="C14" s="51" t="s">
        <v>29</v>
      </c>
      <c r="D14" s="57">
        <v>870</v>
      </c>
      <c r="E14" s="51" t="s">
        <v>30</v>
      </c>
      <c r="F14" s="24">
        <v>52</v>
      </c>
      <c r="G14" s="53">
        <f t="shared" si="0"/>
        <v>45240</v>
      </c>
      <c r="H14" s="51" t="s">
        <v>31</v>
      </c>
      <c r="I14" s="51" t="s">
        <v>32</v>
      </c>
      <c r="J14" s="54">
        <v>65</v>
      </c>
      <c r="K14" s="55">
        <f t="shared" si="1"/>
        <v>56550</v>
      </c>
      <c r="L14" s="55">
        <f t="shared" si="2"/>
        <v>11310</v>
      </c>
      <c r="M14" s="56" t="s">
        <v>40</v>
      </c>
      <c r="N14" s="24">
        <v>13</v>
      </c>
      <c r="O14" s="64">
        <v>2</v>
      </c>
      <c r="P14" s="51" t="s">
        <v>33</v>
      </c>
      <c r="Q14" s="51">
        <f t="shared" si="3"/>
        <v>1413.75</v>
      </c>
      <c r="R14" s="51">
        <f t="shared" si="4"/>
        <v>1413.75</v>
      </c>
      <c r="S14" s="51">
        <f t="shared" si="5"/>
        <v>59377.5</v>
      </c>
      <c r="T14" s="24"/>
      <c r="U14" s="24"/>
      <c r="V14" s="24"/>
    </row>
    <row r="15" spans="1:56" s="46" customFormat="1" ht="15.75" x14ac:dyDescent="0.25">
      <c r="A15" s="58">
        <v>43192</v>
      </c>
      <c r="B15" s="26">
        <v>8510</v>
      </c>
      <c r="C15" s="51" t="s">
        <v>29</v>
      </c>
      <c r="D15" s="57">
        <v>905</v>
      </c>
      <c r="E15" s="51" t="s">
        <v>30</v>
      </c>
      <c r="F15" s="24">
        <v>52</v>
      </c>
      <c r="G15" s="53">
        <f t="shared" si="0"/>
        <v>47060</v>
      </c>
      <c r="H15" s="51" t="s">
        <v>31</v>
      </c>
      <c r="I15" s="51" t="s">
        <v>32</v>
      </c>
      <c r="J15" s="54">
        <v>65</v>
      </c>
      <c r="K15" s="55">
        <f t="shared" si="1"/>
        <v>58825</v>
      </c>
      <c r="L15" s="55">
        <f t="shared" si="2"/>
        <v>11765</v>
      </c>
      <c r="M15" s="56" t="s">
        <v>40</v>
      </c>
      <c r="N15" s="24">
        <v>14</v>
      </c>
      <c r="O15" s="64">
        <v>2</v>
      </c>
      <c r="P15" s="51" t="s">
        <v>33</v>
      </c>
      <c r="Q15" s="51">
        <f t="shared" si="3"/>
        <v>1470.625</v>
      </c>
      <c r="R15" s="51">
        <f t="shared" si="4"/>
        <v>1470.625</v>
      </c>
      <c r="S15" s="51">
        <f t="shared" si="5"/>
        <v>61766.25</v>
      </c>
      <c r="T15" s="24"/>
      <c r="U15" s="24"/>
      <c r="V15" s="24"/>
    </row>
    <row r="16" spans="1:56" s="46" customFormat="1" ht="15.75" x14ac:dyDescent="0.25">
      <c r="A16" s="58">
        <v>43192</v>
      </c>
      <c r="B16" s="26">
        <v>4375</v>
      </c>
      <c r="C16" s="51" t="s">
        <v>42</v>
      </c>
      <c r="D16" s="57">
        <v>20.63</v>
      </c>
      <c r="E16" s="51" t="s">
        <v>66</v>
      </c>
      <c r="F16" s="24">
        <v>1450</v>
      </c>
      <c r="G16" s="53">
        <f t="shared" si="0"/>
        <v>29913.5</v>
      </c>
      <c r="H16" s="51" t="s">
        <v>44</v>
      </c>
      <c r="I16" s="51" t="s">
        <v>32</v>
      </c>
      <c r="J16" s="54">
        <v>1600</v>
      </c>
      <c r="K16" s="55">
        <f t="shared" si="1"/>
        <v>33008</v>
      </c>
      <c r="L16" s="55">
        <f t="shared" si="2"/>
        <v>3094.5</v>
      </c>
      <c r="M16" s="56" t="s">
        <v>75</v>
      </c>
      <c r="N16" s="24">
        <v>833</v>
      </c>
      <c r="O16" s="64">
        <v>11</v>
      </c>
      <c r="P16" s="51" t="s">
        <v>33</v>
      </c>
      <c r="Q16" s="51">
        <f t="shared" si="3"/>
        <v>825.2</v>
      </c>
      <c r="R16" s="51">
        <f t="shared" si="4"/>
        <v>825.2</v>
      </c>
      <c r="S16" s="51">
        <f t="shared" si="5"/>
        <v>34658.399999999994</v>
      </c>
      <c r="T16" s="24"/>
      <c r="U16" s="24"/>
      <c r="V16" s="24"/>
    </row>
    <row r="17" spans="1:22" s="46" customFormat="1" ht="15.75" x14ac:dyDescent="0.25">
      <c r="A17" s="58" t="s">
        <v>67</v>
      </c>
      <c r="B17" s="26">
        <v>1515</v>
      </c>
      <c r="C17" s="51" t="s">
        <v>42</v>
      </c>
      <c r="D17" s="57">
        <v>24.52</v>
      </c>
      <c r="E17" s="51" t="s">
        <v>66</v>
      </c>
      <c r="F17" s="24">
        <v>1450</v>
      </c>
      <c r="G17" s="53">
        <f t="shared" si="0"/>
        <v>35554</v>
      </c>
      <c r="H17" s="51" t="s">
        <v>44</v>
      </c>
      <c r="I17" s="51" t="s">
        <v>32</v>
      </c>
      <c r="J17" s="54">
        <v>1600</v>
      </c>
      <c r="K17" s="55">
        <f t="shared" si="1"/>
        <v>39232</v>
      </c>
      <c r="L17" s="55">
        <f t="shared" si="2"/>
        <v>3678</v>
      </c>
      <c r="M17" s="56" t="s">
        <v>75</v>
      </c>
      <c r="N17" s="24">
        <v>834</v>
      </c>
      <c r="O17" s="64">
        <v>12</v>
      </c>
      <c r="P17" s="51" t="s">
        <v>33</v>
      </c>
      <c r="Q17" s="51">
        <f t="shared" si="3"/>
        <v>980.8</v>
      </c>
      <c r="R17" s="51">
        <f t="shared" si="4"/>
        <v>980.8</v>
      </c>
      <c r="S17" s="51">
        <f t="shared" si="5"/>
        <v>41193.600000000006</v>
      </c>
      <c r="T17" s="24"/>
      <c r="U17" s="24"/>
      <c r="V17" s="24"/>
    </row>
    <row r="18" spans="1:22" s="46" customFormat="1" ht="15.75" x14ac:dyDescent="0.25">
      <c r="A18" s="58">
        <v>43192</v>
      </c>
      <c r="B18" s="26">
        <v>2323</v>
      </c>
      <c r="C18" s="51" t="s">
        <v>42</v>
      </c>
      <c r="D18" s="57">
        <v>21.1</v>
      </c>
      <c r="E18" s="51" t="s">
        <v>66</v>
      </c>
      <c r="F18" s="24">
        <v>1450</v>
      </c>
      <c r="G18" s="53">
        <f t="shared" si="0"/>
        <v>30595.000000000004</v>
      </c>
      <c r="H18" s="51" t="s">
        <v>44</v>
      </c>
      <c r="I18" s="51" t="s">
        <v>32</v>
      </c>
      <c r="J18" s="54">
        <v>1600</v>
      </c>
      <c r="K18" s="55">
        <f t="shared" si="1"/>
        <v>33760</v>
      </c>
      <c r="L18" s="55">
        <f t="shared" si="2"/>
        <v>3164.9999999999964</v>
      </c>
      <c r="M18" s="56" t="s">
        <v>75</v>
      </c>
      <c r="N18" s="24">
        <v>835</v>
      </c>
      <c r="O18" s="64">
        <v>13</v>
      </c>
      <c r="P18" s="51" t="s">
        <v>33</v>
      </c>
      <c r="Q18" s="51">
        <f t="shared" si="3"/>
        <v>844</v>
      </c>
      <c r="R18" s="51">
        <f t="shared" si="4"/>
        <v>844</v>
      </c>
      <c r="S18" s="51">
        <f t="shared" si="5"/>
        <v>35448</v>
      </c>
      <c r="T18" s="24"/>
      <c r="U18" s="24"/>
      <c r="V18" s="24"/>
    </row>
    <row r="19" spans="1:22" s="46" customFormat="1" ht="15.75" x14ac:dyDescent="0.25">
      <c r="A19" s="58">
        <v>43192</v>
      </c>
      <c r="B19" s="26">
        <v>4845</v>
      </c>
      <c r="C19" s="51" t="s">
        <v>45</v>
      </c>
      <c r="D19" s="57">
        <v>20.3</v>
      </c>
      <c r="E19" s="51" t="s">
        <v>66</v>
      </c>
      <c r="F19" s="24">
        <v>1375</v>
      </c>
      <c r="G19" s="53">
        <f t="shared" si="0"/>
        <v>27912.5</v>
      </c>
      <c r="H19" s="51" t="s">
        <v>44</v>
      </c>
      <c r="I19" s="51" t="s">
        <v>32</v>
      </c>
      <c r="J19" s="54">
        <v>1525</v>
      </c>
      <c r="K19" s="55">
        <f t="shared" si="1"/>
        <v>30957.5</v>
      </c>
      <c r="L19" s="55">
        <f t="shared" si="2"/>
        <v>3045</v>
      </c>
      <c r="M19" s="56" t="s">
        <v>75</v>
      </c>
      <c r="N19" s="24">
        <v>836</v>
      </c>
      <c r="O19" s="64">
        <v>14</v>
      </c>
      <c r="P19" s="51" t="s">
        <v>33</v>
      </c>
      <c r="Q19" s="51">
        <f t="shared" si="3"/>
        <v>773.9375</v>
      </c>
      <c r="R19" s="51">
        <f t="shared" si="4"/>
        <v>773.9375</v>
      </c>
      <c r="S19" s="51">
        <f t="shared" si="5"/>
        <v>32505.375</v>
      </c>
      <c r="T19" s="24"/>
      <c r="U19" s="24"/>
      <c r="V19" s="24"/>
    </row>
    <row r="20" spans="1:22" s="46" customFormat="1" ht="15.75" x14ac:dyDescent="0.25">
      <c r="A20" s="58">
        <v>43192</v>
      </c>
      <c r="B20" s="26">
        <v>6060</v>
      </c>
      <c r="C20" s="51" t="s">
        <v>45</v>
      </c>
      <c r="D20" s="57">
        <v>20.02</v>
      </c>
      <c r="E20" s="51" t="s">
        <v>66</v>
      </c>
      <c r="F20" s="24">
        <v>1375</v>
      </c>
      <c r="G20" s="53">
        <f t="shared" si="0"/>
        <v>27527.5</v>
      </c>
      <c r="H20" s="51" t="s">
        <v>44</v>
      </c>
      <c r="I20" s="51" t="s">
        <v>32</v>
      </c>
      <c r="J20" s="54">
        <v>1525</v>
      </c>
      <c r="K20" s="55">
        <f t="shared" si="1"/>
        <v>30530.5</v>
      </c>
      <c r="L20" s="55">
        <f t="shared" si="2"/>
        <v>3003</v>
      </c>
      <c r="M20" s="56" t="s">
        <v>75</v>
      </c>
      <c r="N20" s="24">
        <v>837</v>
      </c>
      <c r="O20" s="64">
        <v>15</v>
      </c>
      <c r="P20" s="51" t="s">
        <v>33</v>
      </c>
      <c r="Q20" s="51">
        <f t="shared" si="3"/>
        <v>763.26250000000005</v>
      </c>
      <c r="R20" s="51">
        <f t="shared" si="4"/>
        <v>763.26250000000005</v>
      </c>
      <c r="S20" s="51">
        <f t="shared" si="5"/>
        <v>32057.025000000001</v>
      </c>
      <c r="T20" s="24"/>
      <c r="U20" s="24"/>
      <c r="V20" s="24"/>
    </row>
    <row r="21" spans="1:22" s="46" customFormat="1" ht="15.75" x14ac:dyDescent="0.25">
      <c r="A21" s="58">
        <v>43192</v>
      </c>
      <c r="B21" s="26">
        <v>7913</v>
      </c>
      <c r="C21" s="51" t="s">
        <v>45</v>
      </c>
      <c r="D21" s="57">
        <v>21.06</v>
      </c>
      <c r="E21" s="51" t="s">
        <v>66</v>
      </c>
      <c r="F21" s="24">
        <v>1375</v>
      </c>
      <c r="G21" s="53">
        <f t="shared" si="0"/>
        <v>28957.5</v>
      </c>
      <c r="H21" s="51" t="s">
        <v>44</v>
      </c>
      <c r="I21" s="51" t="s">
        <v>32</v>
      </c>
      <c r="J21" s="54">
        <v>1525</v>
      </c>
      <c r="K21" s="55">
        <f t="shared" si="1"/>
        <v>32116.499999999996</v>
      </c>
      <c r="L21" s="55">
        <f t="shared" si="2"/>
        <v>3158.9999999999964</v>
      </c>
      <c r="M21" s="56" t="s">
        <v>75</v>
      </c>
      <c r="N21" s="24">
        <v>839</v>
      </c>
      <c r="O21" s="64">
        <v>16</v>
      </c>
      <c r="P21" s="51" t="s">
        <v>33</v>
      </c>
      <c r="Q21" s="51">
        <f t="shared" si="3"/>
        <v>802.91249999999991</v>
      </c>
      <c r="R21" s="51">
        <f t="shared" si="4"/>
        <v>802.91249999999991</v>
      </c>
      <c r="S21" s="51">
        <f t="shared" si="5"/>
        <v>33722.324999999997</v>
      </c>
      <c r="T21" s="24"/>
      <c r="U21" s="24"/>
      <c r="V21" s="24"/>
    </row>
    <row r="22" spans="1:22" s="46" customFormat="1" ht="15.75" x14ac:dyDescent="0.25">
      <c r="A22" s="58">
        <v>43192</v>
      </c>
      <c r="B22" s="26">
        <v>1324</v>
      </c>
      <c r="C22" s="51" t="s">
        <v>42</v>
      </c>
      <c r="D22" s="57">
        <v>31.08</v>
      </c>
      <c r="E22" s="51" t="s">
        <v>66</v>
      </c>
      <c r="F22" s="24">
        <v>1450</v>
      </c>
      <c r="G22" s="53">
        <f t="shared" si="0"/>
        <v>45066</v>
      </c>
      <c r="H22" s="51" t="s">
        <v>44</v>
      </c>
      <c r="I22" s="51" t="s">
        <v>32</v>
      </c>
      <c r="J22" s="54">
        <v>1600</v>
      </c>
      <c r="K22" s="55">
        <f t="shared" si="1"/>
        <v>49728</v>
      </c>
      <c r="L22" s="55">
        <f t="shared" si="2"/>
        <v>4662</v>
      </c>
      <c r="M22" s="56" t="s">
        <v>75</v>
      </c>
      <c r="N22" s="24">
        <v>840</v>
      </c>
      <c r="O22" s="64">
        <v>17</v>
      </c>
      <c r="P22" s="51" t="s">
        <v>33</v>
      </c>
      <c r="Q22" s="51">
        <f t="shared" si="3"/>
        <v>1243.2</v>
      </c>
      <c r="R22" s="51">
        <f t="shared" si="4"/>
        <v>1243.2</v>
      </c>
      <c r="S22" s="51">
        <f t="shared" si="5"/>
        <v>52214.399999999994</v>
      </c>
      <c r="T22" s="24"/>
      <c r="U22" s="24"/>
      <c r="V22" s="24"/>
    </row>
    <row r="23" spans="1:22" s="46" customFormat="1" ht="15.75" x14ac:dyDescent="0.25">
      <c r="A23" s="58">
        <v>43193</v>
      </c>
      <c r="B23" s="26">
        <v>1717</v>
      </c>
      <c r="C23" s="51" t="s">
        <v>42</v>
      </c>
      <c r="D23" s="57">
        <v>33.26</v>
      </c>
      <c r="E23" s="51" t="s">
        <v>66</v>
      </c>
      <c r="F23" s="24">
        <v>1450</v>
      </c>
      <c r="G23" s="53">
        <f t="shared" si="0"/>
        <v>48227</v>
      </c>
      <c r="H23" s="51" t="s">
        <v>44</v>
      </c>
      <c r="I23" s="51" t="s">
        <v>32</v>
      </c>
      <c r="J23" s="54">
        <v>1600</v>
      </c>
      <c r="K23" s="55">
        <f t="shared" si="1"/>
        <v>53216</v>
      </c>
      <c r="L23" s="55">
        <f t="shared" si="2"/>
        <v>4989</v>
      </c>
      <c r="M23" s="56" t="s">
        <v>75</v>
      </c>
      <c r="N23" s="24">
        <v>841</v>
      </c>
      <c r="O23" s="64">
        <v>18</v>
      </c>
      <c r="P23" s="51" t="s">
        <v>33</v>
      </c>
      <c r="Q23" s="51">
        <f t="shared" si="3"/>
        <v>1330.4</v>
      </c>
      <c r="R23" s="51">
        <f t="shared" si="4"/>
        <v>1330.4</v>
      </c>
      <c r="S23" s="51">
        <f t="shared" si="5"/>
        <v>55876.800000000003</v>
      </c>
      <c r="T23" s="24"/>
      <c r="U23" s="24"/>
      <c r="V23" s="24"/>
    </row>
    <row r="24" spans="1:22" s="46" customFormat="1" ht="15.75" x14ac:dyDescent="0.25">
      <c r="A24" s="58">
        <v>43193</v>
      </c>
      <c r="B24" s="26">
        <v>1515</v>
      </c>
      <c r="C24" s="51" t="s">
        <v>42</v>
      </c>
      <c r="D24" s="57">
        <v>24.45</v>
      </c>
      <c r="E24" s="51" t="s">
        <v>66</v>
      </c>
      <c r="F24" s="24">
        <v>1450</v>
      </c>
      <c r="G24" s="53">
        <f t="shared" si="0"/>
        <v>35452.5</v>
      </c>
      <c r="H24" s="51" t="s">
        <v>44</v>
      </c>
      <c r="I24" s="51" t="s">
        <v>32</v>
      </c>
      <c r="J24" s="54">
        <v>1600</v>
      </c>
      <c r="K24" s="55">
        <f t="shared" si="1"/>
        <v>39120</v>
      </c>
      <c r="L24" s="55">
        <f t="shared" si="2"/>
        <v>3667.5</v>
      </c>
      <c r="M24" s="56" t="s">
        <v>75</v>
      </c>
      <c r="N24" s="24">
        <v>842</v>
      </c>
      <c r="O24" s="64">
        <v>19</v>
      </c>
      <c r="P24" s="51" t="s">
        <v>33</v>
      </c>
      <c r="Q24" s="51">
        <f t="shared" si="3"/>
        <v>978</v>
      </c>
      <c r="R24" s="51">
        <f t="shared" si="4"/>
        <v>978</v>
      </c>
      <c r="S24" s="51">
        <f t="shared" si="5"/>
        <v>41076</v>
      </c>
      <c r="T24" s="24"/>
      <c r="U24" s="24"/>
      <c r="V24" s="24"/>
    </row>
    <row r="25" spans="1:22" s="46" customFormat="1" ht="15.75" x14ac:dyDescent="0.25">
      <c r="A25" s="23">
        <v>43193</v>
      </c>
      <c r="B25" s="26">
        <v>8132</v>
      </c>
      <c r="C25" s="51" t="s">
        <v>29</v>
      </c>
      <c r="D25" s="43">
        <v>875</v>
      </c>
      <c r="E25" s="51" t="s">
        <v>30</v>
      </c>
      <c r="F25" s="24">
        <v>52</v>
      </c>
      <c r="G25" s="53">
        <f t="shared" si="0"/>
        <v>45500</v>
      </c>
      <c r="H25" s="24" t="s">
        <v>31</v>
      </c>
      <c r="I25" s="24" t="s">
        <v>32</v>
      </c>
      <c r="J25" s="54">
        <v>62</v>
      </c>
      <c r="K25" s="55">
        <f t="shared" si="1"/>
        <v>54250</v>
      </c>
      <c r="L25" s="55">
        <f t="shared" si="2"/>
        <v>8750</v>
      </c>
      <c r="M25" s="56" t="s">
        <v>40</v>
      </c>
      <c r="N25" s="24">
        <v>15</v>
      </c>
      <c r="O25" s="64">
        <v>3</v>
      </c>
      <c r="P25" s="51" t="s">
        <v>33</v>
      </c>
      <c r="Q25" s="51">
        <f t="shared" si="3"/>
        <v>1356.25</v>
      </c>
      <c r="R25" s="51">
        <f t="shared" si="4"/>
        <v>1356.25</v>
      </c>
      <c r="S25" s="51">
        <f t="shared" si="5"/>
        <v>56962.5</v>
      </c>
      <c r="T25" s="24"/>
      <c r="U25" s="24"/>
      <c r="V25" s="24"/>
    </row>
    <row r="26" spans="1:22" s="46" customFormat="1" ht="15.75" x14ac:dyDescent="0.25">
      <c r="A26" s="23">
        <v>43193</v>
      </c>
      <c r="B26" s="26">
        <v>8133</v>
      </c>
      <c r="C26" s="51" t="s">
        <v>29</v>
      </c>
      <c r="D26" s="43">
        <v>872</v>
      </c>
      <c r="E26" s="51" t="s">
        <v>30</v>
      </c>
      <c r="F26" s="24">
        <v>52</v>
      </c>
      <c r="G26" s="53">
        <f t="shared" si="0"/>
        <v>45344</v>
      </c>
      <c r="H26" s="24" t="s">
        <v>31</v>
      </c>
      <c r="I26" s="24" t="s">
        <v>32</v>
      </c>
      <c r="J26" s="54">
        <v>62</v>
      </c>
      <c r="K26" s="55">
        <f t="shared" si="1"/>
        <v>54064</v>
      </c>
      <c r="L26" s="55">
        <f t="shared" si="2"/>
        <v>8720</v>
      </c>
      <c r="M26" s="56" t="s">
        <v>40</v>
      </c>
      <c r="N26" s="24">
        <v>16</v>
      </c>
      <c r="O26" s="64">
        <v>3</v>
      </c>
      <c r="P26" s="51" t="s">
        <v>33</v>
      </c>
      <c r="Q26" s="51">
        <f t="shared" si="3"/>
        <v>1351.6</v>
      </c>
      <c r="R26" s="51">
        <f t="shared" si="4"/>
        <v>1351.6</v>
      </c>
      <c r="S26" s="51">
        <f t="shared" si="5"/>
        <v>56767.199999999997</v>
      </c>
      <c r="T26" s="59"/>
      <c r="U26" s="59"/>
      <c r="V26" s="59"/>
    </row>
    <row r="27" spans="1:22" s="46" customFormat="1" ht="15.75" x14ac:dyDescent="0.25">
      <c r="A27" s="23">
        <v>43194</v>
      </c>
      <c r="B27" s="26">
        <v>9279</v>
      </c>
      <c r="C27" s="24" t="s">
        <v>45</v>
      </c>
      <c r="D27" s="43">
        <v>20.02</v>
      </c>
      <c r="E27" s="59" t="s">
        <v>46</v>
      </c>
      <c r="F27" s="24">
        <v>1350</v>
      </c>
      <c r="G27" s="53">
        <f t="shared" ref="G27" si="6">D27*F27</f>
        <v>27027</v>
      </c>
      <c r="H27" s="24" t="s">
        <v>44</v>
      </c>
      <c r="I27" s="24" t="s">
        <v>32</v>
      </c>
      <c r="J27" s="24">
        <v>1525</v>
      </c>
      <c r="K27" s="59">
        <f t="shared" si="1"/>
        <v>30530.5</v>
      </c>
      <c r="L27" s="59">
        <f t="shared" si="2"/>
        <v>3503.5</v>
      </c>
      <c r="M27" s="56" t="s">
        <v>40</v>
      </c>
      <c r="N27" s="24">
        <v>20</v>
      </c>
      <c r="O27" s="64">
        <v>4</v>
      </c>
      <c r="P27" s="51" t="s">
        <v>33</v>
      </c>
      <c r="Q27" s="59">
        <f t="shared" si="3"/>
        <v>763.26250000000005</v>
      </c>
      <c r="R27" s="59">
        <f t="shared" si="4"/>
        <v>763.26250000000005</v>
      </c>
      <c r="S27" s="24" t="s">
        <v>47</v>
      </c>
      <c r="T27" s="59"/>
      <c r="U27" s="59"/>
      <c r="V27" s="60">
        <f>G27-T27</f>
        <v>27027</v>
      </c>
    </row>
    <row r="28" spans="1:22" s="46" customFormat="1" ht="15.75" x14ac:dyDescent="0.25">
      <c r="A28" s="23">
        <v>43194</v>
      </c>
      <c r="B28" s="26">
        <v>4546</v>
      </c>
      <c r="C28" s="51" t="s">
        <v>42</v>
      </c>
      <c r="D28" s="43">
        <v>20.309999999999999</v>
      </c>
      <c r="E28" s="24" t="s">
        <v>43</v>
      </c>
      <c r="F28" s="24">
        <v>1400</v>
      </c>
      <c r="G28" s="53">
        <f t="shared" si="0"/>
        <v>28434</v>
      </c>
      <c r="H28" s="24" t="s">
        <v>44</v>
      </c>
      <c r="I28" s="24" t="s">
        <v>32</v>
      </c>
      <c r="J28" s="24">
        <v>1600</v>
      </c>
      <c r="K28" s="59">
        <f t="shared" si="1"/>
        <v>32495.999999999996</v>
      </c>
      <c r="L28" s="24">
        <f t="shared" si="2"/>
        <v>4061.9999999999964</v>
      </c>
      <c r="M28" s="56" t="s">
        <v>40</v>
      </c>
      <c r="N28" s="24">
        <v>21</v>
      </c>
      <c r="O28" s="64">
        <v>5</v>
      </c>
      <c r="P28" s="51" t="s">
        <v>33</v>
      </c>
      <c r="Q28" s="59">
        <f t="shared" si="3"/>
        <v>812.39999999999986</v>
      </c>
      <c r="R28" s="59">
        <f t="shared" si="4"/>
        <v>812.39999999999986</v>
      </c>
      <c r="S28" s="24" t="s">
        <v>47</v>
      </c>
      <c r="T28" s="59"/>
      <c r="U28" s="59"/>
      <c r="V28" s="60">
        <f t="shared" ref="V28:V29" si="7">G28-T28</f>
        <v>28434</v>
      </c>
    </row>
    <row r="29" spans="1:22" s="46" customFormat="1" ht="15.75" x14ac:dyDescent="0.25">
      <c r="A29" s="23">
        <v>43194</v>
      </c>
      <c r="B29" s="26">
        <v>4544</v>
      </c>
      <c r="C29" s="51" t="s">
        <v>42</v>
      </c>
      <c r="D29" s="43">
        <v>20.54</v>
      </c>
      <c r="E29" s="24" t="s">
        <v>43</v>
      </c>
      <c r="F29" s="24">
        <v>1400</v>
      </c>
      <c r="G29" s="53">
        <f t="shared" si="0"/>
        <v>28756</v>
      </c>
      <c r="H29" s="24" t="s">
        <v>44</v>
      </c>
      <c r="I29" s="24" t="s">
        <v>32</v>
      </c>
      <c r="J29" s="24">
        <v>1600</v>
      </c>
      <c r="K29" s="59">
        <f t="shared" si="1"/>
        <v>32864</v>
      </c>
      <c r="L29" s="24">
        <f t="shared" si="2"/>
        <v>4108</v>
      </c>
      <c r="M29" s="56" t="s">
        <v>40</v>
      </c>
      <c r="N29" s="24">
        <v>22</v>
      </c>
      <c r="O29" s="64">
        <v>6</v>
      </c>
      <c r="P29" s="51" t="s">
        <v>33</v>
      </c>
      <c r="Q29" s="59">
        <f t="shared" ref="Q29:Q30" si="8">K29*2.5/100</f>
        <v>821.6</v>
      </c>
      <c r="R29" s="59">
        <f t="shared" ref="R29:R30" si="9">K29*2.5/100</f>
        <v>821.6</v>
      </c>
      <c r="S29" s="24" t="s">
        <v>47</v>
      </c>
      <c r="T29" s="59"/>
      <c r="U29" s="59"/>
      <c r="V29" s="60">
        <f t="shared" si="7"/>
        <v>28756</v>
      </c>
    </row>
    <row r="30" spans="1:22" ht="15.75" x14ac:dyDescent="0.25">
      <c r="A30" s="23">
        <v>43194</v>
      </c>
      <c r="B30" s="26">
        <v>8510</v>
      </c>
      <c r="C30" s="51" t="s">
        <v>29</v>
      </c>
      <c r="D30" s="57">
        <v>905</v>
      </c>
      <c r="E30" s="51" t="s">
        <v>30</v>
      </c>
      <c r="F30" s="24">
        <v>52</v>
      </c>
      <c r="G30" s="53">
        <f t="shared" si="0"/>
        <v>47060</v>
      </c>
      <c r="H30" s="24" t="s">
        <v>44</v>
      </c>
      <c r="I30" s="63" t="s">
        <v>62</v>
      </c>
      <c r="J30" s="54">
        <v>62</v>
      </c>
      <c r="K30" s="59">
        <f t="shared" ref="K30:K32" si="10">D30*J30</f>
        <v>56110</v>
      </c>
      <c r="L30" s="24">
        <f t="shared" ref="L30:L32" si="11">K30-G30</f>
        <v>9050</v>
      </c>
      <c r="M30" s="56" t="s">
        <v>40</v>
      </c>
      <c r="N30" s="26">
        <v>2</v>
      </c>
      <c r="O30" s="64">
        <v>1</v>
      </c>
      <c r="P30" s="63" t="s">
        <v>62</v>
      </c>
      <c r="Q30" s="59">
        <f t="shared" si="8"/>
        <v>1402.75</v>
      </c>
      <c r="R30" s="59">
        <f t="shared" si="9"/>
        <v>1402.75</v>
      </c>
      <c r="S30" s="51">
        <f t="shared" ref="S30:S48" si="12">K30+Q30+R30</f>
        <v>58915.5</v>
      </c>
      <c r="T30" s="40"/>
      <c r="U30" s="40"/>
      <c r="V30" s="40"/>
    </row>
    <row r="31" spans="1:22" ht="15.75" x14ac:dyDescent="0.25">
      <c r="A31" s="23">
        <v>43194</v>
      </c>
      <c r="B31" s="26">
        <v>8499</v>
      </c>
      <c r="C31" s="51" t="s">
        <v>29</v>
      </c>
      <c r="D31" s="57">
        <v>895</v>
      </c>
      <c r="E31" s="51" t="s">
        <v>30</v>
      </c>
      <c r="F31" s="24">
        <v>52</v>
      </c>
      <c r="G31" s="53">
        <f t="shared" si="0"/>
        <v>46540</v>
      </c>
      <c r="H31" s="24" t="s">
        <v>44</v>
      </c>
      <c r="I31" s="63" t="s">
        <v>62</v>
      </c>
      <c r="J31" s="54">
        <v>62</v>
      </c>
      <c r="K31" s="59">
        <f t="shared" si="10"/>
        <v>55490</v>
      </c>
      <c r="L31" s="24">
        <f t="shared" si="11"/>
        <v>8950</v>
      </c>
      <c r="M31" s="56" t="s">
        <v>40</v>
      </c>
      <c r="N31" s="26">
        <v>3</v>
      </c>
      <c r="O31" s="64">
        <v>1</v>
      </c>
      <c r="P31" s="63" t="s">
        <v>62</v>
      </c>
      <c r="Q31" s="59">
        <f t="shared" ref="Q31:Q48" si="13">K31*2.5/100</f>
        <v>1387.25</v>
      </c>
      <c r="R31" s="59">
        <f t="shared" ref="R31:R48" si="14">K31*2.5/100</f>
        <v>1387.25</v>
      </c>
      <c r="S31" s="51">
        <f t="shared" si="12"/>
        <v>58264.5</v>
      </c>
      <c r="T31" s="40"/>
      <c r="U31" s="40"/>
      <c r="V31" s="40"/>
    </row>
    <row r="32" spans="1:22" ht="15.75" x14ac:dyDescent="0.25">
      <c r="A32" s="23">
        <v>43194</v>
      </c>
      <c r="B32" s="26">
        <v>9983</v>
      </c>
      <c r="C32" s="51" t="s">
        <v>29</v>
      </c>
      <c r="D32" s="57">
        <v>978</v>
      </c>
      <c r="E32" s="51" t="s">
        <v>30</v>
      </c>
      <c r="F32" s="24">
        <v>52</v>
      </c>
      <c r="G32" s="53">
        <f t="shared" si="0"/>
        <v>50856</v>
      </c>
      <c r="H32" s="24" t="s">
        <v>44</v>
      </c>
      <c r="I32" s="63" t="s">
        <v>62</v>
      </c>
      <c r="J32" s="54">
        <v>62</v>
      </c>
      <c r="K32" s="59">
        <f t="shared" si="10"/>
        <v>60636</v>
      </c>
      <c r="L32" s="24">
        <f t="shared" si="11"/>
        <v>9780</v>
      </c>
      <c r="M32" s="56" t="s">
        <v>40</v>
      </c>
      <c r="N32" s="26">
        <v>4</v>
      </c>
      <c r="O32" s="64">
        <v>1</v>
      </c>
      <c r="P32" s="63" t="s">
        <v>62</v>
      </c>
      <c r="Q32" s="59">
        <f t="shared" si="13"/>
        <v>1515.9</v>
      </c>
      <c r="R32" s="59">
        <f t="shared" si="14"/>
        <v>1515.9</v>
      </c>
      <c r="S32" s="51">
        <f t="shared" si="12"/>
        <v>63667.8</v>
      </c>
      <c r="T32" s="40"/>
      <c r="U32" s="40"/>
      <c r="V32" s="40"/>
    </row>
    <row r="33" spans="1:22" ht="15.75" x14ac:dyDescent="0.25">
      <c r="A33" s="23">
        <v>43194</v>
      </c>
      <c r="B33" s="26">
        <v>8123</v>
      </c>
      <c r="C33" s="51" t="s">
        <v>29</v>
      </c>
      <c r="D33" s="57">
        <v>893</v>
      </c>
      <c r="E33" s="51" t="s">
        <v>30</v>
      </c>
      <c r="F33" s="24">
        <v>52</v>
      </c>
      <c r="G33" s="53">
        <f t="shared" si="0"/>
        <v>46436</v>
      </c>
      <c r="H33" s="24" t="s">
        <v>44</v>
      </c>
      <c r="I33" s="63" t="s">
        <v>62</v>
      </c>
      <c r="J33" s="54">
        <v>62</v>
      </c>
      <c r="K33" s="59">
        <f t="shared" ref="K33:K60" si="15">D33*J33</f>
        <v>55366</v>
      </c>
      <c r="L33" s="24">
        <f t="shared" ref="L33:L60" si="16">K33-G33</f>
        <v>8930</v>
      </c>
      <c r="M33" s="56" t="s">
        <v>40</v>
      </c>
      <c r="N33" s="26">
        <v>5</v>
      </c>
      <c r="O33" s="64">
        <v>1</v>
      </c>
      <c r="P33" s="63" t="s">
        <v>62</v>
      </c>
      <c r="Q33" s="59">
        <f t="shared" si="13"/>
        <v>1384.15</v>
      </c>
      <c r="R33" s="59">
        <f t="shared" si="14"/>
        <v>1384.15</v>
      </c>
      <c r="S33" s="51">
        <f t="shared" si="12"/>
        <v>58134.3</v>
      </c>
      <c r="T33" s="40"/>
      <c r="U33" s="40"/>
      <c r="V33" s="40"/>
    </row>
    <row r="34" spans="1:22" ht="15.75" x14ac:dyDescent="0.25">
      <c r="A34" s="23">
        <v>43194</v>
      </c>
      <c r="B34" s="26">
        <v>963</v>
      </c>
      <c r="C34" s="24" t="s">
        <v>45</v>
      </c>
      <c r="D34" s="43">
        <v>25.6</v>
      </c>
      <c r="E34" s="24" t="s">
        <v>66</v>
      </c>
      <c r="F34" s="24">
        <v>1375</v>
      </c>
      <c r="G34" s="24">
        <f t="shared" si="0"/>
        <v>35200</v>
      </c>
      <c r="H34" s="24" t="s">
        <v>44</v>
      </c>
      <c r="I34" s="24" t="s">
        <v>32</v>
      </c>
      <c r="J34" s="24">
        <v>1600</v>
      </c>
      <c r="K34" s="24">
        <f t="shared" si="15"/>
        <v>40960</v>
      </c>
      <c r="L34" s="24">
        <f t="shared" si="16"/>
        <v>5760</v>
      </c>
      <c r="M34" s="56" t="s">
        <v>40</v>
      </c>
      <c r="N34" s="24">
        <v>843</v>
      </c>
      <c r="O34" s="64">
        <v>20</v>
      </c>
      <c r="P34" s="24" t="s">
        <v>33</v>
      </c>
      <c r="Q34" s="24">
        <f t="shared" si="13"/>
        <v>1024</v>
      </c>
      <c r="R34" s="24">
        <f t="shared" si="14"/>
        <v>1024</v>
      </c>
      <c r="S34" s="24">
        <f t="shared" si="12"/>
        <v>43008</v>
      </c>
      <c r="T34" s="24"/>
      <c r="U34" s="24"/>
      <c r="V34" s="24"/>
    </row>
    <row r="35" spans="1:22" ht="15.75" x14ac:dyDescent="0.25">
      <c r="A35" s="23">
        <v>43195</v>
      </c>
      <c r="B35" s="26">
        <v>4795</v>
      </c>
      <c r="C35" s="24" t="s">
        <v>45</v>
      </c>
      <c r="D35" s="43">
        <v>25.72</v>
      </c>
      <c r="E35" s="24" t="s">
        <v>66</v>
      </c>
      <c r="F35" s="24">
        <v>1375</v>
      </c>
      <c r="G35" s="24">
        <f t="shared" si="0"/>
        <v>35365</v>
      </c>
      <c r="H35" s="24" t="s">
        <v>44</v>
      </c>
      <c r="I35" s="24" t="s">
        <v>32</v>
      </c>
      <c r="J35" s="24">
        <v>1600</v>
      </c>
      <c r="K35" s="24">
        <f t="shared" si="15"/>
        <v>41152</v>
      </c>
      <c r="L35" s="24">
        <f t="shared" si="16"/>
        <v>5787</v>
      </c>
      <c r="M35" s="56" t="s">
        <v>40</v>
      </c>
      <c r="N35" s="24">
        <v>846</v>
      </c>
      <c r="O35" s="64">
        <v>21</v>
      </c>
      <c r="P35" s="24" t="s">
        <v>33</v>
      </c>
      <c r="Q35" s="24">
        <f t="shared" si="13"/>
        <v>1028.8</v>
      </c>
      <c r="R35" s="24">
        <f t="shared" si="14"/>
        <v>1028.8</v>
      </c>
      <c r="S35" s="24">
        <f t="shared" si="12"/>
        <v>43209.600000000006</v>
      </c>
      <c r="T35" s="24"/>
      <c r="U35" s="24"/>
      <c r="V35" s="24"/>
    </row>
    <row r="36" spans="1:22" ht="15.75" x14ac:dyDescent="0.25">
      <c r="A36" s="23">
        <v>43195</v>
      </c>
      <c r="B36" s="26">
        <v>4375</v>
      </c>
      <c r="C36" s="24" t="s">
        <v>42</v>
      </c>
      <c r="D36" s="43">
        <v>21.42</v>
      </c>
      <c r="E36" s="24" t="s">
        <v>66</v>
      </c>
      <c r="F36" s="24">
        <v>1450</v>
      </c>
      <c r="G36" s="24">
        <f t="shared" si="0"/>
        <v>31059.000000000004</v>
      </c>
      <c r="H36" s="24" t="s">
        <v>44</v>
      </c>
      <c r="I36" s="24" t="s">
        <v>32</v>
      </c>
      <c r="J36" s="24">
        <v>1600</v>
      </c>
      <c r="K36" s="24">
        <f t="shared" si="15"/>
        <v>34272</v>
      </c>
      <c r="L36" s="24">
        <f t="shared" si="16"/>
        <v>3212.9999999999964</v>
      </c>
      <c r="M36" s="56" t="s">
        <v>75</v>
      </c>
      <c r="N36" s="24">
        <v>843</v>
      </c>
      <c r="O36" s="64">
        <v>22</v>
      </c>
      <c r="P36" s="24" t="s">
        <v>33</v>
      </c>
      <c r="Q36" s="24">
        <f t="shared" si="13"/>
        <v>856.8</v>
      </c>
      <c r="R36" s="24">
        <f t="shared" si="14"/>
        <v>856.8</v>
      </c>
      <c r="S36" s="24">
        <f t="shared" si="12"/>
        <v>35985.600000000006</v>
      </c>
      <c r="T36" s="24"/>
      <c r="U36" s="24"/>
      <c r="V36" s="24"/>
    </row>
    <row r="37" spans="1:22" ht="18.75" x14ac:dyDescent="0.3">
      <c r="A37" s="18">
        <v>43195</v>
      </c>
      <c r="B37" s="26">
        <v>9982</v>
      </c>
      <c r="C37" s="24" t="s">
        <v>29</v>
      </c>
      <c r="D37" s="43">
        <v>964</v>
      </c>
      <c r="E37" s="24" t="s">
        <v>30</v>
      </c>
      <c r="F37" s="24">
        <v>52</v>
      </c>
      <c r="G37" s="24">
        <f t="shared" si="0"/>
        <v>50128</v>
      </c>
      <c r="H37" s="24" t="s">
        <v>31</v>
      </c>
      <c r="I37" s="24" t="s">
        <v>62</v>
      </c>
      <c r="J37" s="24">
        <v>62</v>
      </c>
      <c r="K37" s="24">
        <f t="shared" si="15"/>
        <v>59768</v>
      </c>
      <c r="L37" s="24">
        <f t="shared" si="16"/>
        <v>9640</v>
      </c>
      <c r="M37" s="91" t="s">
        <v>40</v>
      </c>
      <c r="N37" s="24">
        <v>7</v>
      </c>
      <c r="O37" s="94">
        <v>2</v>
      </c>
      <c r="P37" s="24" t="s">
        <v>62</v>
      </c>
      <c r="Q37" s="24">
        <f t="shared" si="13"/>
        <v>1494.2</v>
      </c>
      <c r="R37" s="24">
        <f t="shared" si="14"/>
        <v>1494.2</v>
      </c>
      <c r="S37" s="24">
        <f t="shared" si="12"/>
        <v>62756.399999999994</v>
      </c>
      <c r="T37" s="40"/>
      <c r="U37" s="40"/>
      <c r="V37" s="40"/>
    </row>
    <row r="38" spans="1:22" ht="18.75" x14ac:dyDescent="0.3">
      <c r="A38" s="18">
        <v>43195</v>
      </c>
      <c r="B38" s="26">
        <v>8480</v>
      </c>
      <c r="C38" s="24" t="s">
        <v>29</v>
      </c>
      <c r="D38" s="43">
        <v>896</v>
      </c>
      <c r="E38" s="24" t="s">
        <v>30</v>
      </c>
      <c r="F38" s="24">
        <v>52</v>
      </c>
      <c r="G38" s="24">
        <f t="shared" si="0"/>
        <v>46592</v>
      </c>
      <c r="H38" s="24" t="s">
        <v>31</v>
      </c>
      <c r="I38" s="24" t="s">
        <v>62</v>
      </c>
      <c r="J38" s="24">
        <v>62</v>
      </c>
      <c r="K38" s="24">
        <f t="shared" si="15"/>
        <v>55552</v>
      </c>
      <c r="L38" s="24">
        <f t="shared" si="16"/>
        <v>8960</v>
      </c>
      <c r="M38" s="91" t="s">
        <v>40</v>
      </c>
      <c r="N38" s="24">
        <v>8</v>
      </c>
      <c r="O38" s="94">
        <v>2</v>
      </c>
      <c r="P38" s="24" t="s">
        <v>62</v>
      </c>
      <c r="Q38" s="24">
        <f t="shared" si="13"/>
        <v>1388.8</v>
      </c>
      <c r="R38" s="24">
        <f t="shared" si="14"/>
        <v>1388.8</v>
      </c>
      <c r="S38" s="24">
        <f t="shared" si="12"/>
        <v>58329.600000000006</v>
      </c>
      <c r="T38" s="40"/>
      <c r="U38" s="40"/>
      <c r="V38" s="40"/>
    </row>
    <row r="39" spans="1:22" ht="18.75" x14ac:dyDescent="0.3">
      <c r="A39" s="18">
        <v>43195</v>
      </c>
      <c r="B39" s="26">
        <v>8482</v>
      </c>
      <c r="C39" s="24" t="s">
        <v>29</v>
      </c>
      <c r="D39" s="43">
        <v>919</v>
      </c>
      <c r="E39" s="24" t="s">
        <v>30</v>
      </c>
      <c r="F39" s="24">
        <v>52</v>
      </c>
      <c r="G39" s="24">
        <f t="shared" si="0"/>
        <v>47788</v>
      </c>
      <c r="H39" s="24" t="s">
        <v>31</v>
      </c>
      <c r="I39" s="24" t="s">
        <v>62</v>
      </c>
      <c r="J39" s="24">
        <v>62</v>
      </c>
      <c r="K39" s="24">
        <f t="shared" si="15"/>
        <v>56978</v>
      </c>
      <c r="L39" s="24">
        <f t="shared" si="16"/>
        <v>9190</v>
      </c>
      <c r="M39" s="91" t="s">
        <v>40</v>
      </c>
      <c r="N39" s="24">
        <v>10</v>
      </c>
      <c r="O39" s="94">
        <v>2</v>
      </c>
      <c r="P39" s="24" t="s">
        <v>62</v>
      </c>
      <c r="Q39" s="24">
        <f t="shared" si="13"/>
        <v>1424.45</v>
      </c>
      <c r="R39" s="24">
        <f t="shared" si="14"/>
        <v>1424.45</v>
      </c>
      <c r="S39" s="24">
        <f t="shared" si="12"/>
        <v>59826.899999999994</v>
      </c>
      <c r="T39" s="40"/>
      <c r="U39" s="40"/>
      <c r="V39" s="40"/>
    </row>
    <row r="40" spans="1:22" ht="18.75" x14ac:dyDescent="0.3">
      <c r="A40" s="18">
        <v>43195</v>
      </c>
      <c r="B40" s="26">
        <v>2572</v>
      </c>
      <c r="C40" s="24" t="s">
        <v>29</v>
      </c>
      <c r="D40" s="43">
        <v>1057</v>
      </c>
      <c r="E40" s="24" t="s">
        <v>70</v>
      </c>
      <c r="F40" s="24">
        <v>52</v>
      </c>
      <c r="G40" s="24">
        <f t="shared" si="0"/>
        <v>54964</v>
      </c>
      <c r="H40" s="24" t="s">
        <v>31</v>
      </c>
      <c r="I40" s="24" t="s">
        <v>62</v>
      </c>
      <c r="J40" s="24">
        <v>62</v>
      </c>
      <c r="K40" s="24">
        <f t="shared" si="15"/>
        <v>65534</v>
      </c>
      <c r="L40" s="24">
        <f t="shared" si="16"/>
        <v>10570</v>
      </c>
      <c r="M40" s="91" t="s">
        <v>40</v>
      </c>
      <c r="N40" s="24">
        <v>11</v>
      </c>
      <c r="O40" s="94">
        <v>2</v>
      </c>
      <c r="P40" s="24" t="s">
        <v>62</v>
      </c>
      <c r="Q40" s="24">
        <f t="shared" si="13"/>
        <v>1638.35</v>
      </c>
      <c r="R40" s="24">
        <f t="shared" si="14"/>
        <v>1638.35</v>
      </c>
      <c r="S40" s="24">
        <f t="shared" si="12"/>
        <v>68810.700000000012</v>
      </c>
      <c r="T40" s="40"/>
      <c r="U40" s="40"/>
      <c r="V40" s="40"/>
    </row>
    <row r="41" spans="1:22" ht="18.75" x14ac:dyDescent="0.3">
      <c r="A41" s="18">
        <v>43195</v>
      </c>
      <c r="B41" s="26">
        <v>6696</v>
      </c>
      <c r="C41" s="24" t="s">
        <v>29</v>
      </c>
      <c r="D41" s="43">
        <v>833</v>
      </c>
      <c r="E41" s="24" t="s">
        <v>30</v>
      </c>
      <c r="F41" s="24">
        <v>52</v>
      </c>
      <c r="G41" s="24">
        <f t="shared" si="0"/>
        <v>43316</v>
      </c>
      <c r="H41" s="24" t="s">
        <v>31</v>
      </c>
      <c r="I41" s="24" t="s">
        <v>62</v>
      </c>
      <c r="J41" s="24">
        <v>62</v>
      </c>
      <c r="K41" s="24">
        <f t="shared" si="15"/>
        <v>51646</v>
      </c>
      <c r="L41" s="24">
        <f t="shared" si="16"/>
        <v>8330</v>
      </c>
      <c r="M41" s="91" t="s">
        <v>40</v>
      </c>
      <c r="N41" s="24">
        <v>12</v>
      </c>
      <c r="O41" s="94">
        <v>2</v>
      </c>
      <c r="P41" s="24" t="s">
        <v>62</v>
      </c>
      <c r="Q41" s="24">
        <f t="shared" si="13"/>
        <v>1291.1500000000001</v>
      </c>
      <c r="R41" s="24">
        <f t="shared" si="14"/>
        <v>1291.1500000000001</v>
      </c>
      <c r="S41" s="24">
        <f t="shared" si="12"/>
        <v>54228.3</v>
      </c>
      <c r="T41" s="40"/>
      <c r="U41" s="40"/>
      <c r="V41" s="40"/>
    </row>
    <row r="42" spans="1:22" ht="15.75" x14ac:dyDescent="0.25">
      <c r="A42" s="23">
        <v>43196</v>
      </c>
      <c r="B42" s="26">
        <v>2896</v>
      </c>
      <c r="C42" s="24" t="s">
        <v>42</v>
      </c>
      <c r="D42" s="43">
        <v>28.99</v>
      </c>
      <c r="E42" s="24" t="s">
        <v>72</v>
      </c>
      <c r="F42" s="24">
        <v>1400</v>
      </c>
      <c r="G42" s="24">
        <f t="shared" si="0"/>
        <v>40586</v>
      </c>
      <c r="H42" s="24" t="s">
        <v>74</v>
      </c>
      <c r="I42" s="24" t="s">
        <v>62</v>
      </c>
      <c r="J42" s="24">
        <v>1600</v>
      </c>
      <c r="K42" s="24">
        <f t="shared" si="15"/>
        <v>46384</v>
      </c>
      <c r="L42" s="24">
        <f t="shared" si="16"/>
        <v>5798</v>
      </c>
      <c r="M42" s="94" t="s">
        <v>40</v>
      </c>
      <c r="N42" s="24">
        <v>13</v>
      </c>
      <c r="O42" s="94">
        <v>3</v>
      </c>
      <c r="P42" s="24" t="s">
        <v>62</v>
      </c>
      <c r="Q42" s="24">
        <f t="shared" si="13"/>
        <v>1159.5999999999999</v>
      </c>
      <c r="R42" s="24">
        <f t="shared" si="14"/>
        <v>1159.5999999999999</v>
      </c>
      <c r="S42" s="24">
        <f t="shared" si="12"/>
        <v>48703.199999999997</v>
      </c>
      <c r="T42" s="40"/>
      <c r="U42" s="40"/>
      <c r="V42" s="40"/>
    </row>
    <row r="43" spans="1:22" ht="15.75" x14ac:dyDescent="0.25">
      <c r="A43" s="23">
        <v>43196</v>
      </c>
      <c r="B43" s="26">
        <v>5154</v>
      </c>
      <c r="C43" s="24" t="s">
        <v>42</v>
      </c>
      <c r="D43" s="43">
        <v>23.71</v>
      </c>
      <c r="E43" s="24" t="s">
        <v>72</v>
      </c>
      <c r="F43" s="24">
        <v>1400</v>
      </c>
      <c r="G43" s="24">
        <f t="shared" si="0"/>
        <v>33194</v>
      </c>
      <c r="H43" s="24" t="s">
        <v>74</v>
      </c>
      <c r="I43" s="24" t="s">
        <v>62</v>
      </c>
      <c r="J43" s="24">
        <v>1600</v>
      </c>
      <c r="K43" s="24">
        <f t="shared" si="15"/>
        <v>37936</v>
      </c>
      <c r="L43" s="24">
        <f t="shared" si="16"/>
        <v>4742</v>
      </c>
      <c r="M43" s="94" t="s">
        <v>40</v>
      </c>
      <c r="N43" s="24">
        <v>530</v>
      </c>
      <c r="O43" s="94">
        <v>4</v>
      </c>
      <c r="P43" s="24" t="s">
        <v>62</v>
      </c>
      <c r="Q43" s="24">
        <f t="shared" si="13"/>
        <v>948.4</v>
      </c>
      <c r="R43" s="24">
        <f t="shared" si="14"/>
        <v>948.4</v>
      </c>
      <c r="S43" s="24">
        <f t="shared" si="12"/>
        <v>39832.800000000003</v>
      </c>
      <c r="T43" s="40"/>
      <c r="U43" s="40"/>
      <c r="V43" s="40"/>
    </row>
    <row r="44" spans="1:22" ht="15.75" x14ac:dyDescent="0.25">
      <c r="A44" s="23">
        <v>43196</v>
      </c>
      <c r="B44" s="26">
        <v>1680</v>
      </c>
      <c r="C44" s="24" t="s">
        <v>42</v>
      </c>
      <c r="D44" s="43">
        <v>24.92</v>
      </c>
      <c r="E44" s="24" t="s">
        <v>72</v>
      </c>
      <c r="F44" s="24">
        <v>1400</v>
      </c>
      <c r="G44" s="24">
        <f t="shared" si="0"/>
        <v>34888</v>
      </c>
      <c r="H44" s="24" t="s">
        <v>74</v>
      </c>
      <c r="I44" s="24" t="s">
        <v>62</v>
      </c>
      <c r="J44" s="24">
        <v>1600</v>
      </c>
      <c r="K44" s="24">
        <f t="shared" si="15"/>
        <v>39872</v>
      </c>
      <c r="L44" s="24">
        <f t="shared" si="16"/>
        <v>4984</v>
      </c>
      <c r="M44" s="94" t="s">
        <v>40</v>
      </c>
      <c r="N44" s="24">
        <v>129</v>
      </c>
      <c r="O44" s="94">
        <v>5</v>
      </c>
      <c r="P44" s="24" t="s">
        <v>62</v>
      </c>
      <c r="Q44" s="24">
        <f t="shared" si="13"/>
        <v>996.8</v>
      </c>
      <c r="R44" s="24">
        <f t="shared" si="14"/>
        <v>996.8</v>
      </c>
      <c r="S44" s="24">
        <f t="shared" si="12"/>
        <v>41865.600000000006</v>
      </c>
      <c r="T44" s="40"/>
      <c r="U44" s="40"/>
      <c r="V44" s="40"/>
    </row>
    <row r="45" spans="1:22" s="112" customFormat="1" ht="15.75" x14ac:dyDescent="0.25">
      <c r="A45" s="108">
        <v>43196</v>
      </c>
      <c r="B45" s="109">
        <v>2369</v>
      </c>
      <c r="C45" s="110" t="s">
        <v>42</v>
      </c>
      <c r="D45" s="42">
        <v>23.63</v>
      </c>
      <c r="E45" s="110" t="s">
        <v>72</v>
      </c>
      <c r="F45" s="110">
        <v>1400</v>
      </c>
      <c r="G45" s="110">
        <f t="shared" si="0"/>
        <v>33082</v>
      </c>
      <c r="H45" s="110" t="s">
        <v>74</v>
      </c>
      <c r="I45" s="110" t="s">
        <v>62</v>
      </c>
      <c r="J45" s="110">
        <v>1600</v>
      </c>
      <c r="K45" s="110">
        <f t="shared" si="15"/>
        <v>37808</v>
      </c>
      <c r="L45" s="110">
        <f t="shared" si="16"/>
        <v>4726</v>
      </c>
      <c r="M45" s="94" t="s">
        <v>40</v>
      </c>
      <c r="N45" s="110">
        <v>849</v>
      </c>
      <c r="O45" s="94">
        <v>8</v>
      </c>
      <c r="P45" s="110" t="s">
        <v>33</v>
      </c>
      <c r="Q45" s="110">
        <f t="shared" si="13"/>
        <v>945.2</v>
      </c>
      <c r="R45" s="110">
        <f t="shared" si="14"/>
        <v>945.2</v>
      </c>
      <c r="S45" s="110">
        <f t="shared" si="12"/>
        <v>39698.399999999994</v>
      </c>
      <c r="T45" s="111"/>
      <c r="U45" s="111"/>
      <c r="V45" s="111"/>
    </row>
    <row r="46" spans="1:22" s="112" customFormat="1" ht="15.75" x14ac:dyDescent="0.25">
      <c r="A46" s="108">
        <v>43198</v>
      </c>
      <c r="B46" s="109">
        <v>1285</v>
      </c>
      <c r="C46" s="110" t="s">
        <v>42</v>
      </c>
      <c r="D46" s="42">
        <v>28.6</v>
      </c>
      <c r="E46" s="110" t="s">
        <v>66</v>
      </c>
      <c r="F46" s="110">
        <v>1400</v>
      </c>
      <c r="G46" s="110">
        <f t="shared" si="0"/>
        <v>40040</v>
      </c>
      <c r="H46" s="110" t="s">
        <v>74</v>
      </c>
      <c r="I46" s="110" t="s">
        <v>62</v>
      </c>
      <c r="J46" s="110">
        <v>1540</v>
      </c>
      <c r="K46" s="110">
        <f t="shared" si="15"/>
        <v>44044</v>
      </c>
      <c r="L46" s="110">
        <f t="shared" si="16"/>
        <v>4004</v>
      </c>
      <c r="M46" s="94" t="s">
        <v>40</v>
      </c>
      <c r="N46" s="110">
        <v>587</v>
      </c>
      <c r="O46" s="94">
        <v>12</v>
      </c>
      <c r="P46" s="110" t="s">
        <v>62</v>
      </c>
      <c r="Q46" s="110">
        <f t="shared" si="13"/>
        <v>1101.0999999999999</v>
      </c>
      <c r="R46" s="110">
        <f t="shared" si="14"/>
        <v>1101.0999999999999</v>
      </c>
      <c r="S46" s="110">
        <f t="shared" si="12"/>
        <v>46246.2</v>
      </c>
      <c r="T46" s="111"/>
      <c r="U46" s="111"/>
      <c r="V46" s="111"/>
    </row>
    <row r="47" spans="1:22" s="112" customFormat="1" ht="15.75" x14ac:dyDescent="0.25">
      <c r="A47" s="108">
        <v>43198</v>
      </c>
      <c r="B47" s="109">
        <v>6363</v>
      </c>
      <c r="C47" s="110" t="s">
        <v>42</v>
      </c>
      <c r="D47" s="42">
        <v>29.24</v>
      </c>
      <c r="E47" s="110" t="s">
        <v>66</v>
      </c>
      <c r="F47" s="110">
        <v>1400</v>
      </c>
      <c r="G47" s="110">
        <f t="shared" si="0"/>
        <v>40936</v>
      </c>
      <c r="H47" s="110" t="s">
        <v>74</v>
      </c>
      <c r="I47" s="110" t="s">
        <v>62</v>
      </c>
      <c r="J47" s="110">
        <v>1540</v>
      </c>
      <c r="K47" s="110">
        <f t="shared" si="15"/>
        <v>45029.599999999999</v>
      </c>
      <c r="L47" s="110">
        <f t="shared" si="16"/>
        <v>4093.5999999999985</v>
      </c>
      <c r="M47" s="94" t="s">
        <v>40</v>
      </c>
      <c r="N47" s="110">
        <v>538</v>
      </c>
      <c r="O47" s="94">
        <v>13</v>
      </c>
      <c r="P47" s="110" t="s">
        <v>62</v>
      </c>
      <c r="Q47" s="110">
        <f t="shared" si="13"/>
        <v>1125.74</v>
      </c>
      <c r="R47" s="110">
        <f t="shared" si="14"/>
        <v>1125.74</v>
      </c>
      <c r="S47" s="110">
        <f t="shared" si="12"/>
        <v>47281.079999999994</v>
      </c>
      <c r="T47" s="111"/>
      <c r="U47" s="111"/>
      <c r="V47" s="111"/>
    </row>
    <row r="48" spans="1:22" s="112" customFormat="1" ht="15.75" x14ac:dyDescent="0.25">
      <c r="A48" s="108">
        <v>43200</v>
      </c>
      <c r="B48" s="109">
        <v>8775</v>
      </c>
      <c r="C48" s="110" t="s">
        <v>42</v>
      </c>
      <c r="D48" s="42">
        <v>28.1</v>
      </c>
      <c r="E48" s="110" t="s">
        <v>66</v>
      </c>
      <c r="F48" s="110">
        <v>1400</v>
      </c>
      <c r="G48" s="110">
        <f t="shared" si="0"/>
        <v>39340</v>
      </c>
      <c r="H48" s="110" t="s">
        <v>74</v>
      </c>
      <c r="I48" s="110" t="s">
        <v>62</v>
      </c>
      <c r="J48" s="110">
        <v>1540</v>
      </c>
      <c r="K48" s="110">
        <f t="shared" si="15"/>
        <v>43274</v>
      </c>
      <c r="L48" s="110">
        <f t="shared" si="16"/>
        <v>3934</v>
      </c>
      <c r="M48" s="94" t="s">
        <v>40</v>
      </c>
      <c r="N48" s="110">
        <v>540</v>
      </c>
      <c r="O48" s="94">
        <v>14</v>
      </c>
      <c r="P48" s="110" t="s">
        <v>62</v>
      </c>
      <c r="Q48" s="110">
        <f t="shared" si="13"/>
        <v>1081.8499999999999</v>
      </c>
      <c r="R48" s="110">
        <f t="shared" si="14"/>
        <v>1081.8499999999999</v>
      </c>
      <c r="S48" s="110">
        <f t="shared" si="12"/>
        <v>45437.7</v>
      </c>
      <c r="T48" s="111"/>
      <c r="U48" s="111"/>
      <c r="V48" s="111"/>
    </row>
    <row r="49" spans="1:22" ht="15.75" x14ac:dyDescent="0.25">
      <c r="A49" s="23">
        <v>43200</v>
      </c>
      <c r="B49" s="20">
        <v>9073</v>
      </c>
      <c r="C49" s="24" t="s">
        <v>42</v>
      </c>
      <c r="D49" s="103">
        <v>37.04</v>
      </c>
      <c r="E49" s="24" t="s">
        <v>72</v>
      </c>
      <c r="F49" s="24">
        <v>1400</v>
      </c>
      <c r="G49" s="24">
        <f t="shared" si="0"/>
        <v>51856</v>
      </c>
      <c r="H49" s="110" t="s">
        <v>74</v>
      </c>
      <c r="I49" s="24" t="s">
        <v>62</v>
      </c>
      <c r="J49" s="24">
        <v>1540</v>
      </c>
      <c r="K49" s="24">
        <f t="shared" si="15"/>
        <v>57041.599999999999</v>
      </c>
      <c r="L49" s="24">
        <f t="shared" si="16"/>
        <v>5185.5999999999985</v>
      </c>
      <c r="M49" s="94" t="s">
        <v>40</v>
      </c>
      <c r="N49" s="122">
        <v>21</v>
      </c>
      <c r="O49" s="94">
        <v>6</v>
      </c>
      <c r="P49" s="40" t="s">
        <v>62</v>
      </c>
      <c r="Q49" s="110">
        <f t="shared" ref="Q49:Q60" si="17">K49*2.5/100</f>
        <v>1426.04</v>
      </c>
      <c r="R49" s="110">
        <f t="shared" ref="R49:R60" si="18">K49*2.5/100</f>
        <v>1426.04</v>
      </c>
      <c r="S49" s="110">
        <f t="shared" ref="S49:S60" si="19">K49+Q49+R49</f>
        <v>59893.68</v>
      </c>
      <c r="T49" s="40"/>
      <c r="U49" s="40"/>
      <c r="V49" s="40"/>
    </row>
    <row r="50" spans="1:22" ht="15.75" x14ac:dyDescent="0.25">
      <c r="A50" s="23">
        <v>43200</v>
      </c>
      <c r="B50" s="20">
        <v>2133</v>
      </c>
      <c r="C50" s="24" t="s">
        <v>42</v>
      </c>
      <c r="D50" s="103">
        <v>35.08</v>
      </c>
      <c r="E50" s="24" t="s">
        <v>72</v>
      </c>
      <c r="F50" s="24">
        <v>1400</v>
      </c>
      <c r="G50" s="24">
        <f t="shared" si="0"/>
        <v>49112</v>
      </c>
      <c r="H50" s="110" t="s">
        <v>74</v>
      </c>
      <c r="I50" s="24" t="s">
        <v>62</v>
      </c>
      <c r="J50" s="24">
        <v>1540</v>
      </c>
      <c r="K50" s="24">
        <f t="shared" si="15"/>
        <v>54023.199999999997</v>
      </c>
      <c r="L50" s="24">
        <f t="shared" si="16"/>
        <v>4911.1999999999971</v>
      </c>
      <c r="M50" s="94" t="s">
        <v>40</v>
      </c>
      <c r="N50" s="122">
        <v>22</v>
      </c>
      <c r="O50" s="113">
        <v>7</v>
      </c>
      <c r="P50" s="40" t="s">
        <v>62</v>
      </c>
      <c r="Q50" s="110">
        <f t="shared" si="17"/>
        <v>1350.58</v>
      </c>
      <c r="R50" s="110">
        <f t="shared" si="18"/>
        <v>1350.58</v>
      </c>
      <c r="S50" s="110">
        <f t="shared" si="19"/>
        <v>56724.36</v>
      </c>
      <c r="T50" s="40"/>
      <c r="U50" s="40"/>
      <c r="V50" s="40"/>
    </row>
    <row r="51" spans="1:22" ht="15.75" x14ac:dyDescent="0.25">
      <c r="A51" s="23">
        <v>43202</v>
      </c>
      <c r="B51" s="20">
        <v>8699</v>
      </c>
      <c r="C51" s="24" t="s">
        <v>42</v>
      </c>
      <c r="D51" s="103">
        <v>2079</v>
      </c>
      <c r="E51" s="24" t="s">
        <v>66</v>
      </c>
      <c r="F51" s="24">
        <v>1400</v>
      </c>
      <c r="G51" s="24">
        <f t="shared" si="0"/>
        <v>2910600</v>
      </c>
      <c r="H51" s="110" t="s">
        <v>74</v>
      </c>
      <c r="I51" s="24" t="s">
        <v>62</v>
      </c>
      <c r="J51" s="24">
        <v>1540</v>
      </c>
      <c r="K51" s="24">
        <f t="shared" si="15"/>
        <v>3201660</v>
      </c>
      <c r="L51" s="24">
        <f t="shared" si="16"/>
        <v>291060</v>
      </c>
      <c r="M51" s="94" t="s">
        <v>75</v>
      </c>
      <c r="N51" s="122">
        <v>130</v>
      </c>
      <c r="O51" s="113">
        <v>15</v>
      </c>
      <c r="P51" s="40" t="s">
        <v>62</v>
      </c>
      <c r="Q51" s="110">
        <f t="shared" si="17"/>
        <v>80041.5</v>
      </c>
      <c r="R51" s="110">
        <f t="shared" si="18"/>
        <v>80041.5</v>
      </c>
      <c r="S51" s="110">
        <f t="shared" si="19"/>
        <v>3361743</v>
      </c>
      <c r="T51" s="40"/>
      <c r="U51" s="40"/>
      <c r="V51" s="40"/>
    </row>
    <row r="52" spans="1:22" ht="15.75" x14ac:dyDescent="0.25">
      <c r="A52" s="23">
        <v>43202</v>
      </c>
      <c r="B52" s="20">
        <v>4954</v>
      </c>
      <c r="C52" s="24" t="s">
        <v>42</v>
      </c>
      <c r="D52" s="103">
        <v>4954</v>
      </c>
      <c r="E52" s="24" t="s">
        <v>66</v>
      </c>
      <c r="F52" s="24">
        <v>1400</v>
      </c>
      <c r="G52" s="24">
        <f t="shared" si="0"/>
        <v>6935600</v>
      </c>
      <c r="H52" s="110" t="s">
        <v>74</v>
      </c>
      <c r="I52" s="24" t="s">
        <v>62</v>
      </c>
      <c r="J52" s="24">
        <v>1540</v>
      </c>
      <c r="K52" s="24">
        <f t="shared" si="15"/>
        <v>7629160</v>
      </c>
      <c r="L52" s="24">
        <f t="shared" si="16"/>
        <v>693560</v>
      </c>
      <c r="M52" s="94" t="s">
        <v>75</v>
      </c>
      <c r="N52" s="122">
        <v>131</v>
      </c>
      <c r="O52" s="113">
        <v>16</v>
      </c>
      <c r="P52" s="40" t="s">
        <v>62</v>
      </c>
      <c r="Q52" s="110">
        <f t="shared" si="17"/>
        <v>190729</v>
      </c>
      <c r="R52" s="110">
        <f t="shared" si="18"/>
        <v>190729</v>
      </c>
      <c r="S52" s="110">
        <f t="shared" si="19"/>
        <v>8010618</v>
      </c>
      <c r="T52" s="40"/>
      <c r="U52" s="40"/>
      <c r="V52" s="40"/>
    </row>
    <row r="53" spans="1:22" ht="15.75" x14ac:dyDescent="0.25">
      <c r="A53" s="23">
        <v>43202</v>
      </c>
      <c r="B53" s="20">
        <v>1515</v>
      </c>
      <c r="C53" s="24" t="s">
        <v>42</v>
      </c>
      <c r="D53" s="103">
        <v>23.87</v>
      </c>
      <c r="E53" s="24" t="s">
        <v>66</v>
      </c>
      <c r="F53" s="24">
        <v>1400</v>
      </c>
      <c r="G53" s="24">
        <f t="shared" si="0"/>
        <v>33418</v>
      </c>
      <c r="H53" s="110" t="s">
        <v>74</v>
      </c>
      <c r="I53" s="24" t="s">
        <v>62</v>
      </c>
      <c r="J53" s="24">
        <v>1540</v>
      </c>
      <c r="K53" s="24">
        <f t="shared" si="15"/>
        <v>36759.800000000003</v>
      </c>
      <c r="L53" s="24">
        <f t="shared" si="16"/>
        <v>3341.8000000000029</v>
      </c>
      <c r="M53" s="94" t="s">
        <v>75</v>
      </c>
      <c r="N53" s="122">
        <v>132</v>
      </c>
      <c r="O53" s="113">
        <v>7</v>
      </c>
      <c r="P53" s="40" t="s">
        <v>62</v>
      </c>
      <c r="Q53" s="110">
        <f t="shared" si="17"/>
        <v>918.995</v>
      </c>
      <c r="R53" s="110">
        <f t="shared" si="18"/>
        <v>918.995</v>
      </c>
      <c r="S53" s="110">
        <f t="shared" si="19"/>
        <v>38597.790000000008</v>
      </c>
      <c r="T53" s="40"/>
      <c r="U53" s="40"/>
      <c r="V53" s="40"/>
    </row>
    <row r="54" spans="1:22" ht="15.75" x14ac:dyDescent="0.25">
      <c r="A54" s="23">
        <v>43202</v>
      </c>
      <c r="B54" s="20">
        <v>6767</v>
      </c>
      <c r="C54" s="24" t="s">
        <v>42</v>
      </c>
      <c r="D54" s="103">
        <v>20.51</v>
      </c>
      <c r="E54" s="24" t="s">
        <v>66</v>
      </c>
      <c r="F54" s="24">
        <v>1400</v>
      </c>
      <c r="G54" s="24">
        <f t="shared" si="0"/>
        <v>28714.000000000004</v>
      </c>
      <c r="H54" s="110" t="s">
        <v>74</v>
      </c>
      <c r="I54" s="24" t="s">
        <v>62</v>
      </c>
      <c r="J54" s="24">
        <v>1600</v>
      </c>
      <c r="K54" s="24">
        <f t="shared" si="15"/>
        <v>32816</v>
      </c>
      <c r="L54" s="24">
        <f t="shared" si="16"/>
        <v>4101.9999999999964</v>
      </c>
      <c r="M54" s="94" t="s">
        <v>75</v>
      </c>
      <c r="N54" s="122">
        <v>140</v>
      </c>
      <c r="O54" s="113">
        <v>18</v>
      </c>
      <c r="P54" s="40" t="s">
        <v>62</v>
      </c>
      <c r="Q54" s="110">
        <f t="shared" si="17"/>
        <v>820.4</v>
      </c>
      <c r="R54" s="110">
        <f t="shared" si="18"/>
        <v>820.4</v>
      </c>
      <c r="S54" s="110">
        <f t="shared" si="19"/>
        <v>34456.800000000003</v>
      </c>
      <c r="T54" s="40"/>
      <c r="U54" s="40"/>
      <c r="V54" s="40"/>
    </row>
    <row r="55" spans="1:22" ht="15.75" x14ac:dyDescent="0.25">
      <c r="A55" s="23">
        <v>43202</v>
      </c>
      <c r="B55" s="20">
        <v>4375</v>
      </c>
      <c r="C55" s="24" t="s">
        <v>42</v>
      </c>
      <c r="D55" s="103">
        <v>29.65</v>
      </c>
      <c r="E55" s="24" t="s">
        <v>66</v>
      </c>
      <c r="F55" s="24">
        <v>1400</v>
      </c>
      <c r="G55" s="24">
        <f t="shared" si="0"/>
        <v>41510</v>
      </c>
      <c r="H55" s="110" t="s">
        <v>74</v>
      </c>
      <c r="I55" s="24" t="s">
        <v>62</v>
      </c>
      <c r="J55" s="24">
        <v>1600</v>
      </c>
      <c r="K55" s="24">
        <f t="shared" si="15"/>
        <v>47440</v>
      </c>
      <c r="L55" s="24">
        <f t="shared" si="16"/>
        <v>5930</v>
      </c>
      <c r="M55" s="94" t="s">
        <v>75</v>
      </c>
      <c r="N55" s="122">
        <v>144</v>
      </c>
      <c r="O55" s="113">
        <v>19</v>
      </c>
      <c r="P55" s="40" t="s">
        <v>62</v>
      </c>
      <c r="Q55" s="110">
        <f t="shared" si="17"/>
        <v>1186</v>
      </c>
      <c r="R55" s="110">
        <f t="shared" si="18"/>
        <v>1186</v>
      </c>
      <c r="S55" s="110">
        <f t="shared" si="19"/>
        <v>49812</v>
      </c>
      <c r="T55" s="40"/>
      <c r="U55" s="40"/>
      <c r="V55" s="40"/>
    </row>
    <row r="56" spans="1:22" ht="15.75" x14ac:dyDescent="0.25">
      <c r="A56" s="18">
        <v>43203</v>
      </c>
      <c r="B56" s="20">
        <v>9747</v>
      </c>
      <c r="C56" s="16" t="s">
        <v>45</v>
      </c>
      <c r="D56" s="16">
        <v>36.76</v>
      </c>
      <c r="E56" s="24" t="s">
        <v>72</v>
      </c>
      <c r="F56" s="16">
        <v>1325</v>
      </c>
      <c r="G56" s="24">
        <f t="shared" si="0"/>
        <v>48707</v>
      </c>
      <c r="H56" s="110" t="s">
        <v>74</v>
      </c>
      <c r="I56" s="24" t="s">
        <v>62</v>
      </c>
      <c r="J56" s="24">
        <v>1525</v>
      </c>
      <c r="K56" s="24">
        <f t="shared" si="15"/>
        <v>56059</v>
      </c>
      <c r="L56" s="24">
        <f t="shared" si="16"/>
        <v>7352</v>
      </c>
      <c r="M56" s="94" t="s">
        <v>40</v>
      </c>
      <c r="N56" s="122">
        <v>26</v>
      </c>
      <c r="O56" s="113">
        <v>8</v>
      </c>
      <c r="P56" s="40" t="s">
        <v>62</v>
      </c>
      <c r="Q56" s="24">
        <f t="shared" si="17"/>
        <v>1401.4749999999999</v>
      </c>
      <c r="R56" s="24">
        <f t="shared" si="18"/>
        <v>1401.4749999999999</v>
      </c>
      <c r="S56" s="24">
        <f t="shared" si="19"/>
        <v>58861.95</v>
      </c>
      <c r="T56" s="40"/>
      <c r="U56" s="40"/>
      <c r="V56" s="40"/>
    </row>
    <row r="57" spans="1:22" ht="15.75" x14ac:dyDescent="0.25">
      <c r="A57" s="18">
        <v>43203</v>
      </c>
      <c r="B57" s="20">
        <v>2133</v>
      </c>
      <c r="C57" s="16" t="s">
        <v>45</v>
      </c>
      <c r="D57" s="16">
        <v>33.119999999999997</v>
      </c>
      <c r="E57" s="24" t="s">
        <v>72</v>
      </c>
      <c r="F57" s="16">
        <v>1325</v>
      </c>
      <c r="G57" s="24">
        <f t="shared" si="0"/>
        <v>43884</v>
      </c>
      <c r="H57" s="24" t="s">
        <v>68</v>
      </c>
      <c r="I57" s="24" t="s">
        <v>62</v>
      </c>
      <c r="J57" s="24">
        <v>1525</v>
      </c>
      <c r="K57" s="24">
        <f t="shared" si="15"/>
        <v>50507.999999999993</v>
      </c>
      <c r="L57" s="24">
        <f t="shared" si="16"/>
        <v>6623.9999999999927</v>
      </c>
      <c r="M57" s="94" t="s">
        <v>40</v>
      </c>
      <c r="N57" s="122">
        <v>27</v>
      </c>
      <c r="O57" s="113">
        <v>9</v>
      </c>
      <c r="P57" s="40" t="s">
        <v>62</v>
      </c>
      <c r="Q57" s="24">
        <f t="shared" si="17"/>
        <v>1262.6999999999998</v>
      </c>
      <c r="R57" s="24">
        <f t="shared" si="18"/>
        <v>1262.6999999999998</v>
      </c>
      <c r="S57" s="24">
        <f t="shared" si="19"/>
        <v>53033.399999999987</v>
      </c>
      <c r="T57" s="40"/>
      <c r="U57" s="40"/>
      <c r="V57" s="40"/>
    </row>
    <row r="58" spans="1:22" ht="15.75" x14ac:dyDescent="0.25">
      <c r="A58" s="18">
        <v>43203</v>
      </c>
      <c r="B58" s="16">
        <v>9073</v>
      </c>
      <c r="C58" s="16" t="s">
        <v>45</v>
      </c>
      <c r="D58" s="16">
        <v>28.32</v>
      </c>
      <c r="E58" s="16" t="s">
        <v>72</v>
      </c>
      <c r="F58" s="16">
        <v>1325</v>
      </c>
      <c r="G58" s="24">
        <f t="shared" si="0"/>
        <v>37524</v>
      </c>
      <c r="H58" s="24" t="s">
        <v>68</v>
      </c>
      <c r="I58" s="24" t="s">
        <v>62</v>
      </c>
      <c r="J58" s="16">
        <v>1525</v>
      </c>
      <c r="K58" s="16">
        <f t="shared" si="15"/>
        <v>43188</v>
      </c>
      <c r="L58" s="24">
        <f t="shared" si="16"/>
        <v>5664</v>
      </c>
      <c r="M58" s="94" t="s">
        <v>40</v>
      </c>
      <c r="N58" s="39">
        <v>25</v>
      </c>
      <c r="O58" s="113">
        <v>10</v>
      </c>
      <c r="P58" s="40" t="s">
        <v>62</v>
      </c>
      <c r="Q58" s="24">
        <f t="shared" si="17"/>
        <v>1079.7</v>
      </c>
      <c r="R58" s="24">
        <f t="shared" si="18"/>
        <v>1079.7</v>
      </c>
      <c r="S58" s="24">
        <f t="shared" si="19"/>
        <v>45347.399999999994</v>
      </c>
      <c r="T58" s="40"/>
      <c r="U58" s="40"/>
      <c r="V58" s="40"/>
    </row>
    <row r="59" spans="1:22" ht="15.75" x14ac:dyDescent="0.25">
      <c r="A59" s="18">
        <v>43203</v>
      </c>
      <c r="B59" s="16">
        <v>1462</v>
      </c>
      <c r="C59" s="16" t="s">
        <v>45</v>
      </c>
      <c r="D59" s="103">
        <v>20.48</v>
      </c>
      <c r="E59" s="16" t="s">
        <v>66</v>
      </c>
      <c r="F59" s="16">
        <v>1375</v>
      </c>
      <c r="G59" s="16">
        <f t="shared" si="0"/>
        <v>28160</v>
      </c>
      <c r="H59" s="16" t="s">
        <v>74</v>
      </c>
      <c r="I59" s="39" t="s">
        <v>62</v>
      </c>
      <c r="J59" s="39">
        <v>1525</v>
      </c>
      <c r="K59" s="39">
        <f t="shared" si="15"/>
        <v>31232</v>
      </c>
      <c r="L59" s="39">
        <f t="shared" si="16"/>
        <v>3072</v>
      </c>
      <c r="M59" s="113" t="s">
        <v>75</v>
      </c>
      <c r="N59" s="39">
        <v>148</v>
      </c>
      <c r="O59" s="113">
        <v>20</v>
      </c>
      <c r="P59" s="39" t="s">
        <v>62</v>
      </c>
      <c r="Q59" s="24">
        <f t="shared" si="17"/>
        <v>780.8</v>
      </c>
      <c r="R59" s="24">
        <f t="shared" si="18"/>
        <v>780.8</v>
      </c>
      <c r="S59" s="24">
        <f t="shared" si="19"/>
        <v>32793.599999999999</v>
      </c>
      <c r="T59" s="40"/>
      <c r="U59" s="40"/>
      <c r="V59" s="40"/>
    </row>
    <row r="60" spans="1:22" ht="15.75" x14ac:dyDescent="0.25">
      <c r="A60" s="18">
        <v>43203</v>
      </c>
      <c r="B60" s="16">
        <v>8485</v>
      </c>
      <c r="C60" s="16" t="s">
        <v>42</v>
      </c>
      <c r="D60" s="103">
        <v>20.9</v>
      </c>
      <c r="E60" s="16" t="s">
        <v>66</v>
      </c>
      <c r="F60" s="16">
        <v>1400</v>
      </c>
      <c r="G60" s="16">
        <f t="shared" si="0"/>
        <v>29259.999999999996</v>
      </c>
      <c r="H60" s="16" t="s">
        <v>74</v>
      </c>
      <c r="I60" s="16" t="s">
        <v>62</v>
      </c>
      <c r="J60" s="16">
        <v>1540</v>
      </c>
      <c r="K60" s="16">
        <f t="shared" si="15"/>
        <v>32185.999999999996</v>
      </c>
      <c r="L60" s="16">
        <f t="shared" si="16"/>
        <v>2926</v>
      </c>
      <c r="M60" s="151" t="s">
        <v>75</v>
      </c>
      <c r="N60" s="16">
        <v>28</v>
      </c>
      <c r="O60" s="151">
        <v>21</v>
      </c>
      <c r="P60" s="16" t="s">
        <v>62</v>
      </c>
      <c r="Q60" s="24">
        <f t="shared" si="17"/>
        <v>804.64999999999986</v>
      </c>
      <c r="R60" s="24">
        <f t="shared" si="18"/>
        <v>804.64999999999986</v>
      </c>
      <c r="S60" s="24">
        <f t="shared" si="19"/>
        <v>33795.299999999996</v>
      </c>
    </row>
    <row r="61" spans="1:22" x14ac:dyDescent="0.25">
      <c r="A61" s="1"/>
      <c r="B61" s="1"/>
      <c r="C61" s="1"/>
      <c r="D61" s="44"/>
    </row>
    <row r="62" spans="1:22" x14ac:dyDescent="0.25">
      <c r="A62" s="1"/>
      <c r="B62" s="1"/>
      <c r="C62" s="1"/>
      <c r="D62" s="44"/>
    </row>
    <row r="63" spans="1:22" x14ac:dyDescent="0.25">
      <c r="A63" s="1"/>
      <c r="B63" s="1"/>
      <c r="C63" s="1"/>
      <c r="D63" s="44"/>
    </row>
    <row r="64" spans="1:22" x14ac:dyDescent="0.25">
      <c r="A64" s="1"/>
      <c r="B64" s="1"/>
      <c r="C64" s="1"/>
      <c r="D64" s="44"/>
    </row>
    <row r="65" spans="1:4" x14ac:dyDescent="0.25">
      <c r="A65" s="1"/>
      <c r="B65" s="1"/>
      <c r="C65" s="1"/>
      <c r="D65" s="44"/>
    </row>
    <row r="66" spans="1:4" x14ac:dyDescent="0.25">
      <c r="A66" s="1"/>
      <c r="B66" s="1"/>
      <c r="C66" s="1"/>
      <c r="D66" s="44"/>
    </row>
    <row r="67" spans="1:4" x14ac:dyDescent="0.25">
      <c r="A67" s="1"/>
      <c r="B67" s="1"/>
      <c r="C67" s="1"/>
      <c r="D67" s="44"/>
    </row>
    <row r="68" spans="1:4" x14ac:dyDescent="0.25">
      <c r="A68" s="1"/>
      <c r="B68" s="1"/>
      <c r="C68" s="1"/>
      <c r="D68" s="44"/>
    </row>
    <row r="69" spans="1:4" x14ac:dyDescent="0.25">
      <c r="A69" s="1"/>
      <c r="B69" s="1"/>
      <c r="C69" s="1"/>
      <c r="D69" s="44"/>
    </row>
    <row r="70" spans="1:4" x14ac:dyDescent="0.25">
      <c r="A70" s="1"/>
      <c r="B70" s="1"/>
      <c r="C70" s="1"/>
      <c r="D70" s="44"/>
    </row>
    <row r="71" spans="1:4" x14ac:dyDescent="0.25">
      <c r="A71" s="1"/>
      <c r="B71" s="1"/>
      <c r="C71" s="1"/>
      <c r="D71" s="44"/>
    </row>
    <row r="72" spans="1:4" x14ac:dyDescent="0.25">
      <c r="A72" s="1"/>
      <c r="B72" s="1"/>
      <c r="C72" s="1"/>
      <c r="D72" s="44"/>
    </row>
    <row r="73" spans="1:4" x14ac:dyDescent="0.25">
      <c r="A73" s="1"/>
      <c r="B73" s="1"/>
      <c r="C73" s="1"/>
      <c r="D73" s="44"/>
    </row>
    <row r="74" spans="1:4" x14ac:dyDescent="0.25">
      <c r="A74" s="1"/>
      <c r="B74" s="1"/>
      <c r="C74" s="1"/>
      <c r="D74" s="44"/>
    </row>
    <row r="75" spans="1:4" x14ac:dyDescent="0.25">
      <c r="A75" s="1"/>
      <c r="B75" s="1"/>
      <c r="C75" s="1"/>
      <c r="D75" s="44"/>
    </row>
    <row r="76" spans="1:4" x14ac:dyDescent="0.25">
      <c r="A76" s="1"/>
      <c r="B76" s="1"/>
      <c r="C76" s="1"/>
      <c r="D76" s="44"/>
    </row>
    <row r="77" spans="1:4" x14ac:dyDescent="0.25">
      <c r="A77" s="1"/>
      <c r="B77" s="1"/>
      <c r="C77" s="1"/>
      <c r="D77" s="44"/>
    </row>
    <row r="78" spans="1:4" x14ac:dyDescent="0.25">
      <c r="A78" s="1"/>
      <c r="B78" s="1"/>
      <c r="C78" s="1"/>
      <c r="D78" s="44"/>
    </row>
    <row r="79" spans="1:4" x14ac:dyDescent="0.25">
      <c r="A79" s="1"/>
      <c r="B79" s="1"/>
      <c r="C79" s="1"/>
      <c r="D79" s="44"/>
    </row>
    <row r="80" spans="1:4" x14ac:dyDescent="0.25">
      <c r="A80" s="1"/>
      <c r="B80" s="1"/>
      <c r="C80" s="1"/>
      <c r="D80" s="44"/>
    </row>
    <row r="81" spans="1:4" x14ac:dyDescent="0.25">
      <c r="A81" s="1"/>
      <c r="B81" s="1"/>
      <c r="C81" s="1"/>
      <c r="D81" s="44"/>
    </row>
    <row r="82" spans="1:4" x14ac:dyDescent="0.25">
      <c r="A82" s="1"/>
      <c r="B82" s="1"/>
      <c r="C82" s="1"/>
      <c r="D82" s="44"/>
    </row>
    <row r="83" spans="1:4" x14ac:dyDescent="0.25">
      <c r="A83" s="1"/>
      <c r="B83" s="1"/>
      <c r="C83" s="1"/>
      <c r="D83" s="44"/>
    </row>
    <row r="84" spans="1:4" x14ac:dyDescent="0.25">
      <c r="A84" s="1"/>
      <c r="B84" s="1"/>
      <c r="C84" s="1"/>
      <c r="D84" s="44"/>
    </row>
    <row r="85" spans="1:4" x14ac:dyDescent="0.25">
      <c r="A85" s="1"/>
      <c r="B85" s="1"/>
      <c r="C85" s="1"/>
      <c r="D85" s="44"/>
    </row>
    <row r="86" spans="1:4" x14ac:dyDescent="0.25">
      <c r="A86" s="1"/>
      <c r="B86" s="1"/>
      <c r="C86" s="1"/>
      <c r="D86" s="44"/>
    </row>
    <row r="87" spans="1:4" x14ac:dyDescent="0.25">
      <c r="A87" s="1"/>
      <c r="B87" s="1"/>
      <c r="C87" s="1"/>
      <c r="D87" s="44"/>
    </row>
    <row r="88" spans="1:4" x14ac:dyDescent="0.25">
      <c r="A88" s="1"/>
      <c r="B88" s="1"/>
      <c r="C88" s="1"/>
      <c r="D88" s="44"/>
    </row>
    <row r="89" spans="1:4" x14ac:dyDescent="0.25">
      <c r="A89" s="1"/>
      <c r="B89" s="1"/>
      <c r="C89" s="1"/>
      <c r="D89" s="44"/>
    </row>
    <row r="90" spans="1:4" x14ac:dyDescent="0.25">
      <c r="A90" s="1"/>
      <c r="B90" s="1"/>
      <c r="C90" s="1"/>
      <c r="D90" s="44"/>
    </row>
    <row r="91" spans="1:4" x14ac:dyDescent="0.25">
      <c r="A91" s="1"/>
      <c r="B91" s="1"/>
      <c r="C91" s="1"/>
      <c r="D91" s="44"/>
    </row>
    <row r="92" spans="1:4" x14ac:dyDescent="0.25">
      <c r="A92" s="1"/>
      <c r="B92" s="1"/>
      <c r="C92" s="1"/>
      <c r="D92" s="44"/>
    </row>
    <row r="93" spans="1:4" x14ac:dyDescent="0.25">
      <c r="A93" s="1"/>
      <c r="B93" s="1"/>
      <c r="C93" s="1"/>
      <c r="D93" s="44"/>
    </row>
    <row r="94" spans="1:4" x14ac:dyDescent="0.25">
      <c r="A94" s="1"/>
      <c r="B94" s="1"/>
      <c r="C94" s="1"/>
      <c r="D94" s="44"/>
    </row>
    <row r="95" spans="1:4" x14ac:dyDescent="0.25">
      <c r="A95" s="1"/>
      <c r="B95" s="1"/>
      <c r="C95" s="1"/>
      <c r="D95" s="44"/>
    </row>
    <row r="96" spans="1:4" x14ac:dyDescent="0.25">
      <c r="A96" s="1"/>
      <c r="B96" s="1"/>
      <c r="C96" s="1"/>
      <c r="D96" s="44"/>
    </row>
    <row r="97" spans="1:4" x14ac:dyDescent="0.25">
      <c r="A97" s="1"/>
      <c r="B97" s="1"/>
      <c r="C97" s="1"/>
      <c r="D97" s="44"/>
    </row>
    <row r="98" spans="1:4" x14ac:dyDescent="0.25">
      <c r="A98" s="1"/>
      <c r="B98" s="1"/>
      <c r="C98" s="1"/>
      <c r="D98" s="44"/>
    </row>
    <row r="99" spans="1:4" x14ac:dyDescent="0.25">
      <c r="A99" s="1"/>
      <c r="B99" s="1"/>
      <c r="C99" s="1"/>
      <c r="D99" s="44"/>
    </row>
    <row r="100" spans="1:4" x14ac:dyDescent="0.25">
      <c r="A100" s="1"/>
      <c r="B100" s="1"/>
      <c r="C100" s="1"/>
      <c r="D100" s="44"/>
    </row>
    <row r="101" spans="1:4" x14ac:dyDescent="0.25">
      <c r="A101" s="1"/>
      <c r="B101" s="1"/>
      <c r="C101" s="1"/>
      <c r="D101" s="44"/>
    </row>
    <row r="102" spans="1:4" x14ac:dyDescent="0.25">
      <c r="A102" s="1"/>
      <c r="B102" s="1"/>
      <c r="C102" s="1"/>
      <c r="D102" s="44"/>
    </row>
    <row r="103" spans="1:4" x14ac:dyDescent="0.25">
      <c r="A103" s="1"/>
      <c r="B103" s="1"/>
      <c r="C103" s="1"/>
      <c r="D103" s="44"/>
    </row>
    <row r="104" spans="1:4" x14ac:dyDescent="0.25">
      <c r="A104" s="1"/>
      <c r="B104" s="1"/>
      <c r="C104" s="1"/>
      <c r="D104" s="44"/>
    </row>
    <row r="105" spans="1:4" x14ac:dyDescent="0.25">
      <c r="A105" s="1"/>
      <c r="B105" s="1"/>
      <c r="C105" s="1"/>
      <c r="D105" s="44"/>
    </row>
    <row r="106" spans="1:4" x14ac:dyDescent="0.25">
      <c r="A106" s="1"/>
      <c r="B106" s="1"/>
      <c r="C106" s="1"/>
      <c r="D106" s="44"/>
    </row>
    <row r="107" spans="1:4" x14ac:dyDescent="0.25">
      <c r="A107" s="1"/>
      <c r="B107" s="1"/>
      <c r="C107" s="1"/>
      <c r="D107" s="44"/>
    </row>
    <row r="108" spans="1:4" x14ac:dyDescent="0.25">
      <c r="A108" s="1"/>
      <c r="B108" s="1"/>
      <c r="C108" s="1"/>
      <c r="D108" s="44"/>
    </row>
    <row r="109" spans="1:4" x14ac:dyDescent="0.25">
      <c r="A109" s="1"/>
      <c r="B109" s="1"/>
      <c r="C109" s="1"/>
      <c r="D109" s="44"/>
    </row>
    <row r="110" spans="1:4" x14ac:dyDescent="0.25">
      <c r="A110" s="1"/>
      <c r="B110" s="1"/>
      <c r="C110" s="1"/>
      <c r="D110" s="44"/>
    </row>
    <row r="111" spans="1:4" x14ac:dyDescent="0.25">
      <c r="A111" s="1"/>
      <c r="B111" s="1"/>
      <c r="C111" s="1"/>
      <c r="D111" s="44"/>
    </row>
    <row r="112" spans="1:4" x14ac:dyDescent="0.25">
      <c r="A112" s="1"/>
      <c r="B112" s="1"/>
      <c r="C112" s="1"/>
      <c r="D112" s="44"/>
    </row>
    <row r="113" spans="1:4" x14ac:dyDescent="0.25">
      <c r="A113" s="1"/>
      <c r="B113" s="1"/>
      <c r="C113" s="1"/>
      <c r="D113" s="44"/>
    </row>
    <row r="114" spans="1:4" x14ac:dyDescent="0.25">
      <c r="A114" s="1"/>
      <c r="B114" s="1"/>
      <c r="C114" s="1"/>
      <c r="D114" s="44"/>
    </row>
    <row r="115" spans="1:4" x14ac:dyDescent="0.25">
      <c r="A115" s="1"/>
      <c r="B115" s="1"/>
      <c r="C115" s="1"/>
      <c r="D115" s="44"/>
    </row>
    <row r="116" spans="1:4" x14ac:dyDescent="0.25">
      <c r="A116" s="1"/>
      <c r="B116" s="1"/>
      <c r="C116" s="1"/>
      <c r="D116" s="44"/>
    </row>
    <row r="117" spans="1:4" x14ac:dyDescent="0.25">
      <c r="A117" s="1"/>
      <c r="B117" s="1"/>
      <c r="C117" s="1"/>
      <c r="D117" s="44"/>
    </row>
    <row r="118" spans="1:4" x14ac:dyDescent="0.25">
      <c r="A118" s="1"/>
      <c r="B118" s="1"/>
      <c r="C118" s="1"/>
      <c r="D118" s="44"/>
    </row>
    <row r="119" spans="1:4" x14ac:dyDescent="0.25">
      <c r="A119" s="1"/>
      <c r="B119" s="1"/>
      <c r="C119" s="1"/>
      <c r="D119" s="44"/>
    </row>
    <row r="120" spans="1:4" x14ac:dyDescent="0.25">
      <c r="A120" s="1"/>
      <c r="B120" s="1"/>
      <c r="C120" s="1"/>
      <c r="D120" s="44"/>
    </row>
    <row r="121" spans="1:4" x14ac:dyDescent="0.25">
      <c r="A121" s="1"/>
      <c r="B121" s="1"/>
      <c r="C121" s="1"/>
      <c r="D121" s="44"/>
    </row>
    <row r="122" spans="1:4" x14ac:dyDescent="0.25">
      <c r="A122" s="1"/>
      <c r="B122" s="1"/>
      <c r="C122" s="1"/>
      <c r="D122" s="44"/>
    </row>
    <row r="123" spans="1:4" x14ac:dyDescent="0.25">
      <c r="A123" s="1"/>
      <c r="B123" s="1"/>
      <c r="C123" s="1"/>
      <c r="D123" s="44"/>
    </row>
    <row r="124" spans="1:4" x14ac:dyDescent="0.25">
      <c r="A124" s="1"/>
      <c r="B124" s="1"/>
      <c r="C124" s="1"/>
      <c r="D124" s="44"/>
    </row>
    <row r="125" spans="1:4" x14ac:dyDescent="0.25">
      <c r="A125" s="1"/>
      <c r="B125" s="1"/>
      <c r="C125" s="1"/>
      <c r="D125" s="44"/>
    </row>
    <row r="126" spans="1:4" x14ac:dyDescent="0.25">
      <c r="A126" s="1"/>
      <c r="B126" s="1"/>
      <c r="C126" s="1"/>
      <c r="D126" s="44"/>
    </row>
    <row r="127" spans="1:4" x14ac:dyDescent="0.25">
      <c r="A127" s="1"/>
      <c r="B127" s="1"/>
      <c r="C127" s="1"/>
      <c r="D127" s="44"/>
    </row>
    <row r="128" spans="1:4" x14ac:dyDescent="0.25">
      <c r="A128" s="1"/>
      <c r="B128" s="1"/>
      <c r="C128" s="1"/>
      <c r="D128" s="44"/>
    </row>
    <row r="129" spans="1:4" x14ac:dyDescent="0.25">
      <c r="A129" s="1"/>
      <c r="B129" s="1"/>
      <c r="C129" s="1"/>
      <c r="D129" s="44"/>
    </row>
    <row r="130" spans="1:4" x14ac:dyDescent="0.25">
      <c r="A130" s="1"/>
      <c r="B130" s="1"/>
      <c r="C130" s="1"/>
      <c r="D130" s="44"/>
    </row>
    <row r="131" spans="1:4" x14ac:dyDescent="0.25">
      <c r="A131" s="1"/>
      <c r="B131" s="1"/>
      <c r="C131" s="1"/>
      <c r="D131" s="44"/>
    </row>
    <row r="132" spans="1:4" x14ac:dyDescent="0.25">
      <c r="A132" s="1"/>
      <c r="B132" s="1"/>
      <c r="C132" s="1"/>
      <c r="D132" s="44"/>
    </row>
    <row r="133" spans="1:4" x14ac:dyDescent="0.25">
      <c r="A133" s="1"/>
      <c r="B133" s="1"/>
      <c r="C133" s="1"/>
      <c r="D133" s="44"/>
    </row>
    <row r="134" spans="1:4" x14ac:dyDescent="0.25">
      <c r="A134" s="1"/>
      <c r="B134" s="1"/>
      <c r="C134" s="1"/>
      <c r="D134" s="44"/>
    </row>
    <row r="135" spans="1:4" x14ac:dyDescent="0.25">
      <c r="A135" s="1"/>
      <c r="B135" s="1"/>
      <c r="C135" s="1"/>
      <c r="D135" s="44"/>
    </row>
    <row r="136" spans="1:4" x14ac:dyDescent="0.25">
      <c r="A136" s="1"/>
      <c r="B136" s="1"/>
      <c r="C136" s="1"/>
      <c r="D136" s="44"/>
    </row>
    <row r="137" spans="1:4" x14ac:dyDescent="0.25">
      <c r="A137" s="1"/>
      <c r="B137" s="1"/>
      <c r="C137" s="1"/>
      <c r="D137" s="44"/>
    </row>
    <row r="138" spans="1:4" x14ac:dyDescent="0.25">
      <c r="A138" s="1"/>
      <c r="B138" s="1"/>
      <c r="C138" s="1"/>
      <c r="D138" s="44"/>
    </row>
    <row r="139" spans="1:4" x14ac:dyDescent="0.25">
      <c r="A139" s="1"/>
      <c r="B139" s="1"/>
      <c r="C139" s="1"/>
      <c r="D139" s="44"/>
    </row>
    <row r="140" spans="1:4" x14ac:dyDescent="0.25">
      <c r="A140" s="1"/>
      <c r="B140" s="1"/>
      <c r="C140" s="1"/>
      <c r="D140" s="44"/>
    </row>
    <row r="141" spans="1:4" x14ac:dyDescent="0.25">
      <c r="A141" s="1"/>
      <c r="B141" s="1"/>
      <c r="C141" s="1"/>
      <c r="D141" s="44"/>
    </row>
    <row r="142" spans="1:4" x14ac:dyDescent="0.25">
      <c r="A142" s="1"/>
      <c r="B142" s="1"/>
      <c r="C142" s="1"/>
      <c r="D142" s="4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4"/>
  <sheetViews>
    <sheetView topLeftCell="A11" workbookViewId="0">
      <selection activeCell="A22" sqref="A22"/>
    </sheetView>
  </sheetViews>
  <sheetFormatPr defaultRowHeight="15" x14ac:dyDescent="0.25"/>
  <cols>
    <col min="1" max="1" width="13.7109375" customWidth="1"/>
    <col min="2" max="2" width="15.28515625" customWidth="1"/>
    <col min="3" max="3" width="14.140625" customWidth="1"/>
    <col min="4" max="4" width="15.85546875" customWidth="1"/>
    <col min="5" max="5" width="19" customWidth="1"/>
    <col min="6" max="6" width="16.42578125" customWidth="1"/>
    <col min="7" max="7" width="16.85546875" customWidth="1"/>
    <col min="8" max="8" width="19" customWidth="1"/>
    <col min="9" max="9" width="18.42578125" customWidth="1"/>
    <col min="10" max="10" width="27.5703125" customWidth="1"/>
    <col min="11" max="11" width="15.5703125" customWidth="1"/>
    <col min="12" max="12" width="17.140625" bestFit="1" customWidth="1"/>
    <col min="13" max="13" width="14.7109375" customWidth="1"/>
    <col min="14" max="14" width="14.28515625" customWidth="1"/>
    <col min="15" max="15" width="61.85546875" customWidth="1"/>
    <col min="16" max="16" width="11.5703125" customWidth="1"/>
    <col min="17" max="17" width="14.42578125" customWidth="1"/>
    <col min="18" max="18" width="14.7109375" customWidth="1"/>
  </cols>
  <sheetData>
    <row r="1" spans="1:56" ht="18.75" x14ac:dyDescent="0.3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78" t="s">
        <v>6</v>
      </c>
      <c r="H1" s="78" t="s">
        <v>15</v>
      </c>
      <c r="I1" s="78" t="s">
        <v>16</v>
      </c>
      <c r="J1" s="78" t="s">
        <v>14</v>
      </c>
      <c r="K1" s="78" t="s">
        <v>7</v>
      </c>
      <c r="L1" s="78" t="s">
        <v>17</v>
      </c>
      <c r="M1" s="79" t="s">
        <v>11</v>
      </c>
      <c r="N1" s="78" t="s">
        <v>18</v>
      </c>
      <c r="O1" s="80" t="s">
        <v>19</v>
      </c>
      <c r="P1" s="81" t="s">
        <v>20</v>
      </c>
      <c r="Q1" s="81" t="s">
        <v>21</v>
      </c>
      <c r="R1" s="81" t="s">
        <v>22</v>
      </c>
      <c r="S1" s="82"/>
    </row>
    <row r="2" spans="1:56" ht="15.75" x14ac:dyDescent="0.25">
      <c r="A2" s="47">
        <v>43191</v>
      </c>
      <c r="B2" s="77">
        <v>919</v>
      </c>
      <c r="C2" s="51" t="s">
        <v>42</v>
      </c>
      <c r="D2" s="83">
        <v>21.44</v>
      </c>
      <c r="E2" s="51" t="s">
        <v>66</v>
      </c>
      <c r="F2" s="52">
        <v>1450</v>
      </c>
      <c r="G2" s="16">
        <f>D2*F2</f>
        <v>31088.000000000004</v>
      </c>
      <c r="H2" s="90">
        <f>G2*2.5%</f>
        <v>777.20000000000016</v>
      </c>
      <c r="I2" s="25">
        <f>G2*2.5%</f>
        <v>777.20000000000016</v>
      </c>
      <c r="J2" s="25">
        <f>G2+H2+I2</f>
        <v>32642.400000000005</v>
      </c>
      <c r="K2" s="16" t="s">
        <v>68</v>
      </c>
      <c r="L2" s="16" t="s">
        <v>32</v>
      </c>
      <c r="M2" s="1"/>
      <c r="N2" s="20"/>
      <c r="O2" s="20"/>
      <c r="P2" s="84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56" ht="15.75" x14ac:dyDescent="0.25">
      <c r="A3" s="47">
        <v>43191</v>
      </c>
      <c r="B3" s="77">
        <v>4795</v>
      </c>
      <c r="C3" s="51" t="s">
        <v>45</v>
      </c>
      <c r="D3" s="83">
        <v>25.76</v>
      </c>
      <c r="E3" s="51" t="s">
        <v>66</v>
      </c>
      <c r="F3" s="52">
        <v>1375</v>
      </c>
      <c r="G3" s="16">
        <f t="shared" ref="G3:G26" si="0">D3*F3</f>
        <v>35420</v>
      </c>
      <c r="H3" s="90">
        <f t="shared" ref="H3:H4" si="1">G3*2.5%</f>
        <v>885.5</v>
      </c>
      <c r="I3" s="25">
        <f t="shared" ref="I3:I4" si="2">G3*2.5%</f>
        <v>885.5</v>
      </c>
      <c r="J3" s="25">
        <f t="shared" ref="J3:J4" si="3">G3+H3+I3</f>
        <v>37191</v>
      </c>
      <c r="K3" s="16" t="s">
        <v>68</v>
      </c>
      <c r="L3" s="16" t="s">
        <v>32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56" s="100" customFormat="1" ht="15.75" x14ac:dyDescent="0.25">
      <c r="A4" s="58">
        <v>43191</v>
      </c>
      <c r="B4" s="48">
        <v>963</v>
      </c>
      <c r="C4" s="51" t="s">
        <v>45</v>
      </c>
      <c r="D4" s="83">
        <v>25.54</v>
      </c>
      <c r="E4" s="51" t="s">
        <v>73</v>
      </c>
      <c r="F4" s="52">
        <v>1375</v>
      </c>
      <c r="G4" s="16">
        <f t="shared" si="0"/>
        <v>35117.5</v>
      </c>
      <c r="H4" s="90">
        <f t="shared" si="1"/>
        <v>877.9375</v>
      </c>
      <c r="I4" s="25">
        <f t="shared" si="2"/>
        <v>877.9375</v>
      </c>
      <c r="J4" s="25">
        <f t="shared" si="3"/>
        <v>36873.375</v>
      </c>
      <c r="K4" s="16" t="s">
        <v>68</v>
      </c>
      <c r="L4" s="16" t="s">
        <v>32</v>
      </c>
      <c r="M4" s="48"/>
      <c r="N4" s="51"/>
      <c r="O4" s="101"/>
      <c r="P4" s="97"/>
      <c r="Q4" s="51"/>
      <c r="R4" s="51"/>
      <c r="S4" s="98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</row>
    <row r="5" spans="1:56" ht="15.75" x14ac:dyDescent="0.25">
      <c r="A5" s="58">
        <v>43192</v>
      </c>
      <c r="B5" s="26">
        <v>4375</v>
      </c>
      <c r="C5" s="51" t="s">
        <v>42</v>
      </c>
      <c r="D5" s="83">
        <v>20.63</v>
      </c>
      <c r="E5" s="51" t="s">
        <v>66</v>
      </c>
      <c r="F5" s="24">
        <v>1450</v>
      </c>
      <c r="G5" s="20">
        <f t="shared" si="0"/>
        <v>29913.5</v>
      </c>
      <c r="H5" s="25">
        <f t="shared" ref="H5:H26" si="4">G5*2.5%</f>
        <v>747.83750000000009</v>
      </c>
      <c r="I5" s="25">
        <f t="shared" ref="I5:I26" si="5">G5*2.5%</f>
        <v>747.83750000000009</v>
      </c>
      <c r="J5" s="25">
        <f t="shared" ref="J5:J26" si="6">G5+H5+I5</f>
        <v>31409.175000000003</v>
      </c>
      <c r="K5" s="16" t="s">
        <v>68</v>
      </c>
      <c r="L5" s="16" t="s">
        <v>32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56" ht="15.75" x14ac:dyDescent="0.25">
      <c r="A6" s="58" t="s">
        <v>67</v>
      </c>
      <c r="B6" s="26">
        <v>1515</v>
      </c>
      <c r="C6" s="51" t="s">
        <v>42</v>
      </c>
      <c r="D6" s="83">
        <v>24.52</v>
      </c>
      <c r="E6" s="51" t="s">
        <v>66</v>
      </c>
      <c r="F6" s="24">
        <v>1450</v>
      </c>
      <c r="G6" s="16">
        <f t="shared" si="0"/>
        <v>35554</v>
      </c>
      <c r="H6" s="25">
        <f t="shared" si="4"/>
        <v>888.85</v>
      </c>
      <c r="I6" s="25">
        <f t="shared" si="5"/>
        <v>888.85</v>
      </c>
      <c r="J6" s="25">
        <f t="shared" si="6"/>
        <v>37331.699999999997</v>
      </c>
      <c r="K6" s="16" t="s">
        <v>68</v>
      </c>
      <c r="L6" s="16" t="s">
        <v>32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56" ht="15.75" x14ac:dyDescent="0.25">
      <c r="A7" s="58">
        <v>43192</v>
      </c>
      <c r="B7" s="26">
        <v>2323</v>
      </c>
      <c r="C7" s="51" t="s">
        <v>42</v>
      </c>
      <c r="D7" s="83">
        <v>21.1</v>
      </c>
      <c r="E7" s="51" t="s">
        <v>66</v>
      </c>
      <c r="F7" s="24">
        <v>1450</v>
      </c>
      <c r="G7" s="16">
        <f t="shared" si="0"/>
        <v>30595.000000000004</v>
      </c>
      <c r="H7" s="25">
        <f t="shared" si="4"/>
        <v>764.87500000000011</v>
      </c>
      <c r="I7" s="25">
        <f t="shared" si="5"/>
        <v>764.87500000000011</v>
      </c>
      <c r="J7" s="25">
        <f t="shared" si="6"/>
        <v>32124.750000000004</v>
      </c>
      <c r="K7" s="16" t="s">
        <v>68</v>
      </c>
      <c r="L7" s="16" t="s">
        <v>32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56" ht="15.75" x14ac:dyDescent="0.25">
      <c r="A8" s="58">
        <v>43192</v>
      </c>
      <c r="B8" s="26">
        <v>4845</v>
      </c>
      <c r="C8" s="51" t="s">
        <v>45</v>
      </c>
      <c r="D8" s="83">
        <v>20.3</v>
      </c>
      <c r="E8" s="51" t="s">
        <v>66</v>
      </c>
      <c r="F8" s="24">
        <v>1375</v>
      </c>
      <c r="G8" s="16">
        <f t="shared" si="0"/>
        <v>27912.5</v>
      </c>
      <c r="H8" s="25">
        <f t="shared" si="4"/>
        <v>697.8125</v>
      </c>
      <c r="I8" s="25">
        <f t="shared" si="5"/>
        <v>697.8125</v>
      </c>
      <c r="J8" s="25">
        <f t="shared" si="6"/>
        <v>29308.125</v>
      </c>
      <c r="K8" s="16" t="s">
        <v>68</v>
      </c>
      <c r="L8" s="16" t="s">
        <v>32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56" ht="15.75" x14ac:dyDescent="0.25">
      <c r="A9" s="58">
        <v>43192</v>
      </c>
      <c r="B9" s="26">
        <v>6060</v>
      </c>
      <c r="C9" s="51" t="s">
        <v>45</v>
      </c>
      <c r="D9" s="83">
        <v>20.02</v>
      </c>
      <c r="E9" s="51" t="s">
        <v>66</v>
      </c>
      <c r="F9" s="24">
        <v>1375</v>
      </c>
      <c r="G9" s="16">
        <f t="shared" si="0"/>
        <v>27527.5</v>
      </c>
      <c r="H9" s="25">
        <f t="shared" si="4"/>
        <v>688.1875</v>
      </c>
      <c r="I9" s="25">
        <f t="shared" si="5"/>
        <v>688.1875</v>
      </c>
      <c r="J9" s="25">
        <f t="shared" si="6"/>
        <v>28903.875</v>
      </c>
      <c r="K9" s="16" t="s">
        <v>68</v>
      </c>
      <c r="L9" s="16" t="s">
        <v>32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56" ht="15.75" x14ac:dyDescent="0.25">
      <c r="A10" s="58">
        <v>43192</v>
      </c>
      <c r="B10" s="26">
        <v>7913</v>
      </c>
      <c r="C10" s="51" t="s">
        <v>45</v>
      </c>
      <c r="D10" s="83">
        <v>21.06</v>
      </c>
      <c r="E10" s="51" t="s">
        <v>66</v>
      </c>
      <c r="F10" s="24">
        <v>1375</v>
      </c>
      <c r="G10" s="16">
        <f t="shared" si="0"/>
        <v>28957.5</v>
      </c>
      <c r="H10" s="25">
        <f t="shared" si="4"/>
        <v>723.9375</v>
      </c>
      <c r="I10" s="25">
        <f t="shared" si="5"/>
        <v>723.9375</v>
      </c>
      <c r="J10" s="25">
        <f t="shared" si="6"/>
        <v>30405.375</v>
      </c>
      <c r="K10" s="16" t="s">
        <v>68</v>
      </c>
      <c r="L10" s="16" t="s">
        <v>32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56" ht="15.75" x14ac:dyDescent="0.25">
      <c r="A11" s="58">
        <v>43192</v>
      </c>
      <c r="B11" s="26">
        <v>1324</v>
      </c>
      <c r="C11" s="51" t="s">
        <v>42</v>
      </c>
      <c r="D11" s="83">
        <v>31.08</v>
      </c>
      <c r="E11" s="51" t="s">
        <v>66</v>
      </c>
      <c r="F11" s="24">
        <v>1450</v>
      </c>
      <c r="G11" s="16">
        <f t="shared" si="0"/>
        <v>45066</v>
      </c>
      <c r="H11" s="25">
        <f t="shared" si="4"/>
        <v>1126.6500000000001</v>
      </c>
      <c r="I11" s="25">
        <f t="shared" si="5"/>
        <v>1126.6500000000001</v>
      </c>
      <c r="J11" s="25">
        <f t="shared" si="6"/>
        <v>47319.3</v>
      </c>
      <c r="K11" s="16" t="s">
        <v>68</v>
      </c>
      <c r="L11" s="16" t="s">
        <v>32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56" ht="15.75" x14ac:dyDescent="0.25">
      <c r="A12" s="58">
        <v>43193</v>
      </c>
      <c r="B12" s="26">
        <v>1717</v>
      </c>
      <c r="C12" s="51" t="s">
        <v>42</v>
      </c>
      <c r="D12" s="83">
        <v>33.26</v>
      </c>
      <c r="E12" s="51" t="s">
        <v>66</v>
      </c>
      <c r="F12" s="24">
        <v>1450</v>
      </c>
      <c r="G12" s="16">
        <f t="shared" si="0"/>
        <v>48227</v>
      </c>
      <c r="H12" s="25">
        <f t="shared" si="4"/>
        <v>1205.675</v>
      </c>
      <c r="I12" s="25">
        <f t="shared" si="5"/>
        <v>1205.675</v>
      </c>
      <c r="J12" s="16">
        <f t="shared" si="6"/>
        <v>50638.350000000006</v>
      </c>
      <c r="K12" s="16" t="s">
        <v>68</v>
      </c>
      <c r="L12" s="16" t="s">
        <v>32</v>
      </c>
      <c r="M12" s="1"/>
      <c r="N12" s="123">
        <v>190000</v>
      </c>
      <c r="O12" s="20" t="s">
        <v>41</v>
      </c>
      <c r="P12" s="84">
        <v>43193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56" ht="15.75" x14ac:dyDescent="0.25">
      <c r="A13" s="58">
        <v>43193</v>
      </c>
      <c r="B13" s="26">
        <v>1515</v>
      </c>
      <c r="C13" s="51" t="s">
        <v>42</v>
      </c>
      <c r="D13" s="83">
        <v>24.45</v>
      </c>
      <c r="E13" s="51" t="s">
        <v>66</v>
      </c>
      <c r="F13" s="24">
        <v>1450</v>
      </c>
      <c r="G13" s="16">
        <f t="shared" si="0"/>
        <v>35452.5</v>
      </c>
      <c r="H13" s="25">
        <f t="shared" si="4"/>
        <v>886.3125</v>
      </c>
      <c r="I13" s="25">
        <f t="shared" si="5"/>
        <v>886.3125</v>
      </c>
      <c r="J13" s="16">
        <f t="shared" si="6"/>
        <v>37225.125</v>
      </c>
      <c r="K13" s="16" t="s">
        <v>68</v>
      </c>
      <c r="L13" s="16" t="s">
        <v>32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56" ht="15.75" x14ac:dyDescent="0.25">
      <c r="A14" s="23">
        <v>43194</v>
      </c>
      <c r="B14" s="26">
        <v>963</v>
      </c>
      <c r="C14" s="51" t="s">
        <v>45</v>
      </c>
      <c r="D14" s="24">
        <v>25.6</v>
      </c>
      <c r="E14" s="51" t="s">
        <v>66</v>
      </c>
      <c r="F14" s="24">
        <v>1375</v>
      </c>
      <c r="G14" s="16">
        <f t="shared" si="0"/>
        <v>35200</v>
      </c>
      <c r="H14" s="25">
        <f t="shared" si="4"/>
        <v>880</v>
      </c>
      <c r="I14" s="25">
        <f t="shared" si="5"/>
        <v>880</v>
      </c>
      <c r="J14" s="16">
        <f t="shared" si="6"/>
        <v>36960</v>
      </c>
      <c r="K14" s="16" t="s">
        <v>68</v>
      </c>
      <c r="L14" s="16" t="s">
        <v>32</v>
      </c>
      <c r="M14" s="1"/>
      <c r="N14" s="104">
        <v>250000</v>
      </c>
      <c r="O14" s="104" t="s">
        <v>78</v>
      </c>
      <c r="P14" s="84">
        <v>43201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56" ht="15.75" x14ac:dyDescent="0.25">
      <c r="A15" s="23">
        <v>43195</v>
      </c>
      <c r="B15" s="26">
        <v>4795</v>
      </c>
      <c r="C15" s="51" t="s">
        <v>45</v>
      </c>
      <c r="D15" s="24">
        <v>25.72</v>
      </c>
      <c r="E15" s="51" t="s">
        <v>66</v>
      </c>
      <c r="F15" s="24">
        <v>1375</v>
      </c>
      <c r="G15" s="16">
        <f t="shared" si="0"/>
        <v>35365</v>
      </c>
      <c r="H15" s="25">
        <f t="shared" si="4"/>
        <v>884.125</v>
      </c>
      <c r="I15" s="25">
        <f t="shared" si="5"/>
        <v>884.125</v>
      </c>
      <c r="J15" s="16">
        <f t="shared" si="6"/>
        <v>37133.25</v>
      </c>
      <c r="K15" s="16" t="s">
        <v>68</v>
      </c>
      <c r="L15" s="16" t="s">
        <v>32</v>
      </c>
      <c r="M15" s="1"/>
      <c r="N15" s="104">
        <v>250000</v>
      </c>
      <c r="O15" s="104" t="s">
        <v>78</v>
      </c>
      <c r="P15" s="84">
        <v>43201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56" ht="15.75" x14ac:dyDescent="0.25">
      <c r="A16" s="23">
        <v>43195</v>
      </c>
      <c r="B16" s="26">
        <v>4375</v>
      </c>
      <c r="C16" s="24" t="s">
        <v>42</v>
      </c>
      <c r="D16" s="43">
        <v>21.42</v>
      </c>
      <c r="E16" s="24" t="s">
        <v>66</v>
      </c>
      <c r="F16" s="24">
        <v>1450</v>
      </c>
      <c r="G16" s="24">
        <f t="shared" si="0"/>
        <v>31059.000000000004</v>
      </c>
      <c r="H16" s="25">
        <f t="shared" si="4"/>
        <v>776.47500000000014</v>
      </c>
      <c r="I16" s="25">
        <f t="shared" si="5"/>
        <v>776.47500000000014</v>
      </c>
      <c r="J16" s="16">
        <f t="shared" si="6"/>
        <v>32611.95</v>
      </c>
      <c r="K16" s="16" t="s">
        <v>68</v>
      </c>
      <c r="L16" s="16" t="s">
        <v>32</v>
      </c>
      <c r="M16" s="1"/>
      <c r="N16" s="116">
        <v>300000</v>
      </c>
      <c r="O16" s="104" t="s">
        <v>78</v>
      </c>
      <c r="P16" s="84">
        <v>43203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5.75" x14ac:dyDescent="0.25">
      <c r="A17" s="108">
        <v>43198</v>
      </c>
      <c r="B17" s="109">
        <v>1285</v>
      </c>
      <c r="C17" s="110" t="s">
        <v>42</v>
      </c>
      <c r="D17" s="42">
        <v>28.6</v>
      </c>
      <c r="E17" s="110" t="s">
        <v>66</v>
      </c>
      <c r="F17" s="110">
        <v>1400</v>
      </c>
      <c r="G17" s="110">
        <f t="shared" si="0"/>
        <v>40040</v>
      </c>
      <c r="H17" s="25">
        <f t="shared" si="4"/>
        <v>1001</v>
      </c>
      <c r="I17" s="25">
        <f t="shared" si="5"/>
        <v>1001</v>
      </c>
      <c r="J17" s="16">
        <f t="shared" si="6"/>
        <v>42042</v>
      </c>
      <c r="K17" s="110" t="s">
        <v>74</v>
      </c>
      <c r="L17" s="110" t="s">
        <v>62</v>
      </c>
      <c r="M17" s="1"/>
      <c r="N17" s="116">
        <v>200000</v>
      </c>
      <c r="O17" s="104" t="s">
        <v>78</v>
      </c>
      <c r="P17" s="148">
        <v>43206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5.75" x14ac:dyDescent="0.25">
      <c r="A18" s="108">
        <v>43198</v>
      </c>
      <c r="B18" s="109">
        <v>6363</v>
      </c>
      <c r="C18" s="110" t="s">
        <v>42</v>
      </c>
      <c r="D18" s="42">
        <v>29.24</v>
      </c>
      <c r="E18" s="110" t="s">
        <v>66</v>
      </c>
      <c r="F18" s="110">
        <v>1400</v>
      </c>
      <c r="G18" s="110">
        <f t="shared" si="0"/>
        <v>40936</v>
      </c>
      <c r="H18" s="25">
        <f t="shared" si="4"/>
        <v>1023.4000000000001</v>
      </c>
      <c r="I18" s="25">
        <f t="shared" si="5"/>
        <v>1023.4000000000001</v>
      </c>
      <c r="J18" s="16">
        <f t="shared" si="6"/>
        <v>42982.8</v>
      </c>
      <c r="K18" s="110" t="s">
        <v>74</v>
      </c>
      <c r="L18" s="110" t="s">
        <v>62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5.75" x14ac:dyDescent="0.25">
      <c r="A19" s="108">
        <v>43200</v>
      </c>
      <c r="B19" s="109">
        <v>8775</v>
      </c>
      <c r="C19" s="110" t="s">
        <v>42</v>
      </c>
      <c r="D19" s="42">
        <v>28.1</v>
      </c>
      <c r="E19" s="110" t="s">
        <v>66</v>
      </c>
      <c r="F19" s="110">
        <v>1400</v>
      </c>
      <c r="G19" s="110">
        <f t="shared" si="0"/>
        <v>39340</v>
      </c>
      <c r="H19" s="25">
        <f t="shared" si="4"/>
        <v>983.5</v>
      </c>
      <c r="I19" s="25">
        <f t="shared" si="5"/>
        <v>983.5</v>
      </c>
      <c r="J19" s="16">
        <f t="shared" si="6"/>
        <v>41307</v>
      </c>
      <c r="K19" s="110" t="s">
        <v>74</v>
      </c>
      <c r="L19" s="110" t="s">
        <v>62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15.75" x14ac:dyDescent="0.25">
      <c r="A20" s="23">
        <v>43202</v>
      </c>
      <c r="B20" s="20">
        <v>8699</v>
      </c>
      <c r="C20" s="24" t="s">
        <v>42</v>
      </c>
      <c r="D20" s="103">
        <v>2079</v>
      </c>
      <c r="E20" s="24" t="s">
        <v>66</v>
      </c>
      <c r="F20" s="24">
        <v>1400</v>
      </c>
      <c r="G20" s="24">
        <f t="shared" si="0"/>
        <v>2910600</v>
      </c>
      <c r="H20" s="25">
        <f t="shared" si="4"/>
        <v>72765</v>
      </c>
      <c r="I20" s="25">
        <f t="shared" si="5"/>
        <v>72765</v>
      </c>
      <c r="J20" s="16">
        <f t="shared" si="6"/>
        <v>3056130</v>
      </c>
      <c r="K20" s="110" t="s">
        <v>74</v>
      </c>
      <c r="L20" s="24" t="s">
        <v>62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5.75" x14ac:dyDescent="0.25">
      <c r="A21" s="23">
        <v>43202</v>
      </c>
      <c r="B21" s="20">
        <v>4954</v>
      </c>
      <c r="C21" s="24" t="s">
        <v>42</v>
      </c>
      <c r="D21" s="103">
        <v>4954</v>
      </c>
      <c r="E21" s="24" t="s">
        <v>66</v>
      </c>
      <c r="F21" s="24">
        <v>1400</v>
      </c>
      <c r="G21" s="24">
        <f t="shared" si="0"/>
        <v>6935600</v>
      </c>
      <c r="H21" s="25">
        <f t="shared" si="4"/>
        <v>173390</v>
      </c>
      <c r="I21" s="25">
        <f t="shared" si="5"/>
        <v>173390</v>
      </c>
      <c r="J21" s="16">
        <f t="shared" si="6"/>
        <v>7282380</v>
      </c>
      <c r="K21" s="110" t="s">
        <v>74</v>
      </c>
      <c r="L21" s="24" t="s">
        <v>62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5.75" x14ac:dyDescent="0.25">
      <c r="A22" s="23">
        <v>43202</v>
      </c>
      <c r="B22" s="20">
        <v>1515</v>
      </c>
      <c r="C22" s="24" t="s">
        <v>42</v>
      </c>
      <c r="D22" s="103">
        <v>23.87</v>
      </c>
      <c r="E22" s="24" t="s">
        <v>66</v>
      </c>
      <c r="F22" s="24">
        <v>1400</v>
      </c>
      <c r="G22" s="24">
        <f t="shared" si="0"/>
        <v>33418</v>
      </c>
      <c r="H22" s="25">
        <f t="shared" si="4"/>
        <v>835.45</v>
      </c>
      <c r="I22" s="25">
        <f t="shared" si="5"/>
        <v>835.45</v>
      </c>
      <c r="J22" s="16">
        <f t="shared" si="6"/>
        <v>35088.899999999994</v>
      </c>
      <c r="K22" s="110" t="s">
        <v>74</v>
      </c>
      <c r="L22" s="24" t="s">
        <v>62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5.75" x14ac:dyDescent="0.25">
      <c r="A23" s="23">
        <v>43202</v>
      </c>
      <c r="B23" s="20">
        <v>6767</v>
      </c>
      <c r="C23" s="24" t="s">
        <v>42</v>
      </c>
      <c r="D23" s="103">
        <v>20.51</v>
      </c>
      <c r="E23" s="24" t="s">
        <v>66</v>
      </c>
      <c r="F23" s="24">
        <v>1400</v>
      </c>
      <c r="G23" s="24">
        <f t="shared" si="0"/>
        <v>28714.000000000004</v>
      </c>
      <c r="H23" s="25">
        <f t="shared" si="4"/>
        <v>717.85000000000014</v>
      </c>
      <c r="I23" s="25">
        <f t="shared" si="5"/>
        <v>717.85000000000014</v>
      </c>
      <c r="J23" s="16">
        <f t="shared" si="6"/>
        <v>30149.7</v>
      </c>
      <c r="K23" s="110" t="s">
        <v>74</v>
      </c>
      <c r="L23" s="24" t="s">
        <v>62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5.75" x14ac:dyDescent="0.25">
      <c r="A24" s="23">
        <v>43202</v>
      </c>
      <c r="B24" s="20">
        <v>4375</v>
      </c>
      <c r="C24" s="24" t="s">
        <v>42</v>
      </c>
      <c r="D24" s="103">
        <v>29.65</v>
      </c>
      <c r="E24" s="24" t="s">
        <v>66</v>
      </c>
      <c r="F24" s="24">
        <v>1400</v>
      </c>
      <c r="G24" s="24">
        <f t="shared" si="0"/>
        <v>41510</v>
      </c>
      <c r="H24" s="25">
        <f t="shared" si="4"/>
        <v>1037.75</v>
      </c>
      <c r="I24" s="25">
        <f t="shared" si="5"/>
        <v>1037.75</v>
      </c>
      <c r="J24" s="16">
        <f t="shared" si="6"/>
        <v>43585.5</v>
      </c>
      <c r="K24" s="110" t="s">
        <v>74</v>
      </c>
      <c r="L24" s="24" t="s">
        <v>62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x14ac:dyDescent="0.25">
      <c r="A25" s="18">
        <v>43203</v>
      </c>
      <c r="B25" s="16">
        <v>1462</v>
      </c>
      <c r="C25" s="16" t="s">
        <v>45</v>
      </c>
      <c r="D25" s="103">
        <v>20.48</v>
      </c>
      <c r="E25" s="16" t="s">
        <v>66</v>
      </c>
      <c r="F25" s="16">
        <v>1375</v>
      </c>
      <c r="G25" s="16">
        <f t="shared" si="0"/>
        <v>28160</v>
      </c>
      <c r="H25" s="25">
        <f t="shared" si="4"/>
        <v>704</v>
      </c>
      <c r="I25" s="25">
        <f t="shared" si="5"/>
        <v>704</v>
      </c>
      <c r="J25" s="16">
        <f t="shared" si="6"/>
        <v>29568</v>
      </c>
      <c r="K25" s="16" t="s">
        <v>74</v>
      </c>
      <c r="L25" s="39" t="s">
        <v>62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x14ac:dyDescent="0.25">
      <c r="A26" s="18">
        <v>43203</v>
      </c>
      <c r="B26" s="16">
        <v>8485</v>
      </c>
      <c r="C26" s="16" t="s">
        <v>42</v>
      </c>
      <c r="D26" s="103">
        <v>20.9</v>
      </c>
      <c r="E26" s="16" t="s">
        <v>66</v>
      </c>
      <c r="F26" s="16">
        <v>1400</v>
      </c>
      <c r="G26" s="16">
        <f t="shared" si="0"/>
        <v>29259.999999999996</v>
      </c>
      <c r="H26" s="25">
        <f t="shared" si="4"/>
        <v>731.5</v>
      </c>
      <c r="I26" s="25">
        <f t="shared" si="5"/>
        <v>731.5</v>
      </c>
      <c r="J26" s="16">
        <f t="shared" si="6"/>
        <v>30722.999999999996</v>
      </c>
      <c r="K26" s="16" t="s">
        <v>74</v>
      </c>
      <c r="L26" s="16" t="s">
        <v>62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x14ac:dyDescent="0.25">
      <c r="A27" s="1"/>
      <c r="B27" s="1"/>
      <c r="C27" s="1"/>
      <c r="D27" s="1"/>
      <c r="E27" s="1"/>
      <c r="F27" s="1"/>
      <c r="G27" s="1"/>
      <c r="H27" s="1"/>
      <c r="I27" s="1"/>
      <c r="J27" s="1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</sheetData>
  <autoFilter ref="A1:BD16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9"/>
  <sheetViews>
    <sheetView topLeftCell="A13" workbookViewId="0">
      <selection activeCell="A24" sqref="A24"/>
    </sheetView>
  </sheetViews>
  <sheetFormatPr defaultRowHeight="15" x14ac:dyDescent="0.25"/>
  <cols>
    <col min="1" max="1" width="12.5703125" customWidth="1"/>
    <col min="2" max="2" width="13" customWidth="1"/>
    <col min="3" max="3" width="14.5703125" customWidth="1"/>
    <col min="4" max="4" width="14.7109375" customWidth="1"/>
    <col min="5" max="5" width="17.85546875" bestFit="1" customWidth="1"/>
    <col min="6" max="6" width="15.7109375" customWidth="1"/>
    <col min="7" max="7" width="15.42578125" customWidth="1"/>
    <col min="8" max="8" width="17.28515625" customWidth="1"/>
    <col min="9" max="9" width="17.5703125" customWidth="1"/>
    <col min="10" max="10" width="18.7109375" bestFit="1" customWidth="1"/>
    <col min="11" max="11" width="7.42578125" bestFit="1" customWidth="1"/>
    <col min="12" max="12" width="12.42578125" bestFit="1" customWidth="1"/>
    <col min="13" max="13" width="13.28515625" customWidth="1"/>
    <col min="14" max="14" width="16.7109375" customWidth="1"/>
    <col min="15" max="15" width="43.5703125" style="1" bestFit="1" customWidth="1"/>
    <col min="16" max="16" width="13.5703125" customWidth="1"/>
    <col min="17" max="17" width="16.140625" customWidth="1"/>
    <col min="18" max="18" width="13.85546875" customWidth="1"/>
    <col min="20" max="20" width="9.140625" style="1"/>
  </cols>
  <sheetData>
    <row r="2" spans="1:20" ht="18.75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15</v>
      </c>
      <c r="I2" s="2" t="s">
        <v>16</v>
      </c>
      <c r="J2" s="2" t="s">
        <v>34</v>
      </c>
      <c r="K2" s="2" t="s">
        <v>36</v>
      </c>
      <c r="L2" s="2" t="s">
        <v>37</v>
      </c>
      <c r="M2" s="3" t="s">
        <v>11</v>
      </c>
      <c r="N2" s="4" t="s">
        <v>18</v>
      </c>
      <c r="O2" s="2" t="s">
        <v>19</v>
      </c>
      <c r="P2" s="138" t="s">
        <v>20</v>
      </c>
      <c r="Q2" s="5" t="s">
        <v>21</v>
      </c>
      <c r="R2" s="5" t="s">
        <v>22</v>
      </c>
      <c r="S2" s="72"/>
      <c r="T2" s="6"/>
    </row>
    <row r="3" spans="1:20" x14ac:dyDescent="0.25">
      <c r="A3" s="76">
        <v>43191</v>
      </c>
      <c r="B3" s="11">
        <v>8130</v>
      </c>
      <c r="C3" s="12" t="s">
        <v>29</v>
      </c>
      <c r="D3" s="118">
        <v>879</v>
      </c>
      <c r="E3" s="11" t="s">
        <v>30</v>
      </c>
      <c r="F3" s="27">
        <v>55</v>
      </c>
      <c r="G3" s="28">
        <f t="shared" ref="G3:G17" si="0">D3*F3</f>
        <v>48345</v>
      </c>
      <c r="H3" s="15">
        <f>G3*2.5%</f>
        <v>1208.625</v>
      </c>
      <c r="I3" s="15">
        <f>G3*2.5%</f>
        <v>1208.625</v>
      </c>
      <c r="J3" s="31">
        <f>G3+H3+I3</f>
        <v>50762.25</v>
      </c>
      <c r="K3" s="1" t="s">
        <v>35</v>
      </c>
      <c r="L3" s="16" t="s">
        <v>33</v>
      </c>
      <c r="M3" s="12">
        <v>4</v>
      </c>
      <c r="N3" s="134">
        <v>228000</v>
      </c>
      <c r="O3" s="20" t="s">
        <v>38</v>
      </c>
      <c r="P3" s="139">
        <v>43191</v>
      </c>
      <c r="Q3" s="17" t="s">
        <v>39</v>
      </c>
      <c r="R3" s="1"/>
      <c r="S3" s="44"/>
    </row>
    <row r="4" spans="1:20" x14ac:dyDescent="0.25">
      <c r="A4" s="10">
        <v>43191</v>
      </c>
      <c r="B4" s="11">
        <v>8133</v>
      </c>
      <c r="C4" s="12" t="s">
        <v>29</v>
      </c>
      <c r="D4" s="119">
        <v>872</v>
      </c>
      <c r="E4" s="11" t="s">
        <v>30</v>
      </c>
      <c r="F4" s="27">
        <v>55</v>
      </c>
      <c r="G4" s="22">
        <f t="shared" si="0"/>
        <v>47960</v>
      </c>
      <c r="H4" s="15">
        <f t="shared" ref="H4:H7" si="1">G4*2.5%</f>
        <v>1199</v>
      </c>
      <c r="I4" s="15">
        <f t="shared" ref="I4:I7" si="2">G4*2.5%</f>
        <v>1199</v>
      </c>
      <c r="J4" s="31">
        <f t="shared" ref="J4:J17" si="3">G4+H4+I4</f>
        <v>50358</v>
      </c>
      <c r="K4" s="1" t="s">
        <v>35</v>
      </c>
      <c r="L4" s="16" t="s">
        <v>33</v>
      </c>
      <c r="M4" s="12">
        <v>5</v>
      </c>
      <c r="N4" s="134">
        <v>23000</v>
      </c>
      <c r="O4" s="20" t="s">
        <v>82</v>
      </c>
      <c r="P4" s="139">
        <v>43191</v>
      </c>
      <c r="Q4" s="17" t="s">
        <v>39</v>
      </c>
      <c r="R4" s="1"/>
      <c r="S4" s="44"/>
    </row>
    <row r="5" spans="1:20" x14ac:dyDescent="0.25">
      <c r="A5" s="10">
        <v>43191</v>
      </c>
      <c r="B5" s="11">
        <v>8132</v>
      </c>
      <c r="C5" s="12" t="s">
        <v>29</v>
      </c>
      <c r="D5" s="119">
        <v>873</v>
      </c>
      <c r="E5" s="11" t="s">
        <v>30</v>
      </c>
      <c r="F5" s="27">
        <v>55</v>
      </c>
      <c r="G5" s="22">
        <f t="shared" si="0"/>
        <v>48015</v>
      </c>
      <c r="H5" s="15">
        <f t="shared" si="1"/>
        <v>1200.375</v>
      </c>
      <c r="I5" s="15">
        <f t="shared" si="2"/>
        <v>1200.375</v>
      </c>
      <c r="J5" s="31">
        <f t="shared" si="3"/>
        <v>50415.75</v>
      </c>
      <c r="K5" s="1" t="s">
        <v>35</v>
      </c>
      <c r="L5" s="16" t="s">
        <v>33</v>
      </c>
      <c r="M5" s="12">
        <v>6</v>
      </c>
      <c r="N5" s="44"/>
      <c r="P5" s="140"/>
      <c r="Q5" s="1"/>
      <c r="R5" s="1"/>
      <c r="S5" s="44"/>
    </row>
    <row r="6" spans="1:20" x14ac:dyDescent="0.25">
      <c r="A6" s="10">
        <v>43191</v>
      </c>
      <c r="B6" s="11">
        <v>6647</v>
      </c>
      <c r="C6" s="12" t="s">
        <v>29</v>
      </c>
      <c r="D6" s="119">
        <v>888</v>
      </c>
      <c r="E6" s="11" t="s">
        <v>30</v>
      </c>
      <c r="F6" s="27">
        <v>55</v>
      </c>
      <c r="G6" s="22">
        <f t="shared" si="0"/>
        <v>48840</v>
      </c>
      <c r="H6" s="15">
        <f t="shared" si="1"/>
        <v>1221</v>
      </c>
      <c r="I6" s="15">
        <f t="shared" si="2"/>
        <v>1221</v>
      </c>
      <c r="J6" s="31">
        <f t="shared" si="3"/>
        <v>51282</v>
      </c>
      <c r="K6" s="1" t="s">
        <v>35</v>
      </c>
      <c r="L6" s="16" t="s">
        <v>33</v>
      </c>
      <c r="M6" s="12">
        <v>7</v>
      </c>
      <c r="N6" s="44"/>
      <c r="P6" s="140"/>
      <c r="Q6" s="1"/>
      <c r="R6" s="1"/>
      <c r="S6" s="44"/>
    </row>
    <row r="7" spans="1:20" x14ac:dyDescent="0.25">
      <c r="A7" s="10">
        <v>43191</v>
      </c>
      <c r="B7" s="11">
        <v>7480</v>
      </c>
      <c r="C7" s="12" t="s">
        <v>29</v>
      </c>
      <c r="D7" s="119">
        <v>846</v>
      </c>
      <c r="E7" s="11" t="s">
        <v>30</v>
      </c>
      <c r="F7" s="27">
        <v>55</v>
      </c>
      <c r="G7" s="22">
        <f t="shared" si="0"/>
        <v>46530</v>
      </c>
      <c r="H7" s="15">
        <f t="shared" si="1"/>
        <v>1163.25</v>
      </c>
      <c r="I7" s="15">
        <f t="shared" si="2"/>
        <v>1163.25</v>
      </c>
      <c r="J7" s="31">
        <f t="shared" si="3"/>
        <v>48856.5</v>
      </c>
      <c r="K7" s="1" t="s">
        <v>35</v>
      </c>
      <c r="L7" s="16" t="s">
        <v>33</v>
      </c>
      <c r="M7" s="12">
        <v>8</v>
      </c>
      <c r="N7" s="44"/>
      <c r="P7" s="140"/>
      <c r="Q7" s="1"/>
      <c r="R7" s="1"/>
      <c r="S7" s="44"/>
    </row>
    <row r="8" spans="1:20" s="35" customFormat="1" ht="18.75" x14ac:dyDescent="0.3">
      <c r="A8" s="34"/>
      <c r="B8" s="34"/>
      <c r="C8" s="34"/>
      <c r="D8" s="120">
        <f>SUM(D3:D7)</f>
        <v>4358</v>
      </c>
      <c r="E8" s="36"/>
      <c r="F8" s="36"/>
      <c r="G8" s="37"/>
      <c r="H8" s="34"/>
      <c r="I8" s="34"/>
      <c r="J8" s="29">
        <f>SUM(J3:J7)</f>
        <v>251674.5</v>
      </c>
      <c r="K8" s="34"/>
      <c r="L8" s="34"/>
      <c r="M8" s="34"/>
      <c r="N8" s="73"/>
      <c r="O8" s="34"/>
      <c r="P8" s="141"/>
      <c r="Q8" s="34"/>
      <c r="R8" s="33">
        <f>J8-N3-N4</f>
        <v>674.5</v>
      </c>
      <c r="S8" s="73"/>
      <c r="T8" s="34"/>
    </row>
    <row r="9" spans="1:20" ht="15.75" x14ac:dyDescent="0.25">
      <c r="A9" s="18">
        <v>43192</v>
      </c>
      <c r="B9" s="26">
        <v>8480</v>
      </c>
      <c r="C9" s="12" t="s">
        <v>29</v>
      </c>
      <c r="D9" s="25">
        <v>898</v>
      </c>
      <c r="E9" s="11" t="s">
        <v>30</v>
      </c>
      <c r="F9" s="20">
        <v>52</v>
      </c>
      <c r="G9" s="22">
        <f t="shared" si="0"/>
        <v>46696</v>
      </c>
      <c r="H9" s="16">
        <f>G9*2.5%</f>
        <v>1167.4000000000001</v>
      </c>
      <c r="I9" s="16">
        <f>G9*2.5%</f>
        <v>1167.4000000000001</v>
      </c>
      <c r="J9" s="31">
        <f t="shared" si="3"/>
        <v>49030.8</v>
      </c>
      <c r="K9" s="16" t="s">
        <v>35</v>
      </c>
      <c r="L9" s="16" t="s">
        <v>33</v>
      </c>
      <c r="M9" s="16">
        <v>9</v>
      </c>
      <c r="N9" s="135">
        <v>292000</v>
      </c>
      <c r="O9" s="20" t="s">
        <v>81</v>
      </c>
      <c r="P9" s="139">
        <v>43192</v>
      </c>
      <c r="Q9" s="17" t="s">
        <v>39</v>
      </c>
      <c r="R9" s="1"/>
      <c r="S9" s="44"/>
    </row>
    <row r="10" spans="1:20" ht="15.75" x14ac:dyDescent="0.25">
      <c r="A10" s="18">
        <v>43192</v>
      </c>
      <c r="B10" s="26">
        <v>8499</v>
      </c>
      <c r="C10" s="12" t="s">
        <v>29</v>
      </c>
      <c r="D10" s="21">
        <v>895</v>
      </c>
      <c r="E10" s="11" t="s">
        <v>30</v>
      </c>
      <c r="F10" s="20">
        <v>52</v>
      </c>
      <c r="G10" s="22">
        <f t="shared" si="0"/>
        <v>46540</v>
      </c>
      <c r="H10" s="16">
        <f t="shared" ref="H10:H14" si="4">G10*2.5%</f>
        <v>1163.5</v>
      </c>
      <c r="I10" s="16">
        <f t="shared" ref="I10:I14" si="5">G10*2.5%</f>
        <v>1163.5</v>
      </c>
      <c r="J10" s="31">
        <f t="shared" si="3"/>
        <v>48867</v>
      </c>
      <c r="K10" s="16" t="s">
        <v>35</v>
      </c>
      <c r="L10" s="16" t="s">
        <v>33</v>
      </c>
      <c r="M10" s="16">
        <v>10</v>
      </c>
      <c r="N10" s="44"/>
      <c r="P10" s="140"/>
      <c r="Q10" s="1"/>
      <c r="R10" s="1"/>
      <c r="S10" s="44"/>
    </row>
    <row r="11" spans="1:20" ht="15.75" x14ac:dyDescent="0.25">
      <c r="A11" s="18">
        <v>43192</v>
      </c>
      <c r="B11" s="26">
        <v>8129</v>
      </c>
      <c r="C11" s="12" t="s">
        <v>29</v>
      </c>
      <c r="D11" s="21">
        <v>867</v>
      </c>
      <c r="E11" s="11" t="s">
        <v>30</v>
      </c>
      <c r="F11" s="20">
        <v>52</v>
      </c>
      <c r="G11" s="22">
        <f t="shared" si="0"/>
        <v>45084</v>
      </c>
      <c r="H11" s="16">
        <f t="shared" si="4"/>
        <v>1127.1000000000001</v>
      </c>
      <c r="I11" s="16">
        <f t="shared" si="5"/>
        <v>1127.1000000000001</v>
      </c>
      <c r="J11" s="31">
        <f t="shared" si="3"/>
        <v>47338.2</v>
      </c>
      <c r="K11" s="16" t="s">
        <v>35</v>
      </c>
      <c r="L11" s="16" t="s">
        <v>33</v>
      </c>
      <c r="M11" s="16">
        <v>11</v>
      </c>
      <c r="N11" s="44"/>
      <c r="P11" s="140"/>
      <c r="Q11" s="1"/>
      <c r="R11" s="1"/>
      <c r="S11" s="44"/>
    </row>
    <row r="12" spans="1:20" ht="15.75" x14ac:dyDescent="0.25">
      <c r="A12" s="18">
        <v>43192</v>
      </c>
      <c r="B12" s="26">
        <v>9983</v>
      </c>
      <c r="C12" s="12" t="s">
        <v>29</v>
      </c>
      <c r="D12" s="21">
        <v>938</v>
      </c>
      <c r="E12" s="11" t="s">
        <v>30</v>
      </c>
      <c r="F12" s="20">
        <v>52</v>
      </c>
      <c r="G12" s="22">
        <f t="shared" si="0"/>
        <v>48776</v>
      </c>
      <c r="H12" s="16">
        <f t="shared" si="4"/>
        <v>1219.4000000000001</v>
      </c>
      <c r="I12" s="16">
        <f t="shared" si="5"/>
        <v>1219.4000000000001</v>
      </c>
      <c r="J12" s="31">
        <f t="shared" si="3"/>
        <v>51214.8</v>
      </c>
      <c r="K12" s="16" t="s">
        <v>35</v>
      </c>
      <c r="L12" s="16" t="s">
        <v>33</v>
      </c>
      <c r="M12" s="16">
        <v>12</v>
      </c>
      <c r="N12" s="44"/>
      <c r="P12" s="140"/>
      <c r="Q12" s="1"/>
      <c r="R12" s="1"/>
      <c r="S12" s="44"/>
    </row>
    <row r="13" spans="1:20" ht="15.75" x14ac:dyDescent="0.25">
      <c r="A13" s="18">
        <v>43192</v>
      </c>
      <c r="B13" s="26">
        <v>7200</v>
      </c>
      <c r="C13" s="12" t="s">
        <v>29</v>
      </c>
      <c r="D13" s="21">
        <v>870</v>
      </c>
      <c r="E13" s="11" t="s">
        <v>30</v>
      </c>
      <c r="F13" s="20">
        <v>52</v>
      </c>
      <c r="G13" s="22">
        <f t="shared" si="0"/>
        <v>45240</v>
      </c>
      <c r="H13" s="16">
        <f t="shared" si="4"/>
        <v>1131</v>
      </c>
      <c r="I13" s="16">
        <f t="shared" si="5"/>
        <v>1131</v>
      </c>
      <c r="J13" s="31">
        <f t="shared" si="3"/>
        <v>47502</v>
      </c>
      <c r="K13" s="16" t="s">
        <v>35</v>
      </c>
      <c r="L13" s="16" t="s">
        <v>33</v>
      </c>
      <c r="M13" s="16">
        <v>13</v>
      </c>
      <c r="N13" s="44"/>
      <c r="P13" s="140"/>
      <c r="Q13" s="1"/>
      <c r="R13" s="1"/>
      <c r="S13" s="44"/>
    </row>
    <row r="14" spans="1:20" ht="15.75" x14ac:dyDescent="0.25">
      <c r="A14" s="18">
        <v>43192</v>
      </c>
      <c r="B14" s="26">
        <v>8510</v>
      </c>
      <c r="C14" s="12" t="s">
        <v>29</v>
      </c>
      <c r="D14" s="21">
        <v>905</v>
      </c>
      <c r="E14" s="11" t="s">
        <v>30</v>
      </c>
      <c r="F14" s="20">
        <v>52</v>
      </c>
      <c r="G14" s="22">
        <f t="shared" si="0"/>
        <v>47060</v>
      </c>
      <c r="H14" s="16">
        <f t="shared" si="4"/>
        <v>1176.5</v>
      </c>
      <c r="I14" s="16">
        <f t="shared" si="5"/>
        <v>1176.5</v>
      </c>
      <c r="J14" s="31">
        <f t="shared" si="3"/>
        <v>49413</v>
      </c>
      <c r="K14" s="16" t="s">
        <v>35</v>
      </c>
      <c r="L14" s="16" t="s">
        <v>33</v>
      </c>
      <c r="M14" s="16">
        <v>14</v>
      </c>
      <c r="N14" s="44"/>
      <c r="P14" s="140"/>
      <c r="Q14" s="1"/>
      <c r="R14" s="1"/>
      <c r="S14" s="44"/>
    </row>
    <row r="15" spans="1:20" s="35" customFormat="1" ht="18.75" x14ac:dyDescent="0.3">
      <c r="A15" s="34"/>
      <c r="B15" s="38"/>
      <c r="C15" s="34"/>
      <c r="D15" s="117">
        <f>SUM(D9:D14)</f>
        <v>5373</v>
      </c>
      <c r="E15" s="34"/>
      <c r="F15" s="34"/>
      <c r="G15" s="34"/>
      <c r="H15" s="34"/>
      <c r="I15" s="34"/>
      <c r="J15" s="30">
        <f>SUM(J9:J14)</f>
        <v>293365.8</v>
      </c>
      <c r="K15" s="34"/>
      <c r="L15" s="34"/>
      <c r="M15" s="34"/>
      <c r="N15" s="73"/>
      <c r="O15" s="34"/>
      <c r="P15" s="141"/>
      <c r="Q15" s="34"/>
      <c r="R15" s="30">
        <f>J15-N9</f>
        <v>1365.7999999999884</v>
      </c>
      <c r="S15" s="73"/>
      <c r="T15" s="34"/>
    </row>
    <row r="16" spans="1:20" ht="15.75" x14ac:dyDescent="0.25">
      <c r="A16" s="18">
        <v>43193</v>
      </c>
      <c r="B16" s="26">
        <v>8132</v>
      </c>
      <c r="C16" s="12" t="s">
        <v>29</v>
      </c>
      <c r="D16" s="24">
        <v>873</v>
      </c>
      <c r="E16" s="11" t="s">
        <v>30</v>
      </c>
      <c r="F16" s="20">
        <v>52</v>
      </c>
      <c r="G16" s="22">
        <f t="shared" si="0"/>
        <v>45396</v>
      </c>
      <c r="H16" s="16">
        <f t="shared" ref="H16" si="6">G16*2.5%</f>
        <v>1134.9000000000001</v>
      </c>
      <c r="I16" s="16">
        <f t="shared" ref="I16" si="7">G16*2.5%</f>
        <v>1134.9000000000001</v>
      </c>
      <c r="J16" s="31">
        <f t="shared" si="3"/>
        <v>47665.8</v>
      </c>
      <c r="K16" s="16" t="s">
        <v>35</v>
      </c>
      <c r="L16" s="16" t="s">
        <v>33</v>
      </c>
      <c r="M16" s="16">
        <v>15</v>
      </c>
      <c r="N16" s="44">
        <v>95000</v>
      </c>
      <c r="O16" s="20" t="s">
        <v>83</v>
      </c>
      <c r="P16" s="142">
        <v>43194</v>
      </c>
      <c r="Q16" s="17" t="s">
        <v>39</v>
      </c>
      <c r="R16" s="1"/>
      <c r="S16" s="44"/>
    </row>
    <row r="17" spans="1:20" ht="15.75" x14ac:dyDescent="0.25">
      <c r="A17" s="18">
        <v>43193</v>
      </c>
      <c r="B17" s="26">
        <v>8133</v>
      </c>
      <c r="C17" s="12" t="s">
        <v>29</v>
      </c>
      <c r="D17" s="24">
        <v>870</v>
      </c>
      <c r="E17" s="11" t="s">
        <v>30</v>
      </c>
      <c r="F17" s="20">
        <v>52</v>
      </c>
      <c r="G17" s="22">
        <f t="shared" si="0"/>
        <v>45240</v>
      </c>
      <c r="H17" s="16">
        <f t="shared" ref="H17" si="8">G17*2.5%</f>
        <v>1131</v>
      </c>
      <c r="I17" s="16">
        <f t="shared" ref="I17" si="9">G17*2.5%</f>
        <v>1131</v>
      </c>
      <c r="J17" s="31">
        <f t="shared" si="3"/>
        <v>47502</v>
      </c>
      <c r="K17" s="16" t="s">
        <v>35</v>
      </c>
      <c r="L17" s="16" t="s">
        <v>33</v>
      </c>
      <c r="M17" s="16">
        <v>16</v>
      </c>
      <c r="N17" s="44"/>
      <c r="P17" s="140"/>
      <c r="Q17" s="1"/>
      <c r="R17" s="1"/>
      <c r="S17" s="44"/>
    </row>
    <row r="18" spans="1:20" s="35" customFormat="1" ht="15.75" x14ac:dyDescent="0.25">
      <c r="A18" s="34"/>
      <c r="B18" s="34"/>
      <c r="C18" s="34"/>
      <c r="D18" s="117">
        <f>SUM(D16:D17)</f>
        <v>1743</v>
      </c>
      <c r="E18" s="34"/>
      <c r="F18" s="34"/>
      <c r="G18" s="34"/>
      <c r="H18" s="34"/>
      <c r="I18" s="34"/>
      <c r="J18" s="33">
        <f>SUM(J16:J17)</f>
        <v>95167.8</v>
      </c>
      <c r="K18" s="34"/>
      <c r="L18" s="34"/>
      <c r="M18" s="34"/>
      <c r="N18" s="73"/>
      <c r="O18" s="34"/>
      <c r="P18" s="141"/>
      <c r="Q18" s="34"/>
      <c r="R18" s="33">
        <f>J18-N16</f>
        <v>167.80000000000291</v>
      </c>
      <c r="S18" s="73"/>
      <c r="T18" s="34"/>
    </row>
    <row r="19" spans="1:20" ht="21" x14ac:dyDescent="0.35">
      <c r="A19" s="18">
        <v>43194</v>
      </c>
      <c r="B19" s="26">
        <v>8510</v>
      </c>
      <c r="C19" s="26" t="s">
        <v>63</v>
      </c>
      <c r="D19" s="26">
        <v>903</v>
      </c>
      <c r="E19" s="26" t="s">
        <v>64</v>
      </c>
      <c r="F19" s="65">
        <v>52</v>
      </c>
      <c r="G19" s="26">
        <f t="shared" ref="G19:G22" si="10">D19*F19</f>
        <v>46956</v>
      </c>
      <c r="H19" s="26">
        <f t="shared" ref="H19:H22" si="11">G19*2.5%</f>
        <v>1173.9000000000001</v>
      </c>
      <c r="I19" s="26">
        <f t="shared" ref="I19:I22" si="12">G19*2.5%</f>
        <v>1173.9000000000001</v>
      </c>
      <c r="J19" s="26">
        <f t="shared" ref="J19:J22" si="13">G19+H19+I19</f>
        <v>49303.8</v>
      </c>
      <c r="K19" s="16" t="s">
        <v>35</v>
      </c>
      <c r="L19" s="66" t="s">
        <v>62</v>
      </c>
      <c r="M19" s="1">
        <v>2</v>
      </c>
      <c r="N19" s="136">
        <v>199500</v>
      </c>
      <c r="O19" s="93" t="s">
        <v>71</v>
      </c>
      <c r="P19" s="143">
        <v>43202</v>
      </c>
      <c r="Q19" s="17" t="s">
        <v>39</v>
      </c>
      <c r="R19" s="1"/>
      <c r="S19" s="44"/>
    </row>
    <row r="20" spans="1:20" ht="18.75" x14ac:dyDescent="0.3">
      <c r="A20" s="18">
        <v>43194</v>
      </c>
      <c r="B20" s="26">
        <v>8499</v>
      </c>
      <c r="C20" s="26" t="s">
        <v>63</v>
      </c>
      <c r="D20" s="26">
        <v>893</v>
      </c>
      <c r="E20" s="26" t="s">
        <v>64</v>
      </c>
      <c r="F20" s="65">
        <v>52</v>
      </c>
      <c r="G20" s="26">
        <f t="shared" si="10"/>
        <v>46436</v>
      </c>
      <c r="H20" s="26">
        <f t="shared" si="11"/>
        <v>1160.9000000000001</v>
      </c>
      <c r="I20" s="26">
        <f t="shared" si="12"/>
        <v>1160.9000000000001</v>
      </c>
      <c r="J20" s="26">
        <f t="shared" si="13"/>
        <v>48757.8</v>
      </c>
      <c r="K20" s="16" t="s">
        <v>35</v>
      </c>
      <c r="L20" s="66" t="s">
        <v>62</v>
      </c>
      <c r="M20" s="1">
        <v>3</v>
      </c>
      <c r="N20" s="44"/>
      <c r="O20" s="133" t="s">
        <v>90</v>
      </c>
      <c r="P20" s="144"/>
      <c r="Q20" s="1"/>
      <c r="R20" s="1"/>
      <c r="S20" s="44"/>
    </row>
    <row r="21" spans="1:20" ht="18.75" x14ac:dyDescent="0.3">
      <c r="A21" s="18">
        <v>43194</v>
      </c>
      <c r="B21" s="26">
        <v>9983</v>
      </c>
      <c r="C21" s="26" t="s">
        <v>63</v>
      </c>
      <c r="D21" s="26">
        <v>975</v>
      </c>
      <c r="E21" s="26" t="s">
        <v>64</v>
      </c>
      <c r="F21" s="65">
        <v>52</v>
      </c>
      <c r="G21" s="26">
        <f t="shared" si="10"/>
        <v>50700</v>
      </c>
      <c r="H21" s="26">
        <f t="shared" si="11"/>
        <v>1267.5</v>
      </c>
      <c r="I21" s="26">
        <f t="shared" si="12"/>
        <v>1267.5</v>
      </c>
      <c r="J21" s="26">
        <f t="shared" si="13"/>
        <v>53235</v>
      </c>
      <c r="K21" s="16" t="s">
        <v>35</v>
      </c>
      <c r="L21" s="66" t="s">
        <v>62</v>
      </c>
      <c r="M21" s="1">
        <v>4</v>
      </c>
      <c r="N21" s="44"/>
      <c r="P21" s="140"/>
      <c r="Q21" s="1"/>
      <c r="R21" s="1"/>
      <c r="S21" s="44"/>
    </row>
    <row r="22" spans="1:20" ht="18.75" x14ac:dyDescent="0.3">
      <c r="A22" s="18">
        <v>43194</v>
      </c>
      <c r="B22" s="26">
        <v>8129</v>
      </c>
      <c r="C22" s="26" t="s">
        <v>63</v>
      </c>
      <c r="D22" s="26">
        <v>890</v>
      </c>
      <c r="E22" s="26" t="s">
        <v>64</v>
      </c>
      <c r="F22" s="65">
        <v>52</v>
      </c>
      <c r="G22" s="26">
        <f t="shared" si="10"/>
        <v>46280</v>
      </c>
      <c r="H22" s="26">
        <f t="shared" si="11"/>
        <v>1157</v>
      </c>
      <c r="I22" s="26">
        <f t="shared" si="12"/>
        <v>1157</v>
      </c>
      <c r="J22" s="26">
        <f t="shared" si="13"/>
        <v>48594</v>
      </c>
      <c r="K22" s="16" t="s">
        <v>35</v>
      </c>
      <c r="L22" s="66" t="s">
        <v>62</v>
      </c>
      <c r="M22" s="1">
        <v>5</v>
      </c>
      <c r="N22" s="44"/>
      <c r="P22" s="140"/>
      <c r="Q22" s="1"/>
      <c r="R22" s="1"/>
      <c r="S22" s="44"/>
    </row>
    <row r="23" spans="1:20" s="35" customFormat="1" ht="26.25" x14ac:dyDescent="0.4">
      <c r="A23" s="67"/>
      <c r="B23" s="68"/>
      <c r="C23" s="34"/>
      <c r="D23" s="117">
        <f>SUM(D19:D22)</f>
        <v>3661</v>
      </c>
      <c r="E23" s="34"/>
      <c r="F23" s="34"/>
      <c r="G23" s="34"/>
      <c r="H23" s="69">
        <f>SUM(H19:H22)</f>
        <v>4759.3</v>
      </c>
      <c r="I23" s="69">
        <f>SUM(I19:I22)</f>
        <v>4759.3</v>
      </c>
      <c r="J23" s="69">
        <f>SUM(J19:J22)</f>
        <v>199890.6</v>
      </c>
      <c r="K23" s="34"/>
      <c r="L23" s="34"/>
      <c r="M23" s="34"/>
      <c r="N23" s="73"/>
      <c r="O23" s="70" t="s">
        <v>65</v>
      </c>
      <c r="P23" s="141"/>
      <c r="Q23" s="34"/>
      <c r="R23" s="71">
        <f>J23-N19</f>
        <v>390.60000000000582</v>
      </c>
      <c r="S23" s="74"/>
      <c r="T23" s="34"/>
    </row>
    <row r="24" spans="1:20" ht="18.75" x14ac:dyDescent="0.3">
      <c r="A24" s="19">
        <v>43195</v>
      </c>
      <c r="B24" s="26">
        <v>9982</v>
      </c>
      <c r="C24" s="26" t="s">
        <v>29</v>
      </c>
      <c r="D24" s="92">
        <v>964</v>
      </c>
      <c r="E24" s="26" t="s">
        <v>30</v>
      </c>
      <c r="F24" s="26">
        <v>52</v>
      </c>
      <c r="G24" s="26">
        <f t="shared" ref="G24:G27" si="14">D24*F24</f>
        <v>50128</v>
      </c>
      <c r="H24" s="17">
        <f>G24*2.5%</f>
        <v>1253.2</v>
      </c>
      <c r="I24" s="17">
        <f>G24*2.5%</f>
        <v>1253.2</v>
      </c>
      <c r="J24" s="17">
        <f>G24+H24+I24</f>
        <v>52634.399999999994</v>
      </c>
      <c r="K24" s="17" t="s">
        <v>35</v>
      </c>
      <c r="L24" s="66" t="s">
        <v>62</v>
      </c>
      <c r="M24" s="17">
        <v>7</v>
      </c>
      <c r="N24" s="137">
        <v>197000</v>
      </c>
      <c r="O24" s="93" t="s">
        <v>71</v>
      </c>
      <c r="P24" s="145">
        <v>43202</v>
      </c>
      <c r="Q24" s="17" t="s">
        <v>39</v>
      </c>
      <c r="R24" s="1"/>
      <c r="S24" s="44"/>
    </row>
    <row r="25" spans="1:20" ht="18.75" x14ac:dyDescent="0.3">
      <c r="A25" s="19">
        <v>43195</v>
      </c>
      <c r="B25" s="26">
        <v>8480</v>
      </c>
      <c r="C25" s="26" t="s">
        <v>29</v>
      </c>
      <c r="D25" s="92">
        <v>896</v>
      </c>
      <c r="E25" s="26" t="s">
        <v>30</v>
      </c>
      <c r="F25" s="26">
        <v>52</v>
      </c>
      <c r="G25" s="26">
        <f t="shared" si="14"/>
        <v>46592</v>
      </c>
      <c r="H25" s="17">
        <f t="shared" ref="H25:H27" si="15">G25*2.5%</f>
        <v>1164.8</v>
      </c>
      <c r="I25" s="17">
        <f t="shared" ref="I25:I27" si="16">G25*2.5%</f>
        <v>1164.8</v>
      </c>
      <c r="J25" s="17">
        <f t="shared" ref="J25:J27" si="17">G25+H25+I25</f>
        <v>48921.600000000006</v>
      </c>
      <c r="K25" s="17" t="s">
        <v>35</v>
      </c>
      <c r="L25" s="66" t="s">
        <v>62</v>
      </c>
      <c r="M25" s="17">
        <v>8</v>
      </c>
      <c r="N25" s="44"/>
      <c r="O25" s="133" t="s">
        <v>90</v>
      </c>
      <c r="P25" s="140"/>
      <c r="Q25" s="1"/>
      <c r="R25" s="1"/>
      <c r="S25" s="44"/>
    </row>
    <row r="26" spans="1:20" ht="15.75" x14ac:dyDescent="0.25">
      <c r="A26" s="19">
        <v>43195</v>
      </c>
      <c r="B26" s="26">
        <v>8482</v>
      </c>
      <c r="C26" s="26" t="s">
        <v>29</v>
      </c>
      <c r="D26" s="92">
        <v>919</v>
      </c>
      <c r="E26" s="26" t="s">
        <v>30</v>
      </c>
      <c r="F26" s="26">
        <v>52</v>
      </c>
      <c r="G26" s="26">
        <f t="shared" si="14"/>
        <v>47788</v>
      </c>
      <c r="H26" s="17">
        <f t="shared" si="15"/>
        <v>1194.7</v>
      </c>
      <c r="I26" s="17">
        <f t="shared" si="16"/>
        <v>1194.7</v>
      </c>
      <c r="J26" s="17">
        <f t="shared" si="17"/>
        <v>50177.399999999994</v>
      </c>
      <c r="K26" s="17" t="s">
        <v>35</v>
      </c>
      <c r="L26" s="66" t="s">
        <v>62</v>
      </c>
      <c r="M26" s="17">
        <v>10</v>
      </c>
      <c r="N26" s="44"/>
      <c r="P26" s="140"/>
      <c r="Q26" s="1"/>
      <c r="R26" s="1"/>
      <c r="S26" s="44"/>
    </row>
    <row r="27" spans="1:20" ht="15.75" x14ac:dyDescent="0.25">
      <c r="A27" s="19">
        <v>43195</v>
      </c>
      <c r="B27" s="26">
        <v>6696</v>
      </c>
      <c r="C27" s="26" t="s">
        <v>29</v>
      </c>
      <c r="D27" s="92">
        <v>833</v>
      </c>
      <c r="E27" s="26" t="s">
        <v>30</v>
      </c>
      <c r="F27" s="26">
        <v>52</v>
      </c>
      <c r="G27" s="26">
        <f t="shared" si="14"/>
        <v>43316</v>
      </c>
      <c r="H27" s="17">
        <f t="shared" si="15"/>
        <v>1082.9000000000001</v>
      </c>
      <c r="I27" s="17">
        <f t="shared" si="16"/>
        <v>1082.9000000000001</v>
      </c>
      <c r="J27" s="17">
        <f t="shared" si="17"/>
        <v>45481.8</v>
      </c>
      <c r="K27" s="17" t="s">
        <v>35</v>
      </c>
      <c r="L27" s="66" t="s">
        <v>62</v>
      </c>
      <c r="M27" s="17">
        <v>12</v>
      </c>
      <c r="N27" s="44"/>
      <c r="O27" s="17"/>
      <c r="P27" s="140"/>
      <c r="Q27" s="1"/>
      <c r="R27" s="1"/>
      <c r="S27" s="44"/>
    </row>
    <row r="28" spans="1:20" s="88" customFormat="1" ht="26.25" x14ac:dyDescent="0.4">
      <c r="A28" s="85" t="s">
        <v>60</v>
      </c>
      <c r="B28" s="85"/>
      <c r="C28" s="85"/>
      <c r="D28" s="121">
        <f>SUM(D24:D27)</f>
        <v>3612</v>
      </c>
      <c r="E28" s="85"/>
      <c r="F28" s="85"/>
      <c r="G28" s="85"/>
      <c r="H28" s="85">
        <f>SUM(H24:H27)</f>
        <v>4695.6000000000004</v>
      </c>
      <c r="I28" s="85">
        <f>SUM(I24:I27)</f>
        <v>4695.6000000000004</v>
      </c>
      <c r="J28" s="85">
        <f>SUM(J24:J27)</f>
        <v>197215.2</v>
      </c>
      <c r="K28" s="85"/>
      <c r="L28" s="85"/>
      <c r="M28" s="85"/>
      <c r="N28" s="74"/>
      <c r="O28" s="85"/>
      <c r="P28" s="146"/>
      <c r="Q28" s="86"/>
      <c r="R28" s="89">
        <f>J28-N24</f>
        <v>215.20000000001164</v>
      </c>
      <c r="S28" s="87"/>
      <c r="T28" s="85"/>
    </row>
    <row r="29" spans="1:20" x14ac:dyDescent="0.25">
      <c r="A29" s="1"/>
      <c r="B29" s="1" t="s">
        <v>69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44"/>
      <c r="P29" s="140"/>
      <c r="Q29" s="32"/>
      <c r="R29" s="32"/>
      <c r="S29" s="75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44"/>
      <c r="P30" s="140"/>
      <c r="Q30" s="32"/>
      <c r="R30" s="32"/>
      <c r="S30" s="75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44"/>
      <c r="P31" s="140"/>
      <c r="Q31" s="32"/>
      <c r="R31" s="32"/>
      <c r="S31" s="75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44"/>
      <c r="P32" s="140"/>
      <c r="Q32" s="32"/>
      <c r="R32" s="32"/>
      <c r="S32" s="75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44"/>
      <c r="P33" s="140"/>
      <c r="Q33" s="1"/>
      <c r="R33" s="1"/>
      <c r="S33" s="44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44"/>
      <c r="P34" s="140"/>
      <c r="Q34" s="1"/>
      <c r="R34" s="1"/>
      <c r="S34" s="44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44"/>
      <c r="P35" s="140"/>
      <c r="Q35" s="1"/>
      <c r="R35" s="1"/>
      <c r="S35" s="44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44"/>
      <c r="P36" s="140"/>
      <c r="Q36" s="1"/>
      <c r="R36" s="1"/>
      <c r="S36" s="44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44"/>
      <c r="P37" s="140"/>
      <c r="Q37" s="1"/>
      <c r="R37" s="1"/>
      <c r="S37" s="44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44"/>
      <c r="P38" s="140"/>
      <c r="Q38" s="1"/>
      <c r="R38" s="1"/>
      <c r="S38" s="44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44"/>
      <c r="P39" s="140"/>
      <c r="Q39" s="1"/>
      <c r="R39" s="1"/>
      <c r="S39" s="44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44"/>
      <c r="P40" s="140"/>
      <c r="Q40" s="1"/>
      <c r="R40" s="1"/>
      <c r="S40" s="44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44"/>
      <c r="P41" s="140"/>
      <c r="Q41" s="1"/>
      <c r="R41" s="1"/>
      <c r="S41" s="44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44"/>
      <c r="P42" s="140"/>
      <c r="Q42" s="1"/>
      <c r="R42" s="1"/>
      <c r="S42" s="44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44"/>
      <c r="P43" s="140"/>
      <c r="Q43" s="1"/>
      <c r="R43" s="1"/>
      <c r="S43" s="44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44"/>
      <c r="P44" s="140"/>
      <c r="Q44" s="1"/>
      <c r="R44" s="1"/>
      <c r="S44" s="44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44"/>
      <c r="P45" s="140"/>
      <c r="Q45" s="1"/>
      <c r="R45" s="1"/>
      <c r="S45" s="44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44"/>
      <c r="P46" s="140"/>
      <c r="Q46" s="1"/>
      <c r="R46" s="1"/>
      <c r="S46" s="44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44"/>
      <c r="P47" s="140"/>
      <c r="Q47" s="1"/>
      <c r="R47" s="1"/>
      <c r="S47" s="44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44"/>
      <c r="P48" s="140"/>
      <c r="Q48" s="1"/>
      <c r="R48" s="1"/>
      <c r="S48" s="44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44"/>
      <c r="P49" s="140"/>
      <c r="Q49" s="1"/>
      <c r="R49" s="1"/>
      <c r="S49" s="44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44"/>
      <c r="P50" s="140"/>
      <c r="Q50" s="1"/>
      <c r="R50" s="1"/>
      <c r="S50" s="44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44"/>
      <c r="P51" s="140"/>
      <c r="Q51" s="1"/>
      <c r="R51" s="1"/>
      <c r="S51" s="44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44"/>
      <c r="P52" s="140"/>
      <c r="Q52" s="1"/>
      <c r="R52" s="1"/>
      <c r="S52" s="44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44"/>
      <c r="P53" s="140"/>
      <c r="Q53" s="1"/>
      <c r="R53" s="1"/>
      <c r="S53" s="44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44"/>
      <c r="P54" s="140"/>
      <c r="Q54" s="1"/>
      <c r="R54" s="1"/>
      <c r="S54" s="44"/>
    </row>
    <row r="55" spans="1:19" x14ac:dyDescent="0.25">
      <c r="Q55" s="1"/>
      <c r="R55" s="1"/>
      <c r="S55" s="44"/>
    </row>
    <row r="56" spans="1:19" x14ac:dyDescent="0.25">
      <c r="Q56" s="1"/>
      <c r="R56" s="1"/>
      <c r="S56" s="44"/>
    </row>
    <row r="57" spans="1:19" x14ac:dyDescent="0.25">
      <c r="Q57" s="1"/>
      <c r="R57" s="1"/>
      <c r="S57" s="44"/>
    </row>
    <row r="58" spans="1:19" x14ac:dyDescent="0.25">
      <c r="Q58" s="1"/>
      <c r="R58" s="1"/>
      <c r="S58" s="44"/>
    </row>
    <row r="59" spans="1:19" x14ac:dyDescent="0.25">
      <c r="Q59" s="1"/>
      <c r="R59" s="1"/>
      <c r="S59" s="4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sqref="A1:XFD1"/>
    </sheetView>
  </sheetViews>
  <sheetFormatPr defaultRowHeight="15" x14ac:dyDescent="0.25"/>
  <cols>
    <col min="1" max="1" width="13.85546875" customWidth="1"/>
    <col min="2" max="2" width="16.42578125" customWidth="1"/>
    <col min="3" max="3" width="18.85546875" customWidth="1"/>
    <col min="4" max="4" width="15.28515625" customWidth="1"/>
    <col min="5" max="6" width="17.5703125" customWidth="1"/>
    <col min="7" max="7" width="17" customWidth="1"/>
    <col min="8" max="8" width="17.85546875" customWidth="1"/>
    <col min="9" max="9" width="17.28515625" customWidth="1"/>
    <col min="10" max="10" width="14.42578125" customWidth="1"/>
    <col min="11" max="11" width="17.5703125" customWidth="1"/>
    <col min="12" max="12" width="28" customWidth="1"/>
    <col min="13" max="13" width="18.28515625" customWidth="1"/>
    <col min="14" max="14" width="16.7109375" customWidth="1"/>
    <col min="15" max="15" width="73.28515625" customWidth="1"/>
  </cols>
  <sheetData>
    <row r="1" spans="1:17" ht="18.75" x14ac:dyDescent="0.3">
      <c r="A1" s="7" t="s">
        <v>0</v>
      </c>
      <c r="B1" s="7" t="s">
        <v>23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24</v>
      </c>
      <c r="K1" s="7" t="s">
        <v>25</v>
      </c>
      <c r="L1" s="7" t="s">
        <v>26</v>
      </c>
      <c r="M1" s="8" t="s">
        <v>27</v>
      </c>
      <c r="N1" s="8" t="s">
        <v>0</v>
      </c>
      <c r="O1" s="8" t="s">
        <v>28</v>
      </c>
      <c r="P1" s="9"/>
      <c r="Q1" s="9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2"/>
  <sheetViews>
    <sheetView topLeftCell="A7" workbookViewId="0">
      <selection activeCell="K13" sqref="J13:K14"/>
    </sheetView>
  </sheetViews>
  <sheetFormatPr defaultRowHeight="15" x14ac:dyDescent="0.25"/>
  <cols>
    <col min="1" max="1" width="10.5703125" style="1" customWidth="1"/>
    <col min="2" max="2" width="12.7109375" style="1" bestFit="1" customWidth="1"/>
    <col min="3" max="3" width="10.5703125" style="1" bestFit="1" customWidth="1"/>
    <col min="4" max="4" width="12.42578125" style="1" bestFit="1" customWidth="1"/>
    <col min="5" max="5" width="15" style="1" bestFit="1" customWidth="1"/>
    <col min="6" max="7" width="13.42578125" style="1" bestFit="1" customWidth="1"/>
    <col min="8" max="8" width="14.5703125" style="1" bestFit="1" customWidth="1"/>
    <col min="9" max="9" width="17.140625" style="1" bestFit="1" customWidth="1"/>
    <col min="10" max="10" width="19.140625" style="1" bestFit="1" customWidth="1"/>
    <col min="11" max="11" width="11.85546875" style="1" bestFit="1" customWidth="1"/>
    <col min="12" max="12" width="27.85546875" style="1" bestFit="1" customWidth="1"/>
    <col min="13" max="13" width="16.5703125" style="1" bestFit="1" customWidth="1"/>
    <col min="18" max="18" width="14.42578125" bestFit="1" customWidth="1"/>
    <col min="19" max="19" width="9.5703125" bestFit="1" customWidth="1"/>
    <col min="20" max="20" width="16.5703125" bestFit="1" customWidth="1"/>
    <col min="21" max="21" width="8" bestFit="1" customWidth="1"/>
    <col min="23" max="23" width="7.7109375" bestFit="1" customWidth="1"/>
  </cols>
  <sheetData>
    <row r="1" spans="1:34" ht="18.75" x14ac:dyDescent="0.3">
      <c r="A1" s="7" t="s">
        <v>0</v>
      </c>
      <c r="B1" s="7" t="s">
        <v>23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24</v>
      </c>
      <c r="K1" s="7" t="s">
        <v>25</v>
      </c>
      <c r="L1" s="7" t="s">
        <v>26</v>
      </c>
      <c r="M1" s="8" t="s">
        <v>27</v>
      </c>
      <c r="N1" s="8" t="s">
        <v>0</v>
      </c>
      <c r="O1" s="8" t="s">
        <v>28</v>
      </c>
      <c r="P1" s="9"/>
      <c r="Q1" s="9"/>
    </row>
    <row r="2" spans="1:34" ht="15.75" x14ac:dyDescent="0.25">
      <c r="A2" s="18">
        <v>43194</v>
      </c>
      <c r="B2" s="26">
        <v>4546</v>
      </c>
      <c r="C2" s="12" t="s">
        <v>42</v>
      </c>
      <c r="D2" s="16">
        <v>20.309999999999999</v>
      </c>
      <c r="E2" s="110" t="s">
        <v>72</v>
      </c>
      <c r="F2" s="16">
        <v>1400</v>
      </c>
      <c r="G2" s="22">
        <f t="shared" ref="G2:G12" si="0">D2*F2</f>
        <v>28434</v>
      </c>
      <c r="H2" s="16" t="s">
        <v>68</v>
      </c>
      <c r="I2" s="115" t="s">
        <v>32</v>
      </c>
      <c r="J2" s="36">
        <v>57190</v>
      </c>
      <c r="K2" s="124">
        <v>43199</v>
      </c>
      <c r="L2" s="36" t="s">
        <v>76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5.75" x14ac:dyDescent="0.25">
      <c r="A3" s="18">
        <v>43194</v>
      </c>
      <c r="B3" s="26">
        <v>4544</v>
      </c>
      <c r="C3" s="12" t="s">
        <v>42</v>
      </c>
      <c r="D3" s="16">
        <v>20.54</v>
      </c>
      <c r="E3" s="110" t="s">
        <v>72</v>
      </c>
      <c r="F3" s="16">
        <v>1400</v>
      </c>
      <c r="G3" s="22">
        <f t="shared" si="0"/>
        <v>28756</v>
      </c>
      <c r="H3" s="16" t="s">
        <v>68</v>
      </c>
      <c r="I3" s="115" t="s">
        <v>32</v>
      </c>
      <c r="J3" s="36">
        <v>60000</v>
      </c>
      <c r="K3" s="125">
        <v>43199</v>
      </c>
      <c r="L3" s="126" t="s">
        <v>77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s="107" customFormat="1" ht="15.75" x14ac:dyDescent="0.25">
      <c r="A4" s="108">
        <v>43196</v>
      </c>
      <c r="B4" s="109">
        <v>2369</v>
      </c>
      <c r="C4" s="12" t="s">
        <v>42</v>
      </c>
      <c r="D4" s="42">
        <v>23.63</v>
      </c>
      <c r="E4" s="110" t="s">
        <v>72</v>
      </c>
      <c r="F4" s="110">
        <v>1400</v>
      </c>
      <c r="G4" s="22">
        <f t="shared" si="0"/>
        <v>33082</v>
      </c>
      <c r="H4" s="16" t="s">
        <v>68</v>
      </c>
      <c r="I4" s="114" t="s">
        <v>32</v>
      </c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</row>
    <row r="5" spans="1:34" ht="15.75" x14ac:dyDescent="0.25">
      <c r="A5" s="23">
        <v>43196</v>
      </c>
      <c r="B5" s="26">
        <v>2896</v>
      </c>
      <c r="C5" s="12" t="s">
        <v>42</v>
      </c>
      <c r="D5" s="43">
        <v>28.99</v>
      </c>
      <c r="E5" s="24" t="s">
        <v>72</v>
      </c>
      <c r="F5" s="24">
        <v>1400</v>
      </c>
      <c r="G5" s="22">
        <f t="shared" si="0"/>
        <v>40586</v>
      </c>
      <c r="H5" s="16" t="s">
        <v>68</v>
      </c>
      <c r="I5" s="24" t="s">
        <v>62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15.75" x14ac:dyDescent="0.25">
      <c r="A6" s="23">
        <v>43196</v>
      </c>
      <c r="B6" s="26">
        <v>5154</v>
      </c>
      <c r="C6" s="12" t="s">
        <v>42</v>
      </c>
      <c r="D6" s="43">
        <v>23.71</v>
      </c>
      <c r="E6" s="24" t="s">
        <v>72</v>
      </c>
      <c r="F6" s="24">
        <v>1400</v>
      </c>
      <c r="G6" s="22">
        <f t="shared" si="0"/>
        <v>33194</v>
      </c>
      <c r="H6" s="16" t="s">
        <v>68</v>
      </c>
      <c r="I6" s="24" t="s">
        <v>62</v>
      </c>
      <c r="N6" s="1"/>
      <c r="O6" s="1"/>
      <c r="P6" s="1"/>
      <c r="Q6" s="1"/>
      <c r="R6" s="127" t="s">
        <v>84</v>
      </c>
      <c r="S6" s="128">
        <v>90272</v>
      </c>
      <c r="T6" s="36" t="s">
        <v>85</v>
      </c>
      <c r="U6" s="36">
        <f>J2+J3</f>
        <v>117190</v>
      </c>
      <c r="V6" s="36" t="s">
        <v>88</v>
      </c>
      <c r="W6" s="129">
        <f>S6-U6</f>
        <v>-26918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15.75" x14ac:dyDescent="0.25">
      <c r="A7" s="23">
        <v>43196</v>
      </c>
      <c r="B7" s="26">
        <v>1680</v>
      </c>
      <c r="C7" s="12" t="s">
        <v>42</v>
      </c>
      <c r="D7" s="43">
        <v>24.92</v>
      </c>
      <c r="E7" s="24" t="s">
        <v>72</v>
      </c>
      <c r="F7" s="24">
        <v>1400</v>
      </c>
      <c r="G7" s="22">
        <f t="shared" si="0"/>
        <v>34888</v>
      </c>
      <c r="H7" s="16" t="s">
        <v>68</v>
      </c>
      <c r="I7" s="24" t="s">
        <v>62</v>
      </c>
      <c r="N7" s="1"/>
      <c r="O7" s="1"/>
      <c r="P7" s="1"/>
      <c r="Q7" s="1"/>
      <c r="R7" s="130" t="s">
        <v>86</v>
      </c>
      <c r="S7" s="132">
        <v>339751</v>
      </c>
      <c r="T7" s="130" t="s">
        <v>87</v>
      </c>
      <c r="U7" s="130">
        <f>J10+J11+J12</f>
        <v>150000</v>
      </c>
      <c r="V7" s="130" t="s">
        <v>89</v>
      </c>
      <c r="W7" s="131">
        <f>S7-U7</f>
        <v>189751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s="102" customFormat="1" ht="15.75" x14ac:dyDescent="0.25">
      <c r="A8" s="23">
        <v>43200</v>
      </c>
      <c r="B8" s="26">
        <v>9073</v>
      </c>
      <c r="C8" s="12" t="s">
        <v>42</v>
      </c>
      <c r="D8" s="16">
        <v>37.04</v>
      </c>
      <c r="E8" s="24" t="s">
        <v>72</v>
      </c>
      <c r="F8" s="24">
        <v>1400</v>
      </c>
      <c r="G8" s="22">
        <f t="shared" si="0"/>
        <v>51856</v>
      </c>
      <c r="H8" s="16" t="s">
        <v>68</v>
      </c>
      <c r="I8" s="24" t="s">
        <v>62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spans="1:34" s="102" customFormat="1" ht="15.75" x14ac:dyDescent="0.25">
      <c r="A9" s="23">
        <v>43200</v>
      </c>
      <c r="B9" s="26">
        <v>2133</v>
      </c>
      <c r="C9" s="12" t="s">
        <v>42</v>
      </c>
      <c r="D9" s="16">
        <v>35.08</v>
      </c>
      <c r="E9" s="24" t="s">
        <v>72</v>
      </c>
      <c r="F9" s="24">
        <v>1400</v>
      </c>
      <c r="G9" s="22">
        <f t="shared" si="0"/>
        <v>49112</v>
      </c>
      <c r="H9" s="16" t="s">
        <v>68</v>
      </c>
      <c r="I9" s="24" t="s">
        <v>62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spans="1:34" ht="15.75" x14ac:dyDescent="0.25">
      <c r="A10" s="23">
        <v>43203</v>
      </c>
      <c r="B10" s="26">
        <v>9747</v>
      </c>
      <c r="C10" s="16" t="s">
        <v>45</v>
      </c>
      <c r="D10" s="16">
        <v>36.76</v>
      </c>
      <c r="E10" s="24" t="s">
        <v>72</v>
      </c>
      <c r="F10" s="16">
        <v>1325</v>
      </c>
      <c r="G10" s="22">
        <f t="shared" si="0"/>
        <v>48707</v>
      </c>
      <c r="H10" s="16" t="s">
        <v>68</v>
      </c>
      <c r="I10" s="24" t="s">
        <v>62</v>
      </c>
      <c r="J10" s="36">
        <v>50000</v>
      </c>
      <c r="K10" s="124">
        <v>43202</v>
      </c>
      <c r="L10" s="36" t="s">
        <v>79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5.75" x14ac:dyDescent="0.25">
      <c r="A11" s="23">
        <v>43203</v>
      </c>
      <c r="B11" s="26">
        <v>2133</v>
      </c>
      <c r="C11" s="16" t="s">
        <v>45</v>
      </c>
      <c r="D11" s="16">
        <v>33.119999999999997</v>
      </c>
      <c r="E11" s="24" t="s">
        <v>72</v>
      </c>
      <c r="F11" s="16">
        <v>1325</v>
      </c>
      <c r="G11" s="22">
        <f t="shared" si="0"/>
        <v>43884</v>
      </c>
      <c r="H11" s="16" t="s">
        <v>68</v>
      </c>
      <c r="I11" s="24" t="s">
        <v>62</v>
      </c>
      <c r="J11" s="36">
        <v>50000</v>
      </c>
      <c r="K11" s="124">
        <v>43203</v>
      </c>
      <c r="L11" s="36" t="s">
        <v>79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15.75" x14ac:dyDescent="0.25">
      <c r="A12" s="23">
        <v>43203</v>
      </c>
      <c r="B12" s="26">
        <v>9073</v>
      </c>
      <c r="C12" s="16" t="s">
        <v>45</v>
      </c>
      <c r="D12" s="16">
        <v>28.32</v>
      </c>
      <c r="E12" s="24" t="s">
        <v>72</v>
      </c>
      <c r="F12" s="16">
        <v>1325</v>
      </c>
      <c r="G12" s="22">
        <f t="shared" si="0"/>
        <v>37524</v>
      </c>
      <c r="H12" s="16" t="s">
        <v>68</v>
      </c>
      <c r="I12" s="16" t="s">
        <v>62</v>
      </c>
      <c r="J12" s="36">
        <v>50000</v>
      </c>
      <c r="K12" s="124">
        <v>43204</v>
      </c>
      <c r="L12" s="36" t="s">
        <v>79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25">
      <c r="J13" s="34">
        <v>50000</v>
      </c>
      <c r="K13" s="149">
        <v>43205</v>
      </c>
      <c r="L13" s="36" t="s">
        <v>79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25">
      <c r="J14" s="34">
        <v>100000</v>
      </c>
      <c r="K14" s="149">
        <v>43206</v>
      </c>
      <c r="L14" s="36" t="s">
        <v>79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5"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5"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4:34" x14ac:dyDescent="0.25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4:34" x14ac:dyDescent="0.25"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4:34" x14ac:dyDescent="0.25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4:34" x14ac:dyDescent="0.25"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4:34" x14ac:dyDescent="0.25"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4:34" x14ac:dyDescent="0.25"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4:34" x14ac:dyDescent="0.25"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4:34" x14ac:dyDescent="0.25"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4:34" x14ac:dyDescent="0.25"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4:34" x14ac:dyDescent="0.25"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4:34" x14ac:dyDescent="0.25"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4:34" x14ac:dyDescent="0.25"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4:34" x14ac:dyDescent="0.25"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4:34" x14ac:dyDescent="0.25"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4:34" x14ac:dyDescent="0.25"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4:34" x14ac:dyDescent="0.25"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4:34" x14ac:dyDescent="0.25"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4:34" x14ac:dyDescent="0.25"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4:34" x14ac:dyDescent="0.25"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4:34" x14ac:dyDescent="0.25"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4:34" x14ac:dyDescent="0.25"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4:34" x14ac:dyDescent="0.25"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4:34" x14ac:dyDescent="0.25"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4:34" x14ac:dyDescent="0.25"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4:34" x14ac:dyDescent="0.25"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4:34" x14ac:dyDescent="0.25"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4:34" x14ac:dyDescent="0.25"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4:34" x14ac:dyDescent="0.25"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4:34" x14ac:dyDescent="0.25"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4:34" x14ac:dyDescent="0.25"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4:34" x14ac:dyDescent="0.25"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4:34" x14ac:dyDescent="0.25"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4:34" x14ac:dyDescent="0.25"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4:34" x14ac:dyDescent="0.25"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4:34" x14ac:dyDescent="0.25"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4:34" x14ac:dyDescent="0.25"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4:34" x14ac:dyDescent="0.25"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4:34" x14ac:dyDescent="0.25"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4:34" x14ac:dyDescent="0.25"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4:34" x14ac:dyDescent="0.25"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4:34" x14ac:dyDescent="0.25"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4:34" x14ac:dyDescent="0.25"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4:34" x14ac:dyDescent="0.25"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4:34" x14ac:dyDescent="0.25"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4:34" x14ac:dyDescent="0.25"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4:34" x14ac:dyDescent="0.25"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4:34" x14ac:dyDescent="0.25"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4:34" x14ac:dyDescent="0.25"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4:34" x14ac:dyDescent="0.25"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4:34" x14ac:dyDescent="0.25"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4:34" x14ac:dyDescent="0.25"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4:34" x14ac:dyDescent="0.25"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4:34" x14ac:dyDescent="0.25"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4:34" x14ac:dyDescent="0.25"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4:34" x14ac:dyDescent="0.25"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4:34" x14ac:dyDescent="0.25"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4:34" x14ac:dyDescent="0.25"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4:34" x14ac:dyDescent="0.25"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4:34" x14ac:dyDescent="0.25"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4:34" x14ac:dyDescent="0.25"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4:34" x14ac:dyDescent="0.25"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4:34" x14ac:dyDescent="0.25"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4:34" x14ac:dyDescent="0.25"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4:34" x14ac:dyDescent="0.25"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4:34" x14ac:dyDescent="0.25"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4:34" x14ac:dyDescent="0.25"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4:34" x14ac:dyDescent="0.25"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4:34" x14ac:dyDescent="0.25"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4:34" x14ac:dyDescent="0.25"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4:34" x14ac:dyDescent="0.25"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4:34" x14ac:dyDescent="0.25"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4:34" x14ac:dyDescent="0.25"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4:34" x14ac:dyDescent="0.25"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4:34" x14ac:dyDescent="0.25"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4:34" x14ac:dyDescent="0.25"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4:34" x14ac:dyDescent="0.25"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4:34" x14ac:dyDescent="0.25"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4:34" x14ac:dyDescent="0.25"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4:34" x14ac:dyDescent="0.25"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4:34" x14ac:dyDescent="0.25"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4:34" x14ac:dyDescent="0.25"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4:34" x14ac:dyDescent="0.25"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4:34" x14ac:dyDescent="0.25"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4:34" x14ac:dyDescent="0.25"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4:34" x14ac:dyDescent="0.25"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4:34" x14ac:dyDescent="0.25"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4:34" x14ac:dyDescent="0.25"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4:34" x14ac:dyDescent="0.25"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4:34" x14ac:dyDescent="0.25"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4:34" x14ac:dyDescent="0.25"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4:34" x14ac:dyDescent="0.25"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4:34" x14ac:dyDescent="0.25"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4:34" x14ac:dyDescent="0.25"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4:34" x14ac:dyDescent="0.25"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4:34" x14ac:dyDescent="0.25"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4:34" x14ac:dyDescent="0.25"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4:34" x14ac:dyDescent="0.25"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4:34" x14ac:dyDescent="0.25"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4:34" x14ac:dyDescent="0.25"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4:34" x14ac:dyDescent="0.25"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4:34" x14ac:dyDescent="0.25"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4:34" x14ac:dyDescent="0.25"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4:34" x14ac:dyDescent="0.25"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4:34" x14ac:dyDescent="0.25"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4:34" x14ac:dyDescent="0.25"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4:34" x14ac:dyDescent="0.25"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4:34" x14ac:dyDescent="0.25"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4:34" x14ac:dyDescent="0.25"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4:34" x14ac:dyDescent="0.25"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4:34" x14ac:dyDescent="0.25"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4:34" x14ac:dyDescent="0.25"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4:34" x14ac:dyDescent="0.25"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4:34" x14ac:dyDescent="0.25"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4:34" x14ac:dyDescent="0.25"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4:34" x14ac:dyDescent="0.25"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4:34" x14ac:dyDescent="0.25"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4:34" x14ac:dyDescent="0.25"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4:34" x14ac:dyDescent="0.25"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4:34" x14ac:dyDescent="0.25"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4:34" x14ac:dyDescent="0.25"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4:34" x14ac:dyDescent="0.25"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4:34" x14ac:dyDescent="0.25"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4:34" x14ac:dyDescent="0.25"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4:34" x14ac:dyDescent="0.25"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4:34" x14ac:dyDescent="0.25"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4:34" x14ac:dyDescent="0.25"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4:34" x14ac:dyDescent="0.25"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4:34" x14ac:dyDescent="0.25"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4:34" x14ac:dyDescent="0.25"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4:34" x14ac:dyDescent="0.25"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4:34" x14ac:dyDescent="0.25"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4:34" x14ac:dyDescent="0.25"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4:34" x14ac:dyDescent="0.25"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4:34" x14ac:dyDescent="0.25"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4:34" x14ac:dyDescent="0.25"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4:34" x14ac:dyDescent="0.25"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4:34" x14ac:dyDescent="0.25"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4:34" x14ac:dyDescent="0.25"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4:34" x14ac:dyDescent="0.25"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4:34" x14ac:dyDescent="0.25"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4:34" x14ac:dyDescent="0.25"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4:34" x14ac:dyDescent="0.25"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4:34" x14ac:dyDescent="0.25"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4:34" x14ac:dyDescent="0.25"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4:34" x14ac:dyDescent="0.25">
      <c r="N161" s="1"/>
      <c r="O161" s="1"/>
      <c r="P161" s="1"/>
      <c r="Q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4:34" x14ac:dyDescent="0.25">
      <c r="N162" s="1"/>
      <c r="O162" s="1"/>
      <c r="P162" s="1"/>
      <c r="Q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</sheetData>
  <autoFilter ref="A1:AH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topLeftCell="B1" workbookViewId="0">
      <selection activeCell="K1" sqref="K1"/>
    </sheetView>
  </sheetViews>
  <sheetFormatPr defaultRowHeight="15" x14ac:dyDescent="0.25"/>
  <cols>
    <col min="1" max="1" width="9.42578125" customWidth="1"/>
    <col min="2" max="2" width="12.7109375" bestFit="1" customWidth="1"/>
    <col min="3" max="3" width="10.5703125" bestFit="1" customWidth="1"/>
    <col min="4" max="4" width="12.42578125" bestFit="1" customWidth="1"/>
    <col min="5" max="5" width="16.7109375" bestFit="1" customWidth="1"/>
    <col min="6" max="7" width="10.42578125" bestFit="1" customWidth="1"/>
    <col min="8" max="8" width="14.5703125" bestFit="1" customWidth="1"/>
    <col min="9" max="9" width="10.7109375" bestFit="1" customWidth="1"/>
    <col min="10" max="10" width="14.5703125" bestFit="1" customWidth="1"/>
    <col min="12" max="12" width="45.7109375" bestFit="1" customWidth="1"/>
    <col min="13" max="13" width="10.42578125" style="1" bestFit="1" customWidth="1"/>
  </cols>
  <sheetData>
    <row r="1" spans="1:13" ht="18" x14ac:dyDescent="0.25">
      <c r="A1" s="7" t="s">
        <v>0</v>
      </c>
      <c r="B1" s="7" t="s">
        <v>23</v>
      </c>
      <c r="C1" s="7" t="s">
        <v>2</v>
      </c>
      <c r="D1" s="7" t="s">
        <v>3</v>
      </c>
      <c r="E1" s="7" t="s">
        <v>4</v>
      </c>
      <c r="F1" s="7" t="s">
        <v>49</v>
      </c>
      <c r="G1" s="7" t="s">
        <v>50</v>
      </c>
      <c r="H1" s="7" t="s">
        <v>7</v>
      </c>
      <c r="I1" s="7" t="s">
        <v>51</v>
      </c>
      <c r="J1" s="8" t="s">
        <v>27</v>
      </c>
      <c r="K1" s="8" t="s">
        <v>0</v>
      </c>
      <c r="L1" s="61" t="s">
        <v>28</v>
      </c>
      <c r="M1" s="8" t="s">
        <v>61</v>
      </c>
    </row>
    <row r="2" spans="1:13" x14ac:dyDescent="0.25">
      <c r="A2" s="18">
        <v>43194</v>
      </c>
      <c r="B2" s="16">
        <v>9279</v>
      </c>
      <c r="C2" s="16" t="s">
        <v>45</v>
      </c>
      <c r="D2" s="16">
        <v>20.02</v>
      </c>
      <c r="E2" s="1" t="s">
        <v>46</v>
      </c>
      <c r="F2" s="16">
        <v>1350</v>
      </c>
      <c r="G2" s="22">
        <f t="shared" ref="G2" si="0">D2*F2</f>
        <v>27027</v>
      </c>
      <c r="H2" s="16" t="s">
        <v>44</v>
      </c>
      <c r="I2" s="39" t="s">
        <v>32</v>
      </c>
      <c r="J2" s="40">
        <v>100000</v>
      </c>
      <c r="K2" s="105">
        <v>43202</v>
      </c>
      <c r="L2" s="62" t="s">
        <v>80</v>
      </c>
      <c r="M2" s="41">
        <f>G2-J2</f>
        <v>-72973</v>
      </c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48">
        <v>43205</v>
      </c>
      <c r="L3" s="44" t="s">
        <v>93</v>
      </c>
      <c r="M3" s="1">
        <v>100000</v>
      </c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44"/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44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44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44"/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44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44"/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44"/>
    </row>
    <row r="11" spans="1:13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44"/>
    </row>
    <row r="12" spans="1:13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44"/>
    </row>
    <row r="13" spans="1:13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44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44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44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44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44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44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44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44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44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44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44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44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44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44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44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44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44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44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44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44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44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44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44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44"/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44"/>
    </row>
    <row r="38" spans="1: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44"/>
    </row>
    <row r="39" spans="1:1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4"/>
    </row>
    <row r="40" spans="1:1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44"/>
    </row>
    <row r="41" spans="1:1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44"/>
    </row>
    <row r="42" spans="1:1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44"/>
    </row>
    <row r="43" spans="1:1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44"/>
    </row>
    <row r="44" spans="1:1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44"/>
    </row>
    <row r="45" spans="1:1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44"/>
    </row>
    <row r="46" spans="1:1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44"/>
    </row>
    <row r="47" spans="1:1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44"/>
    </row>
    <row r="48" spans="1:1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44"/>
    </row>
    <row r="49" spans="1:1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44"/>
    </row>
    <row r="50" spans="1:1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44"/>
    </row>
    <row r="51" spans="1:1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44"/>
    </row>
    <row r="52" spans="1:1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44"/>
    </row>
    <row r="53" spans="1:1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44"/>
    </row>
    <row r="54" spans="1:1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44"/>
    </row>
    <row r="55" spans="1:1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44"/>
    </row>
    <row r="56" spans="1:1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44"/>
    </row>
    <row r="57" spans="1:1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44"/>
    </row>
    <row r="58" spans="1:1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44"/>
    </row>
    <row r="59" spans="1:1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44"/>
    </row>
    <row r="60" spans="1:1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44"/>
    </row>
    <row r="61" spans="1:1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44"/>
    </row>
    <row r="62" spans="1:1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44"/>
    </row>
    <row r="63" spans="1:1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44"/>
    </row>
    <row r="64" spans="1:1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44"/>
    </row>
    <row r="65" spans="1:1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44"/>
    </row>
    <row r="66" spans="1:1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44"/>
    </row>
    <row r="67" spans="1:1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44"/>
    </row>
    <row r="68" spans="1:1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44"/>
    </row>
    <row r="69" spans="1:1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44"/>
    </row>
    <row r="70" spans="1:1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44"/>
    </row>
    <row r="71" spans="1:1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44"/>
    </row>
    <row r="72" spans="1:1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44"/>
    </row>
    <row r="73" spans="1:1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44"/>
    </row>
    <row r="74" spans="1:1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44"/>
    </row>
    <row r="75" spans="1:1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44"/>
    </row>
    <row r="76" spans="1:1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44"/>
    </row>
    <row r="77" spans="1:1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44"/>
    </row>
    <row r="78" spans="1:1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44"/>
    </row>
    <row r="79" spans="1:1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44"/>
    </row>
    <row r="80" spans="1:1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44"/>
    </row>
    <row r="81" spans="1:1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44"/>
    </row>
    <row r="82" spans="1:1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44"/>
    </row>
    <row r="83" spans="1:1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44"/>
    </row>
    <row r="84" spans="1:1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44"/>
    </row>
    <row r="85" spans="1:1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44"/>
    </row>
    <row r="86" spans="1:1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44"/>
    </row>
    <row r="87" spans="1:1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44"/>
    </row>
    <row r="88" spans="1:1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44"/>
    </row>
    <row r="89" spans="1:1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44"/>
    </row>
    <row r="90" spans="1:1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44"/>
    </row>
    <row r="91" spans="1:1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44"/>
    </row>
    <row r="92" spans="1:1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44"/>
    </row>
    <row r="93" spans="1:1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44"/>
    </row>
    <row r="94" spans="1:1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44"/>
    </row>
    <row r="95" spans="1:1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44"/>
    </row>
    <row r="96" spans="1:1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44"/>
    </row>
    <row r="97" spans="1:1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44"/>
    </row>
    <row r="98" spans="1:1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44"/>
    </row>
    <row r="99" spans="1:1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44"/>
    </row>
    <row r="100" spans="1:1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44"/>
    </row>
    <row r="101" spans="1:1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44"/>
    </row>
    <row r="102" spans="1:1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44"/>
    </row>
    <row r="103" spans="1:1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44"/>
    </row>
    <row r="104" spans="1:1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44"/>
    </row>
    <row r="105" spans="1:1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44"/>
    </row>
    <row r="106" spans="1:1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44"/>
    </row>
    <row r="107" spans="1:1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44"/>
    </row>
    <row r="108" spans="1:1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44"/>
    </row>
    <row r="109" spans="1:1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44"/>
    </row>
    <row r="110" spans="1:1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4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84"/>
  <sheetViews>
    <sheetView workbookViewId="0">
      <selection activeCell="B7" sqref="B7"/>
    </sheetView>
  </sheetViews>
  <sheetFormatPr defaultRowHeight="15" x14ac:dyDescent="0.25"/>
  <cols>
    <col min="1" max="1" width="14.140625" customWidth="1"/>
    <col min="2" max="2" width="41.140625" customWidth="1"/>
    <col min="3" max="3" width="20.7109375" customWidth="1"/>
  </cols>
  <sheetData>
    <row r="1" spans="1:79" ht="21" x14ac:dyDescent="0.35">
      <c r="A1" s="147" t="s">
        <v>91</v>
      </c>
      <c r="B1" s="20" t="s">
        <v>19</v>
      </c>
      <c r="C1" s="20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</row>
    <row r="2" spans="1:79" x14ac:dyDescent="0.25">
      <c r="A2" s="16">
        <v>25000</v>
      </c>
      <c r="B2" s="16" t="s">
        <v>92</v>
      </c>
      <c r="C2" s="18">
        <v>43204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</row>
    <row r="3" spans="1:79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</row>
    <row r="4" spans="1:79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</row>
    <row r="5" spans="1:79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</row>
    <row r="6" spans="1:7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</row>
    <row r="7" spans="1:79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</row>
    <row r="8" spans="1:79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</row>
    <row r="9" spans="1:79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</row>
    <row r="10" spans="1:7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</row>
    <row r="11" spans="1:7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</row>
    <row r="12" spans="1:7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</row>
    <row r="13" spans="1:7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</row>
    <row r="14" spans="1:7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</row>
    <row r="15" spans="1:7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</row>
    <row r="16" spans="1:7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</row>
    <row r="17" spans="1:7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</row>
    <row r="18" spans="1:7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</row>
    <row r="19" spans="1:7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</row>
    <row r="20" spans="1:7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</row>
    <row r="21" spans="1:7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</row>
    <row r="22" spans="1:7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</row>
    <row r="23" spans="1:7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</row>
    <row r="24" spans="1:7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</row>
    <row r="25" spans="1:7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</row>
    <row r="26" spans="1:7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</row>
    <row r="27" spans="1:7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</row>
    <row r="28" spans="1:7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</row>
    <row r="29" spans="1:7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</row>
    <row r="30" spans="1:7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</row>
    <row r="31" spans="1:7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</row>
    <row r="32" spans="1:7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</row>
    <row r="33" spans="1:7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</row>
    <row r="34" spans="1:7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</row>
    <row r="35" spans="1:7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</row>
    <row r="36" spans="1:7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</row>
    <row r="37" spans="1:7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</row>
    <row r="38" spans="1:7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</row>
    <row r="39" spans="1:7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</row>
    <row r="40" spans="1:7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</row>
    <row r="41" spans="1:7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</row>
    <row r="42" spans="1:7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</row>
    <row r="43" spans="1:7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</row>
    <row r="44" spans="1:7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</row>
    <row r="45" spans="1:7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</row>
    <row r="46" spans="1:7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</row>
    <row r="47" spans="1:7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</row>
    <row r="48" spans="1:7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</row>
    <row r="49" spans="1:7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</row>
    <row r="50" spans="1:7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</row>
    <row r="51" spans="1:7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</row>
    <row r="52" spans="1:7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</row>
    <row r="53" spans="1:7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</row>
    <row r="54" spans="1:7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</row>
    <row r="55" spans="1:7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</row>
    <row r="56" spans="1:7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</row>
    <row r="57" spans="1:7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</row>
    <row r="58" spans="1:7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</row>
    <row r="59" spans="1:7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</row>
    <row r="60" spans="1:7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</row>
    <row r="61" spans="1:7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</row>
    <row r="62" spans="1:7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</row>
    <row r="63" spans="1:7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</row>
    <row r="64" spans="1:7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</row>
    <row r="65" spans="1:7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</row>
    <row r="66" spans="1:7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</row>
    <row r="67" spans="1:7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</row>
    <row r="68" spans="1:7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</row>
    <row r="69" spans="1:7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</row>
    <row r="70" spans="1:7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</row>
    <row r="71" spans="1:7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</row>
    <row r="72" spans="1:7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</row>
    <row r="73" spans="1:7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</row>
    <row r="74" spans="1:7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</row>
    <row r="75" spans="1:7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</row>
    <row r="76" spans="1:7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</row>
    <row r="77" spans="1:7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</row>
    <row r="78" spans="1:7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</row>
    <row r="79" spans="1:7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</row>
    <row r="80" spans="1:7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</row>
    <row r="81" spans="1:7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</row>
    <row r="82" spans="1:7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</row>
    <row r="83" spans="1:7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</row>
    <row r="84" spans="1:7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L3" sqref="L3"/>
    </sheetView>
  </sheetViews>
  <sheetFormatPr defaultRowHeight="15" x14ac:dyDescent="0.25"/>
  <cols>
    <col min="1" max="1" width="7.28515625" bestFit="1" customWidth="1"/>
    <col min="2" max="2" width="12.7109375" bestFit="1" customWidth="1"/>
    <col min="3" max="3" width="10.5703125" bestFit="1" customWidth="1"/>
    <col min="4" max="4" width="12.42578125" bestFit="1" customWidth="1"/>
    <col min="5" max="5" width="15" bestFit="1" customWidth="1"/>
    <col min="6" max="7" width="10.42578125" bestFit="1" customWidth="1"/>
    <col min="8" max="8" width="14.5703125" bestFit="1" customWidth="1"/>
    <col min="9" max="9" width="10.7109375" bestFit="1" customWidth="1"/>
    <col min="10" max="10" width="14.5703125" bestFit="1" customWidth="1"/>
    <col min="12" max="12" width="28.7109375" bestFit="1" customWidth="1"/>
  </cols>
  <sheetData>
    <row r="1" spans="1:13" ht="18" x14ac:dyDescent="0.25">
      <c r="A1" s="7" t="s">
        <v>0</v>
      </c>
      <c r="B1" s="7" t="s">
        <v>23</v>
      </c>
      <c r="C1" s="7" t="s">
        <v>2</v>
      </c>
      <c r="D1" s="7" t="s">
        <v>3</v>
      </c>
      <c r="E1" s="7" t="s">
        <v>4</v>
      </c>
      <c r="F1" s="7" t="s">
        <v>49</v>
      </c>
      <c r="G1" s="7" t="s">
        <v>50</v>
      </c>
      <c r="H1" s="7" t="s">
        <v>7</v>
      </c>
      <c r="I1" s="7" t="s">
        <v>51</v>
      </c>
      <c r="J1" s="8" t="s">
        <v>27</v>
      </c>
      <c r="K1" s="8" t="s">
        <v>0</v>
      </c>
      <c r="L1" s="61" t="s">
        <v>28</v>
      </c>
      <c r="M1" s="8" t="s">
        <v>61</v>
      </c>
    </row>
    <row r="2" spans="1:13" x14ac:dyDescent="0.25">
      <c r="J2" s="44">
        <v>100000</v>
      </c>
      <c r="K2" s="148">
        <v>43205</v>
      </c>
      <c r="L2" t="s">
        <v>94</v>
      </c>
    </row>
    <row r="3" spans="1:13" x14ac:dyDescent="0.25">
      <c r="J3">
        <v>150000</v>
      </c>
      <c r="K3" s="150">
        <v>43206</v>
      </c>
      <c r="L3" t="s">
        <v>94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Daily Report</vt:lpstr>
      <vt:lpstr>Lal ji Enterprises</vt:lpstr>
      <vt:lpstr>Dhunni Singh</vt:lpstr>
      <vt:lpstr>Pawan mishra </vt:lpstr>
      <vt:lpstr>Laala bhaiya hameerpur</vt:lpstr>
      <vt:lpstr>Mahendra Sachan</vt:lpstr>
      <vt:lpstr>Gyanander singh</vt:lpstr>
      <vt:lpstr>MAHENDRA TRADERS</vt:lpstr>
    </vt:vector>
  </TitlesOfParts>
  <Company>by adguard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Shobhit Gupta</cp:lastModifiedBy>
  <cp:lastPrinted>2018-04-07T10:46:20Z</cp:lastPrinted>
  <dcterms:created xsi:type="dcterms:W3CDTF">2018-04-02T06:22:46Z</dcterms:created>
  <dcterms:modified xsi:type="dcterms:W3CDTF">2018-06-13T17:27:42Z</dcterms:modified>
</cp:coreProperties>
</file>