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be\Dropbox (Personal)\courses\MTech Knowledge engineering\KE 5107 - Data Mining Methodology &amp; Methods\workshops\Bayesian\NaiveBayes\01 - EDA &amp; FIndings\"/>
    </mc:Choice>
  </mc:AlternateContent>
  <xr:revisionPtr revIDLastSave="0" documentId="13_ncr:1_{431CECF7-5018-4309-970B-F417306EE42D}" xr6:coauthVersionLast="43" xr6:coauthVersionMax="43" xr10:uidLastSave="{00000000-0000-0000-0000-000000000000}"/>
  <bookViews>
    <workbookView xWindow="-98" yWindow="-98" windowWidth="24496" windowHeight="15945" activeTab="2" xr2:uid="{1EF38A5C-2D9D-46B4-AD4C-B05902A9DF29}"/>
  </bookViews>
  <sheets>
    <sheet name="Sheet1" sheetId="1" r:id="rId1"/>
    <sheet name="Sheet2" sheetId="2" r:id="rId2"/>
    <sheet name="3-vehicle safety impute" sheetId="3" r:id="rId3"/>
  </sheets>
  <definedNames>
    <definedName name="_xlnm._FilterDatabase" localSheetId="0" hidden="1">Sheet1!$B$5:$K$5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J22" i="1" l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Q45" i="1" l="1"/>
  <c r="Q44" i="1"/>
  <c r="Q43" i="1"/>
  <c r="Q42" i="1"/>
  <c r="Q38" i="1"/>
  <c r="Q37" i="1"/>
  <c r="Q34" i="1"/>
  <c r="Q33" i="1"/>
  <c r="Q30" i="1"/>
  <c r="Q29" i="1"/>
  <c r="Q28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Q24" i="1"/>
  <c r="Q23" i="1"/>
  <c r="Q22" i="1"/>
  <c r="Q21" i="1"/>
  <c r="Q20" i="1"/>
  <c r="Q17" i="1"/>
  <c r="Q16" i="1"/>
  <c r="Q15" i="1"/>
  <c r="Q12" i="1"/>
  <c r="Q11" i="1"/>
  <c r="Q8" i="1"/>
  <c r="Q7" i="1"/>
  <c r="Q6" i="1"/>
</calcChain>
</file>

<file path=xl/sharedStrings.xml><?xml version="1.0" encoding="utf-8"?>
<sst xmlns="http://schemas.openxmlformats.org/spreadsheetml/2006/main" count="178" uniqueCount="84">
  <si>
    <t>Mean</t>
  </si>
  <si>
    <t>Variance</t>
  </si>
  <si>
    <t>StdDev</t>
  </si>
  <si>
    <t>Min</t>
  </si>
  <si>
    <t>Max</t>
  </si>
  <si>
    <t>Count</t>
  </si>
  <si>
    <t>GV_CURBWGT</t>
  </si>
  <si>
    <t>GV_DVLAT</t>
  </si>
  <si>
    <t>GV_DVLONG</t>
  </si>
  <si>
    <t>GV_ENERGY</t>
  </si>
  <si>
    <t>GV_LANES</t>
  </si>
  <si>
    <t>GV_MODELYR</t>
  </si>
  <si>
    <t>GV_OTVEHWGT</t>
  </si>
  <si>
    <t>GV_SPLIMIT</t>
  </si>
  <si>
    <t>OA_AGE</t>
  </si>
  <si>
    <t>OA_HEIGHT</t>
  </si>
  <si>
    <t>OA_MAIS</t>
  </si>
  <si>
    <t>OA_MANUSE</t>
  </si>
  <si>
    <t>OA_WEIGHT</t>
  </si>
  <si>
    <t>VE_ORIGAVTW</t>
  </si>
  <si>
    <t>VE_WHEELBAS</t>
  </si>
  <si>
    <t>VE_PDOF_TR</t>
  </si>
  <si>
    <t>GV_FOOTPRINT</t>
  </si>
  <si>
    <t>Passenger Car</t>
  </si>
  <si>
    <t>Not Deployed</t>
  </si>
  <si>
    <t>Male</t>
  </si>
  <si>
    <t>Rear</t>
  </si>
  <si>
    <t>GV_WGTCDTR</t>
  </si>
  <si>
    <t>OA_BAGDEPLY</t>
  </si>
  <si>
    <t>OA_SEX</t>
  </si>
  <si>
    <t>VE_GAD1</t>
  </si>
  <si>
    <t>Variable</t>
  </si>
  <si>
    <t>Truck (&lt;=10000 lbs.)</t>
  </si>
  <si>
    <t>Truck (&lt;=6000 lbs.)</t>
  </si>
  <si>
    <t>Deployed</t>
  </si>
  <si>
    <t>(missing)</t>
  </si>
  <si>
    <t>Female</t>
  </si>
  <si>
    <t>Front</t>
  </si>
  <si>
    <t>Left</t>
  </si>
  <si>
    <t>Right</t>
  </si>
  <si>
    <t>Missing</t>
  </si>
  <si>
    <t>Total</t>
  </si>
  <si>
    <t>Percentage</t>
  </si>
  <si>
    <t>ID</t>
  </si>
  <si>
    <t>Remove</t>
  </si>
  <si>
    <t>Action for Missing Values</t>
  </si>
  <si>
    <t>Remove; Suspect that Energy is a big feature</t>
  </si>
  <si>
    <t>Remove; No MAIS, No use</t>
  </si>
  <si>
    <t>Not Used (GV Footprint is used instead)</t>
  </si>
  <si>
    <t>Average (After removing; no replacement needed)</t>
  </si>
  <si>
    <t>Average (1608 | 5X)</t>
  </si>
  <si>
    <t>Average (40 | 7X)</t>
  </si>
  <si>
    <t>Average (40 | 128X)</t>
  </si>
  <si>
    <t>After Cleaning</t>
  </si>
  <si>
    <t>Review Histogram</t>
  </si>
  <si>
    <t xml:space="preserve">Bins: 44 | 33.6% are just to the left of the mean. 
This config gives the </t>
  </si>
  <si>
    <t>Remove (13 | 12549)</t>
  </si>
  <si>
    <t>Bins: 30 | 45.2% are within 0 to 10 bin. Very much on point wrt collisons.</t>
  </si>
  <si>
    <t>Bins: 30 | 35% in bin (-20 to -10)</t>
  </si>
  <si>
    <t>Bins: 40 | 45% on (0 to 250) bin. Left skew (normalise?)</t>
  </si>
  <si>
    <t>Bins: 7 | Won't need to bin it. It's already binned.</t>
  </si>
  <si>
    <t>Bins: 12 | Won't need to bin it. It's already binned. Should use?</t>
  </si>
  <si>
    <t>Bins: 30 | 21% in (1500 to 1666)</t>
  </si>
  <si>
    <t>Bins: 15 | Fairly well distributed. Trough in the middle</t>
  </si>
  <si>
    <t>Bins: 12 | 25% in (16, 25). Skew left</t>
  </si>
  <si>
    <t>Bins: 30 | 39% in (170, 180). Very centralised</t>
  </si>
  <si>
    <t>Bins: 7 | As is. Used as labels</t>
  </si>
  <si>
    <t>Bins: 2 | As is. Highly skewed right (88%)</t>
  </si>
  <si>
    <t>Bins: 20 | Centralised with 28.6% in (70, 80)</t>
  </si>
  <si>
    <t>Bins: 20 | Central on left &amp; right of mean. 21% (148, 151) and 23% (155, 158)</t>
  </si>
  <si>
    <t>Bins: 40 | Very Central. 27% (260, 270). Very small tails</t>
  </si>
  <si>
    <t>Bins: 20 | Central [28% (120, 140)] with skew right [7.2% (300, 320)]</t>
  </si>
  <si>
    <t>Bins: 32 | Cetnral on the left of mean</t>
  </si>
  <si>
    <t>Before Cleaning</t>
  </si>
  <si>
    <t>Sequence of action</t>
  </si>
  <si>
    <t>Row Labels</t>
  </si>
  <si>
    <t>Count of OA_MAIS</t>
  </si>
  <si>
    <t>s1_below_0</t>
  </si>
  <si>
    <t>s2_0_1</t>
  </si>
  <si>
    <t>s3_1_2</t>
  </si>
  <si>
    <t>s4_2_3</t>
  </si>
  <si>
    <t>s5_3_4</t>
  </si>
  <si>
    <t>s6_4_5</t>
  </si>
  <si>
    <t>s7_5_up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</si>
</sst>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9" fontId="0" fillId="0" borderId="0" xfId="2" applyFont="1"/>
    <xf numFmtId="164" fontId="0" fillId="0" borderId="0" xfId="2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2" applyNumberFormat="1" applyFont="1" applyAlignment="1">
      <alignment wrapText="1"/>
    </xf>
    <xf numFmtId="165" fontId="0" fillId="0" borderId="0" xfId="0" applyNumberFormat="1"/>
    <xf numFmtId="165" fontId="3" fillId="0" borderId="0" xfId="0" applyNumberFormat="1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43" fontId="0" fillId="0" borderId="0" xfId="1" applyFont="1" applyAlignment="1">
      <alignment vertical="top"/>
    </xf>
    <xf numFmtId="43" fontId="0" fillId="0" borderId="0" xfId="0" applyNumberFormat="1" applyAlignment="1">
      <alignment vertical="top"/>
    </xf>
    <xf numFmtId="164" fontId="0" fillId="0" borderId="0" xfId="2" applyNumberFormat="1" applyFont="1" applyAlignment="1">
      <alignment vertical="top"/>
    </xf>
    <xf numFmtId="9" fontId="0" fillId="0" borderId="0" xfId="2" applyFont="1" applyAlignment="1">
      <alignment vertical="top"/>
    </xf>
    <xf numFmtId="0" fontId="4" fillId="0" borderId="0" xfId="0" applyFont="1" applyAlignment="1">
      <alignment vertical="top" wrapText="1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6" fillId="2" borderId="0" xfId="0" applyFont="1" applyFill="1" applyAlignment="1">
      <alignment vertical="top" wrapText="1"/>
    </xf>
    <xf numFmtId="0" fontId="2" fillId="0" borderId="1" xfId="0" applyFont="1" applyBorder="1"/>
    <xf numFmtId="9" fontId="2" fillId="0" borderId="1" xfId="2" applyFont="1" applyBorder="1"/>
    <xf numFmtId="0" fontId="0" fillId="0" borderId="1" xfId="0" applyBorder="1"/>
    <xf numFmtId="9" fontId="0" fillId="0" borderId="1" xfId="2" applyFont="1" applyBorder="1"/>
    <xf numFmtId="0" fontId="4" fillId="0" borderId="1" xfId="0" applyFont="1" applyBorder="1"/>
    <xf numFmtId="9" fontId="4" fillId="0" borderId="1" xfId="2" applyFont="1" applyBorder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22412</xdr:colOff>
      <xdr:row>5</xdr:row>
      <xdr:rowOff>173691</xdr:rowOff>
    </xdr:from>
    <xdr:to>
      <xdr:col>27</xdr:col>
      <xdr:colOff>369995</xdr:colOff>
      <xdr:row>19</xdr:row>
      <xdr:rowOff>243822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870C12-9271-463D-A71E-77C89FC697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467" t="21559" r="32554" b="12617"/>
        <a:stretch/>
      </xdr:blipFill>
      <xdr:spPr>
        <a:xfrm>
          <a:off x="15677030" y="1434353"/>
          <a:ext cx="5547113" cy="405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381A-6882-4638-8CF1-DFCC835A9CAA}">
  <dimension ref="B3:U45"/>
  <sheetViews>
    <sheetView topLeftCell="B1" zoomScale="85" zoomScaleNormal="85" workbookViewId="0">
      <selection activeCell="K10" sqref="K10"/>
    </sheetView>
  </sheetViews>
  <sheetFormatPr defaultRowHeight="14.25" x14ac:dyDescent="0.45"/>
  <cols>
    <col min="1" max="1" width="2.265625" customWidth="1"/>
    <col min="2" max="2" width="7.33203125" customWidth="1"/>
    <col min="3" max="3" width="13.265625" bestFit="1" customWidth="1"/>
    <col min="4" max="4" width="10.19921875" bestFit="1" customWidth="1"/>
    <col min="5" max="5" width="12.19921875" bestFit="1" customWidth="1"/>
    <col min="6" max="6" width="9.19921875" bestFit="1" customWidth="1"/>
    <col min="10" max="10" width="9.6640625" bestFit="1" customWidth="1"/>
    <col min="11" max="11" width="23.46484375" style="4" customWidth="1"/>
    <col min="12" max="12" width="13.796875" style="4" customWidth="1"/>
    <col min="13" max="13" width="10.9296875" style="4" customWidth="1"/>
    <col min="15" max="15" width="16.73046875" bestFit="1" customWidth="1"/>
    <col min="17" max="17" width="12.33203125" bestFit="1" customWidth="1"/>
    <col min="18" max="18" width="24.796875" customWidth="1"/>
  </cols>
  <sheetData>
    <row r="3" spans="2:18" x14ac:dyDescent="0.45">
      <c r="H3" s="1"/>
    </row>
    <row r="4" spans="2:18" s="18" customFormat="1" ht="18" x14ac:dyDescent="0.55000000000000004">
      <c r="B4" s="18" t="s">
        <v>73</v>
      </c>
      <c r="H4" s="20" t="s">
        <v>41</v>
      </c>
      <c r="I4" s="21">
        <v>20247</v>
      </c>
      <c r="K4" s="19"/>
      <c r="L4" s="19"/>
      <c r="M4" s="19"/>
    </row>
    <row r="5" spans="2:18" s="4" customFormat="1" ht="28.5" x14ac:dyDescent="0.45">
      <c r="B5" s="5" t="s">
        <v>43</v>
      </c>
      <c r="C5" s="5" t="s">
        <v>31</v>
      </c>
      <c r="D5" s="5" t="s">
        <v>0</v>
      </c>
      <c r="E5" s="5" t="s">
        <v>1</v>
      </c>
      <c r="F5" s="5" t="s">
        <v>2</v>
      </c>
      <c r="G5" s="5" t="s">
        <v>3</v>
      </c>
      <c r="H5" s="5" t="s">
        <v>4</v>
      </c>
      <c r="I5" s="5" t="s">
        <v>5</v>
      </c>
      <c r="J5" s="5" t="s">
        <v>40</v>
      </c>
      <c r="K5" s="5" t="s">
        <v>45</v>
      </c>
      <c r="L5" s="5" t="s">
        <v>74</v>
      </c>
      <c r="M5" s="5" t="s">
        <v>5</v>
      </c>
      <c r="N5" s="5"/>
      <c r="O5" s="5" t="s">
        <v>27</v>
      </c>
      <c r="P5" s="5" t="s">
        <v>5</v>
      </c>
      <c r="Q5" s="5" t="s">
        <v>42</v>
      </c>
      <c r="R5" s="5" t="s">
        <v>45</v>
      </c>
    </row>
    <row r="6" spans="2:18" ht="28.5" x14ac:dyDescent="0.45">
      <c r="B6">
        <v>1</v>
      </c>
      <c r="C6" t="s">
        <v>6</v>
      </c>
      <c r="D6" s="7">
        <v>1617.2554939619999</v>
      </c>
      <c r="E6" s="8">
        <v>154900.50572389999</v>
      </c>
      <c r="F6" s="7">
        <v>393.57401555989998</v>
      </c>
      <c r="G6">
        <v>670</v>
      </c>
      <c r="H6">
        <v>4310</v>
      </c>
      <c r="I6">
        <v>20204</v>
      </c>
      <c r="J6" s="3">
        <f>1-I6/$I$4</f>
        <v>2.1237714229268567E-3</v>
      </c>
      <c r="K6" s="4" t="s">
        <v>50</v>
      </c>
      <c r="L6" s="4">
        <v>11</v>
      </c>
      <c r="M6" s="4">
        <v>12668</v>
      </c>
      <c r="O6" t="s">
        <v>23</v>
      </c>
      <c r="P6">
        <v>12474</v>
      </c>
      <c r="Q6" s="2">
        <f>P6/SUM($P$6:$P$8)</f>
        <v>0.61609127278115272</v>
      </c>
    </row>
    <row r="7" spans="2:18" ht="28.5" x14ac:dyDescent="0.45">
      <c r="B7">
        <v>2</v>
      </c>
      <c r="C7" t="s">
        <v>7</v>
      </c>
      <c r="D7" s="7">
        <v>3.9718129404230001E-2</v>
      </c>
      <c r="E7" s="7">
        <v>169.49429365629999</v>
      </c>
      <c r="F7" s="7">
        <v>13.018997413639999</v>
      </c>
      <c r="G7">
        <v>-114</v>
      </c>
      <c r="H7">
        <v>118</v>
      </c>
      <c r="I7">
        <v>14049</v>
      </c>
      <c r="J7" s="3">
        <f t="shared" ref="J7:J22" si="0">1-I7/$I$4</f>
        <v>0.30611942510001477</v>
      </c>
      <c r="K7" s="4" t="s">
        <v>46</v>
      </c>
      <c r="L7" s="4">
        <v>2</v>
      </c>
      <c r="M7" s="4">
        <v>13326</v>
      </c>
      <c r="O7" t="s">
        <v>32</v>
      </c>
      <c r="P7">
        <v>2542</v>
      </c>
      <c r="Q7" s="2">
        <f>P7/SUM($P$6:$P$8)</f>
        <v>0.12554946411814097</v>
      </c>
    </row>
    <row r="8" spans="2:18" ht="28.5" x14ac:dyDescent="0.45">
      <c r="B8">
        <v>3</v>
      </c>
      <c r="C8" t="s">
        <v>8</v>
      </c>
      <c r="D8" s="7">
        <v>-14.764609580749999</v>
      </c>
      <c r="E8" s="7">
        <v>311.83005152930002</v>
      </c>
      <c r="F8" s="7">
        <v>17.658710358610001</v>
      </c>
      <c r="G8">
        <v>-145</v>
      </c>
      <c r="H8">
        <v>84</v>
      </c>
      <c r="I8">
        <v>14049</v>
      </c>
      <c r="J8" s="3">
        <f t="shared" si="0"/>
        <v>0.30611942510001477</v>
      </c>
      <c r="K8" s="4" t="s">
        <v>46</v>
      </c>
      <c r="L8" s="4">
        <v>2</v>
      </c>
      <c r="M8" s="4">
        <v>13326</v>
      </c>
      <c r="O8" t="s">
        <v>33</v>
      </c>
      <c r="P8">
        <v>5231</v>
      </c>
      <c r="Q8" s="2">
        <f>P8/SUM($P$6:$P$8)</f>
        <v>0.25835926310070628</v>
      </c>
    </row>
    <row r="9" spans="2:18" ht="28.5" x14ac:dyDescent="0.45">
      <c r="B9">
        <v>4</v>
      </c>
      <c r="C9" t="s">
        <v>9</v>
      </c>
      <c r="D9" s="7">
        <v>505.23531923979999</v>
      </c>
      <c r="E9" s="8">
        <v>416986.11332820001</v>
      </c>
      <c r="F9" s="7">
        <v>645.74461927929997</v>
      </c>
      <c r="G9">
        <v>4</v>
      </c>
      <c r="H9">
        <v>9852</v>
      </c>
      <c r="I9">
        <v>14049</v>
      </c>
      <c r="J9" s="3">
        <f t="shared" si="0"/>
        <v>0.30611942510001477</v>
      </c>
      <c r="K9" s="4" t="s">
        <v>46</v>
      </c>
      <c r="L9" s="4">
        <v>2</v>
      </c>
      <c r="M9" s="4">
        <v>13326</v>
      </c>
    </row>
    <row r="10" spans="2:18" ht="28.5" x14ac:dyDescent="0.45">
      <c r="B10">
        <v>5</v>
      </c>
      <c r="C10" t="s">
        <v>10</v>
      </c>
      <c r="D10" s="7">
        <v>3.277563722584</v>
      </c>
      <c r="E10" s="7">
        <v>1.844557103334</v>
      </c>
      <c r="F10" s="7">
        <v>1.3581447284199999</v>
      </c>
      <c r="G10">
        <v>1</v>
      </c>
      <c r="H10">
        <v>7</v>
      </c>
      <c r="I10">
        <v>20244</v>
      </c>
      <c r="J10" s="3">
        <f t="shared" si="0"/>
        <v>1.4817009927392544E-4</v>
      </c>
      <c r="K10" s="6" t="s">
        <v>44</v>
      </c>
      <c r="L10" s="4">
        <v>12</v>
      </c>
      <c r="M10" s="4">
        <v>12666</v>
      </c>
      <c r="O10" s="1" t="s">
        <v>28</v>
      </c>
      <c r="P10" s="1" t="s">
        <v>5</v>
      </c>
      <c r="Q10" s="1" t="s">
        <v>42</v>
      </c>
    </row>
    <row r="11" spans="2:18" ht="28.5" x14ac:dyDescent="0.45">
      <c r="B11">
        <v>6</v>
      </c>
      <c r="C11" t="s">
        <v>11</v>
      </c>
      <c r="D11" s="7">
        <v>2003.619746135</v>
      </c>
      <c r="E11" s="7">
        <v>7.6489887135780004</v>
      </c>
      <c r="F11" s="7">
        <v>2.7656805154569999</v>
      </c>
      <c r="G11">
        <v>2000</v>
      </c>
      <c r="H11">
        <v>2012</v>
      </c>
      <c r="I11">
        <v>20247</v>
      </c>
      <c r="J11" s="3">
        <f t="shared" si="0"/>
        <v>0</v>
      </c>
      <c r="K11" s="6"/>
      <c r="L11" s="6"/>
      <c r="O11" t="s">
        <v>34</v>
      </c>
      <c r="P11">
        <v>9593</v>
      </c>
      <c r="Q11" s="2">
        <f>P11/SUM($P$11:$P$13)</f>
        <v>0.4737985874450536</v>
      </c>
    </row>
    <row r="12" spans="2:18" x14ac:dyDescent="0.45">
      <c r="B12">
        <v>7</v>
      </c>
      <c r="C12" t="s">
        <v>12</v>
      </c>
      <c r="D12" s="7">
        <v>1630.1642144709999</v>
      </c>
      <c r="E12" s="8">
        <v>169212.74719719999</v>
      </c>
      <c r="F12" s="7">
        <v>411.35477048069998</v>
      </c>
      <c r="G12">
        <v>640</v>
      </c>
      <c r="H12">
        <v>4540</v>
      </c>
      <c r="I12">
        <v>18147</v>
      </c>
      <c r="J12" s="3">
        <f t="shared" si="0"/>
        <v>0.10371906949177656</v>
      </c>
      <c r="K12" s="4" t="s">
        <v>49</v>
      </c>
      <c r="L12" s="4">
        <v>8</v>
      </c>
      <c r="M12" s="4">
        <v>12668</v>
      </c>
      <c r="O12" t="s">
        <v>24</v>
      </c>
      <c r="P12">
        <v>10654</v>
      </c>
      <c r="Q12" s="2">
        <f>P12/SUM($P$11:$P$13)</f>
        <v>0.52620141255494646</v>
      </c>
    </row>
    <row r="13" spans="2:18" x14ac:dyDescent="0.45">
      <c r="B13">
        <v>8</v>
      </c>
      <c r="C13" t="s">
        <v>13</v>
      </c>
      <c r="D13" s="7">
        <v>40.732314148679997</v>
      </c>
      <c r="E13" s="7">
        <v>126.3532220439</v>
      </c>
      <c r="F13" s="7">
        <v>11.2406949093</v>
      </c>
      <c r="G13">
        <v>0</v>
      </c>
      <c r="H13">
        <v>75</v>
      </c>
      <c r="I13">
        <v>20016</v>
      </c>
      <c r="J13" s="3">
        <f t="shared" si="0"/>
        <v>1.1409097644095367E-2</v>
      </c>
      <c r="K13" s="4" t="s">
        <v>52</v>
      </c>
      <c r="L13" s="4">
        <v>9</v>
      </c>
      <c r="M13" s="4">
        <v>12668</v>
      </c>
      <c r="Q13" s="2"/>
    </row>
    <row r="14" spans="2:18" x14ac:dyDescent="0.45">
      <c r="B14">
        <v>9</v>
      </c>
      <c r="C14" t="s">
        <v>14</v>
      </c>
      <c r="D14" s="7">
        <v>40.174541852399997</v>
      </c>
      <c r="E14" s="7">
        <v>301.80696986039999</v>
      </c>
      <c r="F14" s="7">
        <v>17.372592491060001</v>
      </c>
      <c r="G14">
        <v>0</v>
      </c>
      <c r="H14">
        <v>97</v>
      </c>
      <c r="I14">
        <v>20190</v>
      </c>
      <c r="J14" s="3">
        <f t="shared" si="0"/>
        <v>2.8152318862053605E-3</v>
      </c>
      <c r="K14" s="4" t="s">
        <v>51</v>
      </c>
      <c r="L14" s="4">
        <v>10</v>
      </c>
      <c r="M14" s="4">
        <v>12668</v>
      </c>
      <c r="O14" s="1" t="s">
        <v>29</v>
      </c>
      <c r="P14" s="1" t="s">
        <v>5</v>
      </c>
      <c r="Q14" s="1" t="s">
        <v>42</v>
      </c>
    </row>
    <row r="15" spans="2:18" ht="28.5" x14ac:dyDescent="0.45">
      <c r="B15">
        <v>10</v>
      </c>
      <c r="C15" t="s">
        <v>15</v>
      </c>
      <c r="D15" s="7">
        <v>170.83990175919999</v>
      </c>
      <c r="E15" s="7">
        <v>115.47245356889999</v>
      </c>
      <c r="F15" s="7">
        <v>10.74581097772</v>
      </c>
      <c r="G15">
        <v>59</v>
      </c>
      <c r="H15">
        <v>216</v>
      </c>
      <c r="I15">
        <v>17508</v>
      </c>
      <c r="J15" s="3">
        <f t="shared" si="0"/>
        <v>0.13527930063713145</v>
      </c>
      <c r="K15" s="4" t="s">
        <v>49</v>
      </c>
      <c r="L15" s="4">
        <v>6</v>
      </c>
      <c r="M15" s="4">
        <v>12668</v>
      </c>
      <c r="O15" t="s">
        <v>35</v>
      </c>
      <c r="P15">
        <v>234</v>
      </c>
      <c r="Q15" s="2">
        <f>P15/SUM($P$15:$P$17)</f>
        <v>1.1557267743369388E-2</v>
      </c>
      <c r="R15" t="s">
        <v>56</v>
      </c>
    </row>
    <row r="16" spans="2:18" ht="28.5" x14ac:dyDescent="0.45">
      <c r="B16">
        <v>11</v>
      </c>
      <c r="C16" t="s">
        <v>16</v>
      </c>
      <c r="D16" s="7">
        <v>0.91115971462790002</v>
      </c>
      <c r="E16" s="7">
        <v>1.0827225535439999</v>
      </c>
      <c r="F16" s="7">
        <v>1.0405395492459999</v>
      </c>
      <c r="G16">
        <v>0</v>
      </c>
      <c r="H16">
        <v>6</v>
      </c>
      <c r="I16">
        <v>19203</v>
      </c>
      <c r="J16" s="3">
        <f t="shared" si="0"/>
        <v>5.1563194547340374E-2</v>
      </c>
      <c r="K16" s="4" t="s">
        <v>47</v>
      </c>
      <c r="L16" s="4">
        <v>1</v>
      </c>
      <c r="M16" s="4">
        <v>19203</v>
      </c>
      <c r="O16" t="s">
        <v>36</v>
      </c>
      <c r="P16">
        <v>9938</v>
      </c>
      <c r="Q16" s="2">
        <f>P16/SUM($P$15:$P$17)</f>
        <v>0.49083814886155974</v>
      </c>
    </row>
    <row r="17" spans="2:21" x14ac:dyDescent="0.45">
      <c r="B17">
        <v>12</v>
      </c>
      <c r="C17" t="s">
        <v>17</v>
      </c>
      <c r="D17" s="7">
        <v>0.88221907555379997</v>
      </c>
      <c r="E17" s="7">
        <v>0.1039138333568</v>
      </c>
      <c r="F17" s="7">
        <v>0.32235668653970001</v>
      </c>
      <c r="G17">
        <v>0</v>
      </c>
      <c r="H17">
        <v>1</v>
      </c>
      <c r="I17">
        <v>19774</v>
      </c>
      <c r="J17" s="3">
        <f t="shared" si="0"/>
        <v>2.3361485652195424E-2</v>
      </c>
      <c r="K17" s="4" t="s">
        <v>44</v>
      </c>
      <c r="L17" s="4">
        <v>3</v>
      </c>
      <c r="M17" s="4">
        <v>13203</v>
      </c>
      <c r="O17" t="s">
        <v>25</v>
      </c>
      <c r="P17">
        <v>10075</v>
      </c>
      <c r="Q17" s="2">
        <f>P17/SUM($P$15:$P$17)</f>
        <v>0.49760458339507085</v>
      </c>
    </row>
    <row r="18" spans="2:21" x14ac:dyDescent="0.45">
      <c r="B18">
        <v>13</v>
      </c>
      <c r="C18" t="s">
        <v>18</v>
      </c>
      <c r="D18" s="7">
        <v>78.715552020000004</v>
      </c>
      <c r="E18" s="7">
        <v>385.87714816530001</v>
      </c>
      <c r="F18" s="7">
        <v>19.643755958709999</v>
      </c>
      <c r="G18">
        <v>28</v>
      </c>
      <c r="H18">
        <v>150</v>
      </c>
      <c r="I18">
        <v>17599</v>
      </c>
      <c r="J18" s="3">
        <f t="shared" si="0"/>
        <v>0.13078480762582112</v>
      </c>
      <c r="K18" s="4" t="s">
        <v>49</v>
      </c>
      <c r="L18" s="4">
        <v>7</v>
      </c>
      <c r="M18" s="4">
        <v>12668</v>
      </c>
    </row>
    <row r="19" spans="2:21" x14ac:dyDescent="0.45">
      <c r="B19">
        <v>14</v>
      </c>
      <c r="C19" t="s">
        <v>19</v>
      </c>
      <c r="D19" s="7">
        <v>154.74717697610001</v>
      </c>
      <c r="E19" s="7">
        <v>58.60814048364</v>
      </c>
      <c r="F19" s="7">
        <v>7.6555953709460001</v>
      </c>
      <c r="G19">
        <v>105</v>
      </c>
      <c r="H19">
        <v>185</v>
      </c>
      <c r="I19">
        <v>20014</v>
      </c>
      <c r="J19" s="3">
        <f t="shared" si="0"/>
        <v>1.1507877710278058E-2</v>
      </c>
      <c r="K19" s="6" t="s">
        <v>48</v>
      </c>
      <c r="L19" s="6"/>
      <c r="O19" s="1" t="s">
        <v>30</v>
      </c>
      <c r="P19" s="1" t="s">
        <v>5</v>
      </c>
      <c r="Q19" s="1" t="s">
        <v>42</v>
      </c>
    </row>
    <row r="20" spans="2:21" ht="28.5" x14ac:dyDescent="0.45">
      <c r="B20">
        <v>15</v>
      </c>
      <c r="C20" t="s">
        <v>20</v>
      </c>
      <c r="D20" s="7">
        <v>281.00202589190002</v>
      </c>
      <c r="E20" s="7">
        <v>824.71398512320002</v>
      </c>
      <c r="F20" s="7">
        <v>28.71783392116</v>
      </c>
      <c r="G20">
        <v>141</v>
      </c>
      <c r="H20">
        <v>481</v>
      </c>
      <c r="I20">
        <v>20238</v>
      </c>
      <c r="J20" s="3">
        <f t="shared" si="0"/>
        <v>4.4451029782188733E-4</v>
      </c>
      <c r="K20" s="6" t="s">
        <v>48</v>
      </c>
      <c r="L20" s="6"/>
      <c r="O20" t="s">
        <v>35</v>
      </c>
      <c r="P20">
        <v>789</v>
      </c>
      <c r="Q20" s="2">
        <f>P20/SUM($P$20:$P$24)</f>
        <v>3.8968736109053194E-2</v>
      </c>
    </row>
    <row r="21" spans="2:21" x14ac:dyDescent="0.45">
      <c r="B21">
        <v>16</v>
      </c>
      <c r="C21" t="s">
        <v>21</v>
      </c>
      <c r="D21" s="7">
        <v>152.6221444967</v>
      </c>
      <c r="E21" s="7">
        <v>4557.1973278160003</v>
      </c>
      <c r="F21" s="7">
        <v>67.507016878369996</v>
      </c>
      <c r="G21">
        <v>5</v>
      </c>
      <c r="H21">
        <v>355</v>
      </c>
      <c r="I21">
        <v>18298</v>
      </c>
      <c r="J21" s="3">
        <f t="shared" si="0"/>
        <v>9.6261174494986945E-2</v>
      </c>
      <c r="K21" s="4" t="s">
        <v>44</v>
      </c>
      <c r="L21" s="4">
        <v>5</v>
      </c>
      <c r="M21" s="4">
        <v>12668</v>
      </c>
      <c r="O21" t="s">
        <v>37</v>
      </c>
      <c r="P21">
        <v>11793</v>
      </c>
      <c r="Q21" s="2">
        <f>P21/SUM($P$20:$P$24)</f>
        <v>0.58245666024596232</v>
      </c>
    </row>
    <row r="22" spans="2:21" x14ac:dyDescent="0.45">
      <c r="B22">
        <v>17</v>
      </c>
      <c r="C22" t="s">
        <v>22</v>
      </c>
      <c r="D22" s="7">
        <v>4.3621271014490004</v>
      </c>
      <c r="E22" s="7">
        <v>0.4122332292375</v>
      </c>
      <c r="F22" s="7">
        <v>0.64205391458780003</v>
      </c>
      <c r="G22">
        <v>2.4683999999999999</v>
      </c>
      <c r="H22">
        <v>7.7952000000000004</v>
      </c>
      <c r="I22">
        <v>20010</v>
      </c>
      <c r="J22" s="3">
        <f t="shared" si="0"/>
        <v>1.1705437842643329E-2</v>
      </c>
      <c r="K22" s="4" t="s">
        <v>44</v>
      </c>
      <c r="L22" s="4">
        <v>4</v>
      </c>
      <c r="M22" s="4">
        <v>13093</v>
      </c>
      <c r="O22" t="s">
        <v>38</v>
      </c>
      <c r="P22">
        <v>3145</v>
      </c>
      <c r="Q22" s="2">
        <f>P22/SUM($P$20:$P$24)</f>
        <v>0.15533165407220823</v>
      </c>
    </row>
    <row r="23" spans="2:21" x14ac:dyDescent="0.45">
      <c r="O23" t="s">
        <v>26</v>
      </c>
      <c r="P23">
        <v>1741</v>
      </c>
      <c r="Q23" s="2">
        <f>P23/SUM($P$20:$P$24)</f>
        <v>8.59880476119919E-2</v>
      </c>
    </row>
    <row r="24" spans="2:21" x14ac:dyDescent="0.45">
      <c r="O24" t="s">
        <v>39</v>
      </c>
      <c r="P24">
        <v>2779</v>
      </c>
      <c r="Q24" s="2">
        <f>P24/SUM($P$20:$P$24)</f>
        <v>0.13725490196078433</v>
      </c>
    </row>
    <row r="25" spans="2:21" x14ac:dyDescent="0.45">
      <c r="Q25" s="2"/>
    </row>
    <row r="26" spans="2:21" s="21" customFormat="1" ht="18" x14ac:dyDescent="0.45">
      <c r="B26" s="20" t="s">
        <v>53</v>
      </c>
      <c r="H26" s="20" t="s">
        <v>41</v>
      </c>
      <c r="I26" s="21">
        <v>12548</v>
      </c>
      <c r="K26" s="22"/>
      <c r="L26" s="22"/>
      <c r="M26" s="22"/>
    </row>
    <row r="27" spans="2:21" s="10" customFormat="1" x14ac:dyDescent="0.45">
      <c r="B27" s="9" t="s">
        <v>43</v>
      </c>
      <c r="C27" s="9" t="s">
        <v>31</v>
      </c>
      <c r="D27" s="9" t="s">
        <v>0</v>
      </c>
      <c r="E27" s="9" t="s">
        <v>1</v>
      </c>
      <c r="F27" s="9" t="s">
        <v>2</v>
      </c>
      <c r="G27" s="9" t="s">
        <v>3</v>
      </c>
      <c r="H27" s="9" t="s">
        <v>4</v>
      </c>
      <c r="I27" s="9" t="s">
        <v>5</v>
      </c>
      <c r="J27" s="9" t="s">
        <v>40</v>
      </c>
      <c r="K27" s="12" t="s">
        <v>54</v>
      </c>
      <c r="L27" s="12"/>
      <c r="M27" s="11"/>
      <c r="O27" s="9" t="s">
        <v>27</v>
      </c>
      <c r="P27" s="9" t="s">
        <v>5</v>
      </c>
      <c r="Q27" s="9" t="s">
        <v>42</v>
      </c>
      <c r="R27" s="12" t="s">
        <v>45</v>
      </c>
      <c r="T27" s="9" t="s">
        <v>75</v>
      </c>
      <c r="U27" s="9" t="s">
        <v>76</v>
      </c>
    </row>
    <row r="28" spans="2:21" s="10" customFormat="1" ht="42.75" x14ac:dyDescent="0.45">
      <c r="B28" s="10">
        <v>1</v>
      </c>
      <c r="C28" s="10" t="s">
        <v>6</v>
      </c>
      <c r="D28" s="13">
        <v>1604.407475295</v>
      </c>
      <c r="E28" s="13">
        <v>148122.13195020001</v>
      </c>
      <c r="F28" s="14">
        <v>384.86638194339997</v>
      </c>
      <c r="G28" s="10">
        <v>690</v>
      </c>
      <c r="H28" s="10">
        <v>4310</v>
      </c>
      <c r="I28" s="10">
        <v>12548</v>
      </c>
      <c r="J28" s="15">
        <f>1-I28/$I$26</f>
        <v>0</v>
      </c>
      <c r="K28" s="11" t="s">
        <v>55</v>
      </c>
      <c r="O28" s="10" t="s">
        <v>23</v>
      </c>
      <c r="P28" s="10">
        <v>7833</v>
      </c>
      <c r="Q28" s="16">
        <f>P28/$I$26</f>
        <v>0.6242429072362129</v>
      </c>
      <c r="T28" s="10" t="s">
        <v>77</v>
      </c>
      <c r="U28" s="10">
        <v>4255</v>
      </c>
    </row>
    <row r="29" spans="2:21" s="10" customFormat="1" ht="42.75" x14ac:dyDescent="0.45">
      <c r="B29" s="10">
        <v>2</v>
      </c>
      <c r="C29" s="10" t="s">
        <v>7</v>
      </c>
      <c r="D29" s="13">
        <v>0.10288492189990001</v>
      </c>
      <c r="E29" s="13">
        <v>170.3663166945</v>
      </c>
      <c r="F29" s="14">
        <v>13.052444855059999</v>
      </c>
      <c r="G29" s="10">
        <v>-92</v>
      </c>
      <c r="H29" s="10">
        <v>118</v>
      </c>
      <c r="I29" s="10">
        <v>12548</v>
      </c>
      <c r="J29" s="15">
        <f t="shared" ref="J29:J44" si="1">1-I29/$I$26</f>
        <v>0</v>
      </c>
      <c r="K29" s="11" t="s">
        <v>57</v>
      </c>
      <c r="L29" s="11"/>
      <c r="M29" s="11"/>
      <c r="O29" s="10" t="s">
        <v>32</v>
      </c>
      <c r="P29" s="10">
        <v>1465</v>
      </c>
      <c r="Q29" s="16">
        <f t="shared" ref="Q29:Q30" si="2">P29/$I$26</f>
        <v>0.11675167357347785</v>
      </c>
      <c r="T29" s="10" t="s">
        <v>78</v>
      </c>
      <c r="U29" s="10">
        <v>6181</v>
      </c>
    </row>
    <row r="30" spans="2:21" s="10" customFormat="1" ht="28.5" x14ac:dyDescent="0.45">
      <c r="B30" s="10">
        <v>3</v>
      </c>
      <c r="C30" s="10" t="s">
        <v>8</v>
      </c>
      <c r="D30" s="13">
        <v>-14.89257252152</v>
      </c>
      <c r="E30" s="13">
        <v>310.85129415469999</v>
      </c>
      <c r="F30" s="14">
        <v>17.630975416999998</v>
      </c>
      <c r="G30" s="10">
        <v>-145</v>
      </c>
      <c r="H30" s="10">
        <v>84</v>
      </c>
      <c r="I30" s="10">
        <v>12548</v>
      </c>
      <c r="J30" s="15">
        <f t="shared" si="1"/>
        <v>0</v>
      </c>
      <c r="K30" s="11" t="s">
        <v>58</v>
      </c>
      <c r="L30" s="11"/>
      <c r="M30" s="11"/>
      <c r="O30" s="10" t="s">
        <v>33</v>
      </c>
      <c r="P30" s="10">
        <v>3250</v>
      </c>
      <c r="Q30" s="16">
        <f t="shared" si="2"/>
        <v>0.25900541919030923</v>
      </c>
      <c r="T30" s="10" t="s">
        <v>79</v>
      </c>
      <c r="U30" s="10">
        <v>1078</v>
      </c>
    </row>
    <row r="31" spans="2:21" s="10" customFormat="1" ht="28.5" x14ac:dyDescent="0.45">
      <c r="B31" s="10">
        <v>4</v>
      </c>
      <c r="C31" s="10" t="s">
        <v>9</v>
      </c>
      <c r="D31" s="13">
        <v>507.32044947399999</v>
      </c>
      <c r="E31" s="13">
        <v>416034.76468259998</v>
      </c>
      <c r="F31" s="14">
        <v>645.00756947699995</v>
      </c>
      <c r="G31" s="10">
        <v>4</v>
      </c>
      <c r="H31" s="10">
        <v>9852</v>
      </c>
      <c r="I31" s="10">
        <v>12548</v>
      </c>
      <c r="J31" s="15">
        <f t="shared" si="1"/>
        <v>0</v>
      </c>
      <c r="K31" s="17" t="s">
        <v>59</v>
      </c>
      <c r="L31" s="11"/>
      <c r="M31" s="11"/>
      <c r="T31" s="10" t="s">
        <v>80</v>
      </c>
      <c r="U31" s="10">
        <v>667</v>
      </c>
    </row>
    <row r="32" spans="2:21" s="10" customFormat="1" ht="28.5" x14ac:dyDescent="0.45">
      <c r="B32" s="10">
        <v>5</v>
      </c>
      <c r="C32" s="10" t="s">
        <v>10</v>
      </c>
      <c r="D32" s="13">
        <v>3.304909148868</v>
      </c>
      <c r="E32" s="13">
        <v>1.845334948309</v>
      </c>
      <c r="F32" s="14">
        <v>1.3584310613020001</v>
      </c>
      <c r="G32" s="10">
        <v>1</v>
      </c>
      <c r="H32" s="10">
        <v>7</v>
      </c>
      <c r="I32" s="10">
        <v>12548</v>
      </c>
      <c r="J32" s="15">
        <f t="shared" si="1"/>
        <v>0</v>
      </c>
      <c r="K32" s="11" t="s">
        <v>60</v>
      </c>
      <c r="L32" s="11"/>
      <c r="M32" s="11"/>
      <c r="O32" s="9" t="s">
        <v>28</v>
      </c>
      <c r="P32" s="9" t="s">
        <v>5</v>
      </c>
      <c r="Q32" s="9" t="s">
        <v>42</v>
      </c>
      <c r="T32" s="10" t="s">
        <v>81</v>
      </c>
      <c r="U32" s="10">
        <v>199</v>
      </c>
    </row>
    <row r="33" spans="2:21" s="10" customFormat="1" ht="42.75" x14ac:dyDescent="0.45">
      <c r="B33" s="10">
        <v>6</v>
      </c>
      <c r="C33" s="10" t="s">
        <v>11</v>
      </c>
      <c r="D33" s="13">
        <v>2003.520321964</v>
      </c>
      <c r="E33" s="13">
        <v>7.5037712520340003</v>
      </c>
      <c r="F33" s="14">
        <v>2.7393012342629999</v>
      </c>
      <c r="G33" s="10">
        <v>2000</v>
      </c>
      <c r="H33" s="10">
        <v>2012</v>
      </c>
      <c r="I33" s="10">
        <v>12548</v>
      </c>
      <c r="J33" s="15">
        <f t="shared" si="1"/>
        <v>0</v>
      </c>
      <c r="K33" s="11" t="s">
        <v>61</v>
      </c>
      <c r="L33" s="11"/>
      <c r="M33" s="11"/>
      <c r="O33" s="10" t="s">
        <v>34</v>
      </c>
      <c r="P33" s="10">
        <v>6616</v>
      </c>
      <c r="Q33" s="16">
        <f t="shared" ref="Q33:Q34" si="3">P33/$I$26</f>
        <v>0.52725533949633407</v>
      </c>
      <c r="T33" s="10" t="s">
        <v>82</v>
      </c>
      <c r="U33" s="10">
        <v>130</v>
      </c>
    </row>
    <row r="34" spans="2:21" s="10" customFormat="1" ht="28.5" x14ac:dyDescent="0.45">
      <c r="B34" s="10">
        <v>7</v>
      </c>
      <c r="C34" s="10" t="s">
        <v>12</v>
      </c>
      <c r="D34" s="13">
        <v>1620.5670226330001</v>
      </c>
      <c r="E34" s="13">
        <v>155394.93429780001</v>
      </c>
      <c r="F34" s="14">
        <v>394.20164167310003</v>
      </c>
      <c r="G34" s="10">
        <v>690</v>
      </c>
      <c r="H34" s="10">
        <v>4540</v>
      </c>
      <c r="I34" s="10">
        <v>12548</v>
      </c>
      <c r="J34" s="15">
        <f t="shared" si="1"/>
        <v>0</v>
      </c>
      <c r="K34" s="11" t="s">
        <v>62</v>
      </c>
      <c r="L34" s="11"/>
      <c r="M34" s="11"/>
      <c r="O34" s="10" t="s">
        <v>24</v>
      </c>
      <c r="P34" s="10">
        <v>5932</v>
      </c>
      <c r="Q34" s="16">
        <f t="shared" si="3"/>
        <v>0.47274466050366593</v>
      </c>
      <c r="T34" s="10" t="s">
        <v>83</v>
      </c>
      <c r="U34" s="10">
        <v>38</v>
      </c>
    </row>
    <row r="35" spans="2:21" s="10" customFormat="1" ht="42.75" x14ac:dyDescent="0.45">
      <c r="B35" s="10">
        <v>8</v>
      </c>
      <c r="C35" s="10" t="s">
        <v>13</v>
      </c>
      <c r="D35" s="13">
        <v>40.715492508769998</v>
      </c>
      <c r="E35" s="13">
        <v>114.5987334228</v>
      </c>
      <c r="F35" s="14">
        <v>10.70507979526</v>
      </c>
      <c r="G35" s="10">
        <v>0</v>
      </c>
      <c r="H35" s="10">
        <v>75</v>
      </c>
      <c r="I35" s="10">
        <v>12548</v>
      </c>
      <c r="J35" s="15">
        <f t="shared" si="1"/>
        <v>0</v>
      </c>
      <c r="K35" s="11" t="s">
        <v>63</v>
      </c>
      <c r="L35" s="11"/>
      <c r="M35" s="11"/>
      <c r="Q35" s="16"/>
    </row>
    <row r="36" spans="2:21" s="10" customFormat="1" ht="28.5" x14ac:dyDescent="0.45">
      <c r="B36" s="10">
        <v>9</v>
      </c>
      <c r="C36" s="10" t="s">
        <v>14</v>
      </c>
      <c r="D36" s="13">
        <v>40.113404526620002</v>
      </c>
      <c r="E36" s="13">
        <v>310.86312467990001</v>
      </c>
      <c r="F36" s="14">
        <v>17.63131091779</v>
      </c>
      <c r="G36" s="10">
        <v>7</v>
      </c>
      <c r="H36" s="10">
        <v>97</v>
      </c>
      <c r="I36" s="10">
        <v>12548</v>
      </c>
      <c r="J36" s="15">
        <f t="shared" si="1"/>
        <v>0</v>
      </c>
      <c r="K36" s="17" t="s">
        <v>64</v>
      </c>
      <c r="L36" s="11"/>
      <c r="M36" s="11"/>
      <c r="O36" s="9" t="s">
        <v>29</v>
      </c>
      <c r="P36" s="9" t="s">
        <v>5</v>
      </c>
      <c r="Q36" s="9" t="s">
        <v>42</v>
      </c>
    </row>
    <row r="37" spans="2:21" s="10" customFormat="1" ht="28.5" x14ac:dyDescent="0.45">
      <c r="B37" s="10">
        <v>10</v>
      </c>
      <c r="C37" s="10" t="s">
        <v>15</v>
      </c>
      <c r="D37" s="13">
        <v>170.76139623840001</v>
      </c>
      <c r="E37" s="13">
        <v>100.0514561519</v>
      </c>
      <c r="F37" s="14">
        <v>10.00257247671</v>
      </c>
      <c r="G37" s="10">
        <v>63</v>
      </c>
      <c r="H37" s="10">
        <v>216</v>
      </c>
      <c r="I37" s="10">
        <v>12548</v>
      </c>
      <c r="J37" s="15">
        <f t="shared" si="1"/>
        <v>0</v>
      </c>
      <c r="K37" s="11" t="s">
        <v>65</v>
      </c>
      <c r="L37" s="11"/>
      <c r="M37" s="11"/>
      <c r="O37" s="10" t="s">
        <v>36</v>
      </c>
      <c r="P37" s="10">
        <v>6355</v>
      </c>
      <c r="Q37" s="16">
        <f>P37/$I$26</f>
        <v>0.50645521198597387</v>
      </c>
    </row>
    <row r="38" spans="2:21" s="10" customFormat="1" ht="28.5" x14ac:dyDescent="0.45">
      <c r="B38" s="10">
        <v>11</v>
      </c>
      <c r="C38" s="10" t="s">
        <v>16</v>
      </c>
      <c r="D38" s="13">
        <v>0.95728402932739998</v>
      </c>
      <c r="E38" s="13">
        <v>1.020092790286</v>
      </c>
      <c r="F38" s="14">
        <v>1.0099964308280001</v>
      </c>
      <c r="G38" s="10">
        <v>0</v>
      </c>
      <c r="H38" s="10">
        <v>6</v>
      </c>
      <c r="I38" s="10">
        <v>12548</v>
      </c>
      <c r="J38" s="15">
        <f t="shared" si="1"/>
        <v>0</v>
      </c>
      <c r="K38" s="11" t="s">
        <v>66</v>
      </c>
      <c r="L38" s="11"/>
      <c r="M38" s="11"/>
      <c r="O38" s="10" t="s">
        <v>25</v>
      </c>
      <c r="P38" s="10">
        <v>6193</v>
      </c>
      <c r="Q38" s="16">
        <f>P38/$I$26</f>
        <v>0.49354478801402613</v>
      </c>
    </row>
    <row r="39" spans="2:21" s="10" customFormat="1" ht="28.5" x14ac:dyDescent="0.45">
      <c r="B39" s="10">
        <v>12</v>
      </c>
      <c r="C39" s="10" t="s">
        <v>17</v>
      </c>
      <c r="D39" s="13">
        <v>0.88037934332159995</v>
      </c>
      <c r="E39" s="13">
        <v>0.1053199485396</v>
      </c>
      <c r="F39" s="14">
        <v>0.3245303507217</v>
      </c>
      <c r="G39" s="10">
        <v>0</v>
      </c>
      <c r="H39" s="10">
        <v>1</v>
      </c>
      <c r="I39" s="10">
        <v>12548</v>
      </c>
      <c r="J39" s="15">
        <f t="shared" si="1"/>
        <v>0</v>
      </c>
      <c r="K39" s="17" t="s">
        <v>67</v>
      </c>
      <c r="L39" s="11"/>
      <c r="M39" s="11"/>
    </row>
    <row r="40" spans="2:21" s="10" customFormat="1" ht="28.5" x14ac:dyDescent="0.45">
      <c r="B40" s="10">
        <v>13</v>
      </c>
      <c r="C40" s="10" t="s">
        <v>18</v>
      </c>
      <c r="D40" s="13">
        <v>78.60989799171</v>
      </c>
      <c r="E40" s="13">
        <v>353.09886432370001</v>
      </c>
      <c r="F40" s="14">
        <v>18.79092505237</v>
      </c>
      <c r="G40" s="10">
        <v>31</v>
      </c>
      <c r="H40" s="10">
        <v>150</v>
      </c>
      <c r="I40" s="10">
        <v>12548</v>
      </c>
      <c r="J40" s="15">
        <f t="shared" si="1"/>
        <v>0</v>
      </c>
      <c r="K40" s="11" t="s">
        <v>68</v>
      </c>
      <c r="L40" s="11"/>
      <c r="M40" s="11"/>
    </row>
    <row r="41" spans="2:21" s="10" customFormat="1" ht="42.75" x14ac:dyDescent="0.45">
      <c r="B41" s="10">
        <v>14</v>
      </c>
      <c r="C41" s="10" t="s">
        <v>19</v>
      </c>
      <c r="D41" s="13">
        <v>154.52916799490001</v>
      </c>
      <c r="E41" s="13">
        <v>57.291968160819998</v>
      </c>
      <c r="F41" s="14">
        <v>7.569145801266</v>
      </c>
      <c r="G41" s="10">
        <v>128</v>
      </c>
      <c r="H41" s="10">
        <v>185</v>
      </c>
      <c r="I41" s="10">
        <v>12548</v>
      </c>
      <c r="J41" s="15">
        <f t="shared" si="1"/>
        <v>0</v>
      </c>
      <c r="K41" s="11" t="s">
        <v>69</v>
      </c>
      <c r="L41" s="11"/>
      <c r="M41" s="11"/>
      <c r="O41" s="9" t="s">
        <v>30</v>
      </c>
      <c r="P41" s="9" t="s">
        <v>5</v>
      </c>
      <c r="Q41" s="9" t="s">
        <v>42</v>
      </c>
    </row>
    <row r="42" spans="2:21" s="10" customFormat="1" ht="28.5" x14ac:dyDescent="0.45">
      <c r="B42" s="10">
        <v>15</v>
      </c>
      <c r="C42" s="10" t="s">
        <v>20</v>
      </c>
      <c r="D42" s="13">
        <v>280.19867707999998</v>
      </c>
      <c r="E42" s="13">
        <v>771.18559799469995</v>
      </c>
      <c r="F42" s="14">
        <v>27.77022862698</v>
      </c>
      <c r="G42" s="10">
        <v>187</v>
      </c>
      <c r="H42" s="10">
        <v>438</v>
      </c>
      <c r="I42" s="10">
        <v>12548</v>
      </c>
      <c r="J42" s="15">
        <f t="shared" si="1"/>
        <v>0</v>
      </c>
      <c r="K42" s="11" t="s">
        <v>70</v>
      </c>
      <c r="L42" s="11"/>
      <c r="M42" s="11"/>
      <c r="O42" s="10" t="s">
        <v>37</v>
      </c>
      <c r="P42" s="10">
        <v>7735</v>
      </c>
      <c r="Q42" s="16">
        <f>P42/$I$26</f>
        <v>0.61643289767293596</v>
      </c>
    </row>
    <row r="43" spans="2:21" s="10" customFormat="1" ht="42.75" x14ac:dyDescent="0.45">
      <c r="B43" s="10">
        <v>16</v>
      </c>
      <c r="C43" s="10" t="s">
        <v>21</v>
      </c>
      <c r="D43" s="13">
        <v>151.08383806180001</v>
      </c>
      <c r="E43" s="13">
        <v>4251.7223083090003</v>
      </c>
      <c r="F43" s="14">
        <v>65.205232215750002</v>
      </c>
      <c r="G43" s="10">
        <v>5</v>
      </c>
      <c r="H43" s="10">
        <v>355</v>
      </c>
      <c r="I43" s="10">
        <v>12548</v>
      </c>
      <c r="J43" s="15">
        <f t="shared" si="1"/>
        <v>0</v>
      </c>
      <c r="K43" s="17" t="s">
        <v>71</v>
      </c>
      <c r="L43" s="11"/>
      <c r="M43" s="11"/>
      <c r="O43" s="10" t="s">
        <v>38</v>
      </c>
      <c r="P43" s="10">
        <v>1885</v>
      </c>
      <c r="Q43" s="16">
        <f>P43/$I$26</f>
        <v>0.15022314313037935</v>
      </c>
    </row>
    <row r="44" spans="2:21" s="10" customFormat="1" ht="28.5" x14ac:dyDescent="0.45">
      <c r="B44" s="10">
        <v>17</v>
      </c>
      <c r="C44" s="10" t="s">
        <v>22</v>
      </c>
      <c r="D44" s="13">
        <v>4.3454085830410003</v>
      </c>
      <c r="E44" s="13">
        <v>0.39241835618600002</v>
      </c>
      <c r="F44" s="14">
        <v>0.62643304206119999</v>
      </c>
      <c r="G44" s="10">
        <v>2.4870999999999999</v>
      </c>
      <c r="H44" s="10">
        <v>7.665</v>
      </c>
      <c r="I44" s="10">
        <v>12548</v>
      </c>
      <c r="J44" s="15">
        <f t="shared" si="1"/>
        <v>0</v>
      </c>
      <c r="K44" s="11" t="s">
        <v>72</v>
      </c>
      <c r="L44" s="11"/>
      <c r="M44" s="11"/>
      <c r="O44" s="10" t="s">
        <v>26</v>
      </c>
      <c r="P44" s="10">
        <v>1095</v>
      </c>
      <c r="Q44" s="16">
        <f>P44/$I$26</f>
        <v>8.7264902773350334E-2</v>
      </c>
    </row>
    <row r="45" spans="2:21" x14ac:dyDescent="0.45">
      <c r="O45" t="s">
        <v>39</v>
      </c>
      <c r="P45">
        <v>1833</v>
      </c>
      <c r="Q45" s="2">
        <f>P45/$I$26</f>
        <v>0.14607905642333441</v>
      </c>
    </row>
  </sheetData>
  <autoFilter ref="B5:M5" xr:uid="{4C116530-9140-405E-8672-46A600217CE6}">
    <sortState ref="B6:M22">
      <sortCondition ref="B5"/>
    </sortState>
  </autoFilter>
  <conditionalFormatting sqref="J6:J22">
    <cfRule type="top10" dxfId="1" priority="3" rank="10"/>
  </conditionalFormatting>
  <conditionalFormatting sqref="F28:F44">
    <cfRule type="top10" dxfId="0" priority="2" rank="10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E864-39B1-4E40-A5C9-8ACBDD421169}">
  <dimension ref="D9:J19"/>
  <sheetViews>
    <sheetView workbookViewId="0">
      <selection activeCell="J19" sqref="D9:J19"/>
    </sheetView>
  </sheetViews>
  <sheetFormatPr defaultRowHeight="14.25" x14ac:dyDescent="0.45"/>
  <cols>
    <col min="4" max="4" width="16.73046875" bestFit="1" customWidth="1"/>
    <col min="6" max="6" width="9.06640625" style="2"/>
    <col min="7" max="7" width="7.06640625" customWidth="1"/>
    <col min="8" max="8" width="12.59765625" bestFit="1" customWidth="1"/>
    <col min="10" max="10" width="9.06640625" style="2"/>
  </cols>
  <sheetData>
    <row r="9" spans="4:10" x14ac:dyDescent="0.45">
      <c r="D9" s="23" t="s">
        <v>27</v>
      </c>
      <c r="E9" s="23" t="s">
        <v>5</v>
      </c>
      <c r="F9" s="24" t="s">
        <v>42</v>
      </c>
      <c r="G9" s="25"/>
      <c r="H9" s="23" t="s">
        <v>28</v>
      </c>
      <c r="I9" s="23" t="s">
        <v>5</v>
      </c>
      <c r="J9" s="24" t="s">
        <v>42</v>
      </c>
    </row>
    <row r="10" spans="4:10" x14ac:dyDescent="0.45">
      <c r="D10" s="25" t="s">
        <v>23</v>
      </c>
      <c r="E10" s="25">
        <v>12474</v>
      </c>
      <c r="F10" s="26">
        <v>0.61609127278115272</v>
      </c>
      <c r="G10" s="25"/>
      <c r="H10" s="25" t="s">
        <v>34</v>
      </c>
      <c r="I10" s="25">
        <v>9593</v>
      </c>
      <c r="J10" s="26">
        <v>0.4737985874450536</v>
      </c>
    </row>
    <row r="11" spans="4:10" x14ac:dyDescent="0.45">
      <c r="D11" s="25" t="s">
        <v>32</v>
      </c>
      <c r="E11" s="25">
        <v>2542</v>
      </c>
      <c r="F11" s="26">
        <v>0.12554946411814097</v>
      </c>
      <c r="G11" s="25"/>
      <c r="H11" s="25" t="s">
        <v>24</v>
      </c>
      <c r="I11" s="25">
        <v>10654</v>
      </c>
      <c r="J11" s="26">
        <v>0.52620141255494646</v>
      </c>
    </row>
    <row r="12" spans="4:10" x14ac:dyDescent="0.45">
      <c r="D12" s="25" t="s">
        <v>33</v>
      </c>
      <c r="E12" s="25">
        <v>5231</v>
      </c>
      <c r="F12" s="26">
        <v>0.25835926310070628</v>
      </c>
      <c r="G12" s="25"/>
      <c r="H12" s="25"/>
      <c r="I12" s="25"/>
      <c r="J12" s="26"/>
    </row>
    <row r="13" spans="4:10" x14ac:dyDescent="0.45">
      <c r="D13" s="25"/>
      <c r="E13" s="25"/>
      <c r="F13" s="26"/>
      <c r="G13" s="25"/>
      <c r="H13" s="25"/>
      <c r="I13" s="25"/>
      <c r="J13" s="26"/>
    </row>
    <row r="14" spans="4:10" x14ac:dyDescent="0.45">
      <c r="D14" s="23" t="s">
        <v>29</v>
      </c>
      <c r="E14" s="23" t="s">
        <v>5</v>
      </c>
      <c r="F14" s="24" t="s">
        <v>42</v>
      </c>
      <c r="G14" s="25"/>
      <c r="H14" s="23" t="s">
        <v>30</v>
      </c>
      <c r="I14" s="23" t="s">
        <v>5</v>
      </c>
      <c r="J14" s="24" t="s">
        <v>42</v>
      </c>
    </row>
    <row r="15" spans="4:10" x14ac:dyDescent="0.45">
      <c r="D15" s="27" t="s">
        <v>35</v>
      </c>
      <c r="E15" s="27">
        <v>234</v>
      </c>
      <c r="F15" s="28">
        <v>1.1557267743369388E-2</v>
      </c>
      <c r="G15" s="25"/>
      <c r="H15" s="27" t="s">
        <v>35</v>
      </c>
      <c r="I15" s="27">
        <v>789</v>
      </c>
      <c r="J15" s="28">
        <v>3.8968736109053194E-2</v>
      </c>
    </row>
    <row r="16" spans="4:10" x14ac:dyDescent="0.45">
      <c r="D16" s="25" t="s">
        <v>36</v>
      </c>
      <c r="E16" s="25">
        <v>9938</v>
      </c>
      <c r="F16" s="26">
        <v>0.49083814886155974</v>
      </c>
      <c r="G16" s="25"/>
      <c r="H16" s="25" t="s">
        <v>37</v>
      </c>
      <c r="I16" s="25">
        <v>11793</v>
      </c>
      <c r="J16" s="26">
        <v>0.58245666024596232</v>
      </c>
    </row>
    <row r="17" spans="4:10" x14ac:dyDescent="0.45">
      <c r="D17" s="25" t="s">
        <v>25</v>
      </c>
      <c r="E17" s="25">
        <v>10075</v>
      </c>
      <c r="F17" s="26">
        <v>0.49760458339507085</v>
      </c>
      <c r="G17" s="25"/>
      <c r="H17" s="25" t="s">
        <v>38</v>
      </c>
      <c r="I17" s="25">
        <v>3145</v>
      </c>
      <c r="J17" s="26">
        <v>0.15533165407220823</v>
      </c>
    </row>
    <row r="18" spans="4:10" x14ac:dyDescent="0.45">
      <c r="D18" s="25"/>
      <c r="E18" s="25"/>
      <c r="F18" s="26"/>
      <c r="G18" s="25"/>
      <c r="H18" s="25" t="s">
        <v>26</v>
      </c>
      <c r="I18" s="25">
        <v>1741</v>
      </c>
      <c r="J18" s="26">
        <v>8.59880476119919E-2</v>
      </c>
    </row>
    <row r="19" spans="4:10" x14ac:dyDescent="0.45">
      <c r="D19" s="25"/>
      <c r="E19" s="25"/>
      <c r="F19" s="26"/>
      <c r="G19" s="25"/>
      <c r="H19" s="25" t="s">
        <v>39</v>
      </c>
      <c r="I19" s="25">
        <v>2779</v>
      </c>
      <c r="J19" s="26">
        <v>0.13725490196078433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6761-F804-47AE-8923-757F24D1E7CA}">
  <dimension ref="B2"/>
  <sheetViews>
    <sheetView tabSelected="1" workbookViewId="0">
      <selection activeCell="D10" sqref="D10"/>
    </sheetView>
  </sheetViews>
  <sheetFormatPr defaultRowHeight="14.25" x14ac:dyDescent="0.45"/>
  <sheetData>
    <row r="2" spans="2:2" x14ac:dyDescent="0.45">
      <c r="B2">
        <f>1 + 3.322*LOG(19000)</f>
        <v>15.214019462365298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3-vehicle safety impute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skybe</dc:creator>
  <cp:lastModifiedBy>skybe</cp:lastModifiedBy>
  <dcterms:created xsi:type="dcterms:W3CDTF">2019-04-01T12:23:52Z</dcterms:created>
  <dcterms:modified xsi:type="dcterms:W3CDTF">2019-04-08T13:07:50Z</dcterms:modified>
</cp:coreProperties>
</file>