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C:\Users\Raj Chetia\Desktop\DA COURSE\MICROSOFT EXCEL\"/>
    </mc:Choice>
  </mc:AlternateContent>
  <xr:revisionPtr revIDLastSave="0" documentId="8_{E24EFDA4-1AC8-4CD7-9BA2-107B8DF274A3}" xr6:coauthVersionLast="47" xr6:coauthVersionMax="47" xr10:uidLastSave="{00000000-0000-0000-0000-000000000000}"/>
  <bookViews>
    <workbookView xWindow="-108" yWindow="-108" windowWidth="23256" windowHeight="12456" activeTab="1" xr2:uid="{26D4546B-D2A1-4444-8EAF-A6228F96F0C1}"/>
  </bookViews>
  <sheets>
    <sheet name="Data" sheetId="2" r:id="rId1"/>
    <sheet name="Customer Centre Report " sheetId="5" r:id="rId2"/>
    <sheet name="Sheet1" sheetId="8" r:id="rId3"/>
    <sheet name="Pivots" sheetId="7" r:id="rId4"/>
    <sheet name="Assets" sheetId="4" r:id="rId5"/>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2" hidden="1">Sheet1!$A$3:$M$38</definedName>
    <definedName name="Slicer_Representative">#N/A</definedName>
  </definedNames>
  <calcPr calcId="191029"/>
  <pivotCaches>
    <pivotCache cacheId="37" r:id="rId6"/>
    <pivotCache cacheId="118" r:id="rId7"/>
    <pivotCache cacheId="209" r:id="rId8"/>
    <pivotCache cacheId="362" r:id="rId9"/>
    <pivotCache cacheId="671" r:id="rId10"/>
    <pivotCache cacheId="674" r:id="rId11"/>
    <pivotCache cacheId="677" r:id="rId12"/>
    <pivotCache cacheId="680" r:id="rId13"/>
    <pivotCache cacheId="683" r:id="rId14"/>
    <pivotCache cacheId="686" r:id="rId15"/>
  </pivotCaches>
  <extLst>
    <ext xmlns:x14="http://schemas.microsoft.com/office/spreadsheetml/2009/9/main" uri="{876F7934-8845-4945-9796-88D515C7AA90}">
      <x14:pivotCaches>
        <pivotCache cacheId="30"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4" i="7" l="1"/>
  <c r="L27" i="5" s="1"/>
  <c r="B71" i="7"/>
  <c r="B80" i="7" s="1"/>
  <c r="L31" i="5" s="1"/>
  <c r="O15" i="5" a="1"/>
  <c r="O15" i="5" s="1"/>
  <c r="N16" i="5" a="1"/>
  <c r="N16" i="5" s="1"/>
  <c r="J44" i="7"/>
  <c r="F47" i="7" a="1"/>
  <c r="F47" i="7" s="1"/>
  <c r="B73" i="7" s="1"/>
  <c r="B76" i="7" s="1"/>
  <c r="B82" i="7" s="1"/>
  <c r="L33"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K27" i="5" l="1"/>
  <c r="B72" i="7"/>
  <c r="B75" i="7" s="1"/>
  <c r="B81" i="7" s="1"/>
  <c r="L32" i="5" s="1"/>
  <c r="J48" i="7"/>
  <c r="J49" i="7"/>
  <c r="I50" i="7"/>
  <c r="J50" i="7"/>
  <c r="I49" i="7"/>
  <c r="I48" i="7"/>
  <c r="J47" i="7"/>
  <c r="J51" i="7"/>
  <c r="I47" i="7"/>
  <c r="I5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BD41AE-C9F8-4D64-8A2B-3D6E11E7549E}" keepAlive="1" name="ModelConnection_ExternalData_1" description="Data Model" type="5" refreshedVersion="8" minRefreshableVersion="5" saveData="1">
    <dbPr connection="Data Model Connection" command="DRILLTHROUGH MAXROWS 1000 SELECT FROM [Model] WHERE (([calls].[Representative].&amp;[R02],[Measures].[Call Count],[calls].[Rating rounded].&amp;[3]))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F8AA941B-B778-446C-BEA0-F7FF3644B9C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16272E47-18D3-4B97-84A5-A15760DA5496}" name="WorksheetConnection_sample-data-excel-portfolio-project.xlsx!calls" type="102" refreshedVersion="8" minRefreshableVersion="5">
    <extLst>
      <ext xmlns:x15="http://schemas.microsoft.com/office/spreadsheetml/2010/11/main" uri="{DE250136-89BD-433C-8126-D09CA5730AF9}">
        <x15:connection id="calls">
          <x15:rangePr sourceName="_xlcn.WorksheetConnection_sampledataexcelportfolioproject.xlsxcalls1"/>
        </x15:connection>
      </ext>
    </extLst>
  </connection>
  <connection id="4" xr16:uid="{A015D3B9-34AF-409E-A60A-99DE72B94C46}"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<sst xmlns="http://schemas.openxmlformats.org/spreadsheetml/2006/main" count="3399" uniqueCount="1104">
  <si>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</si>
  <si>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</si>
  <si>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</si>
  <si>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</si>
  <si>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</si>
  <si>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</si>
  <si>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</si>
  <si>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</si>
  <si>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</si>
  <si>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</si>
  <si>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</si>
  <si>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</si>
  <si>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</si>
  <si>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</si>
  <si>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</si>
  <si>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</si>
  <si>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</si>
  <si>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</si>
  <si>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</si>
  <si>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</si>
  <si>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</si>
  <si>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</si>
  <si>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</si>
  <si>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</si>
  <si>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</si>
  <si>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</si>
  <si>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</si>
  <si>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</si>
  <si>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</si>
  <si>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</si>
  <si>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</si>
  <si>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</si>
  <si>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</si>
  <si>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</si>
  <si>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</si>
  <si>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</si>
  <si>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</si>
  <si>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</si>
  <si>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</si>
  <si>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</si>
  <si>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</si>
  <si>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</si>
  <si>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</si>
  <si>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</si>
  <si>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</si>
  <si>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</si>
  <si>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</si>
  <si>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</si>
  <si>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</si>
  <si>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</si>
  <si>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</si>
  <si>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</si>
  <si>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</si>
  <si>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</si>
  <si>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</si>
  <si>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</si>
  <si>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</si>
  <si>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</si>
  <si>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</si>
  <si>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</si>
  <si>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</si>
  <si>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</si>
  <si>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</si>
  <si>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</si>
  <si>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</si>
  <si>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</si>
  <si>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</si>
  <si>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</si>
  <si>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</si>
  <si>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</si>
  <si>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</si>
  <si>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</si>
  <si>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</si>
  <si>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</si>
  <si>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</si>
  <si>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</si>
  <si>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</si>
  <si>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</si>
  <si>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</si>
  <si>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</si>
  <si>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</si>
  <si>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</si>
  <si>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</si>
  <si>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</si>
  <si>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</si>
  <si>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</si>
  <si>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</si>
  <si>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</si>
  <si>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</si>
  <si>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</si>
  <si>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</si>
  <si>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</si>
  <si>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</si>
  <si>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</si>
  <si>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</si>
  <si>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</si>
  <si>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</si>
  <si>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</si>
  <si>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</si>
  <si>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</si>
  <si>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</si>
  <si>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</si>
  <si>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</si>
  <si>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</si>
  <si>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</si>
  <si>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</si>
  <si>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</si>
  <si>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</si>
  <si>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</si>
  <si>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</si>
  <si>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</si>
  <si>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</si>
  <si>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</si>
  <si>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</si>
  <si>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</si>
  <si>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</si>
  <si>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</si>
  <si>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</si>
  <si>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</si>
  <si>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</si>
  <si>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</si>
  <si>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</si>
  <si>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</si>
  <si>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</si>
  <si>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</si>
  <si>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</si>
  <si>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</si>
  <si>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</si>
  <si>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</si>
  <si>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</si>
  <si>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</si>
  <si>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</si>
  <si>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</si>
  <si>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</si>
  <si>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</si>
  <si>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</si>
  <si>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</si>
  <si>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</si>
  <si>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</si>
  <si>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</si>
  <si>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</si>
  <si>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</si>
  <si>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</si>
  <si>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</si>
  <si>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</si>
  <si>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</si>
  <si>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</si>
  <si>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</si>
  <si>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</si>
  <si>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</si>
  <si>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</si>
  <si>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</si>
  <si>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</si>
  <si>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</si>
  <si>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</si>
  <si>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</si>
  <si>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</si>
  <si>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</si>
  <si>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</si>
  <si>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</si>
  <si>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</si>
  <si>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</si>
  <si>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</si>
  <si>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</si>
  <si>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</si>
  <si>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</si>
  <si>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</si>
  <si>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</si>
  <si>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</si>
  <si>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</si>
  <si>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</si>
  <si>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</si>
  <si>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</si>
  <si>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</si>
  <si>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</si>
  <si>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</si>
  <si>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</si>
  <si>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</si>
  <si>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</si>
  <si>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</si>
  <si>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</si>
  <si>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</si>
  <si>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</si>
  <si>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</si>
  <si>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</si>
  <si>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</si>
  <si>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</si>
  <si>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</si>
  <si>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</si>
  <si>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</si>
  <si>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</si>
  <si>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</si>
  <si>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</si>
  <si>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</si>
  <si>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</si>
  <si>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</si>
  <si>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</si>
  <si>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</si>
  <si>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</si>
  <si>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</si>
  <si>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</si>
  <si>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</si>
  <si>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</si>
  <si>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</si>
  <si>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</si>
  <si>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</si>
  <si>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</si>
  <si>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</si>
  <si>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</si>
  <si>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</si>
  <si>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</si>
  <si>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</si>
  <si>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</si>
  <si>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</si>
  <si>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</si>
  <si>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</si>
  <si>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</si>
  <si>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</si>
  <si>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</si>
  <si>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</si>
  <si>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</si>
  <si>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</si>
  <si>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</si>
  <si>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</si>
  <si>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</si>
  <si>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</si>
  <si>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</si>
  <si>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</si>
  <si>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</si>
  <si>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</si>
  <si>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</si>
  <si>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</si>
  <si>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</si>
  <si>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</si>
  <si>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</si>
  <si>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</si>
  <si>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</si>
  <si>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</si>
  <si>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</si>
  <si>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</si>
  <si>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</si>
  <si>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</si>
  <si>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</si>
  <si>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</si>
  <si>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</si>
  <si>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</si>
  <si>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</si>
  <si>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</si>
  <si>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</si>
  <si>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</si>
  <si>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</si>
  <si>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</si>
  <si>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</si>
  <si>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</si>
  <si>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</si>
  <si>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</si>
  <si>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</si>
  <si>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</si>
  <si>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</si>
  <si>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</si>
  <si>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</si>
  <si>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</si>
  <si>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</si>
  <si>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</si>
  <si>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</si>
  <si>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</si>
  <si>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</si>
  <si>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</si>
  <si>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</si>
  <si>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</si>
  <si>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</si>
  <si>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</si>
  <si>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</si>
  <si>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</si>
  <si>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</si>
  <si>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</si>
  <si>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</si>
  <si>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</si>
  <si>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</si>
  <si>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</si>
  <si>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</si>
  <si>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</si>
  <si>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</si>
  <si>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</si>
  <si>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</si>
  <si>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</si>
  <si>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</si>
  <si>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</si>
  <si>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</si>
  <si>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</si>
  <si>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</si>
  <si>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</si>
  <si>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</si>
  <si>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</si>
  <si>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</si>
  <si>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</si>
  <si>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</si>
  <si>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</si>
  <si>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</si>
  <si>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</si>
  <si>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</si>
  <si>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</si>
  <si>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</si>
  <si>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</si>
  <si>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</si>
  <si>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</si>
  <si>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</si>
  <si>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</si>
  <si>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</si>
  <si>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</si>
  <si>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</si>
  <si>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</si>
  <si>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</si>
  <si>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</si>
  <si>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</si>
  <si>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</si>
  <si>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</si>
  <si>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</si>
  <si>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</si>
  <si>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</si>
  <si>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</si>
  <si>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</si>
  <si>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</si>
  <si>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</si>
  <si>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</si>
  <si>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</si>
  <si>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</si>
  <si>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</si>
  <si>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</si>
  <si>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</si>
  <si>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</si>
  <si>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</si>
  <si>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</si>
  <si>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</si>
  <si>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</si>
  <si>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</si>
  <si>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</si>
  <si>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</si>
  <si>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</si>
  <si>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</si>
  <si>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</si>
  <si>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</si>
  <si>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</si>
  <si>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</si>
  <si>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</si>
  <si>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</si>
  <si>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</si>
  <si>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</si>
  <si>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</si>
  <si>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</si>
  <si>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</si>
  <si>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</si>
  <si>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</si>
  <si>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</si>
  <si>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</si>
  <si>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</si>
  <si>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</si>
  <si>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</si>
  <si>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</si>
  <si>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</si>
  <si>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</si>
  <si>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</si>
  <si>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</si>
  <si>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</si>
  <si>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</si>
  <si>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</si>
  <si>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</si>
  <si>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</si>
  <si>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</si>
  <si>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</si>
  <si>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</si>
  <si>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</si>
  <si>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</si>
  <si>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</si>
  <si>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</si>
  <si>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</si>
  <si>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</si>
  <si>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</si>
  <si>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</si>
  <si>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</si>
  <si>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</si>
  <si>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</si>
  <si>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</si>
  <si>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</si>
  <si>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</si>
  <si>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</si>
  <si>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</si>
  <si>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</si>
  <si>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</si>
  <si>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</si>
  <si>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</si>
  <si>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</si>
  <si>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</si>
  <si>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</si>
  <si>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</si>
  <si>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</si>
  <si>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</si>
  <si>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</si>
  <si>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</si>
  <si>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</si>
  <si>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</si>
  <si>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</si>
  <si>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</si>
  <si>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</si>
  <si>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</si>
  <si>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</si>
  <si>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</si>
  <si>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</si>
  <si>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</si>
  <si>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</si>
  <si>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</si>
  <si>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</si>
  <si>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</si>
  <si>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</si>
  <si>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</si>
  <si>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</si>
  <si>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</si>
  <si>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</si>
  <si>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</si>
  <si>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</si>
  <si>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</si>
  <si>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</si>
  <si>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</si>
  <si>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</si>
  <si>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</si>
  <si>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</si>
  <si>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</si>
  <si>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</si>
  <si>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</si>
  <si>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</si>
  <si>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</si>
  <si>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</si>
  <si>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</si>
  <si>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</si>
  <si>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</si>
  <si>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</si>
  <si>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</si>
  <si>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</si>
  <si>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</si>
  <si>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</si>
  <si>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</si>
  <si>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</si>
  <si>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</si>
  <si>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</si>
  <si>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</si>
  <si>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</si>
  <si>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</si>
  <si>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</si>
  <si>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</si>
  <si>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</si>
  <si>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</si>
  <si>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</si>
  <si>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</si>
  <si>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</si>
  <si>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</si>
  <si>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</si>
  <si>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</si>
  <si>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</si>
  <si>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</si>
  <si>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</si>
  <si>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</si>
  <si>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</si>
  <si>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</si>
  <si>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</si>
  <si>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</si>
  <si>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</si>
  <si>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</si>
  <si>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</si>
  <si>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</si>
  <si>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</si>
  <si>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</si>
  <si>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</si>
  <si>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</si>
  <si>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</si>
  <si>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</si>
  <si>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</si>
  <si>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</si>
  <si>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</si>
  <si>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</si>
  <si>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</si>
  <si>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</si>
  <si>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</si>
  <si>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</si>
  <si>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</si>
  <si>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</si>
  <si>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</si>
  <si>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</si>
  <si>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</si>
  <si>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</si>
  <si>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</si>
  <si>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</si>
  <si>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</si>
  <si>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</si>
  <si>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</si>
  <si>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</si>
  <si>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</si>
  <si>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</si>
  <si>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</si>
  <si>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</si>
  <si>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</si>
  <si>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</si>
  <si>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</si>
  <si>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</si>
  <si>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</si>
  <si>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</si>
  <si>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</si>
  <si>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</si>
  <si>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</si>
  <si>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</si>
  <si>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</si>
  <si>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</si>
  <si>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</si>
  <si>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</si>
  <si>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</si>
  <si>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</si>
  <si>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</si>
  <si>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</si>
  <si>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</si>
  <si>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</si>
  <si>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</si>
  <si>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</si>
  <si>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</si>
  <si>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</si>
  <si>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</si>
  <si>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</si>
  <si>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</si>
  <si>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</si>
  <si>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</si>
  <si>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</si>
  <si>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</si>
  <si>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</si>
  <si>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</si>
  <si>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</si>
  <si>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</si>
  <si>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</si>
  <si>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</si>
  <si>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</si>
  <si>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</si>
  <si>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</si>
  <si>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</si>
  <si>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</si>
  <si>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</si>
  <si>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</si>
  <si>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</si>
  <si>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</si>
  <si>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</si>
  <si>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</si>
  <si>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</si>
  <si>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</si>
  <si>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</si>
  <si>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</si>
  <si>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</si>
  <si>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</si>
  <si>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</si>
  <si>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</si>
  <si>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</si>
  <si>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</si>
  <si>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</si>
  <si>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</si>
  <si>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</si>
  <si>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</si>
  <si>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</si>
  <si>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</si>
  <si>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</si>
  <si>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</si>
  <si>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</si>
  <si>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</si>
  <si>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</si>
  <si>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</si>
  <si>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</si>
  <si>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</si>
  <si>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</si>
  <si>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</si>
  <si>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</si>
  <si>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</si>
  <si>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</si>
  <si>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</si>
  <si>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</si>
  <si>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</si>
  <si>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</si>
  <si>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</si>
  <si>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</si>
  <si>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</si>
  <si>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</si>
  <si>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</si>
  <si>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</si>
  <si>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</si>
  <si>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</si>
  <si>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</si>
  <si>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</si>
  <si>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</si>
  <si>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</si>
  <si>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</si>
  <si>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</si>
  <si>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</si>
  <si>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</si>
  <si>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</si>
  <si>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</si>
  <si>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</si>
  <si>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</si>
  <si>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</si>
  <si>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</si>
  <si>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</si>
  <si>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</si>
  <si>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</si>
  <si>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</si>
  <si>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</si>
  <si>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</si>
  <si>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</si>
  <si>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</si>
  <si>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</si>
  <si>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</si>
  <si>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</si>
  <si>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</si>
  <si>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</si>
  <si>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</si>
  <si>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</si>
  <si>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</si>
  <si>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</si>
  <si>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</si>
  <si>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</si>
  <si>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</si>
  <si>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</si>
  <si>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</si>
  <si>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</si>
  <si>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</si>
  <si>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</si>
  <si>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</si>
  <si>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</si>
  <si>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</si>
  <si>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</si>
  <si>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</si>
  <si>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</si>
  <si>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</si>
  <si>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</si>
  <si>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</si>
  <si>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</si>
  <si>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</si>
  <si>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</si>
  <si>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</si>
  <si>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</si>
  <si>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</si>
  <si>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</si>
  <si>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</si>
  <si>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</si>
  <si>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</si>
  <si>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</si>
  <si>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</si>
  <si>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</si>
  <si>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</si>
  <si>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</si>
  <si>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</si>
  <si>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</si>
  <si>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</si>
  <si>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</si>
  <si>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</si>
  <si>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</si>
  <si>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</si>
  <si>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</si>
  <si>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</si>
  <si>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</si>
  <si>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</si>
  <si>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</si>
  <si>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</si>
  <si>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</si>
  <si>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</si>
  <si>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</si>
  <si>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</si>
  <si>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</si>
  <si>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</si>
  <si>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</si>
  <si>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</si>
  <si>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</si>
  <si>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</si>
  <si>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</si>
  <si>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</si>
  <si>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</si>
  <si>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</si>
  <si>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</si>
  <si>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</si>
  <si>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</si>
  <si>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</si>
  <si>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</si>
  <si>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</si>
  <si>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</si>
  <si>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</si>
  <si>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</si>
  <si>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</si>
  <si>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</si>
  <si>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</si>
  <si>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</si>
  <si>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</si>
  <si>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</si>
  <si>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</si>
  <si>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</si>
  <si>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</si>
  <si>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</si>
  <si>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</si>
  <si>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</si>
  <si>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</si>
  <si>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</si>
  <si>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</si>
  <si>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</si>
  <si>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</si>
  <si>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</si>
  <si>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</si>
  <si>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</si>
  <si>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</si>
  <si>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</si>
  <si>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</si>
  <si>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</si>
  <si>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</si>
  <si>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</si>
  <si>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</si>
  <si>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</si>
  <si>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</si>
  <si>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</si>
  <si>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</si>
  <si>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</si>
  <si>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</si>
  <si>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</si>
  <si>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</si>
  <si>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</si>
  <si>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</si>
  <si>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</si>
  <si>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</si>
  <si>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</si>
  <si>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</si>
  <si>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</si>
  <si>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</si>
  <si>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</si>
  <si>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</si>
  <si>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</si>
  <si>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</si>
  <si>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</si>
  <si>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</si>
  <si>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</si>
  <si>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</si>
  <si>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</si>
  <si>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</si>
  <si>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</si>
  <si>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</si>
  <si>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</si>
  <si>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</si>
  <si>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</si>
  <si>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</si>
  <si>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</si>
  <si>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</si>
  <si>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</si>
  <si>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</si>
  <si>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</si>
  <si>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</si>
  <si>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</si>
  <si>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</si>
  <si>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</si>
  <si>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</si>
  <si>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</si>
  <si>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</si>
  <si>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</si>
  <si>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</si>
  <si>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</si>
  <si>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</si>
  <si>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</si>
  <si>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</si>
  <si>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</si>
  <si>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</si>
  <si>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</si>
  <si>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</si>
  <si>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</si>
  <si>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</si>
  <si>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</si>
  <si>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</si>
  <si>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</si>
  <si>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</si>
  <si>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</si>
  <si>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</si>
  <si>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</si>
  <si>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</si>
  <si>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</si>
  <si>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</si>
  <si>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</si>
  <si>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</si>
  <si>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</si>
  <si>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</si>
  <si>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</si>
  <si>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</si>
  <si>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</si>
  <si>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</si>
  <si>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</si>
  <si>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</si>
  <si>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</si>
  <si>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</si>
  <si>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</si>
  <si>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</si>
  <si>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</si>
  <si>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</si>
  <si>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</si>
  <si>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</si>
  <si>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</si>
  <si>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</si>
  <si>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</si>
  <si>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</si>
  <si>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</si>
  <si>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</si>
  <si>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</si>
  <si>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</si>
  <si>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</si>
  <si>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</si>
  <si>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</si>
  <si>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</si>
  <si>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</si>
  <si>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</si>
  <si>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</si>
  <si>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</si>
  <si>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</si>
  <si>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</si>
  <si>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</si>
  <si>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</si>
  <si>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</si>
  <si>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</si>
  <si>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</si>
  <si>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</si>
  <si>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</si>
  <si>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</si>
  <si>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</si>
  <si>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</si>
  <si>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</si>
  <si>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</si>
  <si>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</si>
  <si>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</si>
  <si>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</si>
  <si>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</si>
  <si>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</si>
  <si>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</si>
  <si>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</si>
  <si>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</si>
  <si>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</si>
  <si>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</si>
  <si>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</si>
  <si>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</si>
  <si>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</si>
  <si>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</si>
  <si>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</si>
  <si>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</si>
  <si>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</si>
  <si>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</si>
  <si>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</si>
  <si>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</si>
  <si>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</si>
  <si>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</si>
  <si>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</si>
  <si>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</si>
  <si>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</si>
  <si>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</si>
  <si>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</si>
  <si>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</si>
  <si>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</si>
  <si>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</si>
  <si>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</si>
  <si>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</si>
  <si>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</si>
  <si>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</si>
  <si>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</si>
  <si>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</si>
  <si>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</si>
  <si>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</si>
  <si>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</si>
  <si>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</si>
  <si>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</si>
  <si>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</si>
  <si>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</si>
  <si>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</si>
  <si>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</si>
  <si>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</si>
  <si>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</si>
  <si>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</si>
  <si>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</si>
  <si>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</si>
  <si>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</si>
  <si>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</si>
  <si>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</si>
  <si>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</si>
  <si>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</si>
  <si>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</si>
  <si>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</si>
  <si>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</si>
  <si>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</si>
  <si>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</si>
  <si>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</si>
  <si>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</si>
  <si>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</si>
  <si>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</si>
  <si>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</si>
  <si>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</si>
  <si>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</si>
  <si>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</si>
  <si>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</si>
  <si>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</si>
  <si>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</si>
  <si>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</si>
  <si>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</si>
  <si>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</si>
  <si>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</si>
  <si>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</si>
  <si>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</si>
  <si>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</si>
  <si>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</si>
  <si>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</si>
  <si>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</si>
  <si>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</si>
  <si>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</si>
  <si>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</si>
  <si>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</si>
  <si>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</si>
  <si>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</si>
  <si>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</si>
  <si>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</si>
  <si>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</si>
  <si>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</si>
  <si>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</si>
  <si>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</si>
  <si>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</si>
  <si>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</si>
  <si>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</si>
  <si>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</si>
  <si>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</si>
  <si>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</si>
  <si>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</si>
  <si>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</si>
  <si>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</si>
  <si>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</si>
  <si>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</si>
  <si>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</si>
  <si>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</si>
  <si>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</si>
  <si>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</si>
  <si>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</si>
  <si>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</si>
  <si>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</si>
  <si>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</si>
  <si>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</si>
  <si>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</si>
  <si>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</si>
  <si>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</si>
  <si>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</si>
  <si>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</si>
  <si>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</si>
  <si>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</si>
  <si>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</si>
  <si>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</si>
  <si>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</si>
  <si>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</si>
  <si>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</si>
  <si>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</si>
  <si>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</si>
  <si>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</si>
  <si>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</si>
  <si>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</si>
  <si>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</si>
  <si>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</si>
  <si>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</si>
  <si>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</si>
  <si>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</si>
  <si>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</si>
  <si>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</si>
  <si>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</si>
  <si>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</si>
  <si>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</si>
  <si>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</si>
  <si>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</si>
  <si>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</si>
  <si>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</si>
  <si>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</si>
  <si>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</si>
  <si>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</si>
  <si>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</si>
  <si>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</si>
  <si>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</si>
  <si>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</si>
  <si>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</si>
  <si>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</si>
  <si>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</si>
  <si>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</si>
  <si>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</si>
  <si>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</si>
  <si>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</si>
  <si>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</si>
  <si>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</si>
  <si>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</si>
  <si>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</si>
  <si>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</si>
  <si>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</si>
  <si>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</si>
  <si>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</si>
  <si>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</si>
  <si>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</si>
  <si>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</si>
  <si>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</si>
  <si>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</si>
  <si>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</si>
  <si>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</si>
  <si>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</si>
  <si>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</si>
  <si>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</si>
  <si>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</si>
  <si>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</si>
  <si>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</si>
  <si>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</si>
  <si>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</si>
  <si>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</si>
  <si>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</si>
  <si>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</si>
  <si>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</si>
  <si>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</si>
  <si>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</si>
  <si>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</si>
  <si>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</si>
  <si>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</si>
  <si>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</si>
  <si>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</si>
  <si>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</si>
  <si>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</si>
  <si>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</si>
  <si>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</si>
  <si>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</si>
  <si>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</si>
  <si>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</si>
  <si>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</si>
  <si>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</si>
  <si>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</si>
  <si>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</si>
  <si>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</si>
  <si>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</si>
  <si>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</si>
  <si>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</si>
  <si>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</si>
  <si>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</si>
  <si>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</si>
  <si>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</si>
  <si>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</si>
  <si>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</si>
  <si>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</si>
  <si>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</si>
  <si>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 xml:space="preserve">Total Amount </t>
  </si>
  <si>
    <t>Total Duration</t>
  </si>
  <si>
    <t>Avg. Rating</t>
  </si>
  <si>
    <t>5* Calls</t>
  </si>
  <si>
    <t>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</si>
  <si>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</si>
  <si>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</si>
  <si>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</si>
  <si>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</si>
  <si>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</si>
  <si>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</si>
  <si>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</si>
  <si>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</si>
  <si>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</si>
  <si>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</si>
  <si>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</si>
  <si>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</si>
  <si>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</si>
  <si>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</si>
  <si>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</si>
  <si>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</si>
  <si>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</si>
  <si>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</si>
  <si>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</si>
  <si>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</si>
  <si>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</si>
  <si>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</si>
  <si>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</si>
  <si>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</si>
  <si>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t>
  </si>
  <si>
    <t>Amount</t>
  </si>
  <si>
    <t>Sel. Calls</t>
  </si>
  <si>
    <t>Sel.Amount</t>
  </si>
  <si>
    <t>Selected Reps</t>
  </si>
  <si>
    <t>Column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</si>
  <si>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</si>
  <si>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</si>
  <si>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</si>
  <si>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</si>
  <si>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</si>
  <si>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</si>
  <si>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</si>
  <si>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</si>
  <si>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</si>
  <si>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</si>
  <si>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</si>
  <si>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</si>
  <si>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</si>
  <si>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1 to 2 hours</t>
  </si>
  <si>
    <t>30 to 60 mins</t>
  </si>
  <si>
    <t>10 to 30 mins</t>
  </si>
  <si>
    <t>More than 2 hours</t>
  </si>
  <si>
    <t>Data returned for Call Count, 3, R02 (First 1000 rows).</t>
  </si>
  <si>
    <t>TOTAL</t>
  </si>
  <si>
    <t>Rep Summary</t>
  </si>
  <si>
    <t>% of calls</t>
  </si>
  <si>
    <t>Call Rank</t>
  </si>
  <si>
    <t xml:space="preserve">Amount Rank </t>
  </si>
  <si>
    <t>Labels:</t>
  </si>
  <si>
    <t>Image:</t>
  </si>
  <si>
    <r>
      <rPr>
        <sz val="24"/>
        <color theme="0" tint="-0.499984740745262"/>
        <rFont val="Aptos ExtraBold"/>
        <family val="2"/>
        <scheme val="major"/>
      </rPr>
      <t>CALL CENTRE REPORT</t>
    </r>
    <r>
      <rPr>
        <sz val="24"/>
        <color theme="0" tint="-0.499984740745262"/>
        <rFont val="Aptos"/>
        <family val="2"/>
        <scheme val="minor"/>
      </rPr>
      <t xml:space="preserve">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</si>
</sst>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71" formatCode="\$#,###.0,&quot;k&quot;"/>
    <numFmt numFmtId="172" formatCode="[$$-409]#,##0"/>
  </numFmts>
  <fonts count="12"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color theme="0"/>
      <name val="Aptos"/>
      <family val="2"/>
      <scheme val="minor"/>
    </font>
    <font>
      <sz val="11"/>
      <color rgb="FFFCD9D3"/>
      <name val="Aptos ExtraBold"/>
      <family val="2"/>
    </font>
    <font>
      <sz val="10"/>
      <color theme="1"/>
      <name val="Aptos"/>
      <family val="2"/>
      <scheme val="minor"/>
    </font>
    <font>
      <b/>
      <sz val="10"/>
      <color theme="1"/>
      <name val="Aptos"/>
      <family val="2"/>
      <scheme val="minor"/>
    </font>
    <font>
      <sz val="9"/>
      <color theme="0" tint="-0.499984740745262"/>
      <name val="Aptos"/>
      <family val="2"/>
      <scheme val="minor"/>
    </font>
    <font>
      <sz val="24"/>
      <color theme="0" tint="-0.499984740745262"/>
      <name val="Aptos ExtraBold"/>
      <family val="2"/>
      <scheme val="major"/>
    </font>
    <font>
      <sz val="24"/>
      <color theme="0" tint="-0.499984740745262"/>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2">
    <xf numFmtId="0" fontId="0" fillId="0" borderId="0"/>
    <xf numFmtId="9" fontId="4" fillId="0" borderId="0" applyFont="0" applyFill="0" applyBorder="0" applyAlignment="0" applyProtection="0"/>
  </cellStyleXfs>
  <cellXfs count="5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6" fillId="0" borderId="0" xfId="0" applyFont="1"/>
    <xf numFmtId="0" fontId="0" fillId="0" borderId="0" xfId="0" pivotButton="1"/>
    <xf numFmtId="0" fontId="0" fillId="0" borderId="0" xfId="0" applyAlignment="1">
      <alignment horizontal="left"/>
    </xf>
    <xf numFmtId="171" fontId="0" fillId="0" borderId="0" xfId="0" applyNumberFormat="1"/>
    <xf numFmtId="0" fontId="0" fillId="0" borderId="0" xfId="0" applyAlignment="1">
      <alignment horizontal="center" vertical="center"/>
    </xf>
    <xf numFmtId="0" fontId="0" fillId="4" borderId="0" xfId="0" applyFill="1" applyAlignment="1">
      <alignment horizontal="left"/>
    </xf>
    <xf numFmtId="14" fontId="0" fillId="0" borderId="0" xfId="0" applyNumberFormat="1"/>
    <xf numFmtId="0" fontId="0" fillId="0" borderId="0" xfId="0" applyNumberFormat="1"/>
    <xf numFmtId="0" fontId="0" fillId="0" borderId="0" xfId="0" applyAlignment="1">
      <alignment horizontal="left" indent="1"/>
    </xf>
    <xf numFmtId="0" fontId="0" fillId="3" borderId="0" xfId="0" applyFill="1" applyAlignment="1">
      <alignment horizontal="center"/>
    </xf>
    <xf numFmtId="0" fontId="0" fillId="0" borderId="0" xfId="0" applyAlignment="1">
      <alignment horizontal="center"/>
    </xf>
    <xf numFmtId="0" fontId="7" fillId="5" borderId="0" xfId="0" applyFont="1" applyFill="1" applyBorder="1" applyAlignment="1">
      <alignment horizontal="center"/>
    </xf>
    <xf numFmtId="172" fontId="7" fillId="5" borderId="0" xfId="0" applyNumberFormat="1" applyFont="1" applyFill="1" applyBorder="1" applyAlignment="1">
      <alignment horizontal="center"/>
    </xf>
    <xf numFmtId="0" fontId="5" fillId="0" borderId="0" xfId="0" applyFont="1" applyAlignment="1">
      <alignment horizontal="center"/>
    </xf>
    <xf numFmtId="0" fontId="0" fillId="5" borderId="9" xfId="0" applyFill="1" applyBorder="1"/>
    <xf numFmtId="0" fontId="7" fillId="5" borderId="12" xfId="0" applyFont="1" applyFill="1" applyBorder="1" applyAlignment="1">
      <alignment horizontal="center"/>
    </xf>
    <xf numFmtId="0" fontId="7" fillId="5" borderId="11" xfId="0" applyFont="1" applyFill="1" applyBorder="1" applyAlignment="1">
      <alignment horizontal="left" indent="1"/>
    </xf>
    <xf numFmtId="172" fontId="7" fillId="5" borderId="12" xfId="0" applyNumberFormat="1" applyFont="1" applyFill="1" applyBorder="1" applyAlignment="1">
      <alignment horizontal="center"/>
    </xf>
    <xf numFmtId="0" fontId="7" fillId="5" borderId="6" xfId="0" applyFont="1" applyFill="1" applyBorder="1" applyAlignment="1">
      <alignment horizontal="left" indent="1"/>
    </xf>
    <xf numFmtId="172" fontId="7" fillId="5" borderId="13" xfId="0" applyNumberFormat="1" applyFont="1" applyFill="1" applyBorder="1" applyAlignment="1">
      <alignment horizontal="center"/>
    </xf>
    <xf numFmtId="172" fontId="7" fillId="5" borderId="4" xfId="0" applyNumberFormat="1" applyFont="1" applyFill="1" applyBorder="1" applyAlignment="1">
      <alignment horizontal="center"/>
    </xf>
    <xf numFmtId="0" fontId="8" fillId="5" borderId="11" xfId="0" applyFont="1" applyFill="1" applyBorder="1"/>
    <xf numFmtId="0" fontId="1" fillId="5" borderId="10" xfId="0" applyFont="1" applyFill="1" applyBorder="1" applyAlignment="1">
      <alignment horizontal="center"/>
    </xf>
    <xf numFmtId="0" fontId="1" fillId="5" borderId="7" xfId="0" applyFont="1" applyFill="1" applyBorder="1" applyAlignment="1">
      <alignment horizontal="center"/>
    </xf>
    <xf numFmtId="9" fontId="0" fillId="0" borderId="0" xfId="1" applyFont="1"/>
    <xf numFmtId="0" fontId="0" fillId="3" borderId="0" xfId="0" applyFill="1" applyAlignment="1">
      <alignment horizontal="center"/>
    </xf>
    <xf numFmtId="0" fontId="0" fillId="3" borderId="12" xfId="0" applyFill="1" applyBorder="1" applyAlignment="1">
      <alignment horizontal="center"/>
    </xf>
    <xf numFmtId="0" fontId="0" fillId="3" borderId="0" xfId="0" applyFill="1" applyAlignment="1"/>
    <xf numFmtId="0" fontId="9" fillId="3" borderId="0" xfId="0" applyFont="1" applyFill="1" applyAlignment="1">
      <alignment horizontal="center"/>
    </xf>
    <xf numFmtId="0" fontId="9" fillId="3" borderId="12" xfId="0" applyFont="1" applyFill="1" applyBorder="1" applyAlignment="1">
      <alignment horizontal="center"/>
    </xf>
    <xf numFmtId="0" fontId="11" fillId="3" borderId="0" xfId="0" applyFont="1" applyFill="1" applyAlignment="1">
      <alignment vertical="center"/>
    </xf>
  </cellXfs>
  <cellStyles count="2">
    <cellStyle name="Normal" xfId="0" builtinId="0"/>
    <cellStyle name="Percent" xfId="1" builtinId="5"/>
  </cellStyles>
  <dxfs count="29">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39994506668294322"/>
        </patternFill>
      </fill>
      <border>
        <left style="thin">
          <color auto="1"/>
        </left>
        <right style="thin">
          <color auto="1"/>
        </right>
        <vertical/>
        <horizontal/>
      </border>
    </dxf>
    <dxf>
      <fill>
        <patternFill>
          <bgColor theme="8" tint="0.39994506668294322"/>
        </patternFill>
      </fill>
      <border>
        <left style="thin">
          <color theme="1" tint="0.34998626667073579"/>
        </left>
        <right style="thin">
          <color theme="1" tint="0.34998626667073579"/>
        </right>
        <vertical/>
        <horizontal/>
      </border>
    </dxf>
    <dxf>
      <numFmt numFmtId="19" formatCode="dd/mm/yyyy"/>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8"/>
    </tableStyle>
    <tableStyle name="SlicerStyleDark5 2" pivot="0" table="0" count="10" xr9:uid="{73690EB2-D720-4859-93B2-CA9726167A80}">
      <tableStyleElement type="wholeTable" dxfId="13"/>
      <tableStyleElement type="headerRow" dxfId="1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microsoft.com/office/2007/relationships/slicerCache" Target="slicerCaches/slicerCache1.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microsoft.com/office/2022/10/relationships/richValueRel" Target="richData/richValueRel.xml"/><Relationship Id="rId28" Type="http://schemas.openxmlformats.org/officeDocument/2006/relationships/calcChain" Target="calcChain.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Excel Portfolio Project.xlsx]Pivots!Weekly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Pivots!$J$23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Pivots!$I$24:$I$31</c:f>
              <c:strCache>
                <c:ptCount val="7"/>
                <c:pt idx="0">
                  <c:v>Sunday</c:v>
                </c:pt>
                <c:pt idx="1">
                  <c:v>Monday</c:v>
                </c:pt>
                <c:pt idx="2">
                  <c:v>Tuesday</c:v>
                </c:pt>
                <c:pt idx="3">
                  <c:v>Wednesday</c:v>
                </c:pt>
                <c:pt idx="4">
                  <c:v>Thursday</c:v>
                </c:pt>
                <c:pt idx="5">
                  <c:v>Friday</c:v>
                </c:pt>
                <c:pt idx="6">
                  <c:v>Saturday</c:v>
                </c:pt>
              </c:strCache>
            </c:strRef>
          </c:cat>
          <c:val>
            <c:numRef>
              <c:f>Pivots!$J$24:$J$31</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2F3B-46A4-9738-05EC1944C5DB}"/>
            </c:ext>
          </c:extLst>
        </c:ser>
        <c:dLbls>
          <c:showLegendKey val="0"/>
          <c:showVal val="0"/>
          <c:showCatName val="0"/>
          <c:showSerName val="0"/>
          <c:showPercent val="0"/>
          <c:showBubbleSize val="0"/>
        </c:dLbls>
        <c:gapWidth val="25"/>
        <c:axId val="1998042736"/>
        <c:axId val="1998043696"/>
      </c:barChart>
      <c:catAx>
        <c:axId val="19980427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043696"/>
        <c:crosses val="autoZero"/>
        <c:auto val="1"/>
        <c:lblAlgn val="ctr"/>
        <c:lblOffset val="100"/>
        <c:noMultiLvlLbl val="0"/>
      </c:catAx>
      <c:valAx>
        <c:axId val="1998043696"/>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980427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Excel Portfolio Project.xlsx]Pivots!Monthly Trend</c:name>
    <c:fmtId val="6"/>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IN" sz="1800">
                <a:solidFill>
                  <a:schemeClr val="accent6"/>
                </a:solidFill>
                <a:latin typeface="+mj-lt"/>
              </a:rPr>
              <a:t>Call Trend</a:t>
            </a:r>
          </a:p>
        </c:rich>
      </c:tx>
      <c:layout>
        <c:manualLayout>
          <c:xMode val="edge"/>
          <c:yMode val="edge"/>
          <c:x val="7.519736613403525E-3"/>
          <c:y val="4.992655979958614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alpha val="50000"/>
                  <a:lumMod val="60000"/>
                  <a:lumOff val="4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Pivots!$C$23</c:f>
              <c:strCache>
                <c:ptCount val="1"/>
                <c:pt idx="0">
                  <c:v>Call Count2</c:v>
                </c:pt>
              </c:strCache>
            </c:strRef>
          </c:tx>
          <c:spPr>
            <a:gradFill flip="none" rotWithShape="1">
              <a:gsLst>
                <a:gs pos="0">
                  <a:schemeClr val="accent6">
                    <a:alpha val="50000"/>
                    <a:lumMod val="60000"/>
                    <a:lumOff val="40000"/>
                  </a:schemeClr>
                </a:gs>
                <a:gs pos="100000">
                  <a:schemeClr val="accent6"/>
                </a:gs>
              </a:gsLst>
              <a:lin ang="16200000" scaled="1"/>
              <a:tileRect/>
            </a:gradFill>
            <a:ln>
              <a:noFill/>
            </a:ln>
            <a:effectLst/>
          </c:spP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Pivots!$C$24:$C$36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DC1E-43F6-BD2C-C84160980CDD}"/>
            </c:ext>
          </c:extLst>
        </c:ser>
        <c:dLbls>
          <c:showLegendKey val="0"/>
          <c:showVal val="0"/>
          <c:showCatName val="0"/>
          <c:showSerName val="0"/>
          <c:showPercent val="0"/>
          <c:showBubbleSize val="0"/>
        </c:dLbls>
        <c:axId val="778018752"/>
        <c:axId val="778019232"/>
      </c:areaChart>
      <c:lineChart>
        <c:grouping val="standard"/>
        <c:varyColors val="0"/>
        <c:ser>
          <c:idx val="0"/>
          <c:order val="0"/>
          <c:tx>
            <c:strRef>
              <c:f>Pivots!$B$23</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cat>
            <c:strRef>
              <c:f>Pivots!$A$24:$A$36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Pivots!$B$24:$B$36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DC1E-43F6-BD2C-C84160980CDD}"/>
            </c:ext>
          </c:extLst>
        </c:ser>
        <c:dLbls>
          <c:showLegendKey val="0"/>
          <c:showVal val="0"/>
          <c:showCatName val="0"/>
          <c:showSerName val="0"/>
          <c:showPercent val="0"/>
          <c:showBubbleSize val="0"/>
        </c:dLbls>
        <c:marker val="1"/>
        <c:smooth val="0"/>
        <c:axId val="778018752"/>
        <c:axId val="778019232"/>
      </c:lineChart>
      <c:catAx>
        <c:axId val="77801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019232"/>
        <c:crosses val="autoZero"/>
        <c:auto val="1"/>
        <c:lblAlgn val="ctr"/>
        <c:lblOffset val="100"/>
        <c:noMultiLvlLbl val="0"/>
      </c:catAx>
      <c:valAx>
        <c:axId val="7780192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0187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chemeClr val="accent6"/>
                </a:solidFill>
                <a:latin typeface="+mj-lt"/>
              </a:rPr>
              <a:t>Amount</a:t>
            </a:r>
          </a:p>
        </c:rich>
      </c:tx>
      <c:layout>
        <c:manualLayout>
          <c:xMode val="edge"/>
          <c:yMode val="edge"/>
          <c:x val="8.2213362881392735E-2"/>
          <c:y val="1.82846546395871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Pivots!$F$47:$F$51</c:f>
              <c:strCache>
                <c:ptCount val="5"/>
                <c:pt idx="0">
                  <c:v>R01</c:v>
                </c:pt>
                <c:pt idx="1">
                  <c:v>R02</c:v>
                </c:pt>
                <c:pt idx="2">
                  <c:v>R03</c:v>
                </c:pt>
                <c:pt idx="3">
                  <c:v>R04</c:v>
                </c:pt>
                <c:pt idx="4">
                  <c:v>R05</c:v>
                </c:pt>
              </c:strCache>
            </c:strRef>
          </c:cat>
          <c:val>
            <c:numRef>
              <c:f>Pivots!$H$47:$H$51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7BD-4AAD-9B51-FBE3157D403A}"/>
            </c:ext>
          </c:extLst>
        </c:ser>
        <c:ser>
          <c:idx val="1"/>
          <c:order val="1"/>
          <c:tx>
            <c:strRef>
              <c:f>Pivots!$J$46</c:f>
              <c:strCache>
                <c:ptCount val="1"/>
                <c:pt idx="0">
                  <c:v>Sel.Amount</c:v>
                </c:pt>
              </c:strCache>
            </c:strRef>
          </c:tx>
          <c:spPr>
            <a:gradFill>
              <a:gsLst>
                <a:gs pos="0">
                  <a:schemeClr val="accent6">
                    <a:lumMod val="60000"/>
                    <a:lumOff val="40000"/>
                  </a:schemeClr>
                </a:gs>
                <a:gs pos="100000">
                  <a:schemeClr val="accent6"/>
                </a:gs>
              </a:gsLst>
              <a:lin ang="0" scaled="1"/>
            </a:gradFill>
            <a:ln>
              <a:noFill/>
            </a:ln>
            <a:effectLst/>
          </c:spPr>
          <c:invertIfNegative val="0"/>
          <c:val>
            <c:numRef>
              <c:f>Pivots!$J$47:$J$51</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37BD-4AAD-9B51-FBE3157D403A}"/>
            </c:ext>
          </c:extLst>
        </c:ser>
        <c:dLbls>
          <c:showLegendKey val="0"/>
          <c:showVal val="0"/>
          <c:showCatName val="0"/>
          <c:showSerName val="0"/>
          <c:showPercent val="0"/>
          <c:showBubbleSize val="0"/>
        </c:dLbls>
        <c:gapWidth val="25"/>
        <c:overlap val="100"/>
        <c:axId val="850263296"/>
        <c:axId val="850267136"/>
      </c:barChart>
      <c:catAx>
        <c:axId val="850263296"/>
        <c:scaling>
          <c:orientation val="maxMin"/>
        </c:scaling>
        <c:delete val="1"/>
        <c:axPos val="l"/>
        <c:numFmt formatCode="General" sourceLinked="1"/>
        <c:majorTickMark val="none"/>
        <c:minorTickMark val="none"/>
        <c:tickLblPos val="nextTo"/>
        <c:crossAx val="850267136"/>
        <c:crosses val="autoZero"/>
        <c:auto val="1"/>
        <c:lblAlgn val="ctr"/>
        <c:lblOffset val="100"/>
        <c:noMultiLvlLbl val="0"/>
      </c:catAx>
      <c:valAx>
        <c:axId val="850267136"/>
        <c:scaling>
          <c:orientation val="minMax"/>
        </c:scaling>
        <c:delete val="1"/>
        <c:axPos val="t"/>
        <c:numFmt formatCode="\$#,###.0,&quot;k&quot;" sourceLinked="1"/>
        <c:majorTickMark val="none"/>
        <c:minorTickMark val="none"/>
        <c:tickLblPos val="nextTo"/>
        <c:crossAx val="8502632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800">
                <a:solidFill>
                  <a:schemeClr val="accent5"/>
                </a:solidFill>
                <a:latin typeface="+mj-lt"/>
              </a:rPr>
              <a:t>Calls</a:t>
            </a:r>
          </a:p>
        </c:rich>
      </c:tx>
      <c:layout>
        <c:manualLayout>
          <c:xMode val="edge"/>
          <c:yMode val="edge"/>
          <c:x val="5.3628288922406543E-2"/>
          <c:y val="2.742311271763047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Pivots!$F$47:$F$51</c:f>
              <c:strCache>
                <c:ptCount val="5"/>
                <c:pt idx="0">
                  <c:v>R01</c:v>
                </c:pt>
                <c:pt idx="1">
                  <c:v>R02</c:v>
                </c:pt>
                <c:pt idx="2">
                  <c:v>R03</c:v>
                </c:pt>
                <c:pt idx="3">
                  <c:v>R04</c:v>
                </c:pt>
                <c:pt idx="4">
                  <c:v>R05</c:v>
                </c:pt>
              </c:strCache>
            </c:strRef>
          </c:cat>
          <c:val>
            <c:numRef>
              <c:f>Pivots!$G$47:$G$51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1A8-427A-82C5-E49E3C49A1F0}"/>
            </c:ext>
          </c:extLst>
        </c:ser>
        <c:ser>
          <c:idx val="1"/>
          <c:order val="1"/>
          <c:tx>
            <c:strRef>
              <c:f>Pivots!$I$46</c:f>
              <c:strCache>
                <c:ptCount val="1"/>
                <c:pt idx="0">
                  <c:v>Sel. Calls</c:v>
                </c:pt>
              </c:strCache>
            </c:strRef>
          </c:tx>
          <c:spPr>
            <a:gradFill>
              <a:gsLst>
                <a:gs pos="0">
                  <a:schemeClr val="accent5">
                    <a:lumMod val="60000"/>
                    <a:lumOff val="40000"/>
                  </a:schemeClr>
                </a:gs>
                <a:gs pos="100000">
                  <a:schemeClr val="accent5"/>
                </a:gs>
              </a:gsLst>
              <a:lin ang="16200000" scaled="1"/>
            </a:gradFill>
            <a:ln>
              <a:noFill/>
            </a:ln>
            <a:effectLst/>
          </c:spPr>
          <c:invertIfNegative val="0"/>
          <c:dPt>
            <c:idx val="1"/>
            <c:invertIfNegative val="0"/>
            <c:bubble3D val="0"/>
            <c:spPr>
              <a:gradFill flip="none" rotWithShape="1">
                <a:gsLst>
                  <a:gs pos="0">
                    <a:schemeClr val="accent5">
                      <a:lumMod val="60000"/>
                      <a:lumOff val="40000"/>
                    </a:schemeClr>
                  </a:gs>
                  <a:gs pos="100000">
                    <a:schemeClr val="accent5"/>
                  </a:gs>
                </a:gsLst>
                <a:lin ang="0" scaled="1"/>
                <a:tileRect/>
              </a:gradFill>
              <a:ln>
                <a:noFill/>
              </a:ln>
              <a:effectLst/>
            </c:spPr>
            <c:extLst>
              <c:ext xmlns:c16="http://schemas.microsoft.com/office/drawing/2014/chart" uri="{C3380CC4-5D6E-409C-BE32-E72D297353CC}">
                <c16:uniqueId val="{00000002-B1A8-427A-82C5-E49E3C49A1F0}"/>
              </c:ext>
            </c:extLst>
          </c:dPt>
          <c:val>
            <c:numRef>
              <c:f>Pivots!$I$47:$I$51</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3-B1A8-427A-82C5-E49E3C49A1F0}"/>
            </c:ext>
          </c:extLst>
        </c:ser>
        <c:dLbls>
          <c:showLegendKey val="0"/>
          <c:showVal val="0"/>
          <c:showCatName val="0"/>
          <c:showSerName val="0"/>
          <c:showPercent val="0"/>
          <c:showBubbleSize val="0"/>
        </c:dLbls>
        <c:gapWidth val="25"/>
        <c:overlap val="100"/>
        <c:axId val="850263296"/>
        <c:axId val="850267136"/>
      </c:barChart>
      <c:catAx>
        <c:axId val="85026329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267136"/>
        <c:crosses val="autoZero"/>
        <c:auto val="1"/>
        <c:lblAlgn val="ctr"/>
        <c:lblOffset val="100"/>
        <c:noMultiLvlLbl val="0"/>
      </c:catAx>
      <c:valAx>
        <c:axId val="850267136"/>
        <c:scaling>
          <c:orientation val="minMax"/>
          <c:min val="0"/>
        </c:scaling>
        <c:delete val="1"/>
        <c:axPos val="t"/>
        <c:numFmt formatCode="General" sourceLinked="1"/>
        <c:majorTickMark val="none"/>
        <c:minorTickMark val="none"/>
        <c:tickLblPos val="nextTo"/>
        <c:crossAx val="8502632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Excel Portfolio Project.xlsx]Pivots!PivotTable5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solidFill>
                  <a:schemeClr val="accent5"/>
                </a:solidFill>
                <a:latin typeface="+mj-lt"/>
              </a:rPr>
              <a:t>Female</a:t>
            </a:r>
            <a:r>
              <a:rPr lang="en-IN" sz="1800">
                <a:latin typeface="+mj-lt"/>
              </a:rPr>
              <a:t>  vs </a:t>
            </a:r>
            <a:r>
              <a:rPr lang="en-IN" sz="1800">
                <a:solidFill>
                  <a:schemeClr val="accent4"/>
                </a:solidFill>
                <a:latin typeface="+mj-lt"/>
              </a:rPr>
              <a:t>Male</a:t>
            </a:r>
            <a:r>
              <a:rPr lang="en-IN" sz="1800">
                <a:latin typeface="+mj-lt"/>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lumMod val="8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Pivots!$G$59:$G$60</c:f>
              <c:strCache>
                <c:ptCount val="1"/>
                <c:pt idx="0">
                  <c:v>Female</c:v>
                </c:pt>
              </c:strCache>
            </c:strRef>
          </c:tx>
          <c:spPr>
            <a:solidFill>
              <a:schemeClr val="accent5"/>
            </a:solidFill>
            <a:ln>
              <a:noFill/>
            </a:ln>
            <a:effectLst/>
          </c:spPr>
          <c:invertIfNegative val="0"/>
          <c:dLbls>
            <c:spPr>
              <a:solidFill>
                <a:schemeClr val="bg1">
                  <a:lumMod val="85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Pivots!$F$61:$F$64</c:f>
              <c:strCache>
                <c:ptCount val="3"/>
                <c:pt idx="0">
                  <c:v>Cincinnati</c:v>
                </c:pt>
                <c:pt idx="1">
                  <c:v>Cleveland</c:v>
                </c:pt>
                <c:pt idx="2">
                  <c:v>Columbus</c:v>
                </c:pt>
              </c:strCache>
            </c:strRef>
          </c:cat>
          <c:val>
            <c:numRef>
              <c:f>Pivots!$G$61:$G$64</c:f>
              <c:numCache>
                <c:formatCode>#,##0</c:formatCode>
                <c:ptCount val="3"/>
                <c:pt idx="0">
                  <c:v>144</c:v>
                </c:pt>
                <c:pt idx="1">
                  <c:v>326</c:v>
                </c:pt>
                <c:pt idx="2">
                  <c:v>129</c:v>
                </c:pt>
              </c:numCache>
            </c:numRef>
          </c:val>
          <c:extLst>
            <c:ext xmlns:c16="http://schemas.microsoft.com/office/drawing/2014/chart" uri="{C3380CC4-5D6E-409C-BE32-E72D297353CC}">
              <c16:uniqueId val="{00000000-D962-4A57-B082-7C47793F703B}"/>
            </c:ext>
          </c:extLst>
        </c:ser>
        <c:ser>
          <c:idx val="1"/>
          <c:order val="1"/>
          <c:tx>
            <c:strRef>
              <c:f>Pivots!$H$59:$H$60</c:f>
              <c:strCache>
                <c:ptCount val="1"/>
                <c:pt idx="0">
                  <c:v>Male</c:v>
                </c:pt>
              </c:strCache>
            </c:strRef>
          </c:tx>
          <c:spPr>
            <a:solidFill>
              <a:schemeClr val="accent4"/>
            </a:solidFill>
            <a:ln>
              <a:no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Pivots!$F$61:$F$64</c:f>
              <c:strCache>
                <c:ptCount val="3"/>
                <c:pt idx="0">
                  <c:v>Cincinnati</c:v>
                </c:pt>
                <c:pt idx="1">
                  <c:v>Cleveland</c:v>
                </c:pt>
                <c:pt idx="2">
                  <c:v>Columbus</c:v>
                </c:pt>
              </c:strCache>
            </c:strRef>
          </c:cat>
          <c:val>
            <c:numRef>
              <c:f>Pivots!$H$61:$H$64</c:f>
              <c:numCache>
                <c:formatCode>#,##0</c:formatCode>
                <c:ptCount val="3"/>
                <c:pt idx="0">
                  <c:v>132</c:v>
                </c:pt>
                <c:pt idx="1">
                  <c:v>63</c:v>
                </c:pt>
                <c:pt idx="2">
                  <c:v>206</c:v>
                </c:pt>
              </c:numCache>
            </c:numRef>
          </c:val>
          <c:extLst>
            <c:ext xmlns:c16="http://schemas.microsoft.com/office/drawing/2014/chart" uri="{C3380CC4-5D6E-409C-BE32-E72D297353CC}">
              <c16:uniqueId val="{00000001-D962-4A57-B082-7C47793F703B}"/>
            </c:ext>
          </c:extLst>
        </c:ser>
        <c:dLbls>
          <c:showLegendKey val="0"/>
          <c:showVal val="0"/>
          <c:showCatName val="0"/>
          <c:showSerName val="0"/>
          <c:showPercent val="0"/>
          <c:showBubbleSize val="0"/>
        </c:dLbls>
        <c:gapWidth val="25"/>
        <c:overlap val="100"/>
        <c:axId val="840981312"/>
        <c:axId val="840979392"/>
      </c:barChart>
      <c:catAx>
        <c:axId val="84098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79392"/>
        <c:crosses val="autoZero"/>
        <c:auto val="1"/>
        <c:lblAlgn val="ctr"/>
        <c:lblOffset val="100"/>
        <c:noMultiLvlLbl val="0"/>
      </c:catAx>
      <c:valAx>
        <c:axId val="840979392"/>
        <c:scaling>
          <c:orientation val="minMax"/>
        </c:scaling>
        <c:delete val="1"/>
        <c:axPos val="l"/>
        <c:numFmt formatCode="0%" sourceLinked="1"/>
        <c:majorTickMark val="none"/>
        <c:minorTickMark val="none"/>
        <c:tickLblPos val="nextTo"/>
        <c:crossAx val="8409813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Excel Portfolio Project.xlsx]Pivots!rep satisfaction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lumMod val="50000"/>
                  </a:schemeClr>
                </a:solidFill>
                <a:latin typeface="+mj-lt"/>
              </a:rPr>
              <a:t>Rating</a:t>
            </a:r>
          </a:p>
        </c:rich>
      </c:tx>
      <c:layout>
        <c:manualLayout>
          <c:xMode val="edge"/>
          <c:yMode val="edge"/>
          <c:x val="0.39482990896702663"/>
          <c:y val="3.16309490156423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Pivots!$G$70</c:f>
              <c:strCache>
                <c:ptCount val="1"/>
                <c:pt idx="0">
                  <c:v>Total</c:v>
                </c:pt>
              </c:strCache>
            </c:strRef>
          </c:tx>
          <c:spPr>
            <a:solidFill>
              <a:schemeClr val="bg2">
                <a:lumMod val="50000"/>
              </a:schemeClr>
            </a:solidFill>
            <a:ln>
              <a:noFill/>
            </a:ln>
            <a:effectLst/>
          </c:spPr>
          <c:invertIfNegative val="0"/>
          <c:cat>
            <c:strRef>
              <c:f>Pivots!$F$71:$F$75</c:f>
              <c:strCache>
                <c:ptCount val="4"/>
                <c:pt idx="0">
                  <c:v>2</c:v>
                </c:pt>
                <c:pt idx="1">
                  <c:v>3</c:v>
                </c:pt>
                <c:pt idx="2">
                  <c:v>4</c:v>
                </c:pt>
                <c:pt idx="3">
                  <c:v>5</c:v>
                </c:pt>
              </c:strCache>
            </c:strRef>
          </c:cat>
          <c:val>
            <c:numRef>
              <c:f>Pivots!$G$71:$G$75</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649C-47B2-BA3F-65F256B73A23}"/>
            </c:ext>
          </c:extLst>
        </c:ser>
        <c:dLbls>
          <c:showLegendKey val="0"/>
          <c:showVal val="0"/>
          <c:showCatName val="0"/>
          <c:showSerName val="0"/>
          <c:showPercent val="0"/>
          <c:showBubbleSize val="0"/>
        </c:dLbls>
        <c:gapWidth val="10"/>
        <c:overlap val="-27"/>
        <c:axId val="128462320"/>
        <c:axId val="196705456"/>
      </c:barChart>
      <c:catAx>
        <c:axId val="12846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05456"/>
        <c:crosses val="autoZero"/>
        <c:auto val="1"/>
        <c:lblAlgn val="ctr"/>
        <c:lblOffset val="100"/>
        <c:noMultiLvlLbl val="0"/>
      </c:catAx>
      <c:valAx>
        <c:axId val="196705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623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2.svg"/><Relationship Id="rId13" Type="http://schemas.openxmlformats.org/officeDocument/2006/relationships/chart" Target="../charts/chart2.xml"/><Relationship Id="rId3" Type="http://schemas.openxmlformats.org/officeDocument/2006/relationships/image" Target="../media/image7.svg"/><Relationship Id="rId7" Type="http://schemas.openxmlformats.org/officeDocument/2006/relationships/image" Target="../media/image11.png"/><Relationship Id="rId12" Type="http://schemas.openxmlformats.org/officeDocument/2006/relationships/image" Target="../media/image16.svg"/><Relationship Id="rId17" Type="http://schemas.openxmlformats.org/officeDocument/2006/relationships/chart" Target="../charts/chart6.xml"/><Relationship Id="rId2" Type="http://schemas.openxmlformats.org/officeDocument/2006/relationships/image" Target="../media/image6.png"/><Relationship Id="rId16" Type="http://schemas.openxmlformats.org/officeDocument/2006/relationships/chart" Target="../charts/chart5.xml"/><Relationship Id="rId1" Type="http://schemas.openxmlformats.org/officeDocument/2006/relationships/chart" Target="../charts/chart1.xml"/><Relationship Id="rId6" Type="http://schemas.openxmlformats.org/officeDocument/2006/relationships/image" Target="../media/image10.sv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chart" Target="../charts/chart4.xml"/><Relationship Id="rId10" Type="http://schemas.openxmlformats.org/officeDocument/2006/relationships/image" Target="../media/image14.svg"/><Relationship Id="rId4" Type="http://schemas.openxmlformats.org/officeDocument/2006/relationships/image" Target="../media/image8.svg"/><Relationship Id="rId9" Type="http://schemas.openxmlformats.org/officeDocument/2006/relationships/image" Target="../media/image13.png"/><Relationship Id="rId1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24.svg"/><Relationship Id="rId3" Type="http://schemas.openxmlformats.org/officeDocument/2006/relationships/image" Target="../media/image19.png"/><Relationship Id="rId7" Type="http://schemas.openxmlformats.org/officeDocument/2006/relationships/image" Target="../media/image23.png"/><Relationship Id="rId12" Type="http://schemas.openxmlformats.org/officeDocument/2006/relationships/image" Target="../media/image28.svg"/><Relationship Id="rId2" Type="http://schemas.openxmlformats.org/officeDocument/2006/relationships/image" Target="../media/image18.svg"/><Relationship Id="rId1" Type="http://schemas.openxmlformats.org/officeDocument/2006/relationships/image" Target="../media/image17.png"/><Relationship Id="rId6" Type="http://schemas.openxmlformats.org/officeDocument/2006/relationships/image" Target="../media/image22.svg"/><Relationship Id="rId11" Type="http://schemas.openxmlformats.org/officeDocument/2006/relationships/image" Target="../media/image27.png"/><Relationship Id="rId5" Type="http://schemas.openxmlformats.org/officeDocument/2006/relationships/image" Target="../media/image21.png"/><Relationship Id="rId10" Type="http://schemas.openxmlformats.org/officeDocument/2006/relationships/image" Target="../media/image26.svg"/><Relationship Id="rId4" Type="http://schemas.openxmlformats.org/officeDocument/2006/relationships/image" Target="../media/image20.sv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9</xdr:col>
      <xdr:colOff>668844</xdr:colOff>
      <xdr:row>2</xdr:row>
      <xdr:rowOff>141021</xdr:rowOff>
    </xdr:from>
    <xdr:to>
      <xdr:col>12</xdr:col>
      <xdr:colOff>457201</xdr:colOff>
      <xdr:row>12</xdr:row>
      <xdr:rowOff>17929</xdr:rowOff>
    </xdr:to>
    <xdr:graphicFrame macro="">
      <xdr:nvGraphicFramePr>
        <xdr:cNvPr id="55" name="Chart 54">
          <a:extLst>
            <a:ext uri="{FF2B5EF4-FFF2-40B4-BE49-F238E27FC236}">
              <a16:creationId xmlns:a16="http://schemas.microsoft.com/office/drawing/2014/main" id="{EBD531F4-DABD-47B2-B783-B5A502C7E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575163</xdr:colOff>
      <xdr:row>16</xdr:row>
      <xdr:rowOff>65053</xdr:rowOff>
    </xdr:from>
    <xdr:to>
      <xdr:col>12</xdr:col>
      <xdr:colOff>641424</xdr:colOff>
      <xdr:row>25</xdr:row>
      <xdr:rowOff>176605</xdr:rowOff>
    </xdr:to>
    <mc:AlternateContent xmlns:mc="http://schemas.openxmlformats.org/markup-compatibility/2006">
      <mc:Choice xmlns:a14="http://schemas.microsoft.com/office/drawing/2010/main" Requires="a14">
        <xdr:graphicFrame macro="">
          <xdr:nvGraphicFramePr>
            <xdr:cNvPr id="53" name="Representative">
              <a:extLst>
                <a:ext uri="{FF2B5EF4-FFF2-40B4-BE49-F238E27FC236}">
                  <a16:creationId xmlns:a16="http://schemas.microsoft.com/office/drawing/2014/main" id="{4F7A927D-7A19-492F-9303-34AE111E02C5}"/>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133281" y="3301312"/>
              <a:ext cx="1410967" cy="1725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228313</xdr:colOff>
      <xdr:row>14</xdr:row>
      <xdr:rowOff>155275</xdr:rowOff>
    </xdr:from>
    <xdr:to>
      <xdr:col>10</xdr:col>
      <xdr:colOff>533400</xdr:colOff>
      <xdr:row>33</xdr:row>
      <xdr:rowOff>7620</xdr:rowOff>
    </xdr:to>
    <xdr:sp macro="" textlink="">
      <xdr:nvSpPr>
        <xdr:cNvPr id="59" name="Rectangle 58">
          <a:extLst>
            <a:ext uri="{FF2B5EF4-FFF2-40B4-BE49-F238E27FC236}">
              <a16:creationId xmlns:a16="http://schemas.microsoft.com/office/drawing/2014/main" id="{D795C449-498C-4D87-BF64-76B553504785}"/>
            </a:ext>
          </a:extLst>
        </xdr:cNvPr>
        <xdr:cNvSpPr/>
      </xdr:nvSpPr>
      <xdr:spPr>
        <a:xfrm>
          <a:off x="2026633" y="2715595"/>
          <a:ext cx="3886487" cy="3327065"/>
        </a:xfrm>
        <a:prstGeom prst="rect">
          <a:avLst/>
        </a:prstGeom>
        <a:solidFill>
          <a:schemeClr val="bg1"/>
        </a:solidFill>
        <a:ln w="9525">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0</xdr:colOff>
      <xdr:row>21</xdr:row>
      <xdr:rowOff>119741</xdr:rowOff>
    </xdr:from>
    <xdr:to>
      <xdr:col>3</xdr:col>
      <xdr:colOff>646386</xdr:colOff>
      <xdr:row>26</xdr:row>
      <xdr:rowOff>112836</xdr:rowOff>
    </xdr:to>
    <xdr:sp macro="" textlink="Pivots!D4">
      <xdr:nvSpPr>
        <xdr:cNvPr id="30" name="Rectangle 29">
          <a:extLst>
            <a:ext uri="{FF2B5EF4-FFF2-40B4-BE49-F238E27FC236}">
              <a16:creationId xmlns:a16="http://schemas.microsoft.com/office/drawing/2014/main" id="{59A553BA-EA0E-4ABD-91B9-AB7FBB3A69E7}"/>
            </a:ext>
          </a:extLst>
        </xdr:cNvPr>
        <xdr:cNvSpPr/>
      </xdr:nvSpPr>
      <xdr:spPr>
        <a:xfrm>
          <a:off x="457200" y="4365170"/>
          <a:ext cx="1321300" cy="91838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5CD515C-0C85-4900-9C8A-DFCE468107EB}"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twoCellAnchor>
    <xdr:from>
      <xdr:col>2</xdr:col>
      <xdr:colOff>0</xdr:colOff>
      <xdr:row>8</xdr:row>
      <xdr:rowOff>5902</xdr:rowOff>
    </xdr:from>
    <xdr:to>
      <xdr:col>3</xdr:col>
      <xdr:colOff>645584</xdr:colOff>
      <xdr:row>13</xdr:row>
      <xdr:rowOff>0</xdr:rowOff>
    </xdr:to>
    <xdr:sp macro="" textlink="Pivots!B4">
      <xdr:nvSpPr>
        <xdr:cNvPr id="3" name="Rectangle 2">
          <a:extLst>
            <a:ext uri="{FF2B5EF4-FFF2-40B4-BE49-F238E27FC236}">
              <a16:creationId xmlns:a16="http://schemas.microsoft.com/office/drawing/2014/main" id="{FE2BD882-B746-4A32-A894-B7FE4C84D258}"/>
            </a:ext>
          </a:extLst>
        </xdr:cNvPr>
        <xdr:cNvSpPr/>
      </xdr:nvSpPr>
      <xdr:spPr>
        <a:xfrm>
          <a:off x="457200" y="1834702"/>
          <a:ext cx="1316144" cy="908498"/>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81FC416-F6D8-4CCF-8ABF-0034F9A51A8A}" type="TxLink">
            <a:rPr lang="en-US" sz="2400" b="0" i="0" u="none" strike="noStrike">
              <a:solidFill>
                <a:schemeClr val="bg1"/>
              </a:solidFill>
              <a:latin typeface="+mj-lt"/>
              <a:ea typeface="+mn-ea"/>
              <a:cs typeface="+mn-cs"/>
            </a:rPr>
            <a:pPr marL="0" indent="0" algn="ctr"/>
            <a:t>$96,623</a:t>
          </a:fld>
          <a:endParaRPr lang="en-IN" sz="2400" b="0" i="0" u="none" strike="noStrike">
            <a:solidFill>
              <a:schemeClr val="bg1"/>
            </a:solidFill>
            <a:latin typeface="+mj-lt"/>
            <a:ea typeface="+mn-ea"/>
            <a:cs typeface="+mn-cs"/>
          </a:endParaRPr>
        </a:p>
      </xdr:txBody>
    </xdr:sp>
    <xdr:clientData/>
  </xdr:twoCellAnchor>
  <xdr:twoCellAnchor>
    <xdr:from>
      <xdr:col>2</xdr:col>
      <xdr:colOff>0</xdr:colOff>
      <xdr:row>1</xdr:row>
      <xdr:rowOff>4729</xdr:rowOff>
    </xdr:from>
    <xdr:to>
      <xdr:col>3</xdr:col>
      <xdr:colOff>637802</xdr:colOff>
      <xdr:row>6</xdr:row>
      <xdr:rowOff>0</xdr:rowOff>
    </xdr:to>
    <xdr:sp macro="" textlink="Pivots!A4">
      <xdr:nvSpPr>
        <xdr:cNvPr id="2" name="Rectangle 1">
          <a:extLst>
            <a:ext uri="{FF2B5EF4-FFF2-40B4-BE49-F238E27FC236}">
              <a16:creationId xmlns:a16="http://schemas.microsoft.com/office/drawing/2014/main" id="{C0BEC941-9849-9AE5-58B8-C02B8B47C93B}"/>
            </a:ext>
          </a:extLst>
        </xdr:cNvPr>
        <xdr:cNvSpPr/>
      </xdr:nvSpPr>
      <xdr:spPr>
        <a:xfrm>
          <a:off x="457200" y="188660"/>
          <a:ext cx="1310464" cy="91492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2A628BD-FFDB-49A9-8FFC-E74B1E8CC2B4}" type="TxLink">
            <a:rPr lang="en-US" sz="2400" b="0" i="0" u="none" strike="noStrike">
              <a:solidFill>
                <a:schemeClr val="bg1"/>
              </a:solidFill>
              <a:latin typeface="+mj-lt"/>
            </a:rPr>
            <a:pPr algn="ctr"/>
            <a:t>1,000</a:t>
          </a:fld>
          <a:endParaRPr lang="en-IN" sz="2400">
            <a:solidFill>
              <a:schemeClr val="bg1"/>
            </a:solidFill>
            <a:latin typeface="+mj-lt"/>
          </a:endParaRPr>
        </a:p>
      </xdr:txBody>
    </xdr:sp>
    <xdr:clientData/>
  </xdr:twoCellAnchor>
  <xdr:oneCellAnchor>
    <xdr:from>
      <xdr:col>2</xdr:col>
      <xdr:colOff>243367</xdr:colOff>
      <xdr:row>1</xdr:row>
      <xdr:rowOff>25041</xdr:rowOff>
    </xdr:from>
    <xdr:ext cx="740980" cy="253794"/>
    <xdr:sp macro="" textlink="">
      <xdr:nvSpPr>
        <xdr:cNvPr id="4" name="TextBox 3">
          <a:extLst>
            <a:ext uri="{FF2B5EF4-FFF2-40B4-BE49-F238E27FC236}">
              <a16:creationId xmlns:a16="http://schemas.microsoft.com/office/drawing/2014/main" id="{92559FE5-60B9-6D0B-7A26-32349C4E66C3}"/>
            </a:ext>
          </a:extLst>
        </xdr:cNvPr>
        <xdr:cNvSpPr txBox="1"/>
      </xdr:nvSpPr>
      <xdr:spPr>
        <a:xfrm>
          <a:off x="700567" y="208972"/>
          <a:ext cx="740980" cy="25379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a:solidFill>
                <a:schemeClr val="bg1"/>
              </a:solidFill>
              <a:latin typeface="+mj-lt"/>
            </a:rPr>
            <a:t>Calls</a:t>
          </a:r>
        </a:p>
      </xdr:txBody>
    </xdr:sp>
    <xdr:clientData/>
  </xdr:oneCellAnchor>
  <xdr:twoCellAnchor editAs="oneCell">
    <xdr:from>
      <xdr:col>2</xdr:col>
      <xdr:colOff>24376</xdr:colOff>
      <xdr:row>1</xdr:row>
      <xdr:rowOff>69765</xdr:rowOff>
    </xdr:from>
    <xdr:to>
      <xdr:col>2</xdr:col>
      <xdr:colOff>193248</xdr:colOff>
      <xdr:row>2</xdr:row>
      <xdr:rowOff>24788</xdr:rowOff>
    </xdr:to>
    <xdr:pic>
      <xdr:nvPicPr>
        <xdr:cNvPr id="5" name="Graphic 4" descr="Receiver with solid fill">
          <a:extLst>
            <a:ext uri="{FF2B5EF4-FFF2-40B4-BE49-F238E27FC236}">
              <a16:creationId xmlns:a16="http://schemas.microsoft.com/office/drawing/2014/main" id="{BB6C8F3D-92A0-4602-9A38-28716E34A28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407995">
          <a:off x="481576" y="253696"/>
          <a:ext cx="168872" cy="138954"/>
        </a:xfrm>
        <a:prstGeom prst="rect">
          <a:avLst/>
        </a:prstGeom>
      </xdr:spPr>
    </xdr:pic>
    <xdr:clientData/>
  </xdr:twoCellAnchor>
  <xdr:twoCellAnchor>
    <xdr:from>
      <xdr:col>2</xdr:col>
      <xdr:colOff>195175</xdr:colOff>
      <xdr:row>4</xdr:row>
      <xdr:rowOff>181352</xdr:rowOff>
    </xdr:from>
    <xdr:to>
      <xdr:col>3</xdr:col>
      <xdr:colOff>391117</xdr:colOff>
      <xdr:row>5</xdr:row>
      <xdr:rowOff>155226</xdr:rowOff>
    </xdr:to>
    <xdr:sp macro="" textlink="Pivots!A9">
      <xdr:nvSpPr>
        <xdr:cNvPr id="11" name="TextBox 10">
          <a:extLst>
            <a:ext uri="{FF2B5EF4-FFF2-40B4-BE49-F238E27FC236}">
              <a16:creationId xmlns:a16="http://schemas.microsoft.com/office/drawing/2014/main" id="{57B32B7B-AD18-495A-AAC6-A4D86C00986F}"/>
            </a:ext>
          </a:extLst>
        </xdr:cNvPr>
        <xdr:cNvSpPr txBox="1"/>
      </xdr:nvSpPr>
      <xdr:spPr>
        <a:xfrm>
          <a:off x="652375" y="917076"/>
          <a:ext cx="868604" cy="15780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6B1066-CCB0-4C30-9EF1-0C1D71FD4EC5}" type="TxLink">
            <a:rPr lang="en-US" sz="1100" b="0" i="0" u="none" strike="noStrike">
              <a:solidFill>
                <a:schemeClr val="accent6">
                  <a:lumMod val="20000"/>
                  <a:lumOff val="80000"/>
                </a:schemeClr>
              </a:solidFill>
              <a:latin typeface="+mj-lt"/>
            </a:rPr>
            <a:pPr algn="ctr"/>
            <a:t>200</a:t>
          </a:fld>
          <a:endParaRPr lang="en-IN" sz="1100">
            <a:solidFill>
              <a:schemeClr val="accent6">
                <a:lumMod val="20000"/>
                <a:lumOff val="80000"/>
              </a:schemeClr>
            </a:solidFill>
            <a:latin typeface="+mj-lt"/>
          </a:endParaRPr>
        </a:p>
      </xdr:txBody>
    </xdr:sp>
    <xdr:clientData/>
  </xdr:twoCellAnchor>
  <xdr:oneCellAnchor>
    <xdr:from>
      <xdr:col>2</xdr:col>
      <xdr:colOff>280736</xdr:colOff>
      <xdr:row>8</xdr:row>
      <xdr:rowOff>81249</xdr:rowOff>
    </xdr:from>
    <xdr:ext cx="740980" cy="183931"/>
    <xdr:sp macro="" textlink="">
      <xdr:nvSpPr>
        <xdr:cNvPr id="6" name="TextBox 5">
          <a:extLst>
            <a:ext uri="{FF2B5EF4-FFF2-40B4-BE49-F238E27FC236}">
              <a16:creationId xmlns:a16="http://schemas.microsoft.com/office/drawing/2014/main" id="{6044B530-8901-4CCB-BC8E-0E823993AA51}"/>
            </a:ext>
          </a:extLst>
        </xdr:cNvPr>
        <xdr:cNvSpPr txBox="1"/>
      </xdr:nvSpPr>
      <xdr:spPr>
        <a:xfrm>
          <a:off x="737936" y="1910049"/>
          <a:ext cx="740980" cy="18393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a:solidFill>
                <a:schemeClr val="bg1"/>
              </a:solidFill>
              <a:latin typeface="+mj-lt"/>
            </a:rPr>
            <a:t>Amount</a:t>
          </a:r>
        </a:p>
      </xdr:txBody>
    </xdr:sp>
    <xdr:clientData/>
  </xdr:oneCellAnchor>
  <xdr:twoCellAnchor>
    <xdr:from>
      <xdr:col>2</xdr:col>
      <xdr:colOff>207991</xdr:colOff>
      <xdr:row>11</xdr:row>
      <xdr:rowOff>124266</xdr:rowOff>
    </xdr:from>
    <xdr:to>
      <xdr:col>3</xdr:col>
      <xdr:colOff>403933</xdr:colOff>
      <xdr:row>12</xdr:row>
      <xdr:rowOff>99191</xdr:rowOff>
    </xdr:to>
    <xdr:sp macro="" textlink="Pivots!B9">
      <xdr:nvSpPr>
        <xdr:cNvPr id="8" name="TextBox 7">
          <a:extLst>
            <a:ext uri="{FF2B5EF4-FFF2-40B4-BE49-F238E27FC236}">
              <a16:creationId xmlns:a16="http://schemas.microsoft.com/office/drawing/2014/main" id="{8F654117-860C-4D01-A60A-0242EE438403}"/>
            </a:ext>
          </a:extLst>
        </xdr:cNvPr>
        <xdr:cNvSpPr txBox="1"/>
      </xdr:nvSpPr>
      <xdr:spPr>
        <a:xfrm>
          <a:off x="665191" y="2501706"/>
          <a:ext cx="866502" cy="157805"/>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315E7A-FB74-4A47-BB06-B9F85A097236}" type="TxLink">
            <a:rPr lang="en-US" sz="1100" b="0" i="0" u="none" strike="noStrike">
              <a:solidFill>
                <a:schemeClr val="bg1"/>
              </a:solidFill>
              <a:latin typeface="+mj-lt"/>
            </a:rPr>
            <a:t>$20,104</a:t>
          </a:fld>
          <a:endParaRPr lang="en-IN" sz="1100">
            <a:solidFill>
              <a:schemeClr val="bg1"/>
            </a:solidFill>
            <a:latin typeface="+mj-lt"/>
          </a:endParaRPr>
        </a:p>
      </xdr:txBody>
    </xdr:sp>
    <xdr:clientData/>
  </xdr:twoCellAnchor>
  <xdr:twoCellAnchor>
    <xdr:from>
      <xdr:col>2</xdr:col>
      <xdr:colOff>0</xdr:colOff>
      <xdr:row>15</xdr:row>
      <xdr:rowOff>0</xdr:rowOff>
    </xdr:from>
    <xdr:to>
      <xdr:col>3</xdr:col>
      <xdr:colOff>644284</xdr:colOff>
      <xdr:row>19</xdr:row>
      <xdr:rowOff>172708</xdr:rowOff>
    </xdr:to>
    <xdr:sp macro="" textlink="Pivots!C4">
      <xdr:nvSpPr>
        <xdr:cNvPr id="9" name="Rectangle 8">
          <a:extLst>
            <a:ext uri="{FF2B5EF4-FFF2-40B4-BE49-F238E27FC236}">
              <a16:creationId xmlns:a16="http://schemas.microsoft.com/office/drawing/2014/main" id="{6F698FF8-E010-4AF5-B7B7-0414E0516E96}"/>
            </a:ext>
          </a:extLst>
        </xdr:cNvPr>
        <xdr:cNvSpPr/>
      </xdr:nvSpPr>
      <xdr:spPr>
        <a:xfrm>
          <a:off x="457200" y="3135086"/>
          <a:ext cx="1319198" cy="91293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3CBFB05-2EAB-46A2-890E-E423C512CC49}" type="TxLink">
            <a:rPr lang="en-US" sz="2400" b="0" i="0" u="none" strike="noStrike">
              <a:solidFill>
                <a:schemeClr val="bg1"/>
              </a:solidFill>
              <a:latin typeface="+mj-lt"/>
              <a:ea typeface="+mn-ea"/>
              <a:cs typeface="+mn-cs"/>
            </a:rPr>
            <a:pPr marL="0" indent="0" algn="ctr"/>
            <a:t>89,850</a:t>
          </a:fld>
          <a:endParaRPr lang="en-IN" sz="2400" b="0" i="0" u="none" strike="noStrike">
            <a:solidFill>
              <a:schemeClr val="bg1"/>
            </a:solidFill>
            <a:latin typeface="+mj-lt"/>
            <a:ea typeface="+mn-ea"/>
            <a:cs typeface="+mn-cs"/>
          </a:endParaRPr>
        </a:p>
      </xdr:txBody>
    </xdr:sp>
    <xdr:clientData/>
  </xdr:twoCellAnchor>
  <xdr:oneCellAnchor>
    <xdr:from>
      <xdr:col>2</xdr:col>
      <xdr:colOff>238322</xdr:colOff>
      <xdr:row>15</xdr:row>
      <xdr:rowOff>49664</xdr:rowOff>
    </xdr:from>
    <xdr:ext cx="856068" cy="180252"/>
    <xdr:sp macro="" textlink="">
      <xdr:nvSpPr>
        <xdr:cNvPr id="10" name="TextBox 9">
          <a:extLst>
            <a:ext uri="{FF2B5EF4-FFF2-40B4-BE49-F238E27FC236}">
              <a16:creationId xmlns:a16="http://schemas.microsoft.com/office/drawing/2014/main" id="{9675B067-C955-4DB8-9C51-D0DA0DEF2193}"/>
            </a:ext>
          </a:extLst>
        </xdr:cNvPr>
        <xdr:cNvSpPr txBox="1"/>
      </xdr:nvSpPr>
      <xdr:spPr>
        <a:xfrm>
          <a:off x="695522" y="3158624"/>
          <a:ext cx="856068" cy="180252"/>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a:solidFill>
                <a:schemeClr val="bg1"/>
              </a:solidFill>
              <a:latin typeface="+mj-lt"/>
            </a:rPr>
            <a:t>Duration</a:t>
          </a:r>
        </a:p>
      </xdr:txBody>
    </xdr:sp>
    <xdr:clientData/>
  </xdr:oneCellAnchor>
  <xdr:twoCellAnchor editAs="oneCell">
    <xdr:from>
      <xdr:col>5</xdr:col>
      <xdr:colOff>43563</xdr:colOff>
      <xdr:row>8</xdr:row>
      <xdr:rowOff>105656</xdr:rowOff>
    </xdr:from>
    <xdr:to>
      <xdr:col>5</xdr:col>
      <xdr:colOff>212435</xdr:colOff>
      <xdr:row>9</xdr:row>
      <xdr:rowOff>60679</xdr:rowOff>
    </xdr:to>
    <xdr:pic>
      <xdr:nvPicPr>
        <xdr:cNvPr id="12" name="Graphic 11" descr="Receiver with solid fill">
          <a:extLst>
            <a:ext uri="{FF2B5EF4-FFF2-40B4-BE49-F238E27FC236}">
              <a16:creationId xmlns:a16="http://schemas.microsoft.com/office/drawing/2014/main" id="{93464E35-B045-4933-ACBA-41D77B1B3D4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4"/>
            </a:ext>
          </a:extLst>
        </a:blip>
        <a:stretch>
          <a:fillRect/>
        </a:stretch>
      </xdr:blipFill>
      <xdr:spPr>
        <a:xfrm rot="1407995">
          <a:off x="2518749" y="1577104"/>
          <a:ext cx="168872" cy="138954"/>
        </a:xfrm>
        <a:prstGeom prst="rect">
          <a:avLst/>
        </a:prstGeom>
      </xdr:spPr>
    </xdr:pic>
    <xdr:clientData/>
  </xdr:twoCellAnchor>
  <xdr:twoCellAnchor>
    <xdr:from>
      <xdr:col>2</xdr:col>
      <xdr:colOff>184232</xdr:colOff>
      <xdr:row>18</xdr:row>
      <xdr:rowOff>128151</xdr:rowOff>
    </xdr:from>
    <xdr:to>
      <xdr:col>3</xdr:col>
      <xdr:colOff>380174</xdr:colOff>
      <xdr:row>19</xdr:row>
      <xdr:rowOff>102025</xdr:rowOff>
    </xdr:to>
    <xdr:sp macro="" textlink="Pivots!C9">
      <xdr:nvSpPr>
        <xdr:cNvPr id="13" name="TextBox 12">
          <a:extLst>
            <a:ext uri="{FF2B5EF4-FFF2-40B4-BE49-F238E27FC236}">
              <a16:creationId xmlns:a16="http://schemas.microsoft.com/office/drawing/2014/main" id="{484CF81B-814E-49BF-AC83-9A0BEE6095AF}"/>
            </a:ext>
          </a:extLst>
        </xdr:cNvPr>
        <xdr:cNvSpPr txBox="1"/>
      </xdr:nvSpPr>
      <xdr:spPr>
        <a:xfrm>
          <a:off x="641432" y="3785751"/>
          <a:ext cx="866502" cy="156754"/>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533B86-B8BA-4503-8AEF-721C5E759512}" type="TxLink">
            <a:rPr lang="en-US" sz="1100" b="0" i="0" u="none" strike="noStrike">
              <a:solidFill>
                <a:schemeClr val="bg1"/>
              </a:solidFill>
              <a:latin typeface="+mj-lt"/>
            </a:rPr>
            <a:t>18,209</a:t>
          </a:fld>
          <a:endParaRPr lang="en-IN" sz="1100">
            <a:solidFill>
              <a:schemeClr val="bg1"/>
            </a:solidFill>
            <a:latin typeface="+mj-lt"/>
          </a:endParaRPr>
        </a:p>
      </xdr:txBody>
    </xdr:sp>
    <xdr:clientData/>
  </xdr:twoCellAnchor>
  <xdr:twoCellAnchor>
    <xdr:from>
      <xdr:col>2</xdr:col>
      <xdr:colOff>0</xdr:colOff>
      <xdr:row>28</xdr:row>
      <xdr:rowOff>23709</xdr:rowOff>
    </xdr:from>
    <xdr:to>
      <xdr:col>3</xdr:col>
      <xdr:colOff>646386</xdr:colOff>
      <xdr:row>33</xdr:row>
      <xdr:rowOff>17928</xdr:rowOff>
    </xdr:to>
    <xdr:sp macro="" textlink="Pivots!E4">
      <xdr:nvSpPr>
        <xdr:cNvPr id="38" name="Rectangle 37">
          <a:extLst>
            <a:ext uri="{FF2B5EF4-FFF2-40B4-BE49-F238E27FC236}">
              <a16:creationId xmlns:a16="http://schemas.microsoft.com/office/drawing/2014/main" id="{D8FB4CFF-55B4-4C6D-B0BB-95D7D9030663}"/>
            </a:ext>
          </a:extLst>
        </xdr:cNvPr>
        <xdr:cNvSpPr/>
      </xdr:nvSpPr>
      <xdr:spPr>
        <a:xfrm>
          <a:off x="457200" y="5411497"/>
          <a:ext cx="1318739" cy="89069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70A599A-2E7B-4E6A-A4FF-B4C37123EF00}"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oneCellAnchor>
    <xdr:from>
      <xdr:col>2</xdr:col>
      <xdr:colOff>141890</xdr:colOff>
      <xdr:row>22</xdr:row>
      <xdr:rowOff>55930</xdr:rowOff>
    </xdr:from>
    <xdr:ext cx="1035532" cy="167641"/>
    <xdr:sp macro="" textlink="">
      <xdr:nvSpPr>
        <xdr:cNvPr id="31" name="TextBox 30">
          <a:extLst>
            <a:ext uri="{FF2B5EF4-FFF2-40B4-BE49-F238E27FC236}">
              <a16:creationId xmlns:a16="http://schemas.microsoft.com/office/drawing/2014/main" id="{5FAA4D53-7729-4F0C-A4DE-666D51154893}"/>
            </a:ext>
          </a:extLst>
        </xdr:cNvPr>
        <xdr:cNvSpPr txBox="1"/>
      </xdr:nvSpPr>
      <xdr:spPr>
        <a:xfrm>
          <a:off x="599090" y="4486416"/>
          <a:ext cx="1035532" cy="16764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a:solidFill>
                <a:schemeClr val="accent6">
                  <a:lumMod val="20000"/>
                  <a:lumOff val="80000"/>
                </a:schemeClr>
              </a:solidFill>
              <a:latin typeface="+mj-lt"/>
            </a:rPr>
            <a:t>Avg. Rating</a:t>
          </a:r>
        </a:p>
      </xdr:txBody>
    </xdr:sp>
    <xdr:clientData/>
  </xdr:oneCellAnchor>
  <xdr:twoCellAnchor>
    <xdr:from>
      <xdr:col>2</xdr:col>
      <xdr:colOff>222445</xdr:colOff>
      <xdr:row>25</xdr:row>
      <xdr:rowOff>46246</xdr:rowOff>
    </xdr:from>
    <xdr:to>
      <xdr:col>3</xdr:col>
      <xdr:colOff>418387</xdr:colOff>
      <xdr:row>26</xdr:row>
      <xdr:rowOff>20120</xdr:rowOff>
    </xdr:to>
    <xdr:sp macro="" textlink="Pivots!D9">
      <xdr:nvSpPr>
        <xdr:cNvPr id="33" name="TextBox 32">
          <a:extLst>
            <a:ext uri="{FF2B5EF4-FFF2-40B4-BE49-F238E27FC236}">
              <a16:creationId xmlns:a16="http://schemas.microsoft.com/office/drawing/2014/main" id="{82BE4ACA-E303-4C17-9F37-9021CFAE443A}"/>
            </a:ext>
          </a:extLst>
        </xdr:cNvPr>
        <xdr:cNvSpPr txBox="1"/>
      </xdr:nvSpPr>
      <xdr:spPr>
        <a:xfrm>
          <a:off x="679645" y="5031903"/>
          <a:ext cx="870856" cy="158931"/>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EA3D47D-BFF1-4A29-89E3-224C1ACDA207}" type="TxLink">
            <a:rPr lang="en-US" sz="1100" b="0" i="0" u="none" strike="noStrike">
              <a:solidFill>
                <a:schemeClr val="bg1"/>
              </a:solidFill>
              <a:latin typeface="+mj-lt"/>
            </a:rPr>
            <a:t>3.9</a:t>
          </a:fld>
          <a:endParaRPr lang="en-IN" sz="1100">
            <a:solidFill>
              <a:schemeClr val="bg1"/>
            </a:solidFill>
            <a:latin typeface="+mj-lt"/>
          </a:endParaRPr>
        </a:p>
      </xdr:txBody>
    </xdr:sp>
    <xdr:clientData/>
  </xdr:twoCellAnchor>
  <xdr:oneCellAnchor>
    <xdr:from>
      <xdr:col>2</xdr:col>
      <xdr:colOff>102981</xdr:colOff>
      <xdr:row>28</xdr:row>
      <xdr:rowOff>132876</xdr:rowOff>
    </xdr:from>
    <xdr:ext cx="1226820" cy="142151"/>
    <xdr:sp macro="" textlink="">
      <xdr:nvSpPr>
        <xdr:cNvPr id="39" name="TextBox 38">
          <a:extLst>
            <a:ext uri="{FF2B5EF4-FFF2-40B4-BE49-F238E27FC236}">
              <a16:creationId xmlns:a16="http://schemas.microsoft.com/office/drawing/2014/main" id="{5752F3E5-6A99-4054-A5EF-DEFC47CA1EE7}"/>
            </a:ext>
          </a:extLst>
        </xdr:cNvPr>
        <xdr:cNvSpPr txBox="1"/>
      </xdr:nvSpPr>
      <xdr:spPr>
        <a:xfrm>
          <a:off x="560181" y="5589968"/>
          <a:ext cx="1226820" cy="1421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a:solidFill>
                <a:schemeClr val="accent6">
                  <a:lumMod val="20000"/>
                  <a:lumOff val="80000"/>
                </a:schemeClr>
              </a:solidFill>
              <a:latin typeface="+mj-lt"/>
            </a:rPr>
            <a:t>Happy Callers</a:t>
          </a:r>
        </a:p>
      </xdr:txBody>
    </xdr:sp>
    <xdr:clientData/>
  </xdr:oneCellAnchor>
  <xdr:twoCellAnchor>
    <xdr:from>
      <xdr:col>2</xdr:col>
      <xdr:colOff>233185</xdr:colOff>
      <xdr:row>31</xdr:row>
      <xdr:rowOff>143137</xdr:rowOff>
    </xdr:from>
    <xdr:to>
      <xdr:col>3</xdr:col>
      <xdr:colOff>429127</xdr:colOff>
      <xdr:row>32</xdr:row>
      <xdr:rowOff>114597</xdr:rowOff>
    </xdr:to>
    <xdr:sp macro="" textlink="Pivots!E9">
      <xdr:nvSpPr>
        <xdr:cNvPr id="41" name="TextBox 40">
          <a:extLst>
            <a:ext uri="{FF2B5EF4-FFF2-40B4-BE49-F238E27FC236}">
              <a16:creationId xmlns:a16="http://schemas.microsoft.com/office/drawing/2014/main" id="{33E3D40C-8E06-4A08-8ECB-9319DD861DC9}"/>
            </a:ext>
          </a:extLst>
        </xdr:cNvPr>
        <xdr:cNvSpPr txBox="1"/>
      </xdr:nvSpPr>
      <xdr:spPr>
        <a:xfrm>
          <a:off x="690385" y="6145352"/>
          <a:ext cx="864157" cy="153168"/>
        </a:xfrm>
        <a:prstGeom prst="rect">
          <a:avLst/>
        </a:prstGeom>
        <a:solidFill>
          <a:schemeClr val="accent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75F009-4DF5-424A-9D22-167BF915EA85}" type="TxLink">
            <a:rPr lang="en-US" sz="1100" b="0" i="0" u="none" strike="noStrike">
              <a:solidFill>
                <a:schemeClr val="bg1"/>
              </a:solidFill>
              <a:latin typeface="+mj-lt"/>
            </a:rPr>
            <a:t>51</a:t>
          </a:fld>
          <a:endParaRPr lang="en-IN" sz="1100">
            <a:solidFill>
              <a:schemeClr val="bg1"/>
            </a:solidFill>
            <a:latin typeface="+mj-lt"/>
          </a:endParaRPr>
        </a:p>
      </xdr:txBody>
    </xdr:sp>
    <xdr:clientData/>
  </xdr:twoCellAnchor>
  <xdr:twoCellAnchor editAs="oneCell">
    <xdr:from>
      <xdr:col>2</xdr:col>
      <xdr:colOff>25361</xdr:colOff>
      <xdr:row>8</xdr:row>
      <xdr:rowOff>42498</xdr:rowOff>
    </xdr:from>
    <xdr:to>
      <xdr:col>2</xdr:col>
      <xdr:colOff>231652</xdr:colOff>
      <xdr:row>9</xdr:row>
      <xdr:rowOff>55751</xdr:rowOff>
    </xdr:to>
    <xdr:pic>
      <xdr:nvPicPr>
        <xdr:cNvPr id="49" name="Graphic 48" descr="Shopping cart with solid fill">
          <a:extLst>
            <a:ext uri="{FF2B5EF4-FFF2-40B4-BE49-F238E27FC236}">
              <a16:creationId xmlns:a16="http://schemas.microsoft.com/office/drawing/2014/main" id="{BC2E8C2A-0E9E-46BD-B71C-1C762060A35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82561" y="1871298"/>
          <a:ext cx="206291" cy="196133"/>
        </a:xfrm>
        <a:prstGeom prst="rect">
          <a:avLst/>
        </a:prstGeom>
      </xdr:spPr>
    </xdr:pic>
    <xdr:clientData/>
  </xdr:twoCellAnchor>
  <xdr:twoCellAnchor editAs="oneCell">
    <xdr:from>
      <xdr:col>2</xdr:col>
      <xdr:colOff>39585</xdr:colOff>
      <xdr:row>15</xdr:row>
      <xdr:rowOff>44864</xdr:rowOff>
    </xdr:from>
    <xdr:to>
      <xdr:col>2</xdr:col>
      <xdr:colOff>234250</xdr:colOff>
      <xdr:row>16</xdr:row>
      <xdr:rowOff>49662</xdr:rowOff>
    </xdr:to>
    <xdr:pic>
      <xdr:nvPicPr>
        <xdr:cNvPr id="50" name="Graphic 49" descr="Hourglass Finished with solid fill">
          <a:extLst>
            <a:ext uri="{FF2B5EF4-FFF2-40B4-BE49-F238E27FC236}">
              <a16:creationId xmlns:a16="http://schemas.microsoft.com/office/drawing/2014/main" id="{C0976FB5-159F-402F-A9F1-FD9EDA68D39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96785" y="3153824"/>
          <a:ext cx="194665" cy="187678"/>
        </a:xfrm>
        <a:prstGeom prst="rect">
          <a:avLst/>
        </a:prstGeom>
      </xdr:spPr>
    </xdr:pic>
    <xdr:clientData/>
  </xdr:twoCellAnchor>
  <xdr:twoCellAnchor editAs="oneCell">
    <xdr:from>
      <xdr:col>2</xdr:col>
      <xdr:colOff>70194</xdr:colOff>
      <xdr:row>22</xdr:row>
      <xdr:rowOff>37161</xdr:rowOff>
    </xdr:from>
    <xdr:to>
      <xdr:col>2</xdr:col>
      <xdr:colOff>280218</xdr:colOff>
      <xdr:row>23</xdr:row>
      <xdr:rowOff>59307</xdr:rowOff>
    </xdr:to>
    <xdr:pic>
      <xdr:nvPicPr>
        <xdr:cNvPr id="51" name="Graphic 50" descr="Rating Star with solid fill">
          <a:extLst>
            <a:ext uri="{FF2B5EF4-FFF2-40B4-BE49-F238E27FC236}">
              <a16:creationId xmlns:a16="http://schemas.microsoft.com/office/drawing/2014/main" id="{5E96D2AA-CEF3-4124-9B6A-2D1A621959F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27394" y="4467647"/>
          <a:ext cx="210024" cy="207203"/>
        </a:xfrm>
        <a:prstGeom prst="rect">
          <a:avLst/>
        </a:prstGeom>
      </xdr:spPr>
    </xdr:pic>
    <xdr:clientData/>
  </xdr:twoCellAnchor>
  <xdr:twoCellAnchor editAs="oneCell">
    <xdr:from>
      <xdr:col>2</xdr:col>
      <xdr:colOff>45072</xdr:colOff>
      <xdr:row>28</xdr:row>
      <xdr:rowOff>121679</xdr:rowOff>
    </xdr:from>
    <xdr:to>
      <xdr:col>2</xdr:col>
      <xdr:colOff>195875</xdr:colOff>
      <xdr:row>29</xdr:row>
      <xdr:rowOff>84892</xdr:rowOff>
    </xdr:to>
    <xdr:pic>
      <xdr:nvPicPr>
        <xdr:cNvPr id="52" name="Graphic 51" descr="Star-struck face outline with solid fill">
          <a:extLst>
            <a:ext uri="{FF2B5EF4-FFF2-40B4-BE49-F238E27FC236}">
              <a16:creationId xmlns:a16="http://schemas.microsoft.com/office/drawing/2014/main" id="{00FB678B-AB28-4749-9740-0AFA1342A9F7}"/>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02272" y="5578771"/>
          <a:ext cx="150803" cy="144921"/>
        </a:xfrm>
        <a:prstGeom prst="rect">
          <a:avLst/>
        </a:prstGeom>
      </xdr:spPr>
    </xdr:pic>
    <xdr:clientData/>
  </xdr:twoCellAnchor>
  <xdr:twoCellAnchor>
    <xdr:from>
      <xdr:col>4</xdr:col>
      <xdr:colOff>242047</xdr:colOff>
      <xdr:row>1</xdr:row>
      <xdr:rowOff>0</xdr:rowOff>
    </xdr:from>
    <xdr:to>
      <xdr:col>10</xdr:col>
      <xdr:colOff>26894</xdr:colOff>
      <xdr:row>13</xdr:row>
      <xdr:rowOff>44823</xdr:rowOff>
    </xdr:to>
    <xdr:graphicFrame macro="">
      <xdr:nvGraphicFramePr>
        <xdr:cNvPr id="54" name="Chart 53">
          <a:extLst>
            <a:ext uri="{FF2B5EF4-FFF2-40B4-BE49-F238E27FC236}">
              <a16:creationId xmlns:a16="http://schemas.microsoft.com/office/drawing/2014/main" id="{AAE60E92-681C-4234-AD90-2378DD48D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496749</xdr:colOff>
      <xdr:row>15</xdr:row>
      <xdr:rowOff>1180</xdr:rowOff>
    </xdr:from>
    <xdr:to>
      <xdr:col>10</xdr:col>
      <xdr:colOff>502023</xdr:colOff>
      <xdr:row>30</xdr:row>
      <xdr:rowOff>44823</xdr:rowOff>
    </xdr:to>
    <xdr:graphicFrame macro="">
      <xdr:nvGraphicFramePr>
        <xdr:cNvPr id="56" name="Chart 55">
          <a:extLst>
            <a:ext uri="{FF2B5EF4-FFF2-40B4-BE49-F238E27FC236}">
              <a16:creationId xmlns:a16="http://schemas.microsoft.com/office/drawing/2014/main" id="{DF1AF65D-6C8E-4F56-8FEE-0D5348A4B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264282</xdr:colOff>
      <xdr:row>14</xdr:row>
      <xdr:rowOff>176645</xdr:rowOff>
    </xdr:from>
    <xdr:to>
      <xdr:col>7</xdr:col>
      <xdr:colOff>574353</xdr:colOff>
      <xdr:row>30</xdr:row>
      <xdr:rowOff>86617</xdr:rowOff>
    </xdr:to>
    <xdr:graphicFrame macro="">
      <xdr:nvGraphicFramePr>
        <xdr:cNvPr id="57" name="Chart 56">
          <a:extLst>
            <a:ext uri="{FF2B5EF4-FFF2-40B4-BE49-F238E27FC236}">
              <a16:creationId xmlns:a16="http://schemas.microsoft.com/office/drawing/2014/main" id="{677F52AF-7A78-4AA4-8940-F470BD13FA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0</xdr:colOff>
      <xdr:row>1</xdr:row>
      <xdr:rowOff>0</xdr:rowOff>
    </xdr:from>
    <xdr:to>
      <xdr:col>16</xdr:col>
      <xdr:colOff>17930</xdr:colOff>
      <xdr:row>12</xdr:row>
      <xdr:rowOff>170330</xdr:rowOff>
    </xdr:to>
    <xdr:graphicFrame macro="">
      <xdr:nvGraphicFramePr>
        <xdr:cNvPr id="60" name="Chart 59">
          <a:extLst>
            <a:ext uri="{FF2B5EF4-FFF2-40B4-BE49-F238E27FC236}">
              <a16:creationId xmlns:a16="http://schemas.microsoft.com/office/drawing/2014/main" id="{2850CDB7-C2D1-47B3-AF95-55D79B425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160020</xdr:colOff>
      <xdr:row>1</xdr:row>
      <xdr:rowOff>0</xdr:rowOff>
    </xdr:from>
    <xdr:to>
      <xdr:col>19</xdr:col>
      <xdr:colOff>564776</xdr:colOff>
      <xdr:row>12</xdr:row>
      <xdr:rowOff>134472</xdr:rowOff>
    </xdr:to>
    <xdr:graphicFrame macro="">
      <xdr:nvGraphicFramePr>
        <xdr:cNvPr id="61" name="Chart 60">
          <a:extLst>
            <a:ext uri="{FF2B5EF4-FFF2-40B4-BE49-F238E27FC236}">
              <a16:creationId xmlns:a16="http://schemas.microsoft.com/office/drawing/2014/main" id="{37B6A078-FD8D-4749-8246-A7C1E55B3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641131</xdr:colOff>
      <xdr:row>33</xdr:row>
      <xdr:rowOff>21021</xdr:rowOff>
    </xdr:from>
    <xdr:to>
      <xdr:col>20</xdr:col>
      <xdr:colOff>668026</xdr:colOff>
      <xdr:row>38</xdr:row>
      <xdr:rowOff>164457</xdr:rowOff>
    </xdr:to>
    <xdr:sp macro="" textlink="">
      <xdr:nvSpPr>
        <xdr:cNvPr id="63" name="Rectangle 62">
          <a:extLst>
            <a:ext uri="{FF2B5EF4-FFF2-40B4-BE49-F238E27FC236}">
              <a16:creationId xmlns:a16="http://schemas.microsoft.com/office/drawing/2014/main" id="{CFF57B1C-6454-1753-6087-27E7C99A3E48}"/>
            </a:ext>
          </a:extLst>
        </xdr:cNvPr>
        <xdr:cNvSpPr/>
      </xdr:nvSpPr>
      <xdr:spPr>
        <a:xfrm>
          <a:off x="7383517" y="6090745"/>
          <a:ext cx="5434468" cy="1063091"/>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n>
              <a:solidFill>
                <a:sysClr val="windowText" lastClr="000000"/>
              </a:solidFill>
            </a:ln>
          </a:endParaRPr>
        </a:p>
      </xdr:txBody>
    </xdr:sp>
    <xdr:clientData/>
  </xdr:twoCellAnchor>
  <xdr:twoCellAnchor>
    <xdr:from>
      <xdr:col>20</xdr:col>
      <xdr:colOff>8966</xdr:colOff>
      <xdr:row>16</xdr:row>
      <xdr:rowOff>152399</xdr:rowOff>
    </xdr:from>
    <xdr:to>
      <xdr:col>21</xdr:col>
      <xdr:colOff>21020</xdr:colOff>
      <xdr:row>32</xdr:row>
      <xdr:rowOff>178677</xdr:rowOff>
    </xdr:to>
    <xdr:sp macro="" textlink="">
      <xdr:nvSpPr>
        <xdr:cNvPr id="65" name="Rectangle 64">
          <a:extLst>
            <a:ext uri="{FF2B5EF4-FFF2-40B4-BE49-F238E27FC236}">
              <a16:creationId xmlns:a16="http://schemas.microsoft.com/office/drawing/2014/main" id="{FF303581-1423-87D5-267A-3E0FF99DB251}"/>
            </a:ext>
          </a:extLst>
        </xdr:cNvPr>
        <xdr:cNvSpPr/>
      </xdr:nvSpPr>
      <xdr:spPr>
        <a:xfrm>
          <a:off x="12158925" y="3095296"/>
          <a:ext cx="684716" cy="2969174"/>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8709</xdr:colOff>
      <xdr:row>32</xdr:row>
      <xdr:rowOff>169817</xdr:rowOff>
    </xdr:from>
    <xdr:to>
      <xdr:col>21</xdr:col>
      <xdr:colOff>30480</xdr:colOff>
      <xdr:row>33</xdr:row>
      <xdr:rowOff>39189</xdr:rowOff>
    </xdr:to>
    <xdr:sp macro="" textlink="">
      <xdr:nvSpPr>
        <xdr:cNvPr id="66" name="Rectangle 65">
          <a:extLst>
            <a:ext uri="{FF2B5EF4-FFF2-40B4-BE49-F238E27FC236}">
              <a16:creationId xmlns:a16="http://schemas.microsoft.com/office/drawing/2014/main" id="{CBB49575-28A6-8DFC-0469-0DD91D2B9C22}"/>
            </a:ext>
          </a:extLst>
        </xdr:cNvPr>
        <xdr:cNvSpPr/>
      </xdr:nvSpPr>
      <xdr:spPr>
        <a:xfrm>
          <a:off x="12126686" y="6021977"/>
          <a:ext cx="692331" cy="52252"/>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4.691478935187" backgroundQuery="1" createdVersion="8" refreshedVersion="8" minRefreshableVersion="3" recordCount="0" supportSubquery="1" supportAdvancedDrill="1" xr:uid="{68505EF5-C886-4E39-9ACE-98D5393165BD}">
  <cacheSource type="external" connectionId="2"/>
  <cacheFields count="5">
    <cacheField name="[Measures].[Call Count]" caption="Call Count" numFmtId="0" hierarchy="17" level="32767"/>
    <cacheField name="[Measures].[Total Amount ]" caption="Total Amount "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5.654277662034" backgroundQuery="1" createdVersion="8" refreshedVersion="8" minRefreshableVersion="3" recordCount="0" supportSubquery="1" supportAdvancedDrill="1" xr:uid="{5BEF8D5F-FE4E-4A3F-8214-26DF346143FF}">
  <cacheSource type="external" connectionId="2"/>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 caption="Total Amount "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 caption="Total Amount "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6.67051689815" backgroundQuery="1" createdVersion="8" refreshedVersion="8" minRefreshableVersion="3" recordCount="0" supportSubquery="1" supportAdvancedDrill="1" xr:uid="{E75AF3E8-F0EB-4546-BC0B-5C56F84DEE39}">
  <cacheSource type="external" connectionId="2"/>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6.709580208335" backgroundQuery="1" createdVersion="8" refreshedVersion="8" minRefreshableVersion="3" recordCount="0" supportSubquery="1" supportAdvancedDrill="1" xr:uid="{6FCDC68E-E0DB-4BDA-A231-A66F051CC378}">
  <cacheSource type="external" connectionId="2"/>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 caption="Total Amount "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7.712157754628" backgroundQuery="1" createdVersion="8" refreshedVersion="8" minRefreshableVersion="3" recordCount="0" supportSubquery="1" supportAdvancedDrill="1" xr:uid="{CC69AA60-178E-4B58-801F-598CCC0356CE}">
  <cacheSource type="external" connectionId="2"/>
  <cacheFields count="6">
    <cacheField name="[Measures].[Call Count]" caption="Call Count" numFmtId="0" hierarchy="17" level="32767"/>
    <cacheField name="[Measures].[Total Amount ]" caption="Total Amount "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7.712158449074" backgroundQuery="1" createdVersion="8" refreshedVersion="8" minRefreshableVersion="3" recordCount="0" supportSubquery="1" supportAdvancedDrill="1" xr:uid="{E0003EF6-D823-4DEF-98AA-18F78651694A}">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1T00:00:00" count="283">
        <d v="2023-01-01T00:00:00"/>
        <d v="2023-01-03T00:00:00"/>
        <d v="2023-01-04T00:00:00"/>
        <d v="2023-01-05T00:00:00"/>
        <d v="2023-01-07T00:00:00"/>
        <d v="2023-01-08T00:00:00"/>
        <d v="2023-01-10T00:00:00"/>
        <d v="2023-01-14T00:00:00"/>
        <d v="2023-01-15T00:00:00"/>
        <d v="2023-01-16T00:00:00"/>
        <d v="2023-01-17T00:00:00"/>
        <d v="2023-01-18T00:00:00"/>
        <d v="2023-01-19T00:00:00"/>
        <d v="2023-01-20T00:00:00"/>
        <d v="2023-01-21T00:00:00"/>
        <d v="2023-01-23T00:00:00"/>
        <d v="2023-01-24T00:00:00"/>
        <d v="2023-01-25T00:00:00"/>
        <d v="2023-01-26T00:00:00"/>
        <d v="2023-01-27T00:00:00"/>
        <d v="2023-01-28T00:00:00"/>
        <d v="2023-01-30T00:00:00"/>
        <d v="2023-02-01T00:00:00"/>
        <d v="2023-02-02T00:00:00"/>
        <d v="2023-02-07T00:00:00"/>
        <d v="2023-02-08T00:00:00"/>
        <d v="2023-02-10T00:00:00"/>
        <d v="2023-02-11T00:00:00"/>
        <d v="2023-02-12T00:00:00"/>
        <d v="2023-02-13T00:00:00"/>
        <d v="2023-02-14T00:00:00"/>
        <d v="2023-02-15T00:00:00"/>
        <d v="2023-02-16T00:00:00"/>
        <d v="2023-02-17T00:00:00"/>
        <d v="2023-02-18T00:00:00"/>
        <d v="2023-02-21T00:00:00"/>
        <d v="2023-02-22T00:00:00"/>
        <d v="2023-02-23T00:00:00"/>
        <d v="2023-02-24T00:00:00"/>
        <d v="2023-02-25T00:00:00"/>
        <d v="2023-02-26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8T00:00:00"/>
        <d v="2023-03-19T00:00:00"/>
        <d v="2023-03-20T00:00:00"/>
        <d v="2023-03-21T00:00:00"/>
        <d v="2023-03-22T00:00:00"/>
        <d v="2023-03-23T00:00:00"/>
        <d v="2023-03-24T00:00:00"/>
        <d v="2023-03-25T00:00:00"/>
        <d v="2023-03-26T00:00:00"/>
        <d v="2023-03-27T00:00:00"/>
        <d v="2023-03-28T00:00:00"/>
        <d v="2023-03-29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9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9T00:00:00"/>
        <d v="2023-06-11T00:00:00"/>
        <d v="2023-06-12T00:00:00"/>
        <d v="2023-06-14T00:00:00"/>
        <d v="2023-06-15T00:00:00"/>
        <d v="2023-06-17T00:00:00"/>
        <d v="2023-06-18T00:00:00"/>
        <d v="2023-06-19T00:00:00"/>
        <d v="2023-06-20T00:00:00"/>
        <d v="2023-06-21T00:00:00"/>
        <d v="2023-06-23T00:00:00"/>
        <d v="2023-06-24T00:00:00"/>
        <d v="2023-06-25T00:00:00"/>
        <d v="2023-06-26T00:00:00"/>
        <d v="2023-06-27T00:00:00"/>
        <d v="2023-06-29T00:00:00"/>
        <d v="2023-06-30T00:00:00"/>
        <d v="2023-07-01T00:00:00"/>
        <d v="2023-07-02T00:00:00"/>
        <d v="2023-07-04T00:00:00"/>
        <d v="2023-07-05T00:00:00"/>
        <d v="2023-07-07T00:00:00"/>
        <d v="2023-07-08T00:00:00"/>
        <d v="2023-07-09T00:00:00"/>
        <d v="2023-07-10T00:00:00"/>
        <d v="2023-07-11T00:00:00"/>
        <d v="2023-07-12T00:00:00"/>
        <d v="2023-07-13T00:00:00"/>
        <d v="2023-07-15T00:00:00"/>
        <d v="2023-07-17T00:00:00"/>
        <d v="2023-07-18T00:00:00"/>
        <d v="2023-07-19T00:00:00"/>
        <d v="2023-07-20T00:00:00"/>
        <d v="2023-07-21T00:00:00"/>
        <d v="2023-07-25T00:00:00"/>
        <d v="2023-07-26T00:00:00"/>
        <d v="2023-07-27T00:00:00"/>
        <d v="2023-07-28T00:00:00"/>
        <d v="2023-07-29T00:00:00"/>
        <d v="2023-07-31T00:00:00"/>
        <d v="2023-08-03T00:00:00"/>
        <d v="2023-08-04T00:00:00"/>
        <d v="2023-08-05T00:00:00"/>
        <d v="2023-08-06T00:00:00"/>
        <d v="2023-08-07T00:00:00"/>
        <d v="2023-08-08T00:00:00"/>
        <d v="2023-08-10T00:00:00"/>
        <d v="2023-08-12T00:00:00"/>
        <d v="2023-08-13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6T00:00:00"/>
        <d v="2023-09-07T00:00:00"/>
        <d v="2023-09-08T00:00:00"/>
        <d v="2023-09-09T00:00:00"/>
        <d v="2023-09-10T00:00:00"/>
        <d v="2023-09-12T00:00:00"/>
        <d v="2023-09-13T00:00:00"/>
        <d v="2023-09-16T00:00:00"/>
        <d v="2023-09-19T00:00:00"/>
        <d v="2023-09-21T00:00:00"/>
        <d v="2023-09-24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2T00:00:00"/>
        <d v="2023-10-23T00:00:00"/>
        <d v="2023-10-24T00:00:00"/>
        <d v="2023-10-25T00:00:00"/>
        <d v="2023-10-28T00:00:00"/>
        <d v="2023-10-29T00:00:00"/>
        <d v="2023-10-30T00:00:00"/>
        <d v="2023-10-31T00:00:00"/>
        <d v="2023-11-01T00:00:00"/>
        <d v="2023-11-02T00:00:00"/>
        <d v="2023-11-03T00:00:00"/>
        <d v="2023-11-06T00:00:00"/>
        <d v="2023-11-07T00:00:00"/>
        <d v="2023-11-08T00:00:00"/>
        <d v="2023-11-09T00:00:00"/>
        <d v="2023-11-10T00:00:00"/>
        <d v="2023-11-11T00:00:00"/>
        <d v="2023-11-13T00:00:00"/>
        <d v="2023-11-14T00:00:00"/>
        <d v="2023-11-15T00:00:00"/>
        <d v="2023-11-16T00:00:00"/>
        <d v="2023-11-17T00:00:00"/>
        <d v="2023-11-18T00:00:00"/>
        <d v="2023-11-20T00:00:00"/>
        <d v="2023-11-21T00:00:00"/>
        <d v="2023-11-23T00:00:00"/>
        <d v="2023-11-24T00:00:00"/>
        <d v="2023-11-26T00:00:00"/>
        <d v="2023-11-27T00:00:00"/>
        <d v="2023-11-28T00:00:00"/>
        <d v="2023-11-29T00:00:00"/>
        <d v="2023-12-01T00:00:00"/>
        <d v="2023-12-02T00:00:00"/>
        <d v="2023-12-03T00:00:00"/>
        <d v="2023-12-05T00:00:00"/>
        <d v="2023-12-07T00:00:00"/>
        <d v="2023-12-08T00:00:00"/>
        <d v="2023-12-09T00:00:00"/>
        <d v="2023-12-13T00:00:00"/>
        <d v="2023-12-14T00:00:00"/>
        <d v="2023-12-15T00:00:00"/>
        <d v="2023-12-16T00:00:00"/>
        <d v="2023-12-17T00:00:00"/>
        <d v="2023-12-19T00:00:00"/>
        <d v="2023-12-20T00:00:00"/>
        <d v="2023-12-21T00:00:00"/>
        <d v="2023-12-24T00:00:00"/>
        <d v="2023-12-26T00:00:00"/>
        <d v="2023-12-27T00:00:00"/>
        <d v="2023-12-28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7.712158912036" backgroundQuery="1" createdVersion="8" refreshedVersion="8" minRefreshableVersion="3" recordCount="0" supportSubquery="1" supportAdvancedDrill="1" xr:uid="{C1E11D34-FB8B-4AC8-ABDD-5BCA34A9B5C3}">
  <cacheSource type="external" connectionId="2"/>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7.712159490744" backgroundQuery="1" createdVersion="8" refreshedVersion="8" minRefreshableVersion="3" recordCount="0" supportSubquery="1" supportAdvancedDrill="1" xr:uid="{C9799B92-243B-4B3B-98FA-C9C9ACBBC4AB}">
  <cacheSource type="external" connectionId="2"/>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7.712160069445" backgroundQuery="1" createdVersion="8" refreshedVersion="8" minRefreshableVersion="3" recordCount="0" supportSubquery="1" supportAdvancedDrill="1" xr:uid="{127673DE-6BCC-4067-B9DA-F0C12A61A41E}">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7.712160532406" backgroundQuery="1" createdVersion="8" refreshedVersion="8" minRefreshableVersion="3" recordCount="0" supportSubquery="1" supportAdvancedDrill="1" xr:uid="{9A4492FD-D09F-43D3-AF6C-777A5E8A48B9}">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 Chetia" refreshedDate="45874.691472800929" backgroundQuery="1" createdVersion="3" refreshedVersion="8" minRefreshableVersion="3" recordCount="0" supportSubquery="1" supportAdvancedDrill="1" xr:uid="{28DDCB31-536E-49D1-92D7-0486397AF6D4}">
  <cacheSource type="external" connectionId="2">
    <extLst>
      <ext xmlns:x14="http://schemas.microsoft.com/office/spreadsheetml/2009/9/main" uri="{F057638F-6D5F-4e77-A914-E7F072B9BCA8}">
        <x14:sourceConnection name="ThisWorkbookDataModel"/>
      </ext>
    </extLst>
  </cacheSource>
  <cacheFields count="0"/>
  <cacheHierarchies count="3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Table_ExternalData_1].[calls[Call number]]]" caption="calls[Call number]" attribute="1" defaultMemberUniqueName="[Table_ExternalData_1].[calls[Call number]]].[All]" allUniqueName="[Table_ExternalData_1].[calls[Call number]]].[All]" dimensionUniqueName="[Table_ExternalData_1]" displayFolder="" count="0" memberValueDatatype="130" unbalanced="0"/>
    <cacheHierarchy uniqueName="[Table_ExternalData_1].[calls[Customer ID]]]" caption="calls[Customer ID]" attribute="1" defaultMemberUniqueName="[Table_ExternalData_1].[calls[Customer ID]]].[All]" allUniqueName="[Table_ExternalData_1].[calls[Customer ID]]].[All]" dimensionUniqueName="[Table_ExternalData_1]" displayFolder="" count="0" memberValueDatatype="130" unbalanced="0"/>
    <cacheHierarchy uniqueName="[Table_ExternalData_1].[calls[Duration]]]" caption="calls[Duration]" attribute="1" defaultMemberUniqueName="[Table_ExternalData_1].[calls[Duration]]].[All]" allUniqueName="[Table_ExternalData_1].[calls[Duration]]].[All]" dimensionUniqueName="[Table_ExternalData_1]" displayFolder="" count="0" memberValueDatatype="20" unbalanced="0"/>
    <cacheHierarchy uniqueName="[Table_ExternalData_1].[calls[Representative]]]" caption="calls[Representative]" attribute="1" defaultMemberUniqueName="[Table_ExternalData_1].[calls[Representative]]].[All]" allUniqueName="[Table_ExternalData_1].[calls[Representative]]].[All]" dimensionUniqueName="[Table_ExternalData_1]" displayFolder="" count="0" memberValueDatatype="130" unbalanced="0"/>
    <cacheHierarchy uniqueName="[Table_ExternalData_1].[calls[Date of Call]]]" caption="calls[Date of Call]" attribute="1" time="1" defaultMemberUniqueName="[Table_ExternalData_1].[calls[Date of Call]]].[All]" allUniqueName="[Table_ExternalData_1].[calls[Date of Call]]].[All]" dimensionUniqueName="[Table_ExternalData_1]" displayFolder="" count="0" memberValueDatatype="7" unbalanced="0"/>
    <cacheHierarchy uniqueName="[Table_ExternalData_1].[calls[Purchase Amount]]]" caption="calls[Purchase Amount]" attribute="1" defaultMemberUniqueName="[Table_ExternalData_1].[calls[Purchase Amount]]].[All]" allUniqueName="[Table_ExternalData_1].[calls[Purchase Amount]]].[All]" dimensionUniqueName="[Table_ExternalData_1]" displayFolder="" count="0" memberValueDatatype="20" unbalanced="0"/>
    <cacheHierarchy uniqueName="[Table_ExternalData_1].[calls[Satisfaction Rating]]]" caption="calls[Satisfaction Rating]" attribute="1" defaultMemberUniqueName="[Table_ExternalData_1].[calls[Satisfaction Rating]]].[All]" allUniqueName="[Table_ExternalData_1].[calls[Satisfaction Rating]]].[All]" dimensionUniqueName="[Table_ExternalData_1]" displayFolder="" count="0" memberValueDatatype="5" unbalanced="0"/>
    <cacheHierarchy uniqueName="[Table_ExternalData_1].[calls[FY]]]" caption="calls[FY]" attribute="1" defaultMemberUniqueName="[Table_ExternalData_1].[calls[FY]]].[All]" allUniqueName="[Table_ExternalData_1].[calls[FY]]].[All]" dimensionUniqueName="[Table_ExternalData_1]" displayFolder="" count="0" memberValueDatatype="20" unbalanced="0"/>
    <cacheHierarchy uniqueName="[Table_ExternalData_1].[calls[Day of week]]]" caption="calls[Day of week]" attribute="1" defaultMemberUniqueName="[Table_ExternalData_1].[calls[Day of week]]].[All]" allUniqueName="[Table_ExternalData_1].[calls[Day of week]]].[All]" dimensionUniqueName="[Table_ExternalData_1]" displayFolder="" count="0" memberValueDatatype="130" unbalanced="0"/>
    <cacheHierarchy uniqueName="[Table_ExternalData_1].[calls[Duration Bucket]]]" caption="calls[Duration Bucket]" attribute="1" defaultMemberUniqueName="[Table_ExternalData_1].[calls[Duration Bucket]]].[All]" allUniqueName="[Table_ExternalData_1].[calls[Duration Bucket]]].[All]" dimensionUniqueName="[Table_ExternalData_1]" displayFolder="" count="0" memberValueDatatype="130" unbalanced="0"/>
    <cacheHierarchy uniqueName="[Table_ExternalData_1].[calls[Rating rounded]]]" caption="calls[Rating rounded]" attribute="1" defaultMemberUniqueName="[Table_ExternalData_1].[calls[Rating rounded]]].[All]" allUniqueName="[Table_ExternalData_1].[calls[Rating rounded]]].[All]" dimensionUniqueName="[Table_ExternalData_1]" displayFolder="" count="0" memberValueDatatype="20" unbalanced="0"/>
    <cacheHierarchy uniqueName="[Table_ExternalData_1].[calls[Date of Call (Month)]]]" caption="calls[Date of Call (Month)]" attribute="1" defaultMemberUniqueName="[Table_ExternalData_1].[calls[Date of Call (Month)]]].[All]" allUniqueName="[Table_ExternalData_1].[calls[Date of Call (Month)]]].[All]" dimensionUniqueName="[Table_ExternalData_1]" displayFolder="" count="0" memberValueDatatype="130" unbalanced="0"/>
    <cacheHierarchy uniqueName="[Table_ExternalData_1].[calls[Date of Call (Month Index)]]]" caption="calls[Date of Call (Month Index)]" attribute="1" defaultMemberUniqueName="[Table_ExternalData_1].[calls[Date of Call (Month Index)]]].[All]" allUniqueName="[Table_ExternalData_1].[calls[Date of Call (Month Index)]]].[All]" dimensionUniqueName="[Table_ExternalData_1]"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Table_ExternalData_1]" caption="__XL_Count Table_ExternalData_1" measure="1" displayFolder="" measureGroup="Table_ExternalData_1" count="0" hidden="1"/>
    <cacheHierarchy uniqueName="[Measures].[__No measures defined]" caption="__No measures defined" measure="1" displayFolder="" count="0" hidden="1"/>
  </cacheHierarchies>
  <kpis count="0"/>
  <dimensions count="4">
    <dimension name="calls" uniqueName="[calls]" caption="calls"/>
    <dimension name="customers" uniqueName="[customers]" caption="customers"/>
    <dimension measure="1" name="Measures" uniqueName="[Measures]" caption="Measures"/>
    <dimension name="Table_ExternalData_1" uniqueName="[Table_ExternalData_1]" caption="Table_ExternalData_1"/>
  </dimensions>
  <measureGroups count="3">
    <measureGroup name="calls" caption="calls"/>
    <measureGroup name="customers" caption="customers"/>
    <measureGroup name="Table_ExternalData_1" caption="Table_ExternalData_1"/>
  </measureGroups>
  <maps count="4">
    <map measureGroup="0" dimension="0"/>
    <map measureGroup="0" dimension="1"/>
    <map measureGroup="1" dimension="1"/>
    <map measureGroup="2" dimension="3"/>
  </maps>
  <extLst>
    <ext xmlns:x14="http://schemas.microsoft.com/office/spreadsheetml/2009/9/main" uri="{725AE2AE-9491-48be-B2B4-4EB974FC3084}">
      <x14:pivotCacheDefinition slicerData="1" pivotCacheId="54006074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62E09B-591D-4C76-A77C-E8E16353BF69}" name="rep amounts" cacheId="36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92:G111"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B374AA-E09C-416C-A416-825AC9CE78FD}" name="PivotTable7" cacheId="68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F81:G86"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802F08-A1B1-4DD3-9BCF-02EE1EDB9E1A}" name="rep satisfaction" cacheId="68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F70:G75"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C35B7E-6B2F-4D5F-B906-7E222CFDF616}" name="PivotTable5" cacheId="20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F59:I6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71A4C5-5EAC-4C8C-8E00-1C7127FEDD64}" name="selected rep" cacheId="68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3:A6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8">
      <pivotArea dataOnly="0"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058906-3D01-48A1-ABFA-0AB6DB7D8ECD}" name="reps pivot" cacheId="1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6:C5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3E66FF-79FB-423C-B65B-683A475A7FC0}" name="Weekly Trend" cacheId="67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I23:J31"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F13F46-2B97-4D00-90F2-E172F4B7A73F}" name="Monthly Trend" cacheId="67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23:C3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8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B0BFE7-2A77-499B-B7E5-2218BE1DB21B}" name="Summary Pivot" cacheId="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7B56623-210F-4092-97F0-0F80E52FC7BE}" name="Rep Pivot " cacheId="67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7082A6D-AF3E-4851-B300-021C7D3619AE}"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shrugging</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0</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035965B9-739E-4E07-9822-ED6FA443030B}" sourceName="[calls].[Representative]">
  <pivotTables>
    <pivotTable tabId="7" name="Rep Pivot "/>
    <pivotTable tabId="7" name="Monthly Trend"/>
    <pivotTable tabId="7" name="Weekly Trend"/>
    <pivotTable tabId="7" name="selected rep"/>
    <pivotTable tabId="7" name="rep satisfaction"/>
    <pivotTable tabId="7" name="PivotTable7"/>
  </pivotTables>
  <data>
    <olap pivotCacheId="54006074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13B5391-043E-4B3A-84C6-45249FEF2860}" cache="Slicer_Representative" caption="Representative" level="1" style="SlicerStyleDark5 2" rowHeight="2476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7"/>
    <tableColumn id="5" xr3:uid="{5A35565E-8707-4DED-AD15-A0669D67B382}" name="Date of Call" dataDxfId="26"/>
    <tableColumn id="6" xr3:uid="{F2E4F158-B41F-47BC-8DF8-DFCADFEE4E40}" name="Purchase Amount"/>
    <tableColumn id="7" xr3:uid="{04B291B5-47BD-4F78-8FD8-D1551CCA6BD9}" name="Satisfaction Rating"/>
    <tableColumn id="8" xr3:uid="{6E4123C0-0B17-43B8-A142-A1E540CE974C}" name="FY" dataDxfId="25">
      <calculatedColumnFormula>IF(MONTH(calls[[#This Row],[Date of Call]])&lt;=6, YEAR(calls[[#This Row],[Date of Call]]), YEAR(calls[[#This Row],[Date of Call]])+1)</calculatedColumnFormula>
    </tableColumn>
    <tableColumn id="9" xr3:uid="{199FA271-5E9B-46CE-9BC6-2801F92CD17E}" name="Day of week" dataDxfId="24">
      <calculatedColumnFormula>TEXT(calls[[#This Row],[Date of Call]],"DDDD")</calculatedColumnFormula>
    </tableColumn>
    <tableColumn id="10" xr3:uid="{328CDB09-95B8-4D5E-9ED9-EF0D363735A1}" name="Duration Bucket" dataDxfId="2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2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1" headerRowBorderDxfId="20" tableBorderDxfId="19" totalsRowBorderDxfId="18">
  <autoFilter ref="Q3:T18" xr:uid="{27158F51-A707-4171-8A04-81FB0AABCBA5}"/>
  <tableColumns count="4">
    <tableColumn id="1" xr3:uid="{02688061-6A8C-4E23-B7FF-D00CD8B58CAC}" name="Customer ID" dataDxfId="17"/>
    <tableColumn id="2" xr3:uid="{771678B6-DB44-426B-9874-B4E421A440D5}" name="Gedner" dataDxfId="16"/>
    <tableColumn id="3" xr3:uid="{B0D41C62-587E-494D-B49A-603F2C05F8D3}" name="Age" dataDxfId="15"/>
    <tableColumn id="4" xr3:uid="{663F92D6-FE31-4D81-9E01-8D066DDC8A88}" name="City"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3F6E22-E067-4609-B4B8-49A7ECDF126C}" name="Table_ExternalData_1" displayName="Table_ExternalData_1" ref="A3:M38" tableType="queryTable" totalsRowShown="0">
  <autoFilter ref="A3:M38" xr:uid="{893F6E22-E067-4609-B4B8-49A7ECDF126C}"/>
  <tableColumns count="13">
    <tableColumn id="1" xr3:uid="{D52007CB-DDC7-4EF7-88A9-FF6E6A73A1DB}" uniqueName="1" name="calls[Call number]" queryTableFieldId="1"/>
    <tableColumn id="2" xr3:uid="{9BA4302C-A6B6-48FD-A75B-C427802C6718}" uniqueName="2" name="calls[Customer ID]" queryTableFieldId="2"/>
    <tableColumn id="3" xr3:uid="{2AF0CDD7-C9A5-4918-88BC-9D5892C39F43}" uniqueName="3" name="calls[Duration]" queryTableFieldId="3"/>
    <tableColumn id="4" xr3:uid="{54DA415D-6B59-4C8A-880B-88CD0F9BF459}" uniqueName="4" name="calls[Representative]" queryTableFieldId="4"/>
    <tableColumn id="5" xr3:uid="{0B5644AF-2CFC-4FCA-B522-B107CE57BE60}" uniqueName="5" name="calls[Date of Call]" queryTableFieldId="5" dataDxfId="11"/>
    <tableColumn id="6" xr3:uid="{75CF8E22-A47C-411D-A865-D9EF578C09ED}" uniqueName="6" name="calls[Purchase Amount]" queryTableFieldId="6"/>
    <tableColumn id="7" xr3:uid="{66CA11C4-0DCF-4C73-A3B4-11EEBD0CF068}" uniqueName="7" name="calls[Satisfaction Rating]" queryTableFieldId="7"/>
    <tableColumn id="8" xr3:uid="{D52B5F93-2298-46D8-97D4-A848678EF647}" uniqueName="8" name="calls[FY]" queryTableFieldId="8"/>
    <tableColumn id="9" xr3:uid="{1092A726-D630-4B22-A910-48C13A5ED25D}" uniqueName="9" name="calls[Day of week]" queryTableFieldId="9"/>
    <tableColumn id="10" xr3:uid="{DBDDC01B-AA03-4517-B18D-0D73B9D9FC0B}" uniqueName="10" name="calls[Duration Bucket]" queryTableFieldId="10"/>
    <tableColumn id="11" xr3:uid="{21FD1B38-E626-4B26-A328-52B87EDFCE77}" uniqueName="11" name="calls[Rating rounded]" queryTableFieldId="11"/>
    <tableColumn id="12" xr3:uid="{21A9DAFA-9D2F-4BAC-86D3-61C3DCE779EB}" uniqueName="12" name="calls[Date of Call (Month)]" queryTableFieldId="12"/>
    <tableColumn id="13" xr3:uid="{2B7DCBC9-461D-4DEC-8749-D8122C376223}"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85" zoomScaleNormal="85" workbookViewId="0">
      <selection activeCell="E13" sqref="E1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A5161-181E-4BD1-8694-E9143E6DB92B}">
  <dimension ref="A1:AI40"/>
  <sheetViews>
    <sheetView tabSelected="1" topLeftCell="A2" zoomScale="85" zoomScaleNormal="85" workbookViewId="0">
      <selection activeCell="B4" sqref="B4"/>
    </sheetView>
  </sheetViews>
  <sheetFormatPr defaultRowHeight="14.4" x14ac:dyDescent="0.3"/>
  <cols>
    <col min="1" max="1" width="2.796875" customWidth="1"/>
    <col min="2" max="2" width="3.19921875" customWidth="1"/>
    <col min="5" max="5" width="3" customWidth="1"/>
    <col min="10" max="10" width="10.8984375" customWidth="1"/>
    <col min="15" max="15" width="10.09765625" customWidth="1"/>
    <col min="16" max="16" width="8.796875" style="34" customWidth="1"/>
    <col min="17" max="17" width="7.8984375" style="34" customWidth="1"/>
    <col min="18" max="19" width="8.796875" style="34" customWidth="1"/>
    <col min="20" max="20" width="7.5" style="34" customWidth="1"/>
    <col min="21" max="21" width="8.796875" style="34"/>
  </cols>
  <sheetData>
    <row r="1" spans="1:35" ht="43.2" customHeight="1" x14ac:dyDescent="0.3">
      <c r="A1" s="20"/>
      <c r="B1" s="20"/>
      <c r="C1" s="54" t="s">
        <v>1103</v>
      </c>
      <c r="D1" s="20"/>
      <c r="E1" s="20"/>
      <c r="F1" s="20"/>
      <c r="G1" s="20"/>
      <c r="H1" s="20"/>
      <c r="I1" s="20"/>
      <c r="J1" s="20"/>
      <c r="K1" s="20"/>
      <c r="L1" s="20"/>
      <c r="M1" s="20"/>
      <c r="N1" s="20"/>
      <c r="O1" s="20"/>
      <c r="P1" s="33"/>
      <c r="Q1" s="33"/>
      <c r="R1" s="33"/>
      <c r="S1" s="33"/>
      <c r="T1" s="33"/>
      <c r="U1" s="33"/>
      <c r="V1" s="20"/>
      <c r="W1" s="20"/>
      <c r="X1" s="20"/>
      <c r="Y1" s="20"/>
      <c r="Z1" s="20"/>
      <c r="AA1" s="20"/>
      <c r="AB1" s="20"/>
      <c r="AC1" s="20"/>
      <c r="AD1" s="20"/>
      <c r="AE1" s="20"/>
      <c r="AF1" s="20"/>
      <c r="AG1" s="20"/>
      <c r="AH1" s="20"/>
      <c r="AI1" s="20"/>
    </row>
    <row r="2" spans="1:35" x14ac:dyDescent="0.3">
      <c r="A2" s="20"/>
      <c r="B2" s="20"/>
      <c r="C2" s="20"/>
      <c r="D2" s="20"/>
      <c r="E2" s="20"/>
      <c r="F2" s="20"/>
      <c r="G2" s="20"/>
      <c r="H2" s="20"/>
      <c r="I2" s="20"/>
      <c r="J2" s="20"/>
      <c r="K2" s="20"/>
      <c r="L2" s="20"/>
      <c r="M2" s="20"/>
      <c r="N2" s="20"/>
      <c r="O2" s="20"/>
      <c r="P2" s="33"/>
      <c r="Q2" s="33"/>
      <c r="R2" s="33"/>
      <c r="S2" s="33"/>
      <c r="T2" s="33"/>
      <c r="U2" s="33"/>
      <c r="V2" s="20"/>
      <c r="W2" s="20"/>
      <c r="X2" s="20"/>
      <c r="Y2" s="20"/>
      <c r="Z2" s="20"/>
      <c r="AA2" s="20"/>
      <c r="AB2" s="20"/>
      <c r="AC2" s="20"/>
      <c r="AD2" s="20"/>
      <c r="AE2" s="20"/>
      <c r="AF2" s="20"/>
      <c r="AG2" s="20"/>
      <c r="AH2" s="20"/>
      <c r="AI2" s="20"/>
    </row>
    <row r="3" spans="1:35" x14ac:dyDescent="0.3">
      <c r="A3" s="20"/>
      <c r="B3" s="20"/>
      <c r="C3" s="20"/>
      <c r="D3" s="20"/>
      <c r="E3" s="20"/>
      <c r="F3" s="20"/>
      <c r="G3" s="20"/>
      <c r="H3" s="20"/>
      <c r="I3" s="20"/>
      <c r="J3" s="20"/>
      <c r="K3" s="20"/>
      <c r="L3" s="20"/>
      <c r="M3" s="20"/>
      <c r="N3" s="20"/>
      <c r="O3" s="20"/>
      <c r="P3" s="33"/>
      <c r="Q3" s="33"/>
      <c r="R3" s="33"/>
      <c r="S3" s="33"/>
      <c r="T3" s="33"/>
      <c r="U3" s="33"/>
      <c r="V3" s="20"/>
      <c r="W3" s="20"/>
      <c r="X3" s="20"/>
      <c r="Y3" s="20"/>
      <c r="Z3" s="20"/>
      <c r="AA3" s="20"/>
      <c r="AB3" s="20"/>
      <c r="AC3" s="20"/>
      <c r="AD3" s="20"/>
      <c r="AE3" s="20"/>
      <c r="AF3" s="20"/>
      <c r="AG3" s="20"/>
      <c r="AH3" s="20"/>
      <c r="AI3" s="20"/>
    </row>
    <row r="4" spans="1:35" x14ac:dyDescent="0.3">
      <c r="A4" s="20"/>
      <c r="B4" s="20"/>
      <c r="C4" s="20"/>
      <c r="D4" s="20"/>
      <c r="E4" s="20"/>
      <c r="F4" s="20"/>
      <c r="G4" s="20"/>
      <c r="H4" s="20"/>
      <c r="I4" s="20"/>
      <c r="J4" s="20"/>
      <c r="K4" s="20"/>
      <c r="L4" s="20"/>
      <c r="M4" s="20"/>
      <c r="N4" s="20"/>
      <c r="O4" s="20"/>
      <c r="P4" s="33"/>
      <c r="Q4" s="33"/>
      <c r="R4" s="33"/>
      <c r="S4" s="33"/>
      <c r="T4" s="33"/>
      <c r="U4" s="33"/>
      <c r="V4" s="20"/>
      <c r="W4" s="20"/>
      <c r="X4" s="20"/>
      <c r="Y4" s="20"/>
      <c r="Z4" s="20"/>
      <c r="AA4" s="20"/>
      <c r="AB4" s="20"/>
      <c r="AC4" s="20"/>
      <c r="AD4" s="20"/>
      <c r="AE4" s="20"/>
      <c r="AF4" s="20"/>
      <c r="AG4" s="20"/>
      <c r="AH4" s="20"/>
      <c r="AI4" s="20"/>
    </row>
    <row r="5" spans="1:35" x14ac:dyDescent="0.3">
      <c r="A5" s="20"/>
      <c r="B5" s="20"/>
      <c r="C5" s="20"/>
      <c r="D5" s="20"/>
      <c r="E5" s="20"/>
      <c r="F5" s="20"/>
      <c r="G5" s="20"/>
      <c r="H5" s="20"/>
      <c r="I5" s="20"/>
      <c r="J5" s="20"/>
      <c r="K5" s="20"/>
      <c r="L5" s="20"/>
      <c r="M5" s="20"/>
      <c r="N5" s="20"/>
      <c r="O5" s="20"/>
      <c r="P5" s="33"/>
      <c r="Q5" s="33"/>
      <c r="R5" s="33"/>
      <c r="S5" s="33"/>
      <c r="T5" s="33"/>
      <c r="U5" s="33"/>
      <c r="V5" s="20"/>
      <c r="W5" s="20"/>
      <c r="X5" s="20"/>
      <c r="Y5" s="20"/>
      <c r="Z5" s="20"/>
      <c r="AA5" s="20"/>
      <c r="AB5" s="20"/>
      <c r="AC5" s="20"/>
      <c r="AD5" s="20"/>
      <c r="AE5" s="20"/>
      <c r="AF5" s="20"/>
      <c r="AG5" s="20"/>
      <c r="AH5" s="20"/>
      <c r="AI5" s="20"/>
    </row>
    <row r="6" spans="1:35" x14ac:dyDescent="0.3">
      <c r="A6" s="20"/>
      <c r="B6" s="20"/>
      <c r="C6" s="20"/>
      <c r="D6" s="20"/>
      <c r="E6" s="20"/>
      <c r="F6" s="20"/>
      <c r="G6" s="20"/>
      <c r="H6" s="20"/>
      <c r="I6" s="20"/>
      <c r="J6" s="20"/>
      <c r="K6" s="20"/>
      <c r="L6" s="20"/>
      <c r="M6" s="20"/>
      <c r="N6" s="20"/>
      <c r="O6" s="20"/>
      <c r="P6" s="33"/>
      <c r="Q6" s="33"/>
      <c r="R6" s="33"/>
      <c r="S6" s="33"/>
      <c r="T6" s="33"/>
      <c r="U6" s="33"/>
      <c r="V6" s="20"/>
      <c r="W6" s="20"/>
      <c r="X6" s="20"/>
      <c r="Y6" s="20"/>
      <c r="Z6" s="20"/>
      <c r="AA6" s="20"/>
      <c r="AB6" s="20"/>
      <c r="AC6" s="20"/>
      <c r="AD6" s="20"/>
      <c r="AE6" s="20"/>
      <c r="AF6" s="20"/>
      <c r="AG6" s="20"/>
      <c r="AH6" s="20"/>
      <c r="AI6" s="20"/>
    </row>
    <row r="7" spans="1:35" x14ac:dyDescent="0.3">
      <c r="A7" s="20"/>
      <c r="B7" s="20"/>
      <c r="C7" s="20"/>
      <c r="D7" s="20"/>
      <c r="E7" s="20"/>
      <c r="F7" s="20"/>
      <c r="G7" s="20"/>
      <c r="H7" s="24"/>
      <c r="I7" s="20"/>
      <c r="J7" s="20"/>
      <c r="K7" s="20"/>
      <c r="L7" s="20"/>
      <c r="M7" s="20"/>
      <c r="N7" s="20"/>
      <c r="O7" s="20"/>
      <c r="P7" s="33"/>
      <c r="Q7" s="33"/>
      <c r="R7" s="33"/>
      <c r="S7" s="33"/>
      <c r="T7" s="33"/>
      <c r="U7" s="33"/>
      <c r="V7" s="20"/>
      <c r="W7" s="20"/>
      <c r="X7" s="20"/>
      <c r="Y7" s="20"/>
      <c r="Z7" s="20"/>
      <c r="AA7" s="20"/>
      <c r="AB7" s="20"/>
      <c r="AC7" s="20"/>
      <c r="AD7" s="20"/>
      <c r="AE7" s="20"/>
      <c r="AF7" s="20"/>
      <c r="AG7" s="20"/>
      <c r="AH7" s="20"/>
      <c r="AI7" s="20"/>
    </row>
    <row r="8" spans="1:35" x14ac:dyDescent="0.3">
      <c r="A8" s="20"/>
      <c r="B8" s="20"/>
      <c r="C8" s="20"/>
      <c r="D8" s="20"/>
      <c r="E8" s="20"/>
      <c r="F8" s="20"/>
      <c r="G8" s="20"/>
      <c r="H8" s="20"/>
      <c r="I8" s="20"/>
      <c r="J8" s="20"/>
      <c r="K8" s="20"/>
      <c r="L8" s="20"/>
      <c r="M8" s="20"/>
      <c r="N8" s="20"/>
      <c r="O8" s="20"/>
      <c r="P8" s="33"/>
      <c r="Q8" s="33"/>
      <c r="R8" s="33"/>
      <c r="S8" s="33"/>
      <c r="T8" s="33"/>
      <c r="U8" s="33"/>
      <c r="V8" s="20"/>
      <c r="W8" s="20"/>
      <c r="X8" s="20"/>
      <c r="Y8" s="20"/>
      <c r="Z8" s="20"/>
      <c r="AA8" s="20"/>
      <c r="AB8" s="20"/>
      <c r="AC8" s="20"/>
      <c r="AD8" s="20"/>
      <c r="AE8" s="20"/>
      <c r="AF8" s="20"/>
      <c r="AG8" s="20"/>
      <c r="AH8" s="20"/>
      <c r="AI8" s="20"/>
    </row>
    <row r="9" spans="1:35" x14ac:dyDescent="0.3">
      <c r="A9" s="20"/>
      <c r="B9" s="20"/>
      <c r="C9" s="20"/>
      <c r="D9" s="20"/>
      <c r="E9" s="20"/>
      <c r="F9" s="20"/>
      <c r="G9" s="20"/>
      <c r="H9" s="20"/>
      <c r="I9" s="20"/>
      <c r="J9" s="20"/>
      <c r="K9" s="20"/>
      <c r="L9" s="20"/>
      <c r="M9" s="20"/>
      <c r="N9" s="20"/>
      <c r="O9" s="20"/>
      <c r="P9" s="33"/>
      <c r="Q9" s="33"/>
      <c r="R9" s="33"/>
      <c r="S9" s="33"/>
      <c r="T9" s="33"/>
      <c r="U9" s="33"/>
      <c r="V9" s="20"/>
      <c r="W9" s="20"/>
      <c r="X9" s="20"/>
      <c r="Y9" s="20"/>
      <c r="Z9" s="20"/>
      <c r="AA9" s="20"/>
      <c r="AB9" s="20"/>
      <c r="AC9" s="20"/>
      <c r="AD9" s="20"/>
      <c r="AE9" s="20"/>
      <c r="AF9" s="20"/>
      <c r="AG9" s="20"/>
      <c r="AH9" s="20"/>
      <c r="AI9" s="20"/>
    </row>
    <row r="10" spans="1:35" x14ac:dyDescent="0.3">
      <c r="A10" s="20"/>
      <c r="B10" s="20"/>
      <c r="C10" s="20"/>
      <c r="D10" s="20"/>
      <c r="E10" s="20"/>
      <c r="F10" s="20"/>
      <c r="G10" s="20"/>
      <c r="H10" s="20"/>
      <c r="I10" s="20"/>
      <c r="J10" s="20"/>
      <c r="K10" s="20"/>
      <c r="L10" s="20"/>
      <c r="M10" s="20"/>
      <c r="N10" s="20"/>
      <c r="O10" s="20"/>
      <c r="P10" s="33"/>
      <c r="Q10" s="33"/>
      <c r="R10" s="33"/>
      <c r="S10" s="33"/>
      <c r="T10" s="33"/>
      <c r="U10" s="33"/>
      <c r="V10" s="20"/>
      <c r="W10" s="20"/>
      <c r="X10" s="20"/>
      <c r="Y10" s="20"/>
      <c r="Z10" s="20"/>
      <c r="AA10" s="20"/>
      <c r="AB10" s="20"/>
      <c r="AC10" s="20"/>
      <c r="AD10" s="20"/>
      <c r="AE10" s="20"/>
      <c r="AF10" s="20"/>
      <c r="AG10" s="20"/>
      <c r="AH10" s="20"/>
      <c r="AI10" s="20"/>
    </row>
    <row r="11" spans="1:35" x14ac:dyDescent="0.3">
      <c r="A11" s="20"/>
      <c r="B11" s="20"/>
      <c r="C11" s="20"/>
      <c r="D11" s="20"/>
      <c r="E11" s="20"/>
      <c r="F11" s="20"/>
      <c r="G11" s="20"/>
      <c r="H11" s="20"/>
      <c r="I11" s="20"/>
      <c r="J11" s="20"/>
      <c r="K11" s="20"/>
      <c r="L11" s="20"/>
      <c r="M11" s="20"/>
      <c r="N11" s="20"/>
      <c r="O11" s="20"/>
      <c r="P11" s="33"/>
      <c r="Q11" s="33"/>
      <c r="R11" s="33"/>
      <c r="S11" s="33"/>
      <c r="T11" s="33"/>
      <c r="U11" s="33"/>
      <c r="V11" s="20"/>
      <c r="W11" s="20"/>
      <c r="X11" s="20"/>
      <c r="Y11" s="20"/>
      <c r="Z11" s="20"/>
      <c r="AA11" s="20"/>
      <c r="AB11" s="20"/>
      <c r="AC11" s="20"/>
      <c r="AD11" s="20"/>
      <c r="AE11" s="20"/>
      <c r="AF11" s="20"/>
      <c r="AG11" s="20"/>
      <c r="AH11" s="20"/>
      <c r="AI11" s="20"/>
    </row>
    <row r="12" spans="1:35" x14ac:dyDescent="0.3">
      <c r="A12" s="20"/>
      <c r="B12" s="20"/>
      <c r="C12" s="20"/>
      <c r="D12" s="20"/>
      <c r="E12" s="20"/>
      <c r="F12" s="20"/>
      <c r="G12" s="20"/>
      <c r="H12" s="20"/>
      <c r="I12" s="20"/>
      <c r="J12" s="20"/>
      <c r="K12" s="20"/>
      <c r="L12" s="20"/>
      <c r="M12" s="20"/>
      <c r="N12" s="20"/>
      <c r="O12" s="20"/>
      <c r="P12" s="33"/>
      <c r="Q12" s="33"/>
      <c r="R12" s="33"/>
      <c r="S12" s="33"/>
      <c r="T12" s="33"/>
      <c r="U12" s="33"/>
      <c r="V12" s="20"/>
      <c r="W12" s="20"/>
      <c r="X12" s="20"/>
      <c r="Y12" s="20"/>
      <c r="Z12" s="20"/>
      <c r="AA12" s="20"/>
      <c r="AB12" s="20"/>
      <c r="AC12" s="20"/>
      <c r="AD12" s="20"/>
      <c r="AE12" s="20"/>
      <c r="AF12" s="20"/>
      <c r="AG12" s="20"/>
      <c r="AH12" s="20"/>
      <c r="AI12" s="20"/>
    </row>
    <row r="13" spans="1:35" x14ac:dyDescent="0.3">
      <c r="A13" s="20"/>
      <c r="B13" s="20"/>
      <c r="C13" s="20"/>
      <c r="D13" s="20"/>
      <c r="E13" s="20"/>
      <c r="F13" s="20"/>
      <c r="G13" s="20"/>
      <c r="H13" s="20"/>
      <c r="I13" s="20"/>
      <c r="J13" s="20"/>
      <c r="K13" s="20"/>
      <c r="L13" s="20"/>
      <c r="M13" s="20"/>
      <c r="N13" s="20"/>
      <c r="O13" s="20"/>
      <c r="P13" s="33"/>
      <c r="Q13" s="33"/>
      <c r="R13" s="33"/>
      <c r="S13" s="33"/>
      <c r="T13" s="33"/>
      <c r="U13" s="33"/>
      <c r="V13" s="20"/>
      <c r="W13" s="20"/>
      <c r="X13" s="20"/>
      <c r="Y13" s="20"/>
      <c r="Z13" s="20"/>
      <c r="AA13" s="20"/>
      <c r="AB13" s="20"/>
      <c r="AC13" s="20"/>
      <c r="AD13" s="20"/>
      <c r="AE13" s="20"/>
      <c r="AF13" s="20"/>
      <c r="AG13" s="20"/>
      <c r="AH13" s="20"/>
      <c r="AI13" s="20"/>
    </row>
    <row r="14" spans="1:35" x14ac:dyDescent="0.3">
      <c r="A14" s="20"/>
      <c r="B14" s="20"/>
      <c r="C14" s="20"/>
      <c r="D14" s="20"/>
      <c r="E14" s="20"/>
      <c r="F14" s="20"/>
      <c r="G14" s="20"/>
      <c r="H14" s="20"/>
      <c r="I14" s="20"/>
      <c r="J14" s="20"/>
      <c r="K14" s="20"/>
      <c r="L14" s="20"/>
      <c r="M14" s="20"/>
      <c r="N14" s="20"/>
      <c r="O14" s="20"/>
      <c r="P14" s="33"/>
      <c r="Q14" s="33"/>
      <c r="R14" s="33"/>
      <c r="S14" s="33"/>
      <c r="T14" s="33"/>
      <c r="U14" s="33"/>
      <c r="V14" s="20"/>
      <c r="W14" s="20"/>
      <c r="X14" s="20"/>
      <c r="Y14" s="20"/>
      <c r="Z14" s="20"/>
      <c r="AA14" s="20"/>
      <c r="AB14" s="20"/>
      <c r="AC14" s="20"/>
      <c r="AD14" s="20"/>
      <c r="AE14" s="20"/>
      <c r="AF14" s="20"/>
      <c r="AG14" s="20"/>
      <c r="AH14" s="20"/>
      <c r="AI14" s="20"/>
    </row>
    <row r="15" spans="1:35" x14ac:dyDescent="0.3">
      <c r="A15" s="20"/>
      <c r="B15" s="20"/>
      <c r="C15" s="20"/>
      <c r="D15" s="20"/>
      <c r="E15" s="20"/>
      <c r="F15" s="20"/>
      <c r="G15" s="20"/>
      <c r="H15" s="20"/>
      <c r="I15" s="20"/>
      <c r="J15" s="20"/>
      <c r="K15" s="20"/>
      <c r="L15" s="20"/>
      <c r="M15" s="20"/>
      <c r="N15" s="38"/>
      <c r="O15" s="46" t="str" cm="1">
        <f t="array" ref="O15:S15">Pivots!B93:F93</f>
        <v>R01</v>
      </c>
      <c r="P15" s="46" t="str">
        <v>R02</v>
      </c>
      <c r="Q15" s="46" t="str">
        <v>R03</v>
      </c>
      <c r="R15" s="46" t="str">
        <v>R04</v>
      </c>
      <c r="S15" s="46" t="str">
        <v>R05</v>
      </c>
      <c r="T15" s="47" t="s">
        <v>1096</v>
      </c>
      <c r="U15" s="33"/>
      <c r="V15" s="20"/>
      <c r="W15" s="20"/>
      <c r="X15" s="20"/>
      <c r="Y15" s="20"/>
      <c r="Z15" s="20"/>
      <c r="AA15" s="20"/>
      <c r="AB15" s="20"/>
      <c r="AC15" s="20"/>
      <c r="AD15" s="20"/>
      <c r="AE15" s="20"/>
      <c r="AF15" s="20"/>
      <c r="AG15" s="20"/>
      <c r="AH15" s="20"/>
      <c r="AI15" s="20"/>
    </row>
    <row r="16" spans="1:35" x14ac:dyDescent="0.3">
      <c r="A16" s="20"/>
      <c r="B16" s="20"/>
      <c r="C16" s="20"/>
      <c r="D16" s="20"/>
      <c r="E16" s="20"/>
      <c r="F16" s="20"/>
      <c r="G16" s="20"/>
      <c r="H16" s="20"/>
      <c r="I16" s="20"/>
      <c r="J16" s="20"/>
      <c r="K16" s="20"/>
      <c r="L16" s="20"/>
      <c r="M16" s="20"/>
      <c r="N16" s="45" t="str" cm="1">
        <f t="array" ref="N16:T33">IF(Pivots!A94:G111="","",Pivots!A94:G111)</f>
        <v>Cincinnati</v>
      </c>
      <c r="O16" s="35" t="str">
        <v/>
      </c>
      <c r="P16" s="35" t="str">
        <v/>
      </c>
      <c r="Q16" s="35" t="str">
        <v/>
      </c>
      <c r="R16" s="35" t="str">
        <v/>
      </c>
      <c r="S16" s="35" t="str">
        <v/>
      </c>
      <c r="T16" s="39" t="str">
        <v/>
      </c>
      <c r="U16" s="33"/>
      <c r="V16" s="20"/>
      <c r="W16" s="20"/>
      <c r="X16" s="20"/>
      <c r="Y16" s="20"/>
      <c r="Z16" s="20"/>
      <c r="AA16" s="20"/>
      <c r="AB16" s="20"/>
      <c r="AC16" s="20"/>
      <c r="AD16" s="20"/>
      <c r="AE16" s="20"/>
      <c r="AF16" s="20"/>
      <c r="AG16" s="20"/>
      <c r="AH16" s="20"/>
      <c r="AI16" s="20"/>
    </row>
    <row r="17" spans="1:35" x14ac:dyDescent="0.3">
      <c r="A17" s="20"/>
      <c r="B17" s="20"/>
      <c r="C17" s="20"/>
      <c r="D17" s="20"/>
      <c r="E17" s="20"/>
      <c r="F17" s="20"/>
      <c r="G17" s="20"/>
      <c r="H17" s="20"/>
      <c r="I17" s="20"/>
      <c r="J17" s="20"/>
      <c r="K17" s="20"/>
      <c r="L17" s="20"/>
      <c r="M17" s="20"/>
      <c r="N17" s="40" t="str">
        <v>C0003</v>
      </c>
      <c r="O17" s="36">
        <v>891</v>
      </c>
      <c r="P17" s="36">
        <v>1332</v>
      </c>
      <c r="Q17" s="36">
        <v>1282</v>
      </c>
      <c r="R17" s="36">
        <v>739</v>
      </c>
      <c r="S17" s="36">
        <v>560</v>
      </c>
      <c r="T17" s="41">
        <v>4804</v>
      </c>
      <c r="U17" s="33"/>
      <c r="V17" s="20"/>
      <c r="W17" s="20"/>
      <c r="X17" s="20"/>
      <c r="Y17" s="20"/>
      <c r="Z17" s="20"/>
      <c r="AA17" s="20"/>
      <c r="AB17" s="20"/>
      <c r="AC17" s="20"/>
      <c r="AD17" s="20"/>
      <c r="AE17" s="20"/>
      <c r="AF17" s="20"/>
      <c r="AG17" s="20"/>
      <c r="AH17" s="20"/>
      <c r="AI17" s="20"/>
    </row>
    <row r="18" spans="1:35" x14ac:dyDescent="0.3">
      <c r="A18" s="20"/>
      <c r="B18" s="20"/>
      <c r="C18" s="20"/>
      <c r="D18" s="20"/>
      <c r="E18" s="20"/>
      <c r="F18" s="20"/>
      <c r="G18" s="20"/>
      <c r="H18" s="20"/>
      <c r="I18" s="20"/>
      <c r="J18" s="20"/>
      <c r="K18" s="20"/>
      <c r="L18" s="20"/>
      <c r="M18" s="20"/>
      <c r="N18" s="40" t="str">
        <v>C0004</v>
      </c>
      <c r="O18" s="36">
        <v>1991</v>
      </c>
      <c r="P18" s="36">
        <v>1886</v>
      </c>
      <c r="Q18" s="36">
        <v>1206</v>
      </c>
      <c r="R18" s="36">
        <v>884</v>
      </c>
      <c r="S18" s="36">
        <v>1722</v>
      </c>
      <c r="T18" s="41">
        <v>7689</v>
      </c>
      <c r="U18" s="37"/>
      <c r="V18" s="20"/>
      <c r="W18" s="20"/>
      <c r="X18" s="20"/>
      <c r="Y18" s="20"/>
      <c r="Z18" s="20"/>
      <c r="AA18" s="20"/>
      <c r="AB18" s="20"/>
      <c r="AC18" s="20"/>
      <c r="AD18" s="20"/>
      <c r="AE18" s="20"/>
      <c r="AF18" s="20"/>
      <c r="AG18" s="20"/>
      <c r="AH18" s="20"/>
      <c r="AI18" s="20"/>
    </row>
    <row r="19" spans="1:35" x14ac:dyDescent="0.3">
      <c r="A19" s="20"/>
      <c r="B19" s="20"/>
      <c r="C19" s="20"/>
      <c r="D19" s="20"/>
      <c r="E19" s="20"/>
      <c r="F19" s="20"/>
      <c r="G19" s="20"/>
      <c r="H19" s="20"/>
      <c r="I19" s="20"/>
      <c r="J19" s="20"/>
      <c r="K19" s="20"/>
      <c r="L19" s="20"/>
      <c r="M19" s="20"/>
      <c r="N19" s="40" t="str">
        <v>C0011</v>
      </c>
      <c r="O19" s="36">
        <v>1163</v>
      </c>
      <c r="P19" s="36">
        <v>1180</v>
      </c>
      <c r="Q19" s="36">
        <v>1616</v>
      </c>
      <c r="R19" s="36">
        <v>1043</v>
      </c>
      <c r="S19" s="36">
        <v>1747</v>
      </c>
      <c r="T19" s="41">
        <v>6749</v>
      </c>
      <c r="U19" s="37"/>
      <c r="V19" s="20"/>
      <c r="W19" s="20"/>
      <c r="X19" s="20"/>
      <c r="Y19" s="20"/>
      <c r="Z19" s="20"/>
      <c r="AA19" s="20"/>
      <c r="AB19" s="20"/>
      <c r="AC19" s="20"/>
      <c r="AD19" s="20"/>
      <c r="AE19" s="20"/>
      <c r="AF19" s="20"/>
      <c r="AG19" s="20"/>
      <c r="AH19" s="20"/>
      <c r="AI19" s="20"/>
    </row>
    <row r="20" spans="1:35" x14ac:dyDescent="0.3">
      <c r="A20" s="20"/>
      <c r="B20" s="20"/>
      <c r="C20" s="20"/>
      <c r="D20" s="20"/>
      <c r="E20" s="20"/>
      <c r="F20" s="20"/>
      <c r="G20" s="20"/>
      <c r="H20" s="20"/>
      <c r="I20" s="20"/>
      <c r="J20" s="20"/>
      <c r="K20" s="20"/>
      <c r="L20" s="20"/>
      <c r="M20" s="20"/>
      <c r="N20" s="40" t="str">
        <v>C0012</v>
      </c>
      <c r="O20" s="36">
        <v>1438</v>
      </c>
      <c r="P20" s="36">
        <v>1616</v>
      </c>
      <c r="Q20" s="36">
        <v>866</v>
      </c>
      <c r="R20" s="36">
        <v>829</v>
      </c>
      <c r="S20" s="36">
        <v>2070</v>
      </c>
      <c r="T20" s="41">
        <v>6819</v>
      </c>
      <c r="U20" s="37"/>
      <c r="V20" s="20"/>
      <c r="W20" s="20"/>
      <c r="X20" s="20"/>
      <c r="Y20" s="20"/>
      <c r="Z20" s="20"/>
      <c r="AA20" s="20"/>
      <c r="AB20" s="20"/>
      <c r="AC20" s="20"/>
      <c r="AD20" s="20"/>
      <c r="AE20" s="20"/>
      <c r="AF20" s="20"/>
      <c r="AG20" s="20"/>
      <c r="AH20" s="20"/>
      <c r="AI20" s="20"/>
    </row>
    <row r="21" spans="1:35" x14ac:dyDescent="0.3">
      <c r="A21" s="20"/>
      <c r="B21" s="20"/>
      <c r="C21" s="20"/>
      <c r="D21" s="20"/>
      <c r="E21" s="20"/>
      <c r="F21" s="20"/>
      <c r="G21" s="20"/>
      <c r="H21" s="20"/>
      <c r="I21" s="20"/>
      <c r="J21" s="20"/>
      <c r="K21" s="20"/>
      <c r="L21" s="20"/>
      <c r="M21" s="20"/>
      <c r="N21" s="45" t="str">
        <v>Cleveland</v>
      </c>
      <c r="O21" s="36" t="str">
        <v/>
      </c>
      <c r="P21" s="36" t="str">
        <v/>
      </c>
      <c r="Q21" s="36" t="str">
        <v/>
      </c>
      <c r="R21" s="36" t="str">
        <v/>
      </c>
      <c r="S21" s="36" t="str">
        <v/>
      </c>
      <c r="T21" s="41" t="str">
        <v/>
      </c>
      <c r="U21" s="37"/>
      <c r="V21" s="20"/>
      <c r="W21" s="20"/>
      <c r="X21" s="20"/>
      <c r="Y21" s="20"/>
      <c r="Z21" s="20"/>
      <c r="AA21" s="20"/>
      <c r="AB21" s="20"/>
      <c r="AC21" s="20"/>
      <c r="AD21" s="20"/>
      <c r="AE21" s="20"/>
      <c r="AF21" s="20"/>
      <c r="AG21" s="20"/>
      <c r="AH21" s="20"/>
      <c r="AI21" s="20"/>
    </row>
    <row r="22" spans="1:35" x14ac:dyDescent="0.3">
      <c r="A22" s="20"/>
      <c r="B22" s="20"/>
      <c r="C22" s="20"/>
      <c r="D22" s="20"/>
      <c r="E22" s="20"/>
      <c r="F22" s="20"/>
      <c r="G22" s="20"/>
      <c r="H22" s="20"/>
      <c r="I22" s="20"/>
      <c r="J22" s="20"/>
      <c r="K22" s="20"/>
      <c r="L22" s="20"/>
      <c r="M22" s="20"/>
      <c r="N22" s="40" t="str">
        <v>C0002</v>
      </c>
      <c r="O22" s="36">
        <v>1233</v>
      </c>
      <c r="P22" s="36">
        <v>223</v>
      </c>
      <c r="Q22" s="36">
        <v>1680</v>
      </c>
      <c r="R22" s="36">
        <v>990</v>
      </c>
      <c r="S22" s="36">
        <v>1508</v>
      </c>
      <c r="T22" s="41">
        <v>5634</v>
      </c>
      <c r="U22" s="37"/>
      <c r="V22" s="20"/>
      <c r="W22" s="20"/>
      <c r="X22" s="20"/>
      <c r="Y22" s="20"/>
      <c r="Z22" s="20"/>
      <c r="AA22" s="20"/>
      <c r="AB22" s="20"/>
      <c r="AC22" s="20"/>
      <c r="AD22" s="20"/>
      <c r="AE22" s="20"/>
      <c r="AF22" s="20"/>
      <c r="AG22" s="20"/>
      <c r="AH22" s="20"/>
      <c r="AI22" s="20"/>
    </row>
    <row r="23" spans="1:35" x14ac:dyDescent="0.3">
      <c r="A23" s="20"/>
      <c r="B23" s="20"/>
      <c r="C23" s="20"/>
      <c r="D23" s="20"/>
      <c r="E23" s="20"/>
      <c r="F23" s="20"/>
      <c r="G23" s="20"/>
      <c r="H23" s="20"/>
      <c r="I23" s="20"/>
      <c r="J23" s="20"/>
      <c r="K23" s="20"/>
      <c r="L23" s="20"/>
      <c r="M23" s="20"/>
      <c r="N23" s="40" t="str">
        <v>C0007</v>
      </c>
      <c r="O23" s="36">
        <v>1598</v>
      </c>
      <c r="P23" s="36">
        <v>1907</v>
      </c>
      <c r="Q23" s="36">
        <v>869</v>
      </c>
      <c r="R23" s="36">
        <v>1426</v>
      </c>
      <c r="S23" s="36">
        <v>1416</v>
      </c>
      <c r="T23" s="41">
        <v>7216</v>
      </c>
      <c r="U23" s="37"/>
      <c r="V23" s="20"/>
      <c r="W23" s="20"/>
      <c r="X23" s="20"/>
      <c r="Y23" s="20"/>
      <c r="Z23" s="20"/>
      <c r="AA23" s="20"/>
      <c r="AB23" s="20"/>
      <c r="AC23" s="20"/>
      <c r="AD23" s="20"/>
      <c r="AE23" s="20"/>
      <c r="AF23" s="20"/>
      <c r="AG23" s="20"/>
      <c r="AH23" s="20"/>
      <c r="AI23" s="20"/>
    </row>
    <row r="24" spans="1:35" x14ac:dyDescent="0.3">
      <c r="A24" s="20"/>
      <c r="B24" s="20"/>
      <c r="C24" s="20"/>
      <c r="D24" s="20"/>
      <c r="E24" s="20"/>
      <c r="F24" s="20"/>
      <c r="G24" s="20"/>
      <c r="H24" s="20"/>
      <c r="I24" s="20"/>
      <c r="J24" s="20"/>
      <c r="K24" s="20"/>
      <c r="L24" s="20"/>
      <c r="M24" s="20"/>
      <c r="N24" s="40" t="str">
        <v>C0008</v>
      </c>
      <c r="O24" s="36">
        <v>900</v>
      </c>
      <c r="P24" s="36">
        <v>1016</v>
      </c>
      <c r="Q24" s="36">
        <v>960</v>
      </c>
      <c r="R24" s="36">
        <v>940</v>
      </c>
      <c r="S24" s="36">
        <v>1193</v>
      </c>
      <c r="T24" s="41">
        <v>5009</v>
      </c>
      <c r="U24" s="37"/>
      <c r="V24" s="20"/>
      <c r="W24" s="20"/>
      <c r="X24" s="20"/>
      <c r="Y24" s="20"/>
      <c r="Z24" s="20"/>
      <c r="AA24" s="20"/>
      <c r="AB24" s="20"/>
      <c r="AC24" s="20"/>
      <c r="AD24" s="20"/>
      <c r="AE24" s="20"/>
      <c r="AF24" s="20"/>
      <c r="AG24" s="20"/>
      <c r="AH24" s="20"/>
      <c r="AI24" s="20"/>
    </row>
    <row r="25" spans="1:35" x14ac:dyDescent="0.3">
      <c r="A25" s="20"/>
      <c r="B25" s="20"/>
      <c r="C25" s="20"/>
      <c r="D25" s="20"/>
      <c r="E25" s="20"/>
      <c r="F25" s="20"/>
      <c r="G25" s="20"/>
      <c r="H25" s="20"/>
      <c r="I25" s="20"/>
      <c r="J25" s="20"/>
      <c r="K25" s="20"/>
      <c r="L25" s="20"/>
      <c r="M25" s="20"/>
      <c r="N25" s="40" t="str">
        <v>C0010</v>
      </c>
      <c r="O25" s="36">
        <v>900</v>
      </c>
      <c r="P25" s="36">
        <v>1470</v>
      </c>
      <c r="Q25" s="36">
        <v>1617</v>
      </c>
      <c r="R25" s="36">
        <v>1314</v>
      </c>
      <c r="S25" s="36">
        <v>941</v>
      </c>
      <c r="T25" s="41">
        <v>6242</v>
      </c>
      <c r="U25" s="37"/>
      <c r="V25" s="20"/>
      <c r="W25" s="20"/>
      <c r="X25" s="20"/>
      <c r="Y25" s="20"/>
      <c r="Z25" s="20"/>
      <c r="AA25" s="20"/>
      <c r="AB25" s="20"/>
      <c r="AC25" s="20"/>
      <c r="AD25" s="20"/>
      <c r="AE25" s="20"/>
      <c r="AF25" s="20"/>
      <c r="AG25" s="20"/>
      <c r="AH25" s="20"/>
      <c r="AI25" s="20"/>
    </row>
    <row r="26" spans="1:35" x14ac:dyDescent="0.3">
      <c r="A26" s="20"/>
      <c r="B26" s="20"/>
      <c r="C26" s="20"/>
      <c r="D26" s="20"/>
      <c r="E26" s="20"/>
      <c r="F26" s="20"/>
      <c r="G26" s="20"/>
      <c r="H26" s="20"/>
      <c r="I26" s="20"/>
      <c r="J26" s="20"/>
      <c r="K26" s="20"/>
      <c r="L26" s="20"/>
      <c r="M26" s="20"/>
      <c r="N26" s="40" t="str">
        <v>C0013</v>
      </c>
      <c r="O26" s="36">
        <v>1255</v>
      </c>
      <c r="P26" s="36">
        <v>516</v>
      </c>
      <c r="Q26" s="36">
        <v>1874</v>
      </c>
      <c r="R26" s="36">
        <v>1863</v>
      </c>
      <c r="S26" s="36">
        <v>1722</v>
      </c>
      <c r="T26" s="41">
        <v>7230</v>
      </c>
      <c r="U26" s="37"/>
      <c r="V26" s="20"/>
      <c r="W26" s="20"/>
      <c r="X26" s="20"/>
      <c r="Y26" s="20"/>
      <c r="Z26" s="20"/>
      <c r="AA26" s="20"/>
      <c r="AB26" s="20"/>
      <c r="AC26" s="20"/>
      <c r="AD26" s="20"/>
      <c r="AE26" s="20"/>
      <c r="AF26" s="20"/>
      <c r="AG26" s="20"/>
      <c r="AH26" s="20"/>
      <c r="AI26" s="20"/>
    </row>
    <row r="27" spans="1:35" x14ac:dyDescent="0.3">
      <c r="A27" s="20"/>
      <c r="B27" s="20"/>
      <c r="C27" s="20"/>
      <c r="D27" s="20"/>
      <c r="E27" s="20"/>
      <c r="F27" s="20"/>
      <c r="G27" s="20"/>
      <c r="H27" s="20"/>
      <c r="I27" s="20"/>
      <c r="J27" s="20"/>
      <c r="K27" s="51" t="e" vm="1">
        <f>Pivots!B84</f>
        <v>#VALUE!</v>
      </c>
      <c r="L27" s="49" t="e" vm="1">
        <f>Pivots!B84</f>
        <v>#VALUE!</v>
      </c>
      <c r="M27" s="50"/>
      <c r="N27" s="40" t="str">
        <v>C0015</v>
      </c>
      <c r="O27" s="36">
        <v>1138</v>
      </c>
      <c r="P27" s="36">
        <v>1898</v>
      </c>
      <c r="Q27" s="36">
        <v>1482</v>
      </c>
      <c r="R27" s="36">
        <v>846</v>
      </c>
      <c r="S27" s="36">
        <v>1154</v>
      </c>
      <c r="T27" s="41">
        <v>6518</v>
      </c>
      <c r="U27" s="37"/>
      <c r="V27" s="20"/>
      <c r="W27" s="20"/>
      <c r="X27" s="20"/>
      <c r="Y27" s="20"/>
      <c r="Z27" s="20"/>
      <c r="AA27" s="20"/>
      <c r="AB27" s="20"/>
      <c r="AC27" s="20"/>
      <c r="AD27" s="20"/>
      <c r="AE27" s="20"/>
      <c r="AF27" s="20"/>
      <c r="AG27" s="20"/>
      <c r="AH27" s="20"/>
      <c r="AI27" s="20"/>
    </row>
    <row r="28" spans="1:35" x14ac:dyDescent="0.3">
      <c r="A28" s="20"/>
      <c r="B28" s="20"/>
      <c r="C28" s="20"/>
      <c r="D28" s="20"/>
      <c r="E28" s="20"/>
      <c r="F28" s="20"/>
      <c r="G28" s="20"/>
      <c r="H28" s="20"/>
      <c r="I28" s="20"/>
      <c r="J28" s="20"/>
      <c r="K28" s="51"/>
      <c r="L28" s="49"/>
      <c r="M28" s="50"/>
      <c r="N28" s="45" t="str">
        <v>Columbus</v>
      </c>
      <c r="O28" s="36" t="str">
        <v/>
      </c>
      <c r="P28" s="36" t="str">
        <v/>
      </c>
      <c r="Q28" s="36" t="str">
        <v/>
      </c>
      <c r="R28" s="36" t="str">
        <v/>
      </c>
      <c r="S28" s="36" t="str">
        <v/>
      </c>
      <c r="T28" s="41" t="str">
        <v/>
      </c>
      <c r="U28" s="37"/>
      <c r="V28" s="20"/>
      <c r="W28" s="20"/>
      <c r="X28" s="20"/>
      <c r="Y28" s="20"/>
      <c r="Z28" s="20"/>
      <c r="AA28" s="20"/>
      <c r="AB28" s="20"/>
      <c r="AC28" s="20"/>
      <c r="AD28" s="20"/>
      <c r="AE28" s="20"/>
      <c r="AF28" s="20"/>
      <c r="AG28" s="20"/>
      <c r="AH28" s="20"/>
      <c r="AI28" s="20"/>
    </row>
    <row r="29" spans="1:35" x14ac:dyDescent="0.3">
      <c r="A29" s="20"/>
      <c r="B29" s="20"/>
      <c r="C29" s="20"/>
      <c r="D29" s="20"/>
      <c r="E29" s="20"/>
      <c r="F29" s="20"/>
      <c r="G29" s="20"/>
      <c r="H29" s="20"/>
      <c r="I29" s="20"/>
      <c r="J29" s="20"/>
      <c r="K29" s="51"/>
      <c r="L29" s="49"/>
      <c r="M29" s="50"/>
      <c r="N29" s="40" t="str">
        <v>C0001</v>
      </c>
      <c r="O29" s="36">
        <v>1655</v>
      </c>
      <c r="P29" s="36">
        <v>805</v>
      </c>
      <c r="Q29" s="36">
        <v>2263</v>
      </c>
      <c r="R29" s="36">
        <v>987</v>
      </c>
      <c r="S29" s="36">
        <v>1075</v>
      </c>
      <c r="T29" s="41">
        <v>6785</v>
      </c>
      <c r="U29" s="37"/>
      <c r="V29" s="20"/>
      <c r="W29" s="20"/>
      <c r="X29" s="20"/>
      <c r="Y29" s="20"/>
      <c r="Z29" s="20"/>
      <c r="AA29" s="20"/>
      <c r="AB29" s="20"/>
      <c r="AC29" s="20"/>
      <c r="AD29" s="20"/>
      <c r="AE29" s="20"/>
      <c r="AF29" s="20"/>
      <c r="AG29" s="20"/>
      <c r="AH29" s="20"/>
      <c r="AI29" s="20"/>
    </row>
    <row r="30" spans="1:35" x14ac:dyDescent="0.3">
      <c r="A30" s="20"/>
      <c r="B30" s="20"/>
      <c r="C30" s="20"/>
      <c r="D30" s="20"/>
      <c r="E30" s="20"/>
      <c r="F30" s="20"/>
      <c r="G30" s="20"/>
      <c r="H30" s="20"/>
      <c r="I30" s="20"/>
      <c r="J30" s="20"/>
      <c r="K30" s="51"/>
      <c r="L30" s="49"/>
      <c r="M30" s="50"/>
      <c r="N30" s="40" t="str">
        <v>C0005</v>
      </c>
      <c r="O30" s="36">
        <v>1104</v>
      </c>
      <c r="P30" s="36">
        <v>2280</v>
      </c>
      <c r="Q30" s="36">
        <v>1445</v>
      </c>
      <c r="R30" s="36">
        <v>1722</v>
      </c>
      <c r="S30" s="36">
        <v>1196</v>
      </c>
      <c r="T30" s="41">
        <v>7747</v>
      </c>
      <c r="U30" s="37"/>
      <c r="V30" s="20"/>
      <c r="W30" s="20"/>
      <c r="X30" s="20"/>
      <c r="Y30" s="20"/>
      <c r="Z30" s="20"/>
      <c r="AA30" s="20"/>
      <c r="AB30" s="20"/>
      <c r="AC30" s="20"/>
      <c r="AD30" s="20"/>
      <c r="AE30" s="20"/>
      <c r="AF30" s="20"/>
      <c r="AG30" s="20"/>
      <c r="AH30" s="20"/>
      <c r="AI30" s="20"/>
    </row>
    <row r="31" spans="1:35" x14ac:dyDescent="0.3">
      <c r="A31" s="20"/>
      <c r="B31" s="20"/>
      <c r="C31" s="20"/>
      <c r="D31" s="20"/>
      <c r="E31" s="20"/>
      <c r="F31" s="20"/>
      <c r="G31" s="20"/>
      <c r="H31" s="20"/>
      <c r="I31" s="20"/>
      <c r="J31" s="20"/>
      <c r="K31" s="20"/>
      <c r="L31" s="52" t="str">
        <f>Pivots!B80</f>
        <v>% of calls:20%</v>
      </c>
      <c r="M31" s="53"/>
      <c r="N31" s="40" t="str">
        <v>C0006</v>
      </c>
      <c r="O31" s="36">
        <v>372</v>
      </c>
      <c r="P31" s="36">
        <v>1818</v>
      </c>
      <c r="Q31" s="36">
        <v>1346</v>
      </c>
      <c r="R31" s="36">
        <v>1156</v>
      </c>
      <c r="S31" s="36">
        <v>1484</v>
      </c>
      <c r="T31" s="41">
        <v>6176</v>
      </c>
      <c r="U31" s="37"/>
      <c r="V31" s="20"/>
      <c r="W31" s="20"/>
      <c r="X31" s="20"/>
      <c r="Y31" s="20"/>
      <c r="Z31" s="20"/>
      <c r="AA31" s="20"/>
      <c r="AB31" s="20"/>
      <c r="AC31" s="20"/>
      <c r="AD31" s="20"/>
      <c r="AE31" s="20"/>
      <c r="AF31" s="20"/>
      <c r="AG31" s="20"/>
      <c r="AH31" s="20"/>
      <c r="AI31" s="20"/>
    </row>
    <row r="32" spans="1:35" x14ac:dyDescent="0.3">
      <c r="A32" s="20"/>
      <c r="B32" s="20"/>
      <c r="C32" s="20"/>
      <c r="D32" s="20"/>
      <c r="E32" s="20"/>
      <c r="F32" s="20"/>
      <c r="G32" s="20"/>
      <c r="H32" s="20"/>
      <c r="I32" s="20"/>
      <c r="J32" s="20"/>
      <c r="K32" s="20"/>
      <c r="L32" s="52" t="str">
        <f>Pivots!B81</f>
        <v>Call Rank:3</v>
      </c>
      <c r="M32" s="53"/>
      <c r="N32" s="40" t="str">
        <v>C0009</v>
      </c>
      <c r="O32" s="36">
        <v>1415</v>
      </c>
      <c r="P32" s="36">
        <v>1271</v>
      </c>
      <c r="Q32" s="36">
        <v>1214</v>
      </c>
      <c r="R32" s="36">
        <v>1135</v>
      </c>
      <c r="S32" s="36">
        <v>1566</v>
      </c>
      <c r="T32" s="41">
        <v>6601</v>
      </c>
      <c r="U32" s="37"/>
      <c r="V32" s="20"/>
      <c r="W32" s="20"/>
      <c r="X32" s="20"/>
      <c r="Y32" s="20"/>
      <c r="Z32" s="20"/>
      <c r="AA32" s="20"/>
      <c r="AB32" s="20"/>
      <c r="AC32" s="20"/>
      <c r="AD32" s="20"/>
      <c r="AE32" s="20"/>
      <c r="AF32" s="20"/>
      <c r="AG32" s="20"/>
      <c r="AH32" s="20"/>
      <c r="AI32" s="20"/>
    </row>
    <row r="33" spans="1:35" x14ac:dyDescent="0.3">
      <c r="A33" s="20"/>
      <c r="B33" s="20"/>
      <c r="C33" s="20"/>
      <c r="D33" s="20"/>
      <c r="E33" s="20"/>
      <c r="F33" s="20"/>
      <c r="G33" s="20"/>
      <c r="H33" s="20"/>
      <c r="I33" s="20"/>
      <c r="J33" s="20"/>
      <c r="K33" s="20"/>
      <c r="L33" s="52" t="str">
        <f>Pivots!B82</f>
        <v>Amount Rank:3</v>
      </c>
      <c r="M33" s="53"/>
      <c r="N33" s="42" t="str">
        <v>C0014</v>
      </c>
      <c r="O33" s="43">
        <v>1362</v>
      </c>
      <c r="P33" s="43">
        <v>1363</v>
      </c>
      <c r="Q33" s="43">
        <v>1152</v>
      </c>
      <c r="R33" s="43">
        <v>777</v>
      </c>
      <c r="S33" s="43">
        <v>750</v>
      </c>
      <c r="T33" s="44">
        <v>5404</v>
      </c>
      <c r="U33" s="37"/>
      <c r="V33" s="20"/>
      <c r="W33" s="20"/>
      <c r="X33" s="20"/>
      <c r="Y33" s="20"/>
      <c r="Z33" s="20"/>
      <c r="AA33" s="20"/>
      <c r="AB33" s="20"/>
      <c r="AC33" s="20"/>
      <c r="AD33" s="20"/>
      <c r="AE33" s="20"/>
      <c r="AF33" s="20"/>
      <c r="AG33" s="20"/>
      <c r="AH33" s="20"/>
      <c r="AI33" s="20"/>
    </row>
    <row r="34" spans="1:35" x14ac:dyDescent="0.3">
      <c r="A34" s="20"/>
      <c r="B34" s="20"/>
      <c r="C34" s="20"/>
      <c r="D34" s="20"/>
      <c r="E34" s="20"/>
      <c r="F34" s="20"/>
      <c r="G34" s="20"/>
      <c r="H34" s="20"/>
      <c r="I34" s="20"/>
      <c r="J34" s="20"/>
      <c r="K34" s="20"/>
      <c r="L34" s="20"/>
      <c r="M34" s="20"/>
      <c r="U34" s="37"/>
      <c r="V34" s="20"/>
      <c r="W34" s="20"/>
      <c r="X34" s="20"/>
      <c r="Y34" s="20"/>
      <c r="Z34" s="20"/>
      <c r="AA34" s="20"/>
      <c r="AB34" s="20"/>
      <c r="AC34" s="20"/>
      <c r="AD34" s="20"/>
      <c r="AE34" s="20"/>
      <c r="AF34" s="20"/>
      <c r="AG34" s="20"/>
      <c r="AH34" s="20"/>
      <c r="AI34" s="20"/>
    </row>
    <row r="35" spans="1:35" x14ac:dyDescent="0.3">
      <c r="A35" s="20"/>
      <c r="B35" s="20"/>
      <c r="C35" s="20"/>
      <c r="D35" s="20"/>
      <c r="E35" s="20"/>
      <c r="F35" s="20"/>
      <c r="G35" s="20"/>
      <c r="H35" s="20"/>
      <c r="I35" s="20"/>
      <c r="J35" s="20"/>
      <c r="K35" s="20"/>
      <c r="L35" s="20"/>
      <c r="M35" s="20"/>
      <c r="N35" s="20"/>
      <c r="U35" s="37"/>
      <c r="V35" s="20"/>
      <c r="W35" s="20"/>
      <c r="X35" s="20"/>
      <c r="Y35" s="20"/>
      <c r="Z35" s="20"/>
      <c r="AA35" s="20"/>
      <c r="AB35" s="20"/>
      <c r="AC35" s="20"/>
      <c r="AD35" s="20"/>
      <c r="AE35" s="20"/>
      <c r="AF35" s="20"/>
      <c r="AG35" s="20"/>
      <c r="AH35" s="20"/>
      <c r="AI35" s="20"/>
    </row>
    <row r="36" spans="1:35" x14ac:dyDescent="0.3">
      <c r="A36" s="20"/>
      <c r="B36" s="20"/>
      <c r="C36" s="20"/>
      <c r="D36" s="20"/>
      <c r="E36" s="20"/>
      <c r="F36" s="20"/>
      <c r="G36" s="20"/>
      <c r="H36" s="20"/>
      <c r="I36" s="20"/>
      <c r="J36" s="20"/>
      <c r="K36" s="20"/>
      <c r="L36" s="20"/>
      <c r="M36" s="20"/>
      <c r="N36" s="20"/>
      <c r="U36" s="37"/>
      <c r="V36" s="20"/>
      <c r="W36" s="20"/>
      <c r="X36" s="20"/>
      <c r="Y36" s="20"/>
      <c r="Z36" s="20"/>
      <c r="AA36" s="20"/>
      <c r="AB36" s="20"/>
      <c r="AC36" s="20"/>
      <c r="AD36" s="20"/>
      <c r="AE36" s="20"/>
      <c r="AF36" s="20"/>
      <c r="AG36" s="20"/>
      <c r="AH36" s="20"/>
      <c r="AI36" s="20"/>
    </row>
    <row r="37" spans="1:35" x14ac:dyDescent="0.3">
      <c r="A37" s="20"/>
      <c r="B37" s="20"/>
      <c r="C37" s="20"/>
      <c r="D37" s="20"/>
      <c r="E37" s="20"/>
      <c r="F37" s="20"/>
      <c r="G37" s="20"/>
      <c r="H37" s="20"/>
      <c r="I37" s="20"/>
      <c r="J37" s="20"/>
      <c r="K37" s="20"/>
      <c r="L37" s="20"/>
      <c r="M37" s="20"/>
      <c r="N37" s="20"/>
      <c r="U37" s="37"/>
      <c r="V37" s="20"/>
      <c r="W37" s="20"/>
      <c r="X37" s="20"/>
      <c r="Y37" s="20"/>
      <c r="Z37" s="20"/>
      <c r="AA37" s="20"/>
      <c r="AB37" s="20"/>
      <c r="AC37" s="20"/>
      <c r="AD37" s="20"/>
      <c r="AE37" s="20"/>
      <c r="AF37" s="20"/>
      <c r="AG37" s="20"/>
      <c r="AH37" s="20"/>
      <c r="AI37" s="20"/>
    </row>
    <row r="38" spans="1:35" x14ac:dyDescent="0.3">
      <c r="A38" s="20"/>
      <c r="B38" s="20"/>
      <c r="C38" s="20"/>
      <c r="D38" s="20"/>
      <c r="E38" s="20"/>
      <c r="F38" s="20"/>
      <c r="G38" s="20"/>
      <c r="H38" s="20"/>
      <c r="I38" s="20"/>
      <c r="J38" s="20"/>
      <c r="K38" s="20"/>
      <c r="L38" s="20"/>
      <c r="M38" s="20"/>
      <c r="N38" s="20"/>
      <c r="U38" s="37"/>
      <c r="V38" s="20"/>
      <c r="W38" s="20"/>
      <c r="X38" s="20"/>
      <c r="Y38" s="20"/>
      <c r="Z38" s="20"/>
      <c r="AA38" s="20"/>
      <c r="AB38" s="20"/>
      <c r="AC38" s="20"/>
      <c r="AD38" s="20"/>
      <c r="AE38" s="20"/>
      <c r="AF38" s="20"/>
      <c r="AG38" s="20"/>
      <c r="AH38" s="20"/>
      <c r="AI38" s="20"/>
    </row>
    <row r="39" spans="1:35" x14ac:dyDescent="0.3">
      <c r="A39" s="20"/>
      <c r="B39" s="20"/>
      <c r="C39" s="20"/>
      <c r="D39" s="20"/>
      <c r="E39" s="20"/>
      <c r="F39" s="20"/>
      <c r="G39" s="20"/>
      <c r="H39" s="20"/>
      <c r="I39" s="20"/>
      <c r="J39" s="20"/>
      <c r="K39" s="20"/>
      <c r="L39" s="20"/>
      <c r="M39" s="20"/>
      <c r="N39" s="20"/>
      <c r="O39" s="20"/>
      <c r="P39" s="33"/>
      <c r="Q39" s="33"/>
      <c r="R39" s="33"/>
      <c r="S39" s="33"/>
      <c r="T39" s="33"/>
      <c r="U39" s="33"/>
      <c r="V39" s="20"/>
      <c r="W39" s="20"/>
      <c r="X39" s="20"/>
      <c r="Y39" s="20"/>
      <c r="Z39" s="20"/>
      <c r="AA39" s="20"/>
      <c r="AB39" s="20"/>
      <c r="AC39" s="20"/>
      <c r="AD39" s="20"/>
      <c r="AE39" s="20"/>
      <c r="AF39" s="20"/>
      <c r="AG39" s="20"/>
      <c r="AH39" s="20"/>
      <c r="AI39" s="20"/>
    </row>
    <row r="40" spans="1:35" x14ac:dyDescent="0.3">
      <c r="A40" s="20"/>
      <c r="B40" s="20"/>
      <c r="C40" s="20"/>
      <c r="D40" s="20"/>
      <c r="E40" s="20"/>
      <c r="F40" s="20"/>
      <c r="G40" s="20"/>
      <c r="H40" s="20"/>
      <c r="I40" s="20"/>
      <c r="J40" s="20"/>
      <c r="K40" s="20"/>
      <c r="L40" s="20"/>
      <c r="M40" s="20"/>
      <c r="N40" s="20"/>
      <c r="O40" s="20"/>
      <c r="P40" s="33"/>
      <c r="Q40" s="33"/>
      <c r="R40" s="33"/>
      <c r="S40" s="33"/>
      <c r="T40" s="33"/>
      <c r="U40" s="33"/>
      <c r="V40" s="20"/>
      <c r="W40" s="20"/>
      <c r="X40" s="20"/>
      <c r="Y40" s="20"/>
      <c r="Z40" s="20"/>
      <c r="AA40" s="20"/>
      <c r="AB40" s="20"/>
      <c r="AC40" s="20"/>
      <c r="AD40" s="20"/>
      <c r="AE40" s="20"/>
      <c r="AF40" s="20"/>
      <c r="AG40" s="20"/>
      <c r="AH40" s="20"/>
      <c r="AI40" s="20"/>
    </row>
  </sheetData>
  <mergeCells count="4">
    <mergeCell ref="L31:M31"/>
    <mergeCell ref="L32:M32"/>
    <mergeCell ref="L33:M33"/>
    <mergeCell ref="L27:M30"/>
  </mergeCells>
  <conditionalFormatting sqref="O16:S33">
    <cfRule type="dataBar" priority="3">
      <dataBar>
        <cfvo type="num" val="0"/>
        <cfvo type="formula" val="MAX($O$16:$S$33)*2"/>
        <color theme="2" tint="-0.249977111117893"/>
      </dataBar>
      <extLst>
        <ext xmlns:x14="http://schemas.microsoft.com/office/spreadsheetml/2009/9/main" uri="{B025F937-C7B1-47D3-B67F-A62EFF666E3E}">
          <x14:id>{B379EF8D-EE7A-4BB9-8ED5-277B111D69FB}</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379EF8D-EE7A-4BB9-8ED5-277B111D69FB}">
            <x14:dataBar minLength="0" maxLength="100" gradient="0">
              <x14:cfvo type="num">
                <xm:f>0</xm:f>
              </x14:cfvo>
              <x14:cfvo type="formula">
                <xm:f>MAX($O$16:$S$33)*2</xm:f>
              </x14:cfvo>
              <x14:negativeFillColor rgb="FFFF0000"/>
              <x14:axisColor rgb="FF000000"/>
            </x14:dataBar>
          </x14:cfRule>
          <xm:sqref>O16:S33</xm:sqref>
        </x14:conditionalFormatting>
        <x14:conditionalFormatting xmlns:xm="http://schemas.microsoft.com/office/excel/2006/main">
          <x14:cfRule type="expression" priority="8" id="{A24D8CA1-75BC-4CFD-89FB-C2F678204E33}">
            <xm:f>O$15=Pivots!$A$64</xm:f>
            <x14:dxf>
              <fill>
                <patternFill>
                  <bgColor theme="8" tint="0.39994506668294322"/>
                </patternFill>
              </fill>
              <border>
                <left style="thin">
                  <color theme="1" tint="0.34998626667073579"/>
                </left>
                <right style="thin">
                  <color theme="1" tint="0.34998626667073579"/>
                </right>
                <vertical/>
                <horizontal/>
              </border>
            </x14:dxf>
          </x14:cfRule>
          <xm:sqref>O15</xm:sqref>
        </x14:conditionalFormatting>
        <x14:conditionalFormatting xmlns:xm="http://schemas.microsoft.com/office/excel/2006/main">
          <x14:cfRule type="expression" priority="9" id="{8333FE95-2AC0-466C-80EC-B03B95D84BF4}">
            <xm:f>O$15=Pivots!$A$64</xm:f>
            <x14:dxf>
              <fill>
                <patternFill>
                  <bgColor theme="8" tint="0.39994506668294322"/>
                </patternFill>
              </fill>
              <border>
                <left style="thin">
                  <color auto="1"/>
                </left>
                <right style="thin">
                  <color auto="1"/>
                </right>
                <vertical/>
                <horizontal/>
              </border>
            </x14:dxf>
          </x14:cfRule>
          <xm:sqref>O15:S33</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5558-BFFE-4C07-A52C-F4EF27FA407B}">
  <dimension ref="A1:M38"/>
  <sheetViews>
    <sheetView workbookViewId="0"/>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1095</v>
      </c>
    </row>
    <row r="3" spans="1:13" x14ac:dyDescent="0.3">
      <c r="A3" t="s">
        <v>1078</v>
      </c>
      <c r="B3" t="s">
        <v>1079</v>
      </c>
      <c r="C3" t="s">
        <v>1080</v>
      </c>
      <c r="D3" t="s">
        <v>1081</v>
      </c>
      <c r="E3" t="s">
        <v>1082</v>
      </c>
      <c r="F3" t="s">
        <v>1083</v>
      </c>
      <c r="G3" t="s">
        <v>1084</v>
      </c>
      <c r="H3" t="s">
        <v>1085</v>
      </c>
      <c r="I3" t="s">
        <v>1086</v>
      </c>
      <c r="J3" t="s">
        <v>1087</v>
      </c>
      <c r="K3" t="s">
        <v>1088</v>
      </c>
      <c r="L3" t="s">
        <v>1089</v>
      </c>
      <c r="M3" t="s">
        <v>1090</v>
      </c>
    </row>
    <row r="4" spans="1:13" x14ac:dyDescent="0.3">
      <c r="A4" t="s">
        <v>29</v>
      </c>
      <c r="B4" t="s">
        <v>21</v>
      </c>
      <c r="C4">
        <v>119</v>
      </c>
      <c r="D4" t="s">
        <v>9</v>
      </c>
      <c r="E4" s="30">
        <v>44927</v>
      </c>
      <c r="F4">
        <v>22</v>
      </c>
      <c r="G4">
        <v>2.9</v>
      </c>
      <c r="H4">
        <v>2023</v>
      </c>
      <c r="I4" t="s">
        <v>1066</v>
      </c>
      <c r="J4" t="s">
        <v>1091</v>
      </c>
      <c r="K4">
        <v>3</v>
      </c>
      <c r="L4" t="s">
        <v>1050</v>
      </c>
      <c r="M4">
        <v>1</v>
      </c>
    </row>
    <row r="5" spans="1:13" x14ac:dyDescent="0.3">
      <c r="A5" t="s">
        <v>63</v>
      </c>
      <c r="B5" t="s">
        <v>12</v>
      </c>
      <c r="C5">
        <v>90</v>
      </c>
      <c r="D5" t="s">
        <v>9</v>
      </c>
      <c r="E5" s="30">
        <v>44942</v>
      </c>
      <c r="F5">
        <v>132</v>
      </c>
      <c r="G5">
        <v>3.2</v>
      </c>
      <c r="H5">
        <v>2023</v>
      </c>
      <c r="I5" t="s">
        <v>1064</v>
      </c>
      <c r="J5" t="s">
        <v>1091</v>
      </c>
      <c r="K5">
        <v>3</v>
      </c>
      <c r="L5" t="s">
        <v>1050</v>
      </c>
      <c r="M5">
        <v>1</v>
      </c>
    </row>
    <row r="6" spans="1:13" x14ac:dyDescent="0.3">
      <c r="A6" t="s">
        <v>82</v>
      </c>
      <c r="B6" t="s">
        <v>5</v>
      </c>
      <c r="C6">
        <v>58</v>
      </c>
      <c r="D6" t="s">
        <v>9</v>
      </c>
      <c r="E6" s="30">
        <v>44949</v>
      </c>
      <c r="F6">
        <v>135</v>
      </c>
      <c r="G6">
        <v>3.3</v>
      </c>
      <c r="H6">
        <v>2023</v>
      </c>
      <c r="I6" t="s">
        <v>1064</v>
      </c>
      <c r="J6" t="s">
        <v>1092</v>
      </c>
      <c r="K6">
        <v>3</v>
      </c>
      <c r="L6" t="s">
        <v>1050</v>
      </c>
      <c r="M6">
        <v>1</v>
      </c>
    </row>
    <row r="7" spans="1:13" x14ac:dyDescent="0.3">
      <c r="A7" t="s">
        <v>148</v>
      </c>
      <c r="B7" t="s">
        <v>20</v>
      </c>
      <c r="C7">
        <v>68</v>
      </c>
      <c r="D7" t="s">
        <v>9</v>
      </c>
      <c r="E7" s="30">
        <v>44975</v>
      </c>
      <c r="F7">
        <v>22</v>
      </c>
      <c r="G7">
        <v>3.3</v>
      </c>
      <c r="H7">
        <v>2023</v>
      </c>
      <c r="I7" t="s">
        <v>1065</v>
      </c>
      <c r="J7" t="s">
        <v>1091</v>
      </c>
      <c r="K7">
        <v>3</v>
      </c>
      <c r="L7" t="s">
        <v>1051</v>
      </c>
      <c r="M7">
        <v>2</v>
      </c>
    </row>
    <row r="8" spans="1:13" x14ac:dyDescent="0.3">
      <c r="A8" t="s">
        <v>187</v>
      </c>
      <c r="B8" t="s">
        <v>12</v>
      </c>
      <c r="C8">
        <v>21</v>
      </c>
      <c r="D8" t="s">
        <v>9</v>
      </c>
      <c r="E8" s="30">
        <v>44988</v>
      </c>
      <c r="F8">
        <v>93</v>
      </c>
      <c r="G8">
        <v>3.4</v>
      </c>
      <c r="H8">
        <v>2023</v>
      </c>
      <c r="I8" t="s">
        <v>1063</v>
      </c>
      <c r="J8" t="s">
        <v>1093</v>
      </c>
      <c r="K8">
        <v>3</v>
      </c>
      <c r="L8" t="s">
        <v>1052</v>
      </c>
      <c r="M8">
        <v>3</v>
      </c>
    </row>
    <row r="9" spans="1:13" x14ac:dyDescent="0.3">
      <c r="A9" t="s">
        <v>193</v>
      </c>
      <c r="B9" t="s">
        <v>8</v>
      </c>
      <c r="C9">
        <v>139</v>
      </c>
      <c r="D9" t="s">
        <v>9</v>
      </c>
      <c r="E9" s="30">
        <v>44989</v>
      </c>
      <c r="F9">
        <v>88</v>
      </c>
      <c r="G9">
        <v>3.4</v>
      </c>
      <c r="H9">
        <v>2023</v>
      </c>
      <c r="I9" t="s">
        <v>1065</v>
      </c>
      <c r="J9" t="s">
        <v>1094</v>
      </c>
      <c r="K9">
        <v>3</v>
      </c>
      <c r="L9" t="s">
        <v>1052</v>
      </c>
      <c r="M9">
        <v>3</v>
      </c>
    </row>
    <row r="10" spans="1:13" x14ac:dyDescent="0.3">
      <c r="A10" t="s">
        <v>215</v>
      </c>
      <c r="B10" t="s">
        <v>5</v>
      </c>
      <c r="C10">
        <v>103</v>
      </c>
      <c r="D10" t="s">
        <v>9</v>
      </c>
      <c r="E10" s="30">
        <v>44993</v>
      </c>
      <c r="F10">
        <v>117</v>
      </c>
      <c r="G10">
        <v>3</v>
      </c>
      <c r="H10">
        <v>2023</v>
      </c>
      <c r="I10" t="s">
        <v>1069</v>
      </c>
      <c r="J10" t="s">
        <v>1091</v>
      </c>
      <c r="K10">
        <v>3</v>
      </c>
      <c r="L10" t="s">
        <v>1052</v>
      </c>
      <c r="M10">
        <v>3</v>
      </c>
    </row>
    <row r="11" spans="1:13" x14ac:dyDescent="0.3">
      <c r="A11" t="s">
        <v>233</v>
      </c>
      <c r="B11" t="s">
        <v>16</v>
      </c>
      <c r="C11">
        <v>46</v>
      </c>
      <c r="D11" t="s">
        <v>9</v>
      </c>
      <c r="E11" s="30">
        <v>44997</v>
      </c>
      <c r="F11">
        <v>165</v>
      </c>
      <c r="G11">
        <v>3.3</v>
      </c>
      <c r="H11">
        <v>2023</v>
      </c>
      <c r="I11" t="s">
        <v>1066</v>
      </c>
      <c r="J11" t="s">
        <v>1092</v>
      </c>
      <c r="K11">
        <v>3</v>
      </c>
      <c r="L11" t="s">
        <v>1052</v>
      </c>
      <c r="M11">
        <v>3</v>
      </c>
    </row>
    <row r="12" spans="1:13" x14ac:dyDescent="0.3">
      <c r="A12" t="s">
        <v>245</v>
      </c>
      <c r="B12" t="s">
        <v>22</v>
      </c>
      <c r="C12">
        <v>72</v>
      </c>
      <c r="D12" t="s">
        <v>9</v>
      </c>
      <c r="E12" s="30">
        <v>44999</v>
      </c>
      <c r="F12">
        <v>132</v>
      </c>
      <c r="G12">
        <v>3.4</v>
      </c>
      <c r="H12">
        <v>2023</v>
      </c>
      <c r="I12" t="s">
        <v>1068</v>
      </c>
      <c r="J12" t="s">
        <v>1091</v>
      </c>
      <c r="K12">
        <v>3</v>
      </c>
      <c r="L12" t="s">
        <v>1052</v>
      </c>
      <c r="M12">
        <v>3</v>
      </c>
    </row>
    <row r="13" spans="1:13" x14ac:dyDescent="0.3">
      <c r="A13" t="s">
        <v>250</v>
      </c>
      <c r="B13" t="s">
        <v>12</v>
      </c>
      <c r="C13">
        <v>47</v>
      </c>
      <c r="D13" t="s">
        <v>9</v>
      </c>
      <c r="E13" s="30">
        <v>45000</v>
      </c>
      <c r="F13">
        <v>120</v>
      </c>
      <c r="G13">
        <v>3.1</v>
      </c>
      <c r="H13">
        <v>2023</v>
      </c>
      <c r="I13" t="s">
        <v>1069</v>
      </c>
      <c r="J13" t="s">
        <v>1092</v>
      </c>
      <c r="K13">
        <v>3</v>
      </c>
      <c r="L13" t="s">
        <v>1052</v>
      </c>
      <c r="M13">
        <v>3</v>
      </c>
    </row>
    <row r="14" spans="1:13" x14ac:dyDescent="0.3">
      <c r="A14" t="s">
        <v>252</v>
      </c>
      <c r="B14" t="s">
        <v>22</v>
      </c>
      <c r="C14">
        <v>65</v>
      </c>
      <c r="D14" t="s">
        <v>9</v>
      </c>
      <c r="E14" s="30">
        <v>45000</v>
      </c>
      <c r="F14">
        <v>87</v>
      </c>
      <c r="G14">
        <v>2.7</v>
      </c>
      <c r="H14">
        <v>2023</v>
      </c>
      <c r="I14" t="s">
        <v>1069</v>
      </c>
      <c r="J14" t="s">
        <v>1091</v>
      </c>
      <c r="K14">
        <v>3</v>
      </c>
      <c r="L14" t="s">
        <v>1052</v>
      </c>
      <c r="M14">
        <v>3</v>
      </c>
    </row>
    <row r="15" spans="1:13" x14ac:dyDescent="0.3">
      <c r="A15" t="s">
        <v>259</v>
      </c>
      <c r="B15" t="s">
        <v>22</v>
      </c>
      <c r="C15">
        <v>104</v>
      </c>
      <c r="D15" t="s">
        <v>9</v>
      </c>
      <c r="E15" s="30">
        <v>45001</v>
      </c>
      <c r="F15">
        <v>88</v>
      </c>
      <c r="G15">
        <v>3.2</v>
      </c>
      <c r="H15">
        <v>2023</v>
      </c>
      <c r="I15" t="s">
        <v>1067</v>
      </c>
      <c r="J15" t="s">
        <v>1091</v>
      </c>
      <c r="K15">
        <v>3</v>
      </c>
      <c r="L15" t="s">
        <v>1052</v>
      </c>
      <c r="M15">
        <v>3</v>
      </c>
    </row>
    <row r="16" spans="1:13" x14ac:dyDescent="0.3">
      <c r="A16" t="s">
        <v>260</v>
      </c>
      <c r="B16" t="s">
        <v>15</v>
      </c>
      <c r="C16">
        <v>100</v>
      </c>
      <c r="D16" t="s">
        <v>9</v>
      </c>
      <c r="E16" s="30">
        <v>45001</v>
      </c>
      <c r="F16">
        <v>124</v>
      </c>
      <c r="G16">
        <v>3.4</v>
      </c>
      <c r="H16">
        <v>2023</v>
      </c>
      <c r="I16" t="s">
        <v>1067</v>
      </c>
      <c r="J16" t="s">
        <v>1091</v>
      </c>
      <c r="K16">
        <v>3</v>
      </c>
      <c r="L16" t="s">
        <v>1052</v>
      </c>
      <c r="M16">
        <v>3</v>
      </c>
    </row>
    <row r="17" spans="1:13" x14ac:dyDescent="0.3">
      <c r="A17" t="s">
        <v>273</v>
      </c>
      <c r="B17" t="s">
        <v>12</v>
      </c>
      <c r="C17">
        <v>89</v>
      </c>
      <c r="D17" t="s">
        <v>9</v>
      </c>
      <c r="E17" s="30">
        <v>45005</v>
      </c>
      <c r="F17">
        <v>96</v>
      </c>
      <c r="G17">
        <v>3.3</v>
      </c>
      <c r="H17">
        <v>2023</v>
      </c>
      <c r="I17" t="s">
        <v>1064</v>
      </c>
      <c r="J17" t="s">
        <v>1091</v>
      </c>
      <c r="K17">
        <v>3</v>
      </c>
      <c r="L17" t="s">
        <v>1052</v>
      </c>
      <c r="M17">
        <v>3</v>
      </c>
    </row>
    <row r="18" spans="1:13" x14ac:dyDescent="0.3">
      <c r="A18" t="s">
        <v>290</v>
      </c>
      <c r="B18" t="s">
        <v>19</v>
      </c>
      <c r="C18">
        <v>154</v>
      </c>
      <c r="D18" t="s">
        <v>9</v>
      </c>
      <c r="E18" s="30">
        <v>45007</v>
      </c>
      <c r="F18">
        <v>172</v>
      </c>
      <c r="G18">
        <v>3.1</v>
      </c>
      <c r="H18">
        <v>2023</v>
      </c>
      <c r="I18" t="s">
        <v>1069</v>
      </c>
      <c r="J18" t="s">
        <v>1094</v>
      </c>
      <c r="K18">
        <v>3</v>
      </c>
      <c r="L18" t="s">
        <v>1052</v>
      </c>
      <c r="M18">
        <v>3</v>
      </c>
    </row>
    <row r="19" spans="1:13" x14ac:dyDescent="0.3">
      <c r="A19" t="s">
        <v>326</v>
      </c>
      <c r="B19" t="s">
        <v>20</v>
      </c>
      <c r="C19">
        <v>60</v>
      </c>
      <c r="D19" t="s">
        <v>9</v>
      </c>
      <c r="E19" s="30">
        <v>45017</v>
      </c>
      <c r="F19">
        <v>215</v>
      </c>
      <c r="G19">
        <v>3.2</v>
      </c>
      <c r="H19">
        <v>2023</v>
      </c>
      <c r="I19" t="s">
        <v>1065</v>
      </c>
      <c r="J19" t="s">
        <v>1092</v>
      </c>
      <c r="K19">
        <v>3</v>
      </c>
      <c r="L19" t="s">
        <v>1053</v>
      </c>
      <c r="M19">
        <v>4</v>
      </c>
    </row>
    <row r="20" spans="1:13" x14ac:dyDescent="0.3">
      <c r="A20" t="s">
        <v>351</v>
      </c>
      <c r="B20" t="s">
        <v>12</v>
      </c>
      <c r="C20">
        <v>75</v>
      </c>
      <c r="D20" t="s">
        <v>9</v>
      </c>
      <c r="E20" s="30">
        <v>45023</v>
      </c>
      <c r="F20">
        <v>84</v>
      </c>
      <c r="G20">
        <v>2.8</v>
      </c>
      <c r="H20">
        <v>2023</v>
      </c>
      <c r="I20" t="s">
        <v>1063</v>
      </c>
      <c r="J20" t="s">
        <v>1091</v>
      </c>
      <c r="K20">
        <v>3</v>
      </c>
      <c r="L20" t="s">
        <v>1053</v>
      </c>
      <c r="M20">
        <v>4</v>
      </c>
    </row>
    <row r="21" spans="1:13" x14ac:dyDescent="0.3">
      <c r="A21" t="s">
        <v>364</v>
      </c>
      <c r="B21" t="s">
        <v>7</v>
      </c>
      <c r="C21">
        <v>64</v>
      </c>
      <c r="D21" t="s">
        <v>9</v>
      </c>
      <c r="E21" s="30">
        <v>45025</v>
      </c>
      <c r="F21">
        <v>80</v>
      </c>
      <c r="G21">
        <v>3.3</v>
      </c>
      <c r="H21">
        <v>2023</v>
      </c>
      <c r="I21" t="s">
        <v>1066</v>
      </c>
      <c r="J21" t="s">
        <v>1091</v>
      </c>
      <c r="K21">
        <v>3</v>
      </c>
      <c r="L21" t="s">
        <v>1053</v>
      </c>
      <c r="M21">
        <v>4</v>
      </c>
    </row>
    <row r="22" spans="1:13" x14ac:dyDescent="0.3">
      <c r="A22" t="s">
        <v>449</v>
      </c>
      <c r="B22" t="s">
        <v>23</v>
      </c>
      <c r="C22">
        <v>109</v>
      </c>
      <c r="D22" t="s">
        <v>9</v>
      </c>
      <c r="E22" s="30">
        <v>45042</v>
      </c>
      <c r="F22">
        <v>126</v>
      </c>
      <c r="G22">
        <v>3.4</v>
      </c>
      <c r="H22">
        <v>2023</v>
      </c>
      <c r="I22" t="s">
        <v>1069</v>
      </c>
      <c r="J22" t="s">
        <v>1091</v>
      </c>
      <c r="K22">
        <v>3</v>
      </c>
      <c r="L22" t="s">
        <v>1053</v>
      </c>
      <c r="M22">
        <v>4</v>
      </c>
    </row>
    <row r="23" spans="1:13" x14ac:dyDescent="0.3">
      <c r="A23" t="s">
        <v>456</v>
      </c>
      <c r="B23" t="s">
        <v>15</v>
      </c>
      <c r="C23">
        <v>81</v>
      </c>
      <c r="D23" t="s">
        <v>9</v>
      </c>
      <c r="E23" s="30">
        <v>45045</v>
      </c>
      <c r="F23">
        <v>78</v>
      </c>
      <c r="G23">
        <v>2.9</v>
      </c>
      <c r="H23">
        <v>2023</v>
      </c>
      <c r="I23" t="s">
        <v>1065</v>
      </c>
      <c r="J23" t="s">
        <v>1091</v>
      </c>
      <c r="K23">
        <v>3</v>
      </c>
      <c r="L23" t="s">
        <v>1053</v>
      </c>
      <c r="M23">
        <v>4</v>
      </c>
    </row>
    <row r="24" spans="1:13" x14ac:dyDescent="0.3">
      <c r="A24" t="s">
        <v>570</v>
      </c>
      <c r="B24" t="s">
        <v>18</v>
      </c>
      <c r="C24">
        <v>159</v>
      </c>
      <c r="D24" t="s">
        <v>9</v>
      </c>
      <c r="E24" s="30">
        <v>45091</v>
      </c>
      <c r="F24">
        <v>66</v>
      </c>
      <c r="G24">
        <v>3.4</v>
      </c>
      <c r="H24">
        <v>2023</v>
      </c>
      <c r="I24" t="s">
        <v>1069</v>
      </c>
      <c r="J24" t="s">
        <v>1094</v>
      </c>
      <c r="K24">
        <v>3</v>
      </c>
      <c r="L24" t="s">
        <v>1055</v>
      </c>
      <c r="M24">
        <v>6</v>
      </c>
    </row>
    <row r="25" spans="1:13" x14ac:dyDescent="0.3">
      <c r="A25" t="s">
        <v>584</v>
      </c>
      <c r="B25" t="s">
        <v>23</v>
      </c>
      <c r="C25">
        <v>130</v>
      </c>
      <c r="D25" t="s">
        <v>9</v>
      </c>
      <c r="E25" s="30">
        <v>45098</v>
      </c>
      <c r="F25">
        <v>87</v>
      </c>
      <c r="G25">
        <v>3.4</v>
      </c>
      <c r="H25">
        <v>2023</v>
      </c>
      <c r="I25" t="s">
        <v>1069</v>
      </c>
      <c r="J25" t="s">
        <v>1094</v>
      </c>
      <c r="K25">
        <v>3</v>
      </c>
      <c r="L25" t="s">
        <v>1055</v>
      </c>
      <c r="M25">
        <v>6</v>
      </c>
    </row>
    <row r="26" spans="1:13" x14ac:dyDescent="0.3">
      <c r="A26" t="s">
        <v>585</v>
      </c>
      <c r="B26" t="s">
        <v>23</v>
      </c>
      <c r="C26">
        <v>73</v>
      </c>
      <c r="D26" t="s">
        <v>9</v>
      </c>
      <c r="E26" s="30">
        <v>45098</v>
      </c>
      <c r="F26">
        <v>75</v>
      </c>
      <c r="G26">
        <v>2.7</v>
      </c>
      <c r="H26">
        <v>2023</v>
      </c>
      <c r="I26" t="s">
        <v>1069</v>
      </c>
      <c r="J26" t="s">
        <v>1091</v>
      </c>
      <c r="K26">
        <v>3</v>
      </c>
      <c r="L26" t="s">
        <v>1055</v>
      </c>
      <c r="M26">
        <v>6</v>
      </c>
    </row>
    <row r="27" spans="1:13" x14ac:dyDescent="0.3">
      <c r="A27" t="s">
        <v>591</v>
      </c>
      <c r="B27" t="s">
        <v>15</v>
      </c>
      <c r="C27">
        <v>74</v>
      </c>
      <c r="D27" t="s">
        <v>9</v>
      </c>
      <c r="E27" s="30">
        <v>45100</v>
      </c>
      <c r="F27">
        <v>37</v>
      </c>
      <c r="G27">
        <v>2.7</v>
      </c>
      <c r="H27">
        <v>2023</v>
      </c>
      <c r="I27" t="s">
        <v>1063</v>
      </c>
      <c r="J27" t="s">
        <v>1091</v>
      </c>
      <c r="K27">
        <v>3</v>
      </c>
      <c r="L27" t="s">
        <v>1055</v>
      </c>
      <c r="M27">
        <v>6</v>
      </c>
    </row>
    <row r="28" spans="1:13" x14ac:dyDescent="0.3">
      <c r="A28" t="s">
        <v>656</v>
      </c>
      <c r="B28" t="s">
        <v>12</v>
      </c>
      <c r="C28">
        <v>121</v>
      </c>
      <c r="D28" t="s">
        <v>9</v>
      </c>
      <c r="E28" s="30">
        <v>45127</v>
      </c>
      <c r="F28">
        <v>20</v>
      </c>
      <c r="G28">
        <v>2.7</v>
      </c>
      <c r="H28">
        <v>2024</v>
      </c>
      <c r="I28" t="s">
        <v>1067</v>
      </c>
      <c r="J28" t="s">
        <v>1094</v>
      </c>
      <c r="K28">
        <v>3</v>
      </c>
      <c r="L28" t="s">
        <v>1056</v>
      </c>
      <c r="M28">
        <v>7</v>
      </c>
    </row>
    <row r="29" spans="1:13" x14ac:dyDescent="0.3">
      <c r="A29" t="s">
        <v>680</v>
      </c>
      <c r="B29" t="s">
        <v>18</v>
      </c>
      <c r="C29">
        <v>97</v>
      </c>
      <c r="D29" t="s">
        <v>9</v>
      </c>
      <c r="E29" s="30">
        <v>45142</v>
      </c>
      <c r="F29">
        <v>105</v>
      </c>
      <c r="G29">
        <v>2.9</v>
      </c>
      <c r="H29">
        <v>2024</v>
      </c>
      <c r="I29" t="s">
        <v>1063</v>
      </c>
      <c r="J29" t="s">
        <v>1091</v>
      </c>
      <c r="K29">
        <v>3</v>
      </c>
      <c r="L29" t="s">
        <v>1057</v>
      </c>
      <c r="M29">
        <v>8</v>
      </c>
    </row>
    <row r="30" spans="1:13" x14ac:dyDescent="0.3">
      <c r="A30" t="s">
        <v>688</v>
      </c>
      <c r="B30" t="s">
        <v>12</v>
      </c>
      <c r="C30">
        <v>130</v>
      </c>
      <c r="D30" t="s">
        <v>9</v>
      </c>
      <c r="E30" s="30">
        <v>45146</v>
      </c>
      <c r="F30">
        <v>60</v>
      </c>
      <c r="G30">
        <v>2.5</v>
      </c>
      <c r="H30">
        <v>2024</v>
      </c>
      <c r="I30" t="s">
        <v>1068</v>
      </c>
      <c r="J30" t="s">
        <v>1094</v>
      </c>
      <c r="K30">
        <v>3</v>
      </c>
      <c r="L30" t="s">
        <v>1057</v>
      </c>
      <c r="M30">
        <v>8</v>
      </c>
    </row>
    <row r="31" spans="1:13" x14ac:dyDescent="0.3">
      <c r="A31" t="s">
        <v>784</v>
      </c>
      <c r="B31" t="s">
        <v>17</v>
      </c>
      <c r="C31">
        <v>108</v>
      </c>
      <c r="D31" t="s">
        <v>9</v>
      </c>
      <c r="E31" s="30">
        <v>45196</v>
      </c>
      <c r="F31">
        <v>190</v>
      </c>
      <c r="G31">
        <v>3.2</v>
      </c>
      <c r="H31">
        <v>2024</v>
      </c>
      <c r="I31" t="s">
        <v>1069</v>
      </c>
      <c r="J31" t="s">
        <v>1091</v>
      </c>
      <c r="K31">
        <v>3</v>
      </c>
      <c r="L31" t="s">
        <v>1058</v>
      </c>
      <c r="M31">
        <v>9</v>
      </c>
    </row>
    <row r="32" spans="1:13" x14ac:dyDescent="0.3">
      <c r="A32" t="s">
        <v>909</v>
      </c>
      <c r="B32" t="s">
        <v>18</v>
      </c>
      <c r="C32">
        <v>110</v>
      </c>
      <c r="D32" t="s">
        <v>9</v>
      </c>
      <c r="E32" s="30">
        <v>45228</v>
      </c>
      <c r="F32">
        <v>88</v>
      </c>
      <c r="G32">
        <v>3.4</v>
      </c>
      <c r="H32">
        <v>2024</v>
      </c>
      <c r="I32" t="s">
        <v>1066</v>
      </c>
      <c r="J32" t="s">
        <v>1091</v>
      </c>
      <c r="K32">
        <v>3</v>
      </c>
      <c r="L32" t="s">
        <v>1059</v>
      </c>
      <c r="M32">
        <v>10</v>
      </c>
    </row>
    <row r="33" spans="1:13" x14ac:dyDescent="0.3">
      <c r="A33" t="s">
        <v>927</v>
      </c>
      <c r="B33" t="s">
        <v>23</v>
      </c>
      <c r="C33">
        <v>56</v>
      </c>
      <c r="D33" t="s">
        <v>9</v>
      </c>
      <c r="E33" s="30">
        <v>45238</v>
      </c>
      <c r="F33">
        <v>124</v>
      </c>
      <c r="G33">
        <v>2.6</v>
      </c>
      <c r="H33">
        <v>2024</v>
      </c>
      <c r="I33" t="s">
        <v>1069</v>
      </c>
      <c r="J33" t="s">
        <v>1092</v>
      </c>
      <c r="K33">
        <v>3</v>
      </c>
      <c r="L33" t="s">
        <v>1060</v>
      </c>
      <c r="M33">
        <v>11</v>
      </c>
    </row>
    <row r="34" spans="1:13" x14ac:dyDescent="0.3">
      <c r="A34" t="s">
        <v>948</v>
      </c>
      <c r="B34" t="s">
        <v>15</v>
      </c>
      <c r="C34">
        <v>54</v>
      </c>
      <c r="D34" t="s">
        <v>9</v>
      </c>
      <c r="E34" s="30">
        <v>45247</v>
      </c>
      <c r="F34">
        <v>35</v>
      </c>
      <c r="G34">
        <v>2.8</v>
      </c>
      <c r="H34">
        <v>2024</v>
      </c>
      <c r="I34" t="s">
        <v>1063</v>
      </c>
      <c r="J34" t="s">
        <v>1092</v>
      </c>
      <c r="K34">
        <v>3</v>
      </c>
      <c r="L34" t="s">
        <v>1060</v>
      </c>
      <c r="M34">
        <v>11</v>
      </c>
    </row>
    <row r="35" spans="1:13" x14ac:dyDescent="0.3">
      <c r="A35" t="s">
        <v>952</v>
      </c>
      <c r="B35" t="s">
        <v>21</v>
      </c>
      <c r="C35">
        <v>96</v>
      </c>
      <c r="D35" t="s">
        <v>9</v>
      </c>
      <c r="E35" s="30">
        <v>45248</v>
      </c>
      <c r="F35">
        <v>215</v>
      </c>
      <c r="G35">
        <v>2.5</v>
      </c>
      <c r="H35">
        <v>2024</v>
      </c>
      <c r="I35" t="s">
        <v>1065</v>
      </c>
      <c r="J35" t="s">
        <v>1091</v>
      </c>
      <c r="K35">
        <v>3</v>
      </c>
      <c r="L35" t="s">
        <v>1060</v>
      </c>
      <c r="M35">
        <v>11</v>
      </c>
    </row>
    <row r="36" spans="1:13" x14ac:dyDescent="0.3">
      <c r="A36" t="s">
        <v>979</v>
      </c>
      <c r="B36" t="s">
        <v>12</v>
      </c>
      <c r="C36">
        <v>149</v>
      </c>
      <c r="D36" t="s">
        <v>9</v>
      </c>
      <c r="E36" s="30">
        <v>45263</v>
      </c>
      <c r="F36">
        <v>42</v>
      </c>
      <c r="G36">
        <v>3.3</v>
      </c>
      <c r="H36">
        <v>2024</v>
      </c>
      <c r="I36" t="s">
        <v>1066</v>
      </c>
      <c r="J36" t="s">
        <v>1094</v>
      </c>
      <c r="K36">
        <v>3</v>
      </c>
      <c r="L36" t="s">
        <v>1061</v>
      </c>
      <c r="M36">
        <v>12</v>
      </c>
    </row>
    <row r="37" spans="1:13" x14ac:dyDescent="0.3">
      <c r="A37" t="s">
        <v>987</v>
      </c>
      <c r="B37" t="s">
        <v>18</v>
      </c>
      <c r="C37">
        <v>103</v>
      </c>
      <c r="D37" t="s">
        <v>9</v>
      </c>
      <c r="E37" s="30">
        <v>45269</v>
      </c>
      <c r="F37">
        <v>72</v>
      </c>
      <c r="G37">
        <v>3.4</v>
      </c>
      <c r="H37">
        <v>2024</v>
      </c>
      <c r="I37" t="s">
        <v>1065</v>
      </c>
      <c r="J37" t="s">
        <v>1091</v>
      </c>
      <c r="K37">
        <v>3</v>
      </c>
      <c r="L37" t="s">
        <v>1061</v>
      </c>
      <c r="M37">
        <v>12</v>
      </c>
    </row>
    <row r="38" spans="1:13" x14ac:dyDescent="0.3">
      <c r="A38" t="s">
        <v>990</v>
      </c>
      <c r="B38" t="s">
        <v>23</v>
      </c>
      <c r="C38">
        <v>94</v>
      </c>
      <c r="D38" t="s">
        <v>9</v>
      </c>
      <c r="E38" s="30">
        <v>45273</v>
      </c>
      <c r="F38">
        <v>78</v>
      </c>
      <c r="G38">
        <v>3.3</v>
      </c>
      <c r="H38">
        <v>2024</v>
      </c>
      <c r="I38" t="s">
        <v>1069</v>
      </c>
      <c r="J38" t="s">
        <v>1091</v>
      </c>
      <c r="K38">
        <v>3</v>
      </c>
      <c r="L38" t="s">
        <v>1061</v>
      </c>
      <c r="M38">
        <v>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34B4-3CFD-402B-AFC0-20B7AEA3103F}">
  <dimension ref="A3:J111"/>
  <sheetViews>
    <sheetView topLeftCell="A79" zoomScale="130" zoomScaleNormal="130" workbookViewId="0">
      <selection activeCell="B85" sqref="B85"/>
    </sheetView>
  </sheetViews>
  <sheetFormatPr defaultRowHeight="14.4" x14ac:dyDescent="0.3"/>
  <cols>
    <col min="1" max="1" width="12.19921875" bestFit="1" customWidth="1"/>
    <col min="2" max="2" width="9.8984375" bestFit="1" customWidth="1"/>
    <col min="3" max="3" width="10.8984375" bestFit="1" customWidth="1"/>
    <col min="4" max="4" width="10.09765625" bestFit="1" customWidth="1"/>
    <col min="5" max="5" width="7.3984375" bestFit="1" customWidth="1"/>
    <col min="6" max="6" width="12.19921875" bestFit="1" customWidth="1"/>
    <col min="7" max="7" width="9.8984375" bestFit="1" customWidth="1"/>
    <col min="8" max="8" width="9.09765625" customWidth="1"/>
    <col min="9" max="9" width="12.19921875" bestFit="1" customWidth="1"/>
    <col min="10" max="10" width="9.8984375" bestFit="1" customWidth="1"/>
    <col min="11" max="11" width="10.5" bestFit="1" customWidth="1"/>
  </cols>
  <sheetData>
    <row r="3" spans="1:5" x14ac:dyDescent="0.3">
      <c r="A3" t="s">
        <v>1042</v>
      </c>
      <c r="B3" t="s">
        <v>1043</v>
      </c>
      <c r="C3" t="s">
        <v>1044</v>
      </c>
      <c r="D3" t="s">
        <v>1045</v>
      </c>
      <c r="E3" t="s">
        <v>1046</v>
      </c>
    </row>
    <row r="4" spans="1:5" x14ac:dyDescent="0.3">
      <c r="A4" s="21">
        <v>1000</v>
      </c>
      <c r="B4" s="22">
        <v>96623</v>
      </c>
      <c r="C4" s="21">
        <v>89850</v>
      </c>
      <c r="D4" s="23">
        <v>3.8854000000000033</v>
      </c>
      <c r="E4" s="21">
        <v>307</v>
      </c>
    </row>
    <row r="8" spans="1:5" x14ac:dyDescent="0.3">
      <c r="A8" t="s">
        <v>1042</v>
      </c>
      <c r="B8" t="s">
        <v>1043</v>
      </c>
      <c r="C8" t="s">
        <v>1044</v>
      </c>
      <c r="D8" t="s">
        <v>1045</v>
      </c>
      <c r="E8" t="s">
        <v>1046</v>
      </c>
    </row>
    <row r="9" spans="1:5" x14ac:dyDescent="0.3">
      <c r="A9" s="21">
        <v>200</v>
      </c>
      <c r="B9" s="22">
        <v>20104</v>
      </c>
      <c r="C9" s="21">
        <v>18209</v>
      </c>
      <c r="D9" s="23">
        <v>3.8824999999999998</v>
      </c>
      <c r="E9" s="21">
        <v>51</v>
      </c>
    </row>
    <row r="23" spans="1:10" x14ac:dyDescent="0.3">
      <c r="A23" s="25" t="s">
        <v>1048</v>
      </c>
      <c r="B23" t="s">
        <v>1042</v>
      </c>
      <c r="C23" t="s">
        <v>1062</v>
      </c>
      <c r="I23" s="25" t="s">
        <v>1048</v>
      </c>
      <c r="J23" t="s">
        <v>1042</v>
      </c>
    </row>
    <row r="24" spans="1:10" x14ac:dyDescent="0.3">
      <c r="A24" s="26" t="s">
        <v>1050</v>
      </c>
      <c r="B24" s="21">
        <v>21</v>
      </c>
      <c r="C24" s="21">
        <v>21</v>
      </c>
      <c r="I24" s="26" t="s">
        <v>1066</v>
      </c>
      <c r="J24" s="21">
        <v>27</v>
      </c>
    </row>
    <row r="25" spans="1:10" x14ac:dyDescent="0.3">
      <c r="A25" s="26" t="s">
        <v>1051</v>
      </c>
      <c r="B25" s="21">
        <v>18</v>
      </c>
      <c r="C25" s="21">
        <v>18</v>
      </c>
      <c r="I25" s="26" t="s">
        <v>1064</v>
      </c>
      <c r="J25" s="21">
        <v>22</v>
      </c>
    </row>
    <row r="26" spans="1:10" x14ac:dyDescent="0.3">
      <c r="A26" s="26" t="s">
        <v>1052</v>
      </c>
      <c r="B26" s="21">
        <v>31</v>
      </c>
      <c r="C26" s="21">
        <v>31</v>
      </c>
      <c r="I26" s="26" t="s">
        <v>1068</v>
      </c>
      <c r="J26" s="21">
        <v>27</v>
      </c>
    </row>
    <row r="27" spans="1:10" x14ac:dyDescent="0.3">
      <c r="A27" s="26" t="s">
        <v>1053</v>
      </c>
      <c r="B27" s="21">
        <v>20</v>
      </c>
      <c r="C27" s="21">
        <v>20</v>
      </c>
      <c r="I27" s="26" t="s">
        <v>1069</v>
      </c>
      <c r="J27" s="21">
        <v>27</v>
      </c>
    </row>
    <row r="28" spans="1:10" x14ac:dyDescent="0.3">
      <c r="A28" s="26" t="s">
        <v>1054</v>
      </c>
      <c r="B28" s="21">
        <v>8</v>
      </c>
      <c r="C28" s="21">
        <v>8</v>
      </c>
      <c r="I28" s="26" t="s">
        <v>1067</v>
      </c>
      <c r="J28" s="21">
        <v>27</v>
      </c>
    </row>
    <row r="29" spans="1:10" x14ac:dyDescent="0.3">
      <c r="A29" s="26" t="s">
        <v>1055</v>
      </c>
      <c r="B29" s="21">
        <v>12</v>
      </c>
      <c r="C29" s="21">
        <v>12</v>
      </c>
      <c r="I29" s="26" t="s">
        <v>1063</v>
      </c>
      <c r="J29" s="21">
        <v>32</v>
      </c>
    </row>
    <row r="30" spans="1:10" x14ac:dyDescent="0.3">
      <c r="A30" s="26" t="s">
        <v>1056</v>
      </c>
      <c r="B30" s="21">
        <v>12</v>
      </c>
      <c r="C30" s="21">
        <v>12</v>
      </c>
      <c r="I30" s="26" t="s">
        <v>1065</v>
      </c>
      <c r="J30" s="21">
        <v>38</v>
      </c>
    </row>
    <row r="31" spans="1:10" x14ac:dyDescent="0.3">
      <c r="A31" s="26" t="s">
        <v>1057</v>
      </c>
      <c r="B31" s="21">
        <v>7</v>
      </c>
      <c r="C31" s="21">
        <v>7</v>
      </c>
      <c r="I31" s="26" t="s">
        <v>1049</v>
      </c>
      <c r="J31" s="21">
        <v>200</v>
      </c>
    </row>
    <row r="32" spans="1:10" x14ac:dyDescent="0.3">
      <c r="A32" s="26" t="s">
        <v>1058</v>
      </c>
      <c r="B32" s="21">
        <v>20</v>
      </c>
      <c r="C32" s="21">
        <v>20</v>
      </c>
    </row>
    <row r="33" spans="1:10" x14ac:dyDescent="0.3">
      <c r="A33" s="26" t="s">
        <v>1059</v>
      </c>
      <c r="B33" s="21">
        <v>24</v>
      </c>
      <c r="C33" s="21">
        <v>24</v>
      </c>
    </row>
    <row r="34" spans="1:10" x14ac:dyDescent="0.3">
      <c r="A34" s="26" t="s">
        <v>1060</v>
      </c>
      <c r="B34" s="21">
        <v>12</v>
      </c>
      <c r="C34" s="21">
        <v>12</v>
      </c>
    </row>
    <row r="35" spans="1:10" x14ac:dyDescent="0.3">
      <c r="A35" s="26" t="s">
        <v>1061</v>
      </c>
      <c r="B35" s="21">
        <v>15</v>
      </c>
      <c r="C35" s="21">
        <v>15</v>
      </c>
    </row>
    <row r="36" spans="1:10" x14ac:dyDescent="0.3">
      <c r="A36" s="26" t="s">
        <v>1049</v>
      </c>
      <c r="B36" s="21">
        <v>200</v>
      </c>
      <c r="C36" s="21">
        <v>200</v>
      </c>
    </row>
    <row r="44" spans="1:10" x14ac:dyDescent="0.3">
      <c r="F44" t="s">
        <v>1070</v>
      </c>
      <c r="I44" t="s">
        <v>1076</v>
      </c>
      <c r="J44" t="str">
        <f>A64</f>
        <v>R05</v>
      </c>
    </row>
    <row r="46" spans="1:10" x14ac:dyDescent="0.3">
      <c r="A46" s="25" t="s">
        <v>1048</v>
      </c>
      <c r="B46" t="s">
        <v>1042</v>
      </c>
      <c r="C46" t="s">
        <v>1043</v>
      </c>
      <c r="F46" s="28" t="s">
        <v>1071</v>
      </c>
      <c r="G46" s="28" t="s">
        <v>1072</v>
      </c>
      <c r="H46" s="28" t="s">
        <v>1073</v>
      </c>
      <c r="I46" s="28" t="s">
        <v>1074</v>
      </c>
      <c r="J46" s="28" t="s">
        <v>1075</v>
      </c>
    </row>
    <row r="47" spans="1:10" x14ac:dyDescent="0.3">
      <c r="A47" s="26" t="s">
        <v>11</v>
      </c>
      <c r="B47" s="21">
        <v>189</v>
      </c>
      <c r="C47" s="22">
        <v>18415</v>
      </c>
      <c r="F47" t="str" cm="1">
        <f t="array" ref="F47:H51">A47:C51</f>
        <v>R01</v>
      </c>
      <c r="G47">
        <v>189</v>
      </c>
      <c r="H47" s="27">
        <v>18415</v>
      </c>
      <c r="I47" t="e">
        <f>IF(F47=$J$44,G47,NA())</f>
        <v>#N/A</v>
      </c>
      <c r="J47" t="e">
        <f>IF(F47=$J$44,H47,NA())</f>
        <v>#N/A</v>
      </c>
    </row>
    <row r="48" spans="1:10" x14ac:dyDescent="0.3">
      <c r="A48" s="26" t="s">
        <v>9</v>
      </c>
      <c r="B48" s="21">
        <v>218</v>
      </c>
      <c r="C48" s="22">
        <v>20581</v>
      </c>
      <c r="F48" t="str">
        <v>R02</v>
      </c>
      <c r="G48">
        <v>218</v>
      </c>
      <c r="H48" s="27">
        <v>20581</v>
      </c>
      <c r="I48" t="e">
        <f t="shared" ref="I48:I51" si="0">IF(F48=$J$44,G48,NA())</f>
        <v>#N/A</v>
      </c>
      <c r="J48" t="e">
        <f t="shared" ref="J48:J51" si="1">IF(F48=$J$44,H48,NA())</f>
        <v>#N/A</v>
      </c>
    </row>
    <row r="49" spans="1:10" x14ac:dyDescent="0.3">
      <c r="A49" s="26" t="s">
        <v>6</v>
      </c>
      <c r="B49" s="21">
        <v>207</v>
      </c>
      <c r="C49" s="22">
        <v>20872</v>
      </c>
      <c r="F49" t="str">
        <v>R03</v>
      </c>
      <c r="G49">
        <v>207</v>
      </c>
      <c r="H49" s="27">
        <v>20872</v>
      </c>
      <c r="I49" t="e">
        <f t="shared" si="0"/>
        <v>#N/A</v>
      </c>
      <c r="J49" t="e">
        <f t="shared" si="1"/>
        <v>#N/A</v>
      </c>
    </row>
    <row r="50" spans="1:10" x14ac:dyDescent="0.3">
      <c r="A50" s="26" t="s">
        <v>13</v>
      </c>
      <c r="B50" s="21">
        <v>186</v>
      </c>
      <c r="C50" s="22">
        <v>16651</v>
      </c>
      <c r="F50" t="str">
        <v>R04</v>
      </c>
      <c r="G50">
        <v>186</v>
      </c>
      <c r="H50" s="27">
        <v>16651</v>
      </c>
      <c r="I50" t="e">
        <f t="shared" si="0"/>
        <v>#N/A</v>
      </c>
      <c r="J50" t="e">
        <f t="shared" si="1"/>
        <v>#N/A</v>
      </c>
    </row>
    <row r="51" spans="1:10" x14ac:dyDescent="0.3">
      <c r="A51" s="26" t="s">
        <v>10</v>
      </c>
      <c r="B51" s="21">
        <v>200</v>
      </c>
      <c r="C51" s="22">
        <v>20104</v>
      </c>
      <c r="F51" t="str">
        <v>R05</v>
      </c>
      <c r="G51">
        <v>200</v>
      </c>
      <c r="H51" s="27">
        <v>20104</v>
      </c>
      <c r="I51">
        <f t="shared" si="0"/>
        <v>200</v>
      </c>
      <c r="J51">
        <f t="shared" si="1"/>
        <v>20104</v>
      </c>
    </row>
    <row r="52" spans="1:10" x14ac:dyDescent="0.3">
      <c r="A52" s="26" t="s">
        <v>1049</v>
      </c>
      <c r="B52" s="21">
        <v>1000</v>
      </c>
      <c r="C52" s="22">
        <v>96623</v>
      </c>
    </row>
    <row r="59" spans="1:10" x14ac:dyDescent="0.3">
      <c r="F59" s="25" t="s">
        <v>1042</v>
      </c>
      <c r="G59" s="25" t="s">
        <v>1077</v>
      </c>
    </row>
    <row r="60" spans="1:10" x14ac:dyDescent="0.3">
      <c r="F60" s="25" t="s">
        <v>1048</v>
      </c>
      <c r="G60" t="s">
        <v>999</v>
      </c>
      <c r="H60" t="s">
        <v>998</v>
      </c>
      <c r="I60" t="s">
        <v>1049</v>
      </c>
    </row>
    <row r="61" spans="1:10" x14ac:dyDescent="0.3">
      <c r="F61" s="26" t="s">
        <v>1002</v>
      </c>
      <c r="G61" s="21">
        <v>144</v>
      </c>
      <c r="H61" s="21">
        <v>132</v>
      </c>
      <c r="I61" s="21">
        <v>276</v>
      </c>
    </row>
    <row r="62" spans="1:10" x14ac:dyDescent="0.3">
      <c r="F62" s="26" t="s">
        <v>1001</v>
      </c>
      <c r="G62" s="21">
        <v>326</v>
      </c>
      <c r="H62" s="21">
        <v>63</v>
      </c>
      <c r="I62" s="21">
        <v>389</v>
      </c>
    </row>
    <row r="63" spans="1:10" x14ac:dyDescent="0.3">
      <c r="A63" s="25" t="s">
        <v>1048</v>
      </c>
      <c r="F63" s="26" t="s">
        <v>1000</v>
      </c>
      <c r="G63" s="21">
        <v>129</v>
      </c>
      <c r="H63" s="21">
        <v>206</v>
      </c>
      <c r="I63" s="21">
        <v>335</v>
      </c>
    </row>
    <row r="64" spans="1:10" x14ac:dyDescent="0.3">
      <c r="A64" s="29" t="s">
        <v>10</v>
      </c>
      <c r="F64" s="26" t="s">
        <v>1049</v>
      </c>
      <c r="G64" s="21">
        <v>599</v>
      </c>
      <c r="H64" s="21">
        <v>401</v>
      </c>
      <c r="I64" s="21">
        <v>1000</v>
      </c>
    </row>
    <row r="70" spans="1:7" x14ac:dyDescent="0.3">
      <c r="A70" t="s">
        <v>1097</v>
      </c>
      <c r="F70" s="25" t="s">
        <v>1048</v>
      </c>
      <c r="G70" t="s">
        <v>1042</v>
      </c>
    </row>
    <row r="71" spans="1:7" x14ac:dyDescent="0.3">
      <c r="A71" t="s">
        <v>1098</v>
      </c>
      <c r="B71" s="48">
        <f>A9/A4</f>
        <v>0.2</v>
      </c>
      <c r="F71" s="26">
        <v>2</v>
      </c>
      <c r="G71" s="21">
        <v>10</v>
      </c>
    </row>
    <row r="72" spans="1:7" x14ac:dyDescent="0.3">
      <c r="A72" t="s">
        <v>1047</v>
      </c>
      <c r="B72">
        <f>_xlfn.XLOOKUP(A64,F47:F51,G47:G51)</f>
        <v>200</v>
      </c>
      <c r="F72" s="26">
        <v>3</v>
      </c>
      <c r="G72" s="21">
        <v>44</v>
      </c>
    </row>
    <row r="73" spans="1:7" x14ac:dyDescent="0.3">
      <c r="A73" t="s">
        <v>1073</v>
      </c>
      <c r="B73">
        <f>_xlfn.XLOOKUP(A64,F47:F51,H47:H51)</f>
        <v>20104</v>
      </c>
      <c r="F73" s="26">
        <v>4</v>
      </c>
      <c r="G73" s="21">
        <v>95</v>
      </c>
    </row>
    <row r="74" spans="1:7" x14ac:dyDescent="0.3">
      <c r="F74" s="26">
        <v>5</v>
      </c>
      <c r="G74" s="21">
        <v>51</v>
      </c>
    </row>
    <row r="75" spans="1:7" x14ac:dyDescent="0.3">
      <c r="A75" t="s">
        <v>1099</v>
      </c>
      <c r="B75">
        <f>_xlfn.RANK.AVG(B72,G47:G51)</f>
        <v>3</v>
      </c>
      <c r="F75" s="26" t="s">
        <v>1049</v>
      </c>
      <c r="G75" s="21">
        <v>200</v>
      </c>
    </row>
    <row r="76" spans="1:7" x14ac:dyDescent="0.3">
      <c r="A76" t="s">
        <v>1100</v>
      </c>
      <c r="B76">
        <f>_xlfn.RANK.AVG(B73,H47:H51)</f>
        <v>3</v>
      </c>
    </row>
    <row r="79" spans="1:7" x14ac:dyDescent="0.3">
      <c r="A79" t="s">
        <v>1101</v>
      </c>
    </row>
    <row r="80" spans="1:7" x14ac:dyDescent="0.3">
      <c r="B80" t="str">
        <f>"% of calls:"&amp;TEXT(B71,"0%")</f>
        <v>% of calls:20%</v>
      </c>
    </row>
    <row r="81" spans="1:7" x14ac:dyDescent="0.3">
      <c r="B81" t="str">
        <f>IF(COUNTA(A64:A68)&gt;1,"","Call Rank:"&amp;B75)</f>
        <v>Call Rank:3</v>
      </c>
      <c r="F81" s="25" t="s">
        <v>1048</v>
      </c>
      <c r="G81" t="s">
        <v>1042</v>
      </c>
    </row>
    <row r="82" spans="1:7" x14ac:dyDescent="0.3">
      <c r="B82" t="str">
        <f>IF(COUNTA(A64:A68)&gt;1,"","Amount Rank:"&amp;B76)</f>
        <v>Amount Rank:3</v>
      </c>
      <c r="F82" s="26">
        <v>2</v>
      </c>
      <c r="G82" s="21">
        <v>10</v>
      </c>
    </row>
    <row r="83" spans="1:7" x14ac:dyDescent="0.3">
      <c r="F83" s="26">
        <v>3</v>
      </c>
      <c r="G83" s="21">
        <v>44</v>
      </c>
    </row>
    <row r="84" spans="1:7" x14ac:dyDescent="0.3">
      <c r="A84" t="s">
        <v>1102</v>
      </c>
      <c r="B84" t="e" vm="1">
        <f>IF(COUNTA(A64:A68)&gt;1,"",_xlfn.XLOOKUP(A64,Assets!E$3:E$7,Assets!F$3:F$7))</f>
        <v>#VALUE!</v>
      </c>
      <c r="F84" s="26">
        <v>4</v>
      </c>
      <c r="G84" s="21">
        <v>95</v>
      </c>
    </row>
    <row r="85" spans="1:7" x14ac:dyDescent="0.3">
      <c r="F85" s="26">
        <v>5</v>
      </c>
      <c r="G85" s="21">
        <v>51</v>
      </c>
    </row>
    <row r="86" spans="1:7" x14ac:dyDescent="0.3">
      <c r="F86" s="26" t="s">
        <v>1049</v>
      </c>
      <c r="G86" s="21">
        <v>200</v>
      </c>
    </row>
    <row r="92" spans="1:7" x14ac:dyDescent="0.3">
      <c r="A92" s="25" t="s">
        <v>1043</v>
      </c>
      <c r="B92" s="25" t="s">
        <v>1077</v>
      </c>
    </row>
    <row r="93" spans="1:7" x14ac:dyDescent="0.3">
      <c r="A93" s="25" t="s">
        <v>1048</v>
      </c>
      <c r="B93" t="s">
        <v>11</v>
      </c>
      <c r="C93" t="s">
        <v>9</v>
      </c>
      <c r="D93" t="s">
        <v>6</v>
      </c>
      <c r="E93" t="s">
        <v>13</v>
      </c>
      <c r="F93" t="s">
        <v>10</v>
      </c>
      <c r="G93" t="s">
        <v>1049</v>
      </c>
    </row>
    <row r="94" spans="1:7" x14ac:dyDescent="0.3">
      <c r="A94" s="26" t="s">
        <v>1002</v>
      </c>
      <c r="B94" s="31"/>
      <c r="C94" s="31"/>
      <c r="D94" s="31"/>
      <c r="E94" s="31"/>
      <c r="F94" s="31"/>
      <c r="G94" s="31"/>
    </row>
    <row r="95" spans="1:7" x14ac:dyDescent="0.3">
      <c r="A95" s="32" t="s">
        <v>20</v>
      </c>
      <c r="B95" s="22">
        <v>891</v>
      </c>
      <c r="C95" s="22">
        <v>1332</v>
      </c>
      <c r="D95" s="22">
        <v>1282</v>
      </c>
      <c r="E95" s="22">
        <v>739</v>
      </c>
      <c r="F95" s="22">
        <v>560</v>
      </c>
      <c r="G95" s="22">
        <v>4804</v>
      </c>
    </row>
    <row r="96" spans="1:7" x14ac:dyDescent="0.3">
      <c r="A96" s="32" t="s">
        <v>12</v>
      </c>
      <c r="B96" s="22">
        <v>1991</v>
      </c>
      <c r="C96" s="22">
        <v>1886</v>
      </c>
      <c r="D96" s="22">
        <v>1206</v>
      </c>
      <c r="E96" s="22">
        <v>884</v>
      </c>
      <c r="F96" s="22">
        <v>1722</v>
      </c>
      <c r="G96" s="22">
        <v>7689</v>
      </c>
    </row>
    <row r="97" spans="1:7" x14ac:dyDescent="0.3">
      <c r="A97" s="32" t="s">
        <v>8</v>
      </c>
      <c r="B97" s="22">
        <v>1163</v>
      </c>
      <c r="C97" s="22">
        <v>1180</v>
      </c>
      <c r="D97" s="22">
        <v>1616</v>
      </c>
      <c r="E97" s="22">
        <v>1043</v>
      </c>
      <c r="F97" s="22">
        <v>1747</v>
      </c>
      <c r="G97" s="22">
        <v>6749</v>
      </c>
    </row>
    <row r="98" spans="1:7" x14ac:dyDescent="0.3">
      <c r="A98" s="32" t="s">
        <v>16</v>
      </c>
      <c r="B98" s="22">
        <v>1438</v>
      </c>
      <c r="C98" s="22">
        <v>1616</v>
      </c>
      <c r="D98" s="22">
        <v>866</v>
      </c>
      <c r="E98" s="22">
        <v>829</v>
      </c>
      <c r="F98" s="22">
        <v>2070</v>
      </c>
      <c r="G98" s="22">
        <v>6819</v>
      </c>
    </row>
    <row r="99" spans="1:7" x14ac:dyDescent="0.3">
      <c r="A99" s="26" t="s">
        <v>1001</v>
      </c>
      <c r="B99" s="31"/>
      <c r="C99" s="31"/>
      <c r="D99" s="31"/>
      <c r="E99" s="31"/>
      <c r="F99" s="31"/>
      <c r="G99" s="31"/>
    </row>
    <row r="100" spans="1:7" x14ac:dyDescent="0.3">
      <c r="A100" s="32" t="s">
        <v>24</v>
      </c>
      <c r="B100" s="22">
        <v>1233</v>
      </c>
      <c r="C100" s="22">
        <v>223</v>
      </c>
      <c r="D100" s="22">
        <v>1680</v>
      </c>
      <c r="E100" s="22">
        <v>990</v>
      </c>
      <c r="F100" s="22">
        <v>1508</v>
      </c>
      <c r="G100" s="22">
        <v>5634</v>
      </c>
    </row>
    <row r="101" spans="1:7" x14ac:dyDescent="0.3">
      <c r="A101" s="32" t="s">
        <v>15</v>
      </c>
      <c r="B101" s="22">
        <v>1598</v>
      </c>
      <c r="C101" s="22">
        <v>1907</v>
      </c>
      <c r="D101" s="22">
        <v>869</v>
      </c>
      <c r="E101" s="22">
        <v>1426</v>
      </c>
      <c r="F101" s="22">
        <v>1416</v>
      </c>
      <c r="G101" s="22">
        <v>7216</v>
      </c>
    </row>
    <row r="102" spans="1:7" x14ac:dyDescent="0.3">
      <c r="A102" s="32" t="s">
        <v>5</v>
      </c>
      <c r="B102" s="22">
        <v>900</v>
      </c>
      <c r="C102" s="22">
        <v>1016</v>
      </c>
      <c r="D102" s="22">
        <v>960</v>
      </c>
      <c r="E102" s="22">
        <v>940</v>
      </c>
      <c r="F102" s="22">
        <v>1193</v>
      </c>
      <c r="G102" s="22">
        <v>5009</v>
      </c>
    </row>
    <row r="103" spans="1:7" x14ac:dyDescent="0.3">
      <c r="A103" s="32" t="s">
        <v>18</v>
      </c>
      <c r="B103" s="22">
        <v>900</v>
      </c>
      <c r="C103" s="22">
        <v>1470</v>
      </c>
      <c r="D103" s="22">
        <v>1617</v>
      </c>
      <c r="E103" s="22">
        <v>1314</v>
      </c>
      <c r="F103" s="22">
        <v>941</v>
      </c>
      <c r="G103" s="22">
        <v>6242</v>
      </c>
    </row>
    <row r="104" spans="1:7" x14ac:dyDescent="0.3">
      <c r="A104" s="32" t="s">
        <v>14</v>
      </c>
      <c r="B104" s="22">
        <v>1255</v>
      </c>
      <c r="C104" s="22">
        <v>516</v>
      </c>
      <c r="D104" s="22">
        <v>1874</v>
      </c>
      <c r="E104" s="22">
        <v>1863</v>
      </c>
      <c r="F104" s="22">
        <v>1722</v>
      </c>
      <c r="G104" s="22">
        <v>7230</v>
      </c>
    </row>
    <row r="105" spans="1:7" x14ac:dyDescent="0.3">
      <c r="A105" s="32" t="s">
        <v>19</v>
      </c>
      <c r="B105" s="22">
        <v>1138</v>
      </c>
      <c r="C105" s="22">
        <v>1898</v>
      </c>
      <c r="D105" s="22">
        <v>1482</v>
      </c>
      <c r="E105" s="22">
        <v>846</v>
      </c>
      <c r="F105" s="22">
        <v>1154</v>
      </c>
      <c r="G105" s="22">
        <v>6518</v>
      </c>
    </row>
    <row r="106" spans="1:7" x14ac:dyDescent="0.3">
      <c r="A106" s="26" t="s">
        <v>1000</v>
      </c>
      <c r="B106" s="31"/>
      <c r="C106" s="31"/>
      <c r="D106" s="31"/>
      <c r="E106" s="31"/>
      <c r="F106" s="31"/>
      <c r="G106" s="31"/>
    </row>
    <row r="107" spans="1:7" x14ac:dyDescent="0.3">
      <c r="A107" s="32" t="s">
        <v>17</v>
      </c>
      <c r="B107" s="22">
        <v>1655</v>
      </c>
      <c r="C107" s="22">
        <v>805</v>
      </c>
      <c r="D107" s="22">
        <v>2263</v>
      </c>
      <c r="E107" s="22">
        <v>987</v>
      </c>
      <c r="F107" s="22">
        <v>1075</v>
      </c>
      <c r="G107" s="22">
        <v>6785</v>
      </c>
    </row>
    <row r="108" spans="1:7" x14ac:dyDescent="0.3">
      <c r="A108" s="32" t="s">
        <v>23</v>
      </c>
      <c r="B108" s="22">
        <v>1104</v>
      </c>
      <c r="C108" s="22">
        <v>2280</v>
      </c>
      <c r="D108" s="22">
        <v>1445</v>
      </c>
      <c r="E108" s="22">
        <v>1722</v>
      </c>
      <c r="F108" s="22">
        <v>1196</v>
      </c>
      <c r="G108" s="22">
        <v>7747</v>
      </c>
    </row>
    <row r="109" spans="1:7" x14ac:dyDescent="0.3">
      <c r="A109" s="32" t="s">
        <v>7</v>
      </c>
      <c r="B109" s="22">
        <v>372</v>
      </c>
      <c r="C109" s="22">
        <v>1818</v>
      </c>
      <c r="D109" s="22">
        <v>1346</v>
      </c>
      <c r="E109" s="22">
        <v>1156</v>
      </c>
      <c r="F109" s="22">
        <v>1484</v>
      </c>
      <c r="G109" s="22">
        <v>6176</v>
      </c>
    </row>
    <row r="110" spans="1:7" x14ac:dyDescent="0.3">
      <c r="A110" s="32" t="s">
        <v>22</v>
      </c>
      <c r="B110" s="22">
        <v>1415</v>
      </c>
      <c r="C110" s="22">
        <v>1271</v>
      </c>
      <c r="D110" s="22">
        <v>1214</v>
      </c>
      <c r="E110" s="22">
        <v>1135</v>
      </c>
      <c r="F110" s="22">
        <v>1566</v>
      </c>
      <c r="G110" s="22">
        <v>6601</v>
      </c>
    </row>
    <row r="111" spans="1:7" x14ac:dyDescent="0.3">
      <c r="A111" s="32" t="s">
        <v>21</v>
      </c>
      <c r="B111" s="22">
        <v>1362</v>
      </c>
      <c r="C111" s="22">
        <v>1363</v>
      </c>
      <c r="D111" s="22">
        <v>1152</v>
      </c>
      <c r="E111" s="22">
        <v>777</v>
      </c>
      <c r="F111" s="22">
        <v>750</v>
      </c>
      <c r="G111" s="22">
        <v>5404</v>
      </c>
    </row>
  </sheetData>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12" sqref="B12"/>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2">
        <v>#VALUE!</v>
      </c>
    </row>
    <row r="4" spans="5:6" ht="25.5" customHeight="1" x14ac:dyDescent="0.3">
      <c r="E4" t="s">
        <v>9</v>
      </c>
      <c r="F4" t="e" vm="3">
        <v>#VALUE!</v>
      </c>
    </row>
    <row r="5" spans="5:6" ht="25.5" customHeight="1" x14ac:dyDescent="0.3">
      <c r="E5" t="s">
        <v>6</v>
      </c>
      <c r="F5" t="e" vm="4">
        <v>#VALUE!</v>
      </c>
    </row>
    <row r="6" spans="5:6" ht="25.5" customHeight="1" x14ac:dyDescent="0.3">
      <c r="E6" t="s">
        <v>13</v>
      </c>
      <c r="F6" t="e" vm="5">
        <v>#VALUE!</v>
      </c>
    </row>
    <row r="7" spans="5:6" ht="25.5" customHeight="1" x14ac:dyDescent="0.3">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Customer Centre Report </vt:lpstr>
      <vt:lpstr>Sheet1</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Raj Chetia</cp:lastModifiedBy>
  <dcterms:created xsi:type="dcterms:W3CDTF">2021-03-14T20:21:32Z</dcterms:created>
  <dcterms:modified xsi:type="dcterms:W3CDTF">2025-08-08T11:45:14Z</dcterms:modified>
</cp:coreProperties>
</file>