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BC6541E8-6215-1C45-BA68-9D53C3AD22E0}" xr6:coauthVersionLast="47" xr6:coauthVersionMax="47" xr10:uidLastSave="{00000000-0000-0000-0000-000000000000}"/>
  <bookViews>
    <workbookView xWindow="220" yWindow="560" windowWidth="28420" windowHeight="15820" xr2:uid="{0F23F926-21EE-2141-BCEF-972CDFE39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C36" i="1"/>
  <c r="C35" i="1"/>
  <c r="C12" i="1"/>
  <c r="C13" i="1" s="1"/>
  <c r="D12" i="1"/>
  <c r="C40" i="1"/>
  <c r="F48" i="1" s="1"/>
  <c r="D49" i="1"/>
  <c r="D38" i="1"/>
  <c r="C38" i="1"/>
  <c r="D36" i="1"/>
  <c r="C23" i="1"/>
  <c r="F50" i="1" l="1"/>
  <c r="C31" i="1"/>
  <c r="C32" i="1" s="1"/>
  <c r="D31" i="1"/>
  <c r="D32" i="1" s="1"/>
  <c r="C37" i="1"/>
  <c r="C39" i="1" s="1"/>
  <c r="C41" i="1" s="1"/>
  <c r="D13" i="1"/>
  <c r="D37" i="1"/>
  <c r="D39" i="1" s="1"/>
  <c r="D41" i="1" s="1"/>
  <c r="D33" i="1" l="1"/>
  <c r="D48" i="1" s="1"/>
  <c r="D50" i="1" s="1"/>
  <c r="D51" i="1" s="1"/>
  <c r="D54" i="1" s="1"/>
  <c r="C33" i="1"/>
  <c r="C48" i="1" s="1"/>
  <c r="C50" i="1" s="1"/>
  <c r="C51" i="1" s="1"/>
  <c r="C54" i="1" s="1"/>
</calcChain>
</file>

<file path=xl/sharedStrings.xml><?xml version="1.0" encoding="utf-8"?>
<sst xmlns="http://schemas.openxmlformats.org/spreadsheetml/2006/main" count="56" uniqueCount="52">
  <si>
    <t>Avg KMs Travel per Year</t>
  </si>
  <si>
    <t>EV</t>
  </si>
  <si>
    <t>PETROL</t>
  </si>
  <si>
    <t>Service &amp; Maintainance Cost</t>
  </si>
  <si>
    <t>Avg Insurance Cost</t>
  </si>
  <si>
    <t>Total Cost for the vehicle</t>
  </si>
  <si>
    <t>Post Tax Returns expected</t>
  </si>
  <si>
    <t>Future Value</t>
  </si>
  <si>
    <t>Profit on Investment</t>
  </si>
  <si>
    <t>Net Cost for Owning the Car</t>
  </si>
  <si>
    <t>Avg Insurance Cost Per Year</t>
  </si>
  <si>
    <t>BATTERY LIFE YEARS</t>
  </si>
  <si>
    <t>COST OF BATTERY</t>
  </si>
  <si>
    <t>TCS</t>
  </si>
  <si>
    <t>Fastag &amp; Hypothetication price need to be added if it is required</t>
  </si>
  <si>
    <t>YEARS</t>
  </si>
  <si>
    <t xml:space="preserve">VEHICLE RUNNING &amp; MAINTAINANCE COST FOR </t>
  </si>
  <si>
    <t>Total Costing for Owning the Car</t>
  </si>
  <si>
    <t>Battery Cost</t>
  </si>
  <si>
    <t>Ex-Showroom PRICE</t>
  </si>
  <si>
    <t>Insurance With Nil DIP</t>
  </si>
  <si>
    <t>Life Tax</t>
  </si>
  <si>
    <t>Others</t>
  </si>
  <si>
    <t>On Road Price</t>
  </si>
  <si>
    <t>The Difference in Cost</t>
  </si>
  <si>
    <t>No. Of Years</t>
  </si>
  <si>
    <t>Avg KMs Travel per Day (30 Days Avg)</t>
  </si>
  <si>
    <t>Avg Cost Per (Unit/Liter)</t>
  </si>
  <si>
    <t>Cost Per KM</t>
  </si>
  <si>
    <t>Avg Service &amp; Maintainance Cost per Year</t>
  </si>
  <si>
    <t>Exces Amount Invested</t>
  </si>
  <si>
    <t>INVESTMENT VALUE OF DIFFERENCE AMOUNT</t>
  </si>
  <si>
    <t>V/S</t>
  </si>
  <si>
    <t>Avg Vehicle Running Cost per Year</t>
  </si>
  <si>
    <t>Avg Vehicle Running &amp; Maintainance Cost per Year</t>
  </si>
  <si>
    <t>The Annual Difference</t>
  </si>
  <si>
    <t>Milage in KMs Per  (Unit/Liter) / range</t>
  </si>
  <si>
    <t>Total Fuel /Energy Cost</t>
  </si>
  <si>
    <t>BATTERY COST INVESTMENT</t>
  </si>
  <si>
    <t>To support Your Money Purse Channel you can open the demat Account with the links below</t>
  </si>
  <si>
    <t>ZERODHA</t>
  </si>
  <si>
    <t>https://zerodha.com/open-account?c=ZM...</t>
  </si>
  <si>
    <t>UPSTOX</t>
  </si>
  <si>
    <t>https://tinyurl.com/y8sbw9w8</t>
  </si>
  <si>
    <t>ANGEL BROKING</t>
  </si>
  <si>
    <t xml:space="preserve">http://tinyurl.com/y3r42a2x </t>
  </si>
  <si>
    <t>Click In the Link below to Compare Your Term &amp; Health Insurance Plans</t>
  </si>
  <si>
    <t>Term Plan</t>
  </si>
  <si>
    <t>https://tinyurl.com/44tp7uor</t>
  </si>
  <si>
    <t>Health Insurance</t>
  </si>
  <si>
    <t>https://tinyurl.com/pgc9dcxc</t>
  </si>
  <si>
    <t>VEHICLE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</si>
</sst>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8"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6"/>
      <color theme="0"/>
      <name val="Calibri"/>
      <family val="2"/>
      <scheme val="minor"/>
    </font>
    <font>
      <u/>
      <sz val="26"/>
      <color theme="0"/>
      <name val="Calibri"/>
      <family val="2"/>
      <scheme val="minor"/>
    </font>
    <font>
      <sz val="26"/>
      <color rgb="FF0D0D0D"/>
      <name val="Arial"/>
      <family val="2"/>
    </font>
    <font>
      <u/>
      <sz val="3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6">
    <xf numFmtId="0" fontId="0" fillId="0" borderId="0" xfId="0"/>
    <xf numFmtId="0" fontId="4" fillId="5" borderId="0" xfId="0" applyFont="1" applyFill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0" xfId="1" applyFont="1" applyFill="1" applyBorder="1" applyAlignment="1" applyProtection="1">
      <protection hidden="1"/>
    </xf>
    <xf numFmtId="0" fontId="5" fillId="5" borderId="7" xfId="1" applyFont="1" applyFill="1" applyBorder="1" applyAlignment="1" applyProtection="1">
      <protection hidden="1"/>
    </xf>
    <xf numFmtId="0" fontId="6" fillId="0" borderId="0" xfId="0" applyFont="1" applyProtection="1">
      <protection hidden="1"/>
    </xf>
    <xf numFmtId="0" fontId="2" fillId="4" borderId="8" xfId="0" applyFont="1" applyFill="1" applyBorder="1" applyProtection="1">
      <protection hidden="1"/>
    </xf>
    <xf numFmtId="0" fontId="1" fillId="0" borderId="0" xfId="0" applyFont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0" fontId="1" fillId="0" borderId="1" xfId="0" applyFont="1" applyBorder="1" applyProtection="1">
      <protection hidden="1"/>
    </xf>
    <xf numFmtId="164" fontId="1" fillId="0" borderId="1" xfId="0" applyNumberFormat="1" applyFont="1" applyBorder="1" applyProtection="1">
      <protection hidden="1"/>
    </xf>
    <xf numFmtId="164" fontId="1" fillId="0" borderId="0" xfId="0" applyNumberFormat="1" applyFont="1" applyProtection="1">
      <protection hidden="1"/>
    </xf>
    <xf numFmtId="0" fontId="1" fillId="0" borderId="2" xfId="0" applyFont="1" applyBorder="1" applyProtection="1">
      <protection hidden="1"/>
    </xf>
    <xf numFmtId="0" fontId="2" fillId="4" borderId="1" xfId="0" applyFont="1" applyFill="1" applyBorder="1" applyProtection="1">
      <protection hidden="1"/>
    </xf>
    <xf numFmtId="0" fontId="2" fillId="4" borderId="3" xfId="0" applyFont="1" applyFill="1" applyBorder="1" applyProtection="1">
      <protection hidden="1"/>
    </xf>
    <xf numFmtId="0" fontId="2" fillId="4" borderId="4" xfId="0" applyFont="1" applyFill="1" applyBorder="1" applyProtection="1">
      <protection hidden="1"/>
    </xf>
    <xf numFmtId="0" fontId="2" fillId="4" borderId="5" xfId="0" applyFont="1" applyFill="1" applyBorder="1" applyProtection="1">
      <protection hidden="1"/>
    </xf>
    <xf numFmtId="164" fontId="1" fillId="0" borderId="2" xfId="0" applyNumberFormat="1" applyFont="1" applyBorder="1" applyProtection="1">
      <protection hidden="1"/>
    </xf>
    <xf numFmtId="0" fontId="2" fillId="3" borderId="0" xfId="0" applyFont="1" applyFill="1" applyProtection="1">
      <protection hidden="1"/>
    </xf>
    <xf numFmtId="9" fontId="1" fillId="0" borderId="1" xfId="0" applyNumberFormat="1" applyFont="1" applyBorder="1" applyProtection="1">
      <protection hidden="1"/>
    </xf>
    <xf numFmtId="8" fontId="1" fillId="0" borderId="1" xfId="0" applyNumberFormat="1" applyFont="1" applyBorder="1" applyProtection="1">
      <protection hidden="1"/>
    </xf>
    <xf numFmtId="8" fontId="1" fillId="0" borderId="0" xfId="0" applyNumberFormat="1" applyFont="1" applyProtection="1">
      <protection hidden="1"/>
    </xf>
    <xf numFmtId="0" fontId="2" fillId="2" borderId="1" xfId="0" applyFont="1" applyFill="1" applyBorder="1" applyAlignment="1" applyProtection="1">
      <alignment horizontal="center"/>
      <protection locked="0" hidden="1"/>
    </xf>
    <xf numFmtId="164" fontId="1" fillId="2" borderId="1" xfId="0" applyNumberFormat="1" applyFont="1" applyFill="1" applyBorder="1" applyProtection="1">
      <protection locked="0" hidden="1"/>
    </xf>
    <xf numFmtId="0" fontId="1" fillId="2" borderId="1" xfId="0" applyFont="1" applyFill="1" applyBorder="1" applyProtection="1">
      <protection locked="0" hidden="1"/>
    </xf>
    <xf numFmtId="9" fontId="1" fillId="2" borderId="1" xfId="0" applyNumberFormat="1" applyFont="1" applyFill="1" applyBorder="1" applyProtection="1">
      <protection locked="0" hidden="1"/>
    </xf>
    <xf numFmtId="0" fontId="7" fillId="0" borderId="8" xfId="1" applyFont="1" applyBorder="1" applyAlignment="1" applyProtection="1">
      <alignment horizontal="center"/>
      <protection hidden="1"/>
    </xf>
    <xf numFmtId="0" fontId="2" fillId="4" borderId="8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/>
      <protection locked="0" hidden="1"/>
    </xf>
    <xf numFmtId="0" fontId="1" fillId="2" borderId="1" xfId="0" applyFont="1" applyFill="1" applyBorder="1" applyAlignment="1" applyProtection="1">
      <alignment horizontal="center"/>
      <protection locked="0" hidden="1"/>
    </xf>
    <xf numFmtId="0" fontId="1" fillId="0" borderId="1" xfId="0" applyFont="1" applyBorder="1" applyAlignment="1" applyProtection="1">
      <alignment horizontal="center"/>
      <protection hidden="1"/>
    </xf>
    <xf numFmtId="0" fontId="2" fillId="4" borderId="3" xfId="0" applyFont="1" applyFill="1" applyBorder="1" applyAlignment="1" applyProtection="1">
      <alignment horizontal="center"/>
      <protection hidden="1"/>
    </xf>
    <xf numFmtId="0" fontId="2" fillId="4" borderId="4" xfId="0" applyFont="1" applyFill="1" applyBorder="1" applyAlignment="1" applyProtection="1">
      <alignment horizontal="center"/>
      <protection hidden="1"/>
    </xf>
    <xf numFmtId="0" fontId="2" fillId="4" borderId="5" xfId="0" applyFont="1" applyFill="1" applyBorder="1" applyAlignment="1" applyProtection="1">
      <alignment horizontal="center"/>
      <protection hidden="1"/>
    </xf>
    <xf numFmtId="0" fontId="2" fillId="4" borderId="8" xfId="0" applyFont="1" applyFill="1" applyBorder="1" applyAlignment="1" applyProtection="1">
      <alignment horizontal="center"/>
      <protection hidden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4539573</xdr:colOff>
      <xdr:row>0</xdr:row>
      <xdr:rowOff>508712</xdr:rowOff>
    </xdr:from>
    <xdr:to>
      <xdr:col>1</xdr:col>
      <xdr:colOff>8474952</xdr:colOff>
      <xdr:row>4</xdr:row>
      <xdr:rowOff>426284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1092610-B942-0697-1165-612B9982D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3722" y="508712"/>
          <a:ext cx="3935379" cy="2295444"/>
        </a:xfrm>
        <a:prstGeom prst="rect">
          <a:avLst/>
        </a:prstGeom>
      </xdr:spPr>
    </xdr:pic>
    <xdr:clientData/>
  </xdr:twoCellAnchor>
  <xdr:twoCellAnchor editAs="oneCell">
    <xdr:from>
      <xdr:col>2</xdr:col>
      <xdr:colOff>1808900</xdr:colOff>
      <xdr:row>2</xdr:row>
      <xdr:rowOff>279769</xdr:rowOff>
    </xdr:from>
    <xdr:to>
      <xdr:col>2</xdr:col>
      <xdr:colOff>4190551</xdr:colOff>
      <xdr:row>5</xdr:row>
      <xdr:rowOff>269091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02EE995-C468-5D44-A8EC-039D88B0E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20926832">
          <a:off x="12820070" y="1468705"/>
          <a:ext cx="2381651" cy="1786237"/>
        </a:xfrm>
        <a:prstGeom prst="rect">
          <a:avLst/>
        </a:prstGeom>
      </xdr:spPr>
    </xdr:pic>
    <xdr:clientData/>
  </xdr:twoCellAnchor>
  <xdr:twoCellAnchor editAs="oneCell">
    <xdr:from>
      <xdr:col>2</xdr:col>
      <xdr:colOff>4338798</xdr:colOff>
      <xdr:row>1</xdr:row>
      <xdr:rowOff>534075</xdr:rowOff>
    </xdr:from>
    <xdr:to>
      <xdr:col>3</xdr:col>
      <xdr:colOff>4143765</xdr:colOff>
      <xdr:row>5</xdr:row>
      <xdr:rowOff>548498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F3FD0E3-0767-BC69-FDD5-F65ABA64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680700">
          <a:off x="15349968" y="1128543"/>
          <a:ext cx="4276988" cy="2405806"/>
        </a:xfrm>
        <a:prstGeom prst="rect">
          <a:avLst/>
        </a:prstGeom>
      </xdr:spPr>
    </xdr:pic>
    <xdr:clientData/>
  </xdr:twoCellAnchor>
  <xdr:twoCellAnchor editAs="oneCell">
    <xdr:from>
      <xdr:col>1</xdr:col>
      <xdr:colOff>10140645</xdr:colOff>
      <xdr:row>2</xdr:row>
      <xdr:rowOff>135107</xdr:rowOff>
    </xdr:from>
    <xdr:to>
      <xdr:col>2</xdr:col>
      <xdr:colOff>3098892</xdr:colOff>
      <xdr:row>5</xdr:row>
      <xdr:rowOff>432342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340779B-84C5-8EDE-CE27-89A716B2C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64794" y="1324043"/>
          <a:ext cx="3145268" cy="2094150"/>
        </a:xfrm>
        <a:prstGeom prst="rect">
          <a:avLst/>
        </a:prstGeom>
      </xdr:spPr>
    </xdr:pic>
    <xdr:clientData/>
  </xdr:twoCellAnchor>
  <xdr:twoCellAnchor editAs="oneCell">
    <xdr:from>
      <xdr:col>3</xdr:col>
      <xdr:colOff>1837447</xdr:colOff>
      <xdr:row>2</xdr:row>
      <xdr:rowOff>580956</xdr:rowOff>
    </xdr:from>
    <xdr:to>
      <xdr:col>3</xdr:col>
      <xdr:colOff>4926453</xdr:colOff>
      <xdr:row>5</xdr:row>
      <xdr:rowOff>200914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3DC11A3-5D78-CAD4-DD81-D73297E3E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20638" y="1769892"/>
          <a:ext cx="3089006" cy="14168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TargetMode="External"/><Relationship Id="rId2" Type="http://schemas.openxmlformats.org/officeDocument/2006/relationships/hyperlink" Target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TargetMode="External"/><Relationship Id="rId1" Type="http://schemas.openxmlformats.org/officeDocument/2006/relationships/hyperlink" Target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inyurl.com/pgc9dcxc" TargetMode="External"/><Relationship Id="rId4" Type="http://schemas.openxmlformats.org/officeDocument/2006/relationships/hyperlink" Target="https://tinyurl.com/44tp7u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9B7DD-CD63-8C43-8D9E-63785B785321}">
  <dimension ref="B2:G55"/>
  <sheetViews>
    <sheetView showGridLines="0" tabSelected="1" zoomScale="40" zoomScaleNormal="73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B6" sqref="B6"/>
    </sheetView>
  </sheetViews>
  <sheetFormatPr baseColWidth="10" defaultRowHeight="47"/>
  <cols>
    <col min="1" max="1" width="10.83203125" style="7"/>
    <col min="2" max="2" width="133.6640625" style="7" customWidth="1"/>
    <col min="3" max="3" width="58.6640625" style="7" customWidth="1"/>
    <col min="4" max="4" width="68.33203125" style="7" customWidth="1"/>
    <col min="5" max="5" width="5" style="7" customWidth="1"/>
    <col min="6" max="6" width="74.6640625" style="7" customWidth="1"/>
    <col min="7" max="7" width="45.5" style="7" customWidth="1"/>
    <col min="8" max="16384" width="10.83203125" style="7"/>
  </cols>
  <sheetData>
    <row r="2" spans="2:6">
      <c r="C2" s="8" t="s">
        <v>1</v>
      </c>
      <c r="D2" s="8" t="s">
        <v>2</v>
      </c>
    </row>
    <row r="4" spans="2:6">
      <c r="D4" s="7" t="s">
        <v>32</v>
      </c>
    </row>
    <row r="5" spans="2:6" ht="48" thickBot="1"/>
    <row r="6" spans="2:6" ht="49" thickTop="1" thickBot="1">
      <c r="B6" s="9" t="s">
        <v>51</v>
      </c>
      <c r="C6" s="23"/>
      <c r="D6" s="23"/>
    </row>
    <row r="7" spans="2:6" ht="49" thickTop="1" thickBot="1">
      <c r="B7" s="10" t="s">
        <v>19</v>
      </c>
      <c r="C7" s="24"/>
      <c r="D7" s="24"/>
    </row>
    <row r="8" spans="2:6" ht="49" thickTop="1" thickBot="1">
      <c r="B8" s="10" t="s">
        <v>20</v>
      </c>
      <c r="C8" s="24"/>
      <c r="D8" s="24"/>
    </row>
    <row r="9" spans="2:6" ht="49" thickTop="1" thickBot="1">
      <c r="B9" s="10" t="s">
        <v>21</v>
      </c>
      <c r="C9" s="24"/>
      <c r="D9" s="24"/>
    </row>
    <row r="10" spans="2:6" ht="49" thickTop="1" thickBot="1">
      <c r="B10" s="10" t="s">
        <v>13</v>
      </c>
      <c r="C10" s="24"/>
      <c r="D10" s="24"/>
    </row>
    <row r="11" spans="2:6" ht="49" thickTop="1" thickBot="1">
      <c r="B11" s="10" t="s">
        <v>22</v>
      </c>
      <c r="C11" s="24"/>
      <c r="D11" s="24"/>
    </row>
    <row r="12" spans="2:6" ht="49" thickTop="1" thickBot="1">
      <c r="B12" s="10" t="s">
        <v>23</v>
      </c>
      <c r="C12" s="11">
        <f>SUM(C7:C11)</f>
        <v>0</v>
      </c>
      <c r="D12" s="11">
        <f>SUM(D7:D11)</f>
        <v>0</v>
      </c>
      <c r="F12" s="7" t="s">
        <v>14</v>
      </c>
    </row>
    <row r="13" spans="2:6" ht="49" thickTop="1" thickBot="1">
      <c r="B13" s="10" t="s">
        <v>24</v>
      </c>
      <c r="C13" s="11">
        <f>C12-C12</f>
        <v>0</v>
      </c>
      <c r="D13" s="11">
        <f>C12-D12</f>
        <v>0</v>
      </c>
    </row>
    <row r="14" spans="2:6" ht="49" thickTop="1" thickBot="1">
      <c r="C14" s="12"/>
      <c r="D14" s="12"/>
    </row>
    <row r="15" spans="2:6" ht="49" thickTop="1" thickBot="1">
      <c r="B15" s="28" t="s">
        <v>39</v>
      </c>
      <c r="C15" s="28"/>
      <c r="D15" s="28"/>
      <c r="E15" s="2"/>
      <c r="F15" s="2"/>
    </row>
    <row r="16" spans="2:6" ht="49" thickTop="1" thickBot="1">
      <c r="B16" s="6" t="s">
        <v>40</v>
      </c>
      <c r="C16" s="27" t="s">
        <v>41</v>
      </c>
      <c r="D16" s="27"/>
      <c r="E16" s="4"/>
      <c r="F16" s="4"/>
    </row>
    <row r="17" spans="2:7" ht="49" thickTop="1" thickBot="1">
      <c r="B17" s="6" t="s">
        <v>42</v>
      </c>
      <c r="C17" s="27" t="s">
        <v>43</v>
      </c>
      <c r="D17" s="27"/>
      <c r="E17" s="3"/>
      <c r="F17" s="3"/>
    </row>
    <row r="18" spans="2:7" ht="49" thickTop="1" thickBot="1">
      <c r="B18" s="6" t="s">
        <v>44</v>
      </c>
      <c r="C18" s="27" t="s">
        <v>45</v>
      </c>
      <c r="D18" s="27"/>
      <c r="E18" s="3"/>
      <c r="F18" s="3"/>
    </row>
    <row r="19" spans="2:7" ht="49" thickTop="1" thickBot="1"/>
    <row r="20" spans="2:7" ht="49" thickTop="1" thickBot="1">
      <c r="B20" s="35"/>
      <c r="C20" s="35"/>
      <c r="D20" s="35"/>
    </row>
    <row r="21" spans="2:7" ht="49" thickTop="1" thickBot="1">
      <c r="B21" s="13" t="s">
        <v>25</v>
      </c>
      <c r="C21" s="29"/>
      <c r="D21" s="29"/>
    </row>
    <row r="22" spans="2:7" ht="49" thickTop="1" thickBot="1">
      <c r="B22" s="10" t="s">
        <v>26</v>
      </c>
      <c r="C22" s="30"/>
      <c r="D22" s="30"/>
      <c r="F22" s="10" t="s">
        <v>11</v>
      </c>
      <c r="G22" s="25"/>
    </row>
    <row r="23" spans="2:7" ht="49" thickTop="1" thickBot="1">
      <c r="B23" s="10" t="s">
        <v>0</v>
      </c>
      <c r="C23" s="31">
        <f>C22*365</f>
        <v>0</v>
      </c>
      <c r="D23" s="31"/>
      <c r="F23" s="10" t="s">
        <v>12</v>
      </c>
      <c r="G23" s="24"/>
    </row>
    <row r="24" spans="2:7" ht="49" thickTop="1" thickBot="1"/>
    <row r="25" spans="2:7" ht="49" thickTop="1" thickBot="1">
      <c r="B25" s="14"/>
      <c r="C25" s="9" t="s">
        <v>1</v>
      </c>
      <c r="D25" s="9" t="s">
        <v>2</v>
      </c>
    </row>
    <row r="26" spans="2:7" ht="49" thickTop="1" thickBot="1">
      <c r="B26" s="10" t="s">
        <v>27</v>
      </c>
      <c r="C26" s="24"/>
      <c r="D26" s="24"/>
    </row>
    <row r="27" spans="2:7" ht="49" thickTop="1" thickBot="1">
      <c r="B27" s="10" t="s">
        <v>36</v>
      </c>
      <c r="C27" s="25"/>
      <c r="D27" s="25"/>
    </row>
    <row r="28" spans="2:7" ht="49" thickTop="1" thickBot="1">
      <c r="B28" s="10" t="s">
        <v>28</v>
      </c>
      <c r="C28" s="24"/>
      <c r="D28" s="24"/>
    </row>
    <row r="29" spans="2:7" ht="49" thickTop="1" thickBot="1">
      <c r="B29" s="10" t="s">
        <v>29</v>
      </c>
      <c r="C29" s="24"/>
      <c r="D29" s="24"/>
    </row>
    <row r="30" spans="2:7" ht="49" thickTop="1" thickBot="1">
      <c r="B30" s="10" t="s">
        <v>10</v>
      </c>
      <c r="C30" s="24"/>
      <c r="D30" s="24"/>
    </row>
    <row r="31" spans="2:7" ht="49" thickTop="1" thickBot="1">
      <c r="B31" s="10" t="s">
        <v>33</v>
      </c>
      <c r="C31" s="11">
        <f>C28*C23</f>
        <v>0</v>
      </c>
      <c r="D31" s="11">
        <f>D28*C23</f>
        <v>0</v>
      </c>
    </row>
    <row r="32" spans="2:7" ht="49" thickTop="1" thickBot="1">
      <c r="B32" s="10" t="s">
        <v>34</v>
      </c>
      <c r="C32" s="11">
        <f>SUM(C29:C31)</f>
        <v>0</v>
      </c>
      <c r="D32" s="11">
        <f>SUM(D29:D31)</f>
        <v>0</v>
      </c>
    </row>
    <row r="33" spans="2:6" ht="49" thickTop="1" thickBot="1">
      <c r="B33" s="10" t="s">
        <v>35</v>
      </c>
      <c r="C33" s="11">
        <f>D32-C32</f>
        <v>0</v>
      </c>
      <c r="D33" s="11">
        <f>D32-D32</f>
        <v>0</v>
      </c>
    </row>
    <row r="34" spans="2:6" ht="49" thickTop="1" thickBot="1"/>
    <row r="35" spans="2:6" ht="48" thickBot="1">
      <c r="B35" s="15" t="s">
        <v>16</v>
      </c>
      <c r="C35" s="16">
        <f>C21</f>
        <v>0</v>
      </c>
      <c r="D35" s="17" t="s">
        <v>15</v>
      </c>
    </row>
    <row r="36" spans="2:6" ht="48" thickBot="1">
      <c r="B36" s="13" t="s">
        <v>3</v>
      </c>
      <c r="C36" s="18">
        <f>C29*C21</f>
        <v>0</v>
      </c>
      <c r="D36" s="18">
        <f>D29*C21</f>
        <v>0</v>
      </c>
    </row>
    <row r="37" spans="2:6" ht="49" thickTop="1" thickBot="1">
      <c r="B37" s="10" t="s">
        <v>37</v>
      </c>
      <c r="C37" s="11">
        <f>C28*C23*C21</f>
        <v>0</v>
      </c>
      <c r="D37" s="11">
        <f>D28*C23*C21</f>
        <v>0</v>
      </c>
    </row>
    <row r="38" spans="2:6" ht="49" thickTop="1" thickBot="1">
      <c r="B38" s="10" t="s">
        <v>4</v>
      </c>
      <c r="C38" s="11">
        <f>C30*C21</f>
        <v>0</v>
      </c>
      <c r="D38" s="11">
        <f>D30*C21</f>
        <v>0</v>
      </c>
    </row>
    <row r="39" spans="2:6" ht="49" thickTop="1" thickBot="1">
      <c r="B39" s="10" t="s">
        <v>5</v>
      </c>
      <c r="C39" s="11">
        <f>SUM(C36:C38)</f>
        <v>0</v>
      </c>
      <c r="D39" s="11">
        <f>SUM(D36:D38)</f>
        <v>0</v>
      </c>
    </row>
    <row r="40" spans="2:6" ht="49" thickTop="1" thickBot="1">
      <c r="B40" s="10" t="s">
        <v>18</v>
      </c>
      <c r="C40" s="11">
        <f>IF(C21&gt;=G22,G23,0)</f>
        <v>0</v>
      </c>
      <c r="D40" s="11">
        <v>0</v>
      </c>
    </row>
    <row r="41" spans="2:6" ht="49" thickTop="1" thickBot="1">
      <c r="B41" s="10" t="s">
        <v>17</v>
      </c>
      <c r="C41" s="11">
        <f>C12+C39+C40</f>
        <v>0</v>
      </c>
      <c r="D41" s="11">
        <f>D12+D39</f>
        <v>0</v>
      </c>
    </row>
    <row r="42" spans="2:6" ht="49" thickTop="1" thickBot="1">
      <c r="C42" s="12"/>
      <c r="D42" s="12"/>
    </row>
    <row r="43" spans="2:6" ht="49" thickTop="1" thickBot="1">
      <c r="B43" s="28" t="s">
        <v>46</v>
      </c>
      <c r="C43" s="28"/>
      <c r="D43" s="28"/>
      <c r="E43" s="1"/>
      <c r="F43" s="1"/>
    </row>
    <row r="44" spans="2:6" ht="49" thickTop="1" thickBot="1">
      <c r="B44" s="6" t="s">
        <v>47</v>
      </c>
      <c r="C44" s="27" t="s">
        <v>48</v>
      </c>
      <c r="D44" s="27"/>
      <c r="E44" s="5"/>
      <c r="F44" s="5"/>
    </row>
    <row r="45" spans="2:6" ht="49" thickTop="1" thickBot="1">
      <c r="B45" s="6" t="s">
        <v>49</v>
      </c>
      <c r="C45" s="27" t="s">
        <v>50</v>
      </c>
      <c r="D45" s="27"/>
      <c r="E45" s="5"/>
      <c r="F45" s="5"/>
    </row>
    <row r="46" spans="2:6" ht="49" thickTop="1" thickBot="1"/>
    <row r="47" spans="2:6" ht="48" thickBot="1">
      <c r="B47" s="32" t="s">
        <v>31</v>
      </c>
      <c r="C47" s="33"/>
      <c r="D47" s="34"/>
      <c r="F47" s="19" t="s">
        <v>38</v>
      </c>
    </row>
    <row r="48" spans="2:6" ht="49" thickTop="1" thickBot="1">
      <c r="B48" s="13" t="s">
        <v>30</v>
      </c>
      <c r="C48" s="18">
        <f>C33+C13</f>
        <v>0</v>
      </c>
      <c r="D48" s="18">
        <f>D33+D13</f>
        <v>0</v>
      </c>
      <c r="F48" s="11">
        <f>C40</f>
        <v>0</v>
      </c>
    </row>
    <row r="49" spans="2:6" ht="49" thickTop="1" thickBot="1">
      <c r="B49" s="10" t="s">
        <v>6</v>
      </c>
      <c r="C49" s="26"/>
      <c r="D49" s="20">
        <f>C49</f>
        <v>0</v>
      </c>
      <c r="F49" s="20">
        <f>C49</f>
        <v>0</v>
      </c>
    </row>
    <row r="50" spans="2:6" ht="49" thickTop="1" thickBot="1">
      <c r="B50" s="10" t="s">
        <v>7</v>
      </c>
      <c r="C50" s="21">
        <f>FV(C49,C21,-C48,0,0)</f>
        <v>0</v>
      </c>
      <c r="D50" s="21">
        <f>FV(D49,C21,0,-D48)+F50</f>
        <v>0</v>
      </c>
      <c r="F50" s="21">
        <f>FV(F49,C21-G22,0,-F48,0)</f>
        <v>0</v>
      </c>
    </row>
    <row r="51" spans="2:6" ht="49" thickTop="1" thickBot="1">
      <c r="B51" s="10" t="s">
        <v>8</v>
      </c>
      <c r="C51" s="21">
        <f>C50-(C48*C21)</f>
        <v>0</v>
      </c>
      <c r="D51" s="21">
        <f>D50-D48</f>
        <v>0</v>
      </c>
    </row>
    <row r="52" spans="2:6" ht="48" thickTop="1">
      <c r="C52" s="22"/>
      <c r="D52" s="22"/>
    </row>
    <row r="53" spans="2:6" ht="48" thickBot="1">
      <c r="C53" s="8" t="s">
        <v>1</v>
      </c>
      <c r="D53" s="8" t="s">
        <v>2</v>
      </c>
    </row>
    <row r="54" spans="2:6" ht="49" thickTop="1" thickBot="1">
      <c r="B54" s="10" t="s">
        <v>9</v>
      </c>
      <c r="C54" s="11">
        <f>C41-C51</f>
        <v>0</v>
      </c>
      <c r="D54" s="11">
        <f>D41-D51</f>
        <v>0</v>
      </c>
    </row>
    <row r="55" spans="2:6" ht="48" thickTop="1"/>
  </sheetData>
  <sheetProtection algorithmName="SHA-512" hashValue="Xell+dS0yBXikHcx9XAZezfiFHZv/Z9uy6LhbGHMkLVBOH8RHFSlgq9KEjuQI3xCD13qBxIvvXEy982r94abIQ==" saltValue="l+gGkori4PByasXgyxwb3A==" spinCount="100000" sheet="1" objects="1" scenarios="1"/>
  <mergeCells count="12">
    <mergeCell ref="C22:D22"/>
    <mergeCell ref="C23:D23"/>
    <mergeCell ref="B47:D47"/>
    <mergeCell ref="B20:D20"/>
    <mergeCell ref="B43:D43"/>
    <mergeCell ref="C44:D44"/>
    <mergeCell ref="C45:D45"/>
    <mergeCell ref="C16:D16"/>
    <mergeCell ref="C17:D17"/>
    <mergeCell ref="C18:D18"/>
    <mergeCell ref="B15:D15"/>
    <mergeCell ref="C21:D21"/>
  </mergeCells>
  <conditionalFormatting sqref="C54:D54">
    <cfRule type="iconSet" priority="1">
      <iconSet iconSet="3Arrows">
        <cfvo type="percent" val="0"/>
        <cfvo type="percent" val="33"/>
        <cfvo type="percent" val="67"/>
      </iconSet>
    </cfRule>
  </conditionalFormatting>
  <hyperlinks>
    <hyperlink ref="C18" r:id="rId1" display="https://www.youtube.com/redirect?event=video_description&amp;redir_token=QUFFLUhqa21tNUkzbUozdVA5M0F0SU93WGNoOTVIdlFuZ3xBQ3Jtc0trZnYwVzR6WUpkSk81RDR4bGtKbVJIVDBwdkxRbEY4bFRsdWJaeXRWZnB0RzRBNHphYkR4cHg4QlZvd09CVHRzRThvOTNhQWNtbENJeExPUGNRX1h6MGptUW91RnRZMXVQMzlnNjhGam5nTUw1azZrdw%3D%3D&amp;q=http%3A%2F%2Ftinyurl.com%2Fy3r42a2x&amp;v=Hd--myyer3A" xr:uid="{E1496769-3ED5-0D43-A812-156B7B823D6D}"/>
    <hyperlink ref="C16" r:id="rId2" display="https://www.youtube.com/redirect?event=video_description&amp;redir_token=QUFFLUhqbGZhaGV4OGQ2UUdDODY1RU5YOTBwd0xfNTR1QXxBQ3Jtc0trSjVxSVlCNlVNMkhwUGE5OTRLVG1SZzl3TWpiZ3FaVXFSUlMwbXp3LW9vZ0V4N3FCay02T0UwV3dKTW1ZZlRhcmZwMDNURmlMYVFTa2tZd003cW5vQXNvT1Nzdkd6UTdTZWsxRVFhaDNJdDBaMFBYSQ%3D%3D&amp;q=https%3A%2F%2Fzerodha.com%2Fopen-account%3Fc%3DZMPIBU&amp;v=Hd--myyer3A" xr:uid="{E53043C6-7472-2C4D-BBBE-06F0D07AB83D}"/>
    <hyperlink ref="C17" r:id="rId3" display="https://www.youtube.com/redirect?event=video_description&amp;redir_token=QUFFLUhqblNOd0VaX0ZGSjl6LVVkWEg0T3l6Q0NNYVJmUXxBQ3Jtc0treUlkekQwbkR5Y0hUY1d4WEpoaVRJeU9vNFFzRlp5YTRjQ3lVaVl6aG80bm0wdkRiV2tBQU5lMXVjN0Qycm01ckRSdm02RmNHYjVxazdMaDZwbllIcVBPOF9HUV9paUpMaDliTkthUGpEU0gtNS1Wbw%3D%3D&amp;q=https%3A%2F%2Ftinyurl.com%2Fy8sbw9w8&amp;v=Hd--myyer3A" xr:uid="{C4DAB64A-079F-9D4B-AFA3-6C3FB2E05CCA}"/>
    <hyperlink ref="C44" r:id="rId4" xr:uid="{32E242EA-5272-3949-9E57-2D425A972441}"/>
    <hyperlink ref="C45" r:id="rId5" xr:uid="{33C2FF1E-5297-5644-8DEF-6E7B8548E479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2023-01-04T05:02:40Z</dcterms:created>
  <dcterms:modified xsi:type="dcterms:W3CDTF">2023-01-07T06:17:24Z</dcterms:modified>
</cp:coreProperties>
</file>