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House:"/>
    </mc:Choice>
  </mc:AlternateContent>
  <xr:revisionPtr revIDLastSave="0" documentId="13_ncr:1_{57601FDE-0F22-D04E-9D0B-FEB9D9887056}" xr6:coauthVersionLast="47" xr6:coauthVersionMax="47" xr10:uidLastSave="{00000000-0000-0000-0000-000000000000}"/>
  <bookViews>
    <workbookView xWindow="0" yWindow="760" windowWidth="34560" windowHeight="19860" xr2:uid="{5689FB5D-7B0A-D44B-A799-CF4E054657C6}"/>
  </bookViews>
  <sheets>
    <sheet name="HOME LOAN EMI " sheetId="12" r:id="rId1"/>
    <sheet name="Monthly Budget" sheetId="7" r:id="rId2"/>
    <sheet name="Sheet3" sheetId="1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7" i="12" l="1"/>
  <c r="E13" i="12"/>
  <c r="E16" i="12" s="1"/>
  <c r="L22" i="12" l="1"/>
  <c r="I20" i="7" l="1"/>
  <c r="I27" i="7" s="1"/>
  <c r="M16" i="7"/>
  <c r="I29" i="7" s="1"/>
  <c r="I15" i="7"/>
  <c r="I26" i="7" s="1"/>
  <c r="M11" i="7"/>
  <c r="I28" i="7" s="1"/>
  <c r="E11" i="7"/>
  <c r="J20" i="7" l="1"/>
  <c r="J27" i="7" s="1"/>
  <c r="K27" i="7" s="1"/>
  <c r="N16" i="7"/>
  <c r="J29" i="7" s="1"/>
  <c r="K29" i="7" s="1"/>
  <c r="N11" i="7"/>
  <c r="J28" i="7" s="1"/>
  <c r="K28" i="7" s="1"/>
  <c r="M20" i="7"/>
  <c r="M19" i="7" s="1"/>
  <c r="I30" i="7" s="1"/>
  <c r="J15" i="7"/>
  <c r="J26" i="7" s="1"/>
  <c r="K26" i="7" s="1"/>
  <c r="N19" i="7" l="1"/>
  <c r="J30" i="7" s="1"/>
  <c r="K30" i="7" s="1"/>
</calcChain>
</file>

<file path=xl/sharedStrings.xml><?xml version="1.0" encoding="utf-8"?>
<sst xmlns="http://schemas.openxmlformats.org/spreadsheetml/2006/main" count="78" uniqueCount="70">
  <si>
    <t>MONTHLY IN FLOWS</t>
  </si>
  <si>
    <t>MONTHLY OUT FLOWS</t>
  </si>
  <si>
    <t>MONTHLY INCOME</t>
  </si>
  <si>
    <t>HOUSE RENT &amp; MAINTAINANCE</t>
  </si>
  <si>
    <t>HOME LOAN EMI</t>
  </si>
  <si>
    <t>ADDITIONAL INCOME</t>
  </si>
  <si>
    <t>PROPERTY TAX</t>
  </si>
  <si>
    <t>CAR LOAN EMI</t>
  </si>
  <si>
    <t>RENTAL INCOME</t>
  </si>
  <si>
    <t>UTILITIES</t>
  </si>
  <si>
    <t>PERSONAL LOAN EMI</t>
  </si>
  <si>
    <t>SPOUSE'S INCOME</t>
  </si>
  <si>
    <t>GROCERIES</t>
  </si>
  <si>
    <t>OTHER EMIS</t>
  </si>
  <si>
    <t>TOTAL MONTHLY INFLOW</t>
  </si>
  <si>
    <t xml:space="preserve">TRANSPORTATION </t>
  </si>
  <si>
    <t>TOTAL EMIs</t>
  </si>
  <si>
    <t>MEDICAL EXPENSES</t>
  </si>
  <si>
    <t>MUTUAL FUNDS</t>
  </si>
  <si>
    <t>CHILDREN SCHOOL FEES</t>
  </si>
  <si>
    <t>STOCKS</t>
  </si>
  <si>
    <t>INSURANCE PREMIUMS</t>
  </si>
  <si>
    <t>FIXED DEPOSITS</t>
  </si>
  <si>
    <t>TOTAL ESSENTIAL EXPENSES</t>
  </si>
  <si>
    <t>OTHERS</t>
  </si>
  <si>
    <t>MAID</t>
  </si>
  <si>
    <t>TOTAL INVESTMENTS</t>
  </si>
  <si>
    <t>SHOPPING</t>
  </si>
  <si>
    <t>TRAVEL</t>
  </si>
  <si>
    <t>DINE &amp; ENTERTAINMENT</t>
  </si>
  <si>
    <t>LEFTOUT FOR THE MONTH</t>
  </si>
  <si>
    <t>TOTAL LIFESTYLE EXPENSES</t>
  </si>
  <si>
    <t>TOTAL OUT FLOWS</t>
  </si>
  <si>
    <t>NAME</t>
  </si>
  <si>
    <t>VALUE</t>
  </si>
  <si>
    <t>PERCENTAGE</t>
  </si>
  <si>
    <t>ESSENTIAL EXPENSES</t>
  </si>
  <si>
    <t>LIFE STYLE EXPENSES</t>
  </si>
  <si>
    <t>EMIs</t>
  </si>
  <si>
    <t>INVESTMENTS</t>
  </si>
  <si>
    <t>LEFTOUT</t>
  </si>
  <si>
    <t>THE CURRENT STATUS</t>
  </si>
  <si>
    <t>https://tinyurl.com/44tp7uor</t>
  </si>
  <si>
    <t>https://tinyurl.com/pgc9dcxc</t>
  </si>
  <si>
    <t>MONTHLY BUDGET PLANNING</t>
  </si>
  <si>
    <t>EMI</t>
  </si>
  <si>
    <t>COST OF THE PROPERTY</t>
  </si>
  <si>
    <t>DOWN PAYMENT</t>
  </si>
  <si>
    <t>LOAN AMOUNT</t>
  </si>
  <si>
    <t>INTEREST RATE</t>
  </si>
  <si>
    <t>TENURE IN YEARS</t>
  </si>
  <si>
    <t>CASH IN BANK ACCOUNTS</t>
  </si>
  <si>
    <t>BONDS</t>
  </si>
  <si>
    <t>TOTAL LIQUID ASSETS</t>
  </si>
  <si>
    <t>GOLD</t>
  </si>
  <si>
    <t>COST OF REGISTRATION</t>
  </si>
  <si>
    <t>LEFT OUT AFTER EXPENSES</t>
  </si>
  <si>
    <t>LIQUID ASSETS</t>
  </si>
  <si>
    <t>HOME LAON EMI CLACULATOR</t>
  </si>
  <si>
    <t>HOME LOAN EMI CALCULATOR</t>
  </si>
  <si>
    <t>Choose the Credit Card Which Suits Your Requirement</t>
  </si>
  <si>
    <t>State Bank Of India</t>
  </si>
  <si>
    <t>https://wee.bnking.in/c/NzRkOGY4</t>
  </si>
  <si>
    <t>Axis Bank</t>
  </si>
  <si>
    <t>https://wee.bnking.in/c/M2M3MjM1</t>
  </si>
  <si>
    <t>IDFC First Bank</t>
  </si>
  <si>
    <t>https://wee.bnking.in/ZTFkZTc1</t>
  </si>
  <si>
    <t>To Support Your Money Purse Channel Use the Links Below</t>
  </si>
  <si>
    <t>Compare Term Plan Here</t>
  </si>
  <si>
    <t>Compare Health Insurance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</si>
</sst>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4" x14ac:knownFonts="1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0"/>
      <name val="Calibri (Body)"/>
    </font>
    <font>
      <b/>
      <sz val="24"/>
      <color theme="1"/>
      <name val="Calibri"/>
      <family val="2"/>
      <scheme val="minor"/>
    </font>
    <font>
      <b/>
      <u/>
      <sz val="24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sz val="28"/>
      <color theme="0"/>
      <name val="Calibri (Body)"/>
    </font>
    <font>
      <b/>
      <sz val="2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270C1"/>
        <bgColor indexed="64"/>
      </patternFill>
    </fill>
    <fill>
      <patternFill patternType="solid">
        <fgColor rgb="FFE97C38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F8BD45"/>
        <bgColor indexed="64"/>
      </patternFill>
    </fill>
    <fill>
      <patternFill patternType="solid">
        <fgColor rgb="FF5A99D4"/>
        <bgColor indexed="64"/>
      </patternFill>
    </fill>
    <fill>
      <patternFill patternType="solid">
        <fgColor rgb="FF001F6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theme="1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theme="1"/>
      </bottom>
      <diagonal/>
    </border>
    <border>
      <left style="thick">
        <color indexed="64"/>
      </left>
      <right style="thick">
        <color theme="0"/>
      </right>
      <top/>
      <bottom style="thick">
        <color theme="1"/>
      </bottom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indexed="64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0" fontId="2" fillId="3" borderId="1" xfId="0" applyFont="1" applyFill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1" xfId="0" applyFont="1" applyBorder="1" applyProtection="1">
      <protection hidden="1"/>
    </xf>
    <xf numFmtId="164" fontId="1" fillId="0" borderId="0" xfId="0" applyNumberFormat="1" applyFont="1" applyProtection="1">
      <protection hidden="1"/>
    </xf>
    <xf numFmtId="0" fontId="2" fillId="6" borderId="1" xfId="0" applyFont="1" applyFill="1" applyBorder="1" applyProtection="1">
      <protection hidden="1"/>
    </xf>
    <xf numFmtId="0" fontId="2" fillId="4" borderId="1" xfId="0" applyFont="1" applyFill="1" applyBorder="1" applyProtection="1">
      <protection hidden="1"/>
    </xf>
    <xf numFmtId="0" fontId="2" fillId="7" borderId="1" xfId="0" applyFont="1" applyFill="1" applyBorder="1" applyProtection="1">
      <protection hidden="1"/>
    </xf>
    <xf numFmtId="0" fontId="2" fillId="8" borderId="1" xfId="0" applyFont="1" applyFill="1" applyBorder="1" applyProtection="1">
      <protection hidden="1"/>
    </xf>
    <xf numFmtId="0" fontId="1" fillId="5" borderId="1" xfId="0" applyFont="1" applyFill="1" applyBorder="1" applyProtection="1">
      <protection hidden="1"/>
    </xf>
    <xf numFmtId="0" fontId="2" fillId="5" borderId="1" xfId="0" applyFont="1" applyFill="1" applyBorder="1" applyProtection="1">
      <protection hidden="1"/>
    </xf>
    <xf numFmtId="9" fontId="1" fillId="0" borderId="0" xfId="0" applyNumberFormat="1" applyFont="1" applyAlignment="1" applyProtection="1">
      <alignment horizontal="center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0" fontId="1" fillId="0" borderId="3" xfId="0" applyFont="1" applyBorder="1" applyProtection="1">
      <protection hidden="1"/>
    </xf>
    <xf numFmtId="10" fontId="1" fillId="0" borderId="4" xfId="0" applyNumberFormat="1" applyFont="1" applyBorder="1" applyAlignment="1" applyProtection="1">
      <alignment horizontal="center" vertical="center"/>
      <protection hidden="1"/>
    </xf>
    <xf numFmtId="10" fontId="1" fillId="0" borderId="0" xfId="1" applyNumberFormat="1" applyFont="1" applyProtection="1">
      <protection hidden="1"/>
    </xf>
    <xf numFmtId="10" fontId="1" fillId="0" borderId="0" xfId="1" applyNumberFormat="1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9" fontId="1" fillId="0" borderId="5" xfId="0" applyNumberFormat="1" applyFont="1" applyBorder="1" applyAlignment="1" applyProtection="1">
      <alignment horizontal="center"/>
      <protection hidden="1"/>
    </xf>
    <xf numFmtId="0" fontId="2" fillId="3" borderId="6" xfId="0" applyFont="1" applyFill="1" applyBorder="1" applyAlignment="1" applyProtection="1">
      <alignment horizontal="center"/>
      <protection hidden="1"/>
    </xf>
    <xf numFmtId="10" fontId="1" fillId="0" borderId="2" xfId="1" applyNumberFormat="1" applyFont="1" applyBorder="1" applyAlignment="1" applyProtection="1">
      <alignment horizontal="center" vertical="center"/>
      <protection hidden="1"/>
    </xf>
    <xf numFmtId="164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0" fontId="2" fillId="9" borderId="1" xfId="0" applyFont="1" applyFill="1" applyBorder="1" applyAlignment="1" applyProtection="1">
      <alignment horizontal="left"/>
      <protection hidden="1"/>
    </xf>
    <xf numFmtId="0" fontId="7" fillId="3" borderId="14" xfId="0" applyFont="1" applyFill="1" applyBorder="1" applyProtection="1">
      <protection hidden="1"/>
    </xf>
    <xf numFmtId="0" fontId="7" fillId="3" borderId="21" xfId="0" applyFont="1" applyFill="1" applyBorder="1" applyProtection="1">
      <protection hidden="1"/>
    </xf>
    <xf numFmtId="0" fontId="8" fillId="3" borderId="15" xfId="0" applyFont="1" applyFill="1" applyBorder="1" applyAlignment="1" applyProtection="1">
      <alignment horizontal="center"/>
      <protection hidden="1"/>
    </xf>
    <xf numFmtId="0" fontId="9" fillId="3" borderId="16" xfId="0" applyFont="1" applyFill="1" applyBorder="1" applyAlignment="1" applyProtection="1">
      <alignment horizontal="center"/>
      <protection hidden="1"/>
    </xf>
    <xf numFmtId="0" fontId="7" fillId="3" borderId="22" xfId="0" applyFont="1" applyFill="1" applyBorder="1" applyProtection="1">
      <protection hidden="1"/>
    </xf>
    <xf numFmtId="0" fontId="7" fillId="3" borderId="9" xfId="0" applyFont="1" applyFill="1" applyBorder="1" applyProtection="1">
      <protection hidden="1"/>
    </xf>
    <xf numFmtId="0" fontId="10" fillId="0" borderId="23" xfId="2" applyFont="1" applyBorder="1" applyProtection="1">
      <protection hidden="1"/>
    </xf>
    <xf numFmtId="0" fontId="11" fillId="0" borderId="14" xfId="2" applyFont="1" applyBorder="1" applyProtection="1">
      <protection hidden="1"/>
    </xf>
    <xf numFmtId="0" fontId="10" fillId="0" borderId="24" xfId="2" applyFont="1" applyBorder="1" applyProtection="1">
      <protection hidden="1"/>
    </xf>
    <xf numFmtId="0" fontId="7" fillId="3" borderId="25" xfId="0" applyFont="1" applyFill="1" applyBorder="1" applyAlignment="1" applyProtection="1">
      <alignment horizontal="center"/>
      <protection hidden="1"/>
    </xf>
    <xf numFmtId="0" fontId="7" fillId="3" borderId="26" xfId="0" applyFont="1" applyFill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5" fillId="0" borderId="18" xfId="0" applyFont="1" applyBorder="1" applyAlignment="1" applyProtection="1">
      <alignment horizontal="center"/>
      <protection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13" xfId="0" applyFont="1" applyBorder="1" applyProtection="1">
      <protection hidden="1"/>
    </xf>
    <xf numFmtId="0" fontId="5" fillId="0" borderId="17" xfId="0" applyFont="1" applyBorder="1" applyAlignment="1" applyProtection="1">
      <alignment horizontal="center"/>
      <protection hidden="1"/>
    </xf>
    <xf numFmtId="0" fontId="2" fillId="9" borderId="2" xfId="0" applyFont="1" applyFill="1" applyBorder="1" applyAlignment="1" applyProtection="1">
      <alignment horizontal="center"/>
      <protection hidden="1"/>
    </xf>
    <xf numFmtId="0" fontId="6" fillId="9" borderId="20" xfId="0" applyFont="1" applyFill="1" applyBorder="1" applyAlignment="1" applyProtection="1">
      <alignment horizontal="center"/>
      <protection hidden="1"/>
    </xf>
    <xf numFmtId="0" fontId="6" fillId="9" borderId="3" xfId="0" applyFont="1" applyFill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5" fillId="0" borderId="7" xfId="0" applyFont="1" applyBorder="1" applyProtection="1"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8" xfId="0" applyFont="1" applyBorder="1" applyProtection="1">
      <protection hidden="1"/>
    </xf>
    <xf numFmtId="0" fontId="5" fillId="0" borderId="0" xfId="0" applyFont="1" applyBorder="1" applyProtection="1">
      <protection hidden="1"/>
    </xf>
    <xf numFmtId="0" fontId="2" fillId="3" borderId="3" xfId="0" applyFont="1" applyFill="1" applyBorder="1" applyAlignment="1" applyProtection="1">
      <alignment horizontal="center"/>
      <protection hidden="1"/>
    </xf>
    <xf numFmtId="0" fontId="2" fillId="3" borderId="3" xfId="0" applyFont="1" applyFill="1" applyBorder="1" applyProtection="1">
      <protection hidden="1"/>
    </xf>
    <xf numFmtId="164" fontId="5" fillId="0" borderId="0" xfId="0" applyNumberFormat="1" applyFont="1" applyProtection="1">
      <protection hidden="1"/>
    </xf>
    <xf numFmtId="164" fontId="1" fillId="10" borderId="1" xfId="0" applyNumberFormat="1" applyFont="1" applyFill="1" applyBorder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5" fillId="0" borderId="19" xfId="0" applyFont="1" applyBorder="1" applyAlignment="1" applyProtection="1">
      <alignment horizontal="center"/>
      <protection hidden="1"/>
    </xf>
    <xf numFmtId="10" fontId="1" fillId="2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22" xfId="0" applyFont="1" applyFill="1" applyBorder="1" applyProtection="1">
      <protection hidden="1"/>
    </xf>
    <xf numFmtId="0" fontId="2" fillId="3" borderId="9" xfId="0" applyFont="1" applyFill="1" applyBorder="1" applyProtection="1">
      <protection hidden="1"/>
    </xf>
    <xf numFmtId="0" fontId="12" fillId="3" borderId="15" xfId="0" applyFont="1" applyFill="1" applyBorder="1" applyAlignment="1" applyProtection="1">
      <alignment horizontal="center"/>
      <protection hidden="1"/>
    </xf>
    <xf numFmtId="0" fontId="13" fillId="3" borderId="16" xfId="0" applyFont="1" applyFill="1" applyBorder="1" applyAlignment="1" applyProtection="1">
      <alignment horizontal="center"/>
      <protection hidden="1"/>
    </xf>
  </cellXfs>
  <cellStyles count="3">
    <cellStyle name="Hyperlink" xfId="2" builtinId="8"/>
    <cellStyle name="Normal" xfId="0" builtinId="0"/>
    <cellStyle name="Per cent" xfId="1" builtinId="5"/>
  </cellStyles>
  <dxfs count="1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1F60"/>
      <color rgb="FFDE6246"/>
      <color rgb="FF5A99D4"/>
      <color rgb="FFF8BD45"/>
      <color rgb="FFA3A3A3"/>
      <color rgb="FFE97C38"/>
      <color rgb="FF4270C1"/>
      <color rgb="FF96D637"/>
      <color rgb="FF63FF58"/>
      <color rgb="FFFF7A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7AD-AC45-B570-678209DBD3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7AD-AC45-B570-678209DBD3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7AD-AC45-B570-678209DBD3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7AD-AC45-B570-678209DBD3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7AD-AC45-B570-678209DBD3E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'Monthly Budget'!$J$26:$J$30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0-EC47-BC4B-2F807F5716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1915763</xdr:colOff>
      <xdr:row>3</xdr:row>
      <xdr:rowOff>475643</xdr:rowOff>
    </xdr:from>
    <xdr:to>
      <xdr:col>4</xdr:col>
      <xdr:colOff>3637797</xdr:colOff>
      <xdr:row>8</xdr:row>
      <xdr:rowOff>568498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B3B12-F6A9-4B14-A207-C11AF6F95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1695" y="1681067"/>
          <a:ext cx="6543729" cy="3106414"/>
        </a:xfrm>
        <a:prstGeom prst="rect">
          <a:avLst/>
        </a:prstGeom>
      </xdr:spPr>
    </xdr:pic>
    <xdr:clientData/>
  </xdr:twoCellAnchor>
  <xdr:twoCellAnchor editAs="oneCell">
    <xdr:from>
      <xdr:col>8</xdr:col>
      <xdr:colOff>150683</xdr:colOff>
      <xdr:row>4</xdr:row>
      <xdr:rowOff>344408</xdr:rowOff>
    </xdr:from>
    <xdr:to>
      <xdr:col>10</xdr:col>
      <xdr:colOff>3149220</xdr:colOff>
      <xdr:row>8</xdr:row>
      <xdr:rowOff>540450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218E9-8125-A8B9-E504-1C19842C9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7293" y="2152544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9</xdr:col>
      <xdr:colOff>712067</xdr:colOff>
      <xdr:row>4</xdr:row>
      <xdr:rowOff>367654</xdr:rowOff>
    </xdr:from>
    <xdr:to>
      <xdr:col>10</xdr:col>
      <xdr:colOff>4528570</xdr:colOff>
      <xdr:row>8</xdr:row>
      <xdr:rowOff>563696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403E06-159E-4E4D-94B5-98CEDA733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16643" y="2175790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10</xdr:col>
      <xdr:colOff>1144291</xdr:colOff>
      <xdr:row>4</xdr:row>
      <xdr:rowOff>347850</xdr:rowOff>
    </xdr:from>
    <xdr:to>
      <xdr:col>11</xdr:col>
      <xdr:colOff>591133</xdr:colOff>
      <xdr:row>8</xdr:row>
      <xdr:rowOff>543892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E042E4-B23B-3947-893A-0A4297C4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66833" y="2155986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10</xdr:col>
      <xdr:colOff>2652795</xdr:colOff>
      <xdr:row>4</xdr:row>
      <xdr:rowOff>349573</xdr:rowOff>
    </xdr:from>
    <xdr:to>
      <xdr:col>11</xdr:col>
      <xdr:colOff>2099637</xdr:colOff>
      <xdr:row>8</xdr:row>
      <xdr:rowOff>545615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6D4DFE-5AAA-0C49-BB8F-3D9A77252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75337" y="2157709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10</xdr:col>
      <xdr:colOff>4182823</xdr:colOff>
      <xdr:row>4</xdr:row>
      <xdr:rowOff>372820</xdr:rowOff>
    </xdr:from>
    <xdr:to>
      <xdr:col>11</xdr:col>
      <xdr:colOff>3629665</xdr:colOff>
      <xdr:row>8</xdr:row>
      <xdr:rowOff>568862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F80AB9-B7F8-CD43-8DB5-3A0CBFBC2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05365" y="2180956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11</xdr:col>
      <xdr:colOff>396070</xdr:colOff>
      <xdr:row>4</xdr:row>
      <xdr:rowOff>374543</xdr:rowOff>
    </xdr:from>
    <xdr:to>
      <xdr:col>12</xdr:col>
      <xdr:colOff>294946</xdr:colOff>
      <xdr:row>8</xdr:row>
      <xdr:rowOff>570585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918A03-40EF-D948-901C-1818233F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06239" y="2182679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11</xdr:col>
      <xdr:colOff>1790056</xdr:colOff>
      <xdr:row>4</xdr:row>
      <xdr:rowOff>326327</xdr:rowOff>
    </xdr:from>
    <xdr:to>
      <xdr:col>14</xdr:col>
      <xdr:colOff>52999</xdr:colOff>
      <xdr:row>8</xdr:row>
      <xdr:rowOff>522369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74AAA19-CA3E-5F4E-8761-E45FBE20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00225" y="2134463"/>
          <a:ext cx="4634469" cy="2606889"/>
        </a:xfrm>
        <a:prstGeom prst="rect">
          <a:avLst/>
        </a:prstGeom>
      </xdr:spPr>
    </xdr:pic>
    <xdr:clientData/>
  </xdr:twoCellAnchor>
  <xdr:twoCellAnchor editAs="oneCell">
    <xdr:from>
      <xdr:col>8</xdr:col>
      <xdr:colOff>216988</xdr:colOff>
      <xdr:row>4</xdr:row>
      <xdr:rowOff>296787</xdr:rowOff>
    </xdr:from>
    <xdr:to>
      <xdr:col>10</xdr:col>
      <xdr:colOff>3096227</xdr:colOff>
      <xdr:row>8</xdr:row>
      <xdr:rowOff>456070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F71248-17AD-DF4B-89FA-F1E15BEA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03598" y="2104923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9</xdr:col>
      <xdr:colOff>778372</xdr:colOff>
      <xdr:row>4</xdr:row>
      <xdr:rowOff>320033</xdr:rowOff>
    </xdr:from>
    <xdr:to>
      <xdr:col>10</xdr:col>
      <xdr:colOff>4475577</xdr:colOff>
      <xdr:row>8</xdr:row>
      <xdr:rowOff>479316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1B72BA0-E73D-9C47-8268-18896773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82948" y="2128169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10</xdr:col>
      <xdr:colOff>1210596</xdr:colOff>
      <xdr:row>4</xdr:row>
      <xdr:rowOff>300229</xdr:rowOff>
    </xdr:from>
    <xdr:to>
      <xdr:col>11</xdr:col>
      <xdr:colOff>538140</xdr:colOff>
      <xdr:row>8</xdr:row>
      <xdr:rowOff>459512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5759423-13EA-D440-AA42-2306930EB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33138" y="2108365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2719100</xdr:colOff>
      <xdr:row>4</xdr:row>
      <xdr:rowOff>301952</xdr:rowOff>
    </xdr:from>
    <xdr:to>
      <xdr:col>11</xdr:col>
      <xdr:colOff>2046644</xdr:colOff>
      <xdr:row>8</xdr:row>
      <xdr:rowOff>461235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39E1B8-326E-654A-83E8-A4341A95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41642" y="2110088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10</xdr:col>
      <xdr:colOff>4249128</xdr:colOff>
      <xdr:row>4</xdr:row>
      <xdr:rowOff>325199</xdr:rowOff>
    </xdr:from>
    <xdr:to>
      <xdr:col>11</xdr:col>
      <xdr:colOff>3576672</xdr:colOff>
      <xdr:row>8</xdr:row>
      <xdr:rowOff>484482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447EC6A-F6C6-924D-8EB7-386B285B5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71670" y="2133335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11</xdr:col>
      <xdr:colOff>462375</xdr:colOff>
      <xdr:row>4</xdr:row>
      <xdr:rowOff>326922</xdr:rowOff>
    </xdr:from>
    <xdr:to>
      <xdr:col>12</xdr:col>
      <xdr:colOff>241953</xdr:colOff>
      <xdr:row>8</xdr:row>
      <xdr:rowOff>486205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291A7B4-158C-0146-9303-FB67CF301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72544" y="2135058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11</xdr:col>
      <xdr:colOff>1856361</xdr:colOff>
      <xdr:row>4</xdr:row>
      <xdr:rowOff>278706</xdr:rowOff>
    </xdr:from>
    <xdr:to>
      <xdr:col>14</xdr:col>
      <xdr:colOff>6</xdr:colOff>
      <xdr:row>8</xdr:row>
      <xdr:rowOff>437989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7BAE850-8C7D-E043-B68B-6C3CBB67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66530" y="2086842"/>
          <a:ext cx="4515171" cy="2570130"/>
        </a:xfrm>
        <a:prstGeom prst="rect">
          <a:avLst/>
        </a:prstGeom>
      </xdr:spPr>
    </xdr:pic>
    <xdr:clientData/>
  </xdr:twoCellAnchor>
  <xdr:twoCellAnchor editAs="oneCell">
    <xdr:from>
      <xdr:col>4</xdr:col>
      <xdr:colOff>5424407</xdr:colOff>
      <xdr:row>4</xdr:row>
      <xdr:rowOff>365931</xdr:rowOff>
    </xdr:from>
    <xdr:to>
      <xdr:col>8</xdr:col>
      <xdr:colOff>440253</xdr:colOff>
      <xdr:row>13</xdr:row>
      <xdr:rowOff>172202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1C23BFC-7F7D-314D-A33D-FB3E494A9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18814" y="2432372"/>
          <a:ext cx="9502456" cy="53167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2574325</xdr:colOff>
      <xdr:row>5</xdr:row>
      <xdr:rowOff>61645</xdr:rowOff>
    </xdr:from>
    <xdr:to>
      <xdr:col>7</xdr:col>
      <xdr:colOff>475198</xdr:colOff>
      <xdr:row>11</xdr:row>
      <xdr:rowOff>422243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7330F-F2D8-C848-866C-BFC1F26DF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8109" y="3013537"/>
          <a:ext cx="7237089" cy="4067626"/>
        </a:xfrm>
        <a:prstGeom prst="rect">
          <a:avLst/>
        </a:prstGeom>
      </xdr:spPr>
    </xdr:pic>
    <xdr:clientData/>
  </xdr:twoCellAnchor>
  <xdr:twoCellAnchor>
    <xdr:from>
      <xdr:col>2</xdr:col>
      <xdr:colOff>3089189</xdr:colOff>
      <xdr:row>12</xdr:row>
      <xdr:rowOff>480541</xdr:rowOff>
    </xdr:from>
    <xdr:to>
      <xdr:col>6</xdr:col>
      <xdr:colOff>1784865</xdr:colOff>
      <xdr:row>30</xdr:row>
      <xdr:rowOff>68650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E9675F-A949-CD15-BAE5-0DA10633A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isebashanaik/Library/Containers/com.microsoft.Excel/Data/Documents/House:Flat%20Purchase%20Eligibility%20Calcula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Budget"/>
      <sheetName val="Monthly Budget"/>
      <sheetName val="Monthly Budget"/>
      <sheetName val="Monthly Budget"/>
      <sheetName val="Monthly Budget"/>
      <sheetName val="Monthly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e.bnking.in/ZTFkZTc1" TargetMode="External"/><Relationship Id="rId2" Type="http://schemas.openxmlformats.org/officeDocument/2006/relationships/hyperlink" Target="https://wee.bnking.in/c/NzRkOGY4" TargetMode="External"/><Relationship Id="rId1" Type="http://schemas.openxmlformats.org/officeDocument/2006/relationships/hyperlink" Target="https://wee.bnking.in/c/M2M3MjM1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inyurl.com/pgc9dcxc" TargetMode="External"/><Relationship Id="rId1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F3AC-7926-F543-8980-AAA334E89231}">
  <dimension ref="B1:R27"/>
  <sheetViews>
    <sheetView showGridLines="0" tabSelected="1" zoomScale="59" zoomScaleNormal="59" workbookViewId="0">
      <selection activeCell="E11" sqref="E11"/>
    </sheetView>
  </sheetViews>
  <sheetFormatPr baseColWidth="10" defaultRowHeight="47" x14ac:dyDescent="0.55000000000000004"/>
  <cols>
    <col min="1" max="1" width="10.83203125" style="46"/>
    <col min="2" max="2" width="3" style="46" customWidth="1"/>
    <col min="3" max="3" width="10.83203125" style="46"/>
    <col min="4" max="4" width="63.1640625" style="46" bestFit="1" customWidth="1"/>
    <col min="5" max="5" width="73.1640625" style="46" customWidth="1"/>
    <col min="6" max="6" width="10.83203125" style="46"/>
    <col min="7" max="7" width="47.5" style="46" customWidth="1"/>
    <col min="8" max="8" width="58.6640625" style="46" customWidth="1"/>
    <col min="9" max="10" width="10.83203125" style="46"/>
    <col min="11" max="11" width="68" style="46" bestFit="1" customWidth="1"/>
    <col min="12" max="12" width="62.1640625" style="46" customWidth="1"/>
    <col min="13" max="14" width="10.83203125" style="46"/>
    <col min="15" max="15" width="3.5" style="46" customWidth="1"/>
    <col min="16" max="17" width="10.83203125" style="46"/>
    <col min="18" max="18" width="34.83203125" style="46" bestFit="1" customWidth="1"/>
    <col min="19" max="16384" width="10.83203125" style="46"/>
  </cols>
  <sheetData>
    <row r="1" spans="2:18" ht="48" thickBot="1" x14ac:dyDescent="0.6"/>
    <row r="2" spans="2:18" ht="19" customHeight="1" thickTop="1" thickBot="1" x14ac:dyDescent="0.6"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9"/>
    </row>
    <row r="3" spans="2:18" ht="49" thickTop="1" thickBot="1" x14ac:dyDescent="0.6">
      <c r="B3" s="50"/>
      <c r="C3" s="51" t="s">
        <v>59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3"/>
      <c r="O3" s="50"/>
    </row>
    <row r="4" spans="2:18" ht="48" thickTop="1" x14ac:dyDescent="0.55000000000000004">
      <c r="B4" s="50"/>
      <c r="C4" s="54"/>
      <c r="D4" s="55"/>
      <c r="N4" s="56"/>
      <c r="O4" s="50"/>
    </row>
    <row r="5" spans="2:18" x14ac:dyDescent="0.55000000000000004">
      <c r="B5" s="50"/>
      <c r="C5" s="57"/>
      <c r="N5" s="58"/>
      <c r="O5" s="50"/>
    </row>
    <row r="6" spans="2:18" x14ac:dyDescent="0.55000000000000004">
      <c r="B6" s="50"/>
      <c r="C6" s="57"/>
      <c r="N6" s="58"/>
      <c r="O6" s="50"/>
    </row>
    <row r="7" spans="2:18" x14ac:dyDescent="0.55000000000000004">
      <c r="B7" s="50"/>
      <c r="C7" s="57"/>
      <c r="N7" s="58"/>
      <c r="O7" s="50"/>
    </row>
    <row r="8" spans="2:18" x14ac:dyDescent="0.55000000000000004">
      <c r="B8" s="50"/>
      <c r="C8" s="57"/>
      <c r="N8" s="58"/>
      <c r="O8" s="50"/>
    </row>
    <row r="9" spans="2:18" ht="48" thickBot="1" x14ac:dyDescent="0.6">
      <c r="B9" s="50"/>
      <c r="C9" s="57"/>
      <c r="D9" s="59"/>
      <c r="H9" s="60"/>
      <c r="N9" s="58"/>
      <c r="O9" s="50"/>
    </row>
    <row r="10" spans="2:18" ht="49" thickTop="1" thickBot="1" x14ac:dyDescent="0.6">
      <c r="B10" s="50"/>
      <c r="C10" s="57"/>
      <c r="D10" s="61" t="s">
        <v>58</v>
      </c>
      <c r="E10" s="23"/>
      <c r="K10" s="23" t="s">
        <v>57</v>
      </c>
      <c r="L10" s="23"/>
      <c r="N10" s="58"/>
      <c r="O10" s="50"/>
    </row>
    <row r="11" spans="2:18" ht="49" thickTop="1" thickBot="1" x14ac:dyDescent="0.6">
      <c r="B11" s="50"/>
      <c r="C11" s="57"/>
      <c r="D11" s="62" t="s">
        <v>46</v>
      </c>
      <c r="E11" s="22">
        <v>10000000</v>
      </c>
      <c r="K11" s="1" t="s">
        <v>51</v>
      </c>
      <c r="L11" s="22">
        <v>200000</v>
      </c>
      <c r="N11" s="58"/>
      <c r="O11" s="50"/>
    </row>
    <row r="12" spans="2:18" ht="49" thickTop="1" thickBot="1" x14ac:dyDescent="0.6">
      <c r="B12" s="50"/>
      <c r="C12" s="57"/>
      <c r="D12" s="62" t="s">
        <v>47</v>
      </c>
      <c r="E12" s="22">
        <v>2000000</v>
      </c>
      <c r="I12" s="60"/>
      <c r="K12" s="1" t="s">
        <v>52</v>
      </c>
      <c r="L12" s="22">
        <v>500000</v>
      </c>
      <c r="N12" s="58"/>
      <c r="O12" s="50"/>
    </row>
    <row r="13" spans="2:18" ht="49" thickTop="1" thickBot="1" x14ac:dyDescent="0.6">
      <c r="B13" s="50"/>
      <c r="C13" s="57"/>
      <c r="D13" s="62" t="s">
        <v>48</v>
      </c>
      <c r="E13" s="2">
        <f>E11-E12</f>
        <v>8000000</v>
      </c>
      <c r="G13" s="37" t="s">
        <v>67</v>
      </c>
      <c r="H13" s="38"/>
      <c r="K13" s="1" t="s">
        <v>54</v>
      </c>
      <c r="L13" s="22">
        <v>500000</v>
      </c>
      <c r="N13" s="58"/>
      <c r="O13" s="50"/>
    </row>
    <row r="14" spans="2:18" ht="49" thickTop="1" thickBot="1" x14ac:dyDescent="0.6">
      <c r="B14" s="50"/>
      <c r="C14" s="57"/>
      <c r="D14" s="62" t="s">
        <v>49</v>
      </c>
      <c r="E14" s="69">
        <v>0.09</v>
      </c>
      <c r="G14" s="39" t="s">
        <v>68</v>
      </c>
      <c r="H14" s="43" t="s">
        <v>42</v>
      </c>
      <c r="K14" s="1" t="s">
        <v>18</v>
      </c>
      <c r="L14" s="22">
        <v>1000000</v>
      </c>
      <c r="N14" s="58"/>
      <c r="O14" s="50"/>
      <c r="R14" s="63"/>
    </row>
    <row r="15" spans="2:18" ht="49" thickTop="1" thickBot="1" x14ac:dyDescent="0.6">
      <c r="B15" s="50"/>
      <c r="C15" s="57"/>
      <c r="D15" s="62" t="s">
        <v>50</v>
      </c>
      <c r="E15" s="70">
        <v>20</v>
      </c>
      <c r="G15" s="40" t="s">
        <v>69</v>
      </c>
      <c r="H15" s="41" t="s">
        <v>43</v>
      </c>
      <c r="K15" s="1" t="s">
        <v>20</v>
      </c>
      <c r="L15" s="22">
        <v>2000000</v>
      </c>
      <c r="N15" s="58"/>
      <c r="O15" s="50"/>
    </row>
    <row r="16" spans="2:18" ht="49" thickTop="1" thickBot="1" x14ac:dyDescent="0.6">
      <c r="B16" s="50"/>
      <c r="C16" s="57"/>
      <c r="D16" s="62" t="s">
        <v>45</v>
      </c>
      <c r="E16" s="2">
        <f>PMT(E14/12,E15*12,-E13,0,1)</f>
        <v>71442.259521601824</v>
      </c>
      <c r="K16" s="1" t="s">
        <v>24</v>
      </c>
      <c r="L16" s="22"/>
      <c r="N16" s="58"/>
      <c r="O16" s="50"/>
    </row>
    <row r="17" spans="2:16" ht="49" thickTop="1" thickBot="1" x14ac:dyDescent="0.6">
      <c r="B17" s="50"/>
      <c r="C17" s="57"/>
      <c r="D17" s="55"/>
      <c r="G17" s="44" t="s">
        <v>60</v>
      </c>
      <c r="H17" s="45"/>
      <c r="K17" s="1" t="s">
        <v>53</v>
      </c>
      <c r="L17" s="2">
        <f>SUM(L12:L16)</f>
        <v>4000000</v>
      </c>
      <c r="N17" s="58"/>
      <c r="O17" s="50"/>
    </row>
    <row r="18" spans="2:16" ht="49" thickTop="1" thickBot="1" x14ac:dyDescent="0.6">
      <c r="B18" s="50"/>
      <c r="C18" s="57"/>
      <c r="G18" s="35" t="s">
        <v>61</v>
      </c>
      <c r="H18" s="42" t="s">
        <v>62</v>
      </c>
      <c r="N18" s="58"/>
      <c r="O18" s="50"/>
    </row>
    <row r="19" spans="2:16" ht="49" thickTop="1" thickBot="1" x14ac:dyDescent="0.6">
      <c r="B19" s="50"/>
      <c r="C19" s="57"/>
      <c r="G19" s="36" t="s">
        <v>63</v>
      </c>
      <c r="H19" s="42" t="s">
        <v>64</v>
      </c>
      <c r="N19" s="58"/>
      <c r="O19" s="50"/>
    </row>
    <row r="20" spans="2:16" ht="49" thickTop="1" thickBot="1" x14ac:dyDescent="0.6">
      <c r="B20" s="50"/>
      <c r="C20" s="57"/>
      <c r="G20" s="35" t="s">
        <v>65</v>
      </c>
      <c r="H20" s="42" t="s">
        <v>66</v>
      </c>
      <c r="N20" s="58"/>
      <c r="O20" s="50"/>
    </row>
    <row r="21" spans="2:16" ht="49" thickTop="1" thickBot="1" x14ac:dyDescent="0.6">
      <c r="B21" s="50"/>
      <c r="C21" s="57"/>
      <c r="D21" s="59"/>
      <c r="N21" s="58"/>
      <c r="O21" s="50"/>
    </row>
    <row r="22" spans="2:16" ht="49" thickTop="1" thickBot="1" x14ac:dyDescent="0.6">
      <c r="B22" s="50"/>
      <c r="C22" s="57"/>
      <c r="D22" s="62" t="s">
        <v>55</v>
      </c>
      <c r="E22" s="22">
        <v>700000</v>
      </c>
      <c r="K22" s="1" t="s">
        <v>56</v>
      </c>
      <c r="L22" s="64">
        <f>L17-E12-E22</f>
        <v>1300000</v>
      </c>
      <c r="N22" s="58"/>
      <c r="O22" s="50"/>
    </row>
    <row r="23" spans="2:16" ht="48" thickTop="1" x14ac:dyDescent="0.55000000000000004">
      <c r="B23" s="50"/>
      <c r="C23" s="57"/>
      <c r="D23" s="55"/>
      <c r="K23" s="56"/>
      <c r="L23" s="54"/>
      <c r="N23" s="58"/>
      <c r="O23" s="50"/>
    </row>
    <row r="24" spans="2:16" x14ac:dyDescent="0.55000000000000004">
      <c r="B24" s="50"/>
      <c r="C24" s="57"/>
      <c r="N24" s="58"/>
      <c r="O24" s="50"/>
    </row>
    <row r="25" spans="2:16" ht="48" thickBot="1" x14ac:dyDescent="0.6">
      <c r="B25" s="50"/>
      <c r="C25" s="65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7"/>
      <c r="O25" s="50"/>
    </row>
    <row r="26" spans="2:16" ht="16" customHeight="1" thickTop="1" thickBot="1" x14ac:dyDescent="0.6">
      <c r="B26" s="68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49"/>
    </row>
    <row r="27" spans="2:16" ht="48" thickTop="1" x14ac:dyDescent="0.55000000000000004"/>
  </sheetData>
  <sheetProtection algorithmName="SHA-512" hashValue="FRl3faNsWe2VJbiAsUId9eIUhTe2LHWImETgtXL0YTPPpww/MSy2DVuTKCbzI2wG82aWQlvHBwNfCDwoq1JBAg==" saltValue="SScu3SnI+GrxVvVnzCKcxA==" spinCount="100000" sheet="1" objects="1" scenarios="1"/>
  <mergeCells count="13">
    <mergeCell ref="B2:O2"/>
    <mergeCell ref="O3:O25"/>
    <mergeCell ref="B26:O26"/>
    <mergeCell ref="B3:B25"/>
    <mergeCell ref="C3:N3"/>
    <mergeCell ref="K10:L10"/>
    <mergeCell ref="D10:E10"/>
    <mergeCell ref="K23:L23"/>
    <mergeCell ref="N4:N25"/>
    <mergeCell ref="D25:M25"/>
    <mergeCell ref="C4:C25"/>
    <mergeCell ref="G13:H13"/>
    <mergeCell ref="G17:H17"/>
  </mergeCells>
  <conditionalFormatting sqref="K23:L23">
    <cfRule type="cellIs" dxfId="13" priority="1" operator="equal">
      <formula>"Your Savings are less after Loan"</formula>
    </cfRule>
    <cfRule type="cellIs" dxfId="12" priority="2" operator="equal">
      <formula>"You are left with enough savings post Down Payment"</formula>
    </cfRule>
  </conditionalFormatting>
  <hyperlinks>
    <hyperlink ref="H19" r:id="rId1" xr:uid="{932F1BC5-F055-2B4B-9B51-022E2782E90B}"/>
    <hyperlink ref="H18" r:id="rId2" xr:uid="{D29928D9-D2E7-EA4C-9963-E2C636A59173}"/>
    <hyperlink ref="H20" r:id="rId3" xr:uid="{878BA5C9-62EC-3440-84EE-88D165AB52B8}"/>
    <hyperlink ref="H14" r:id="rId4" xr:uid="{8B196505-C020-0341-8E5C-641E28A8C5E7}"/>
    <hyperlink ref="H15" r:id="rId5" xr:uid="{21B282A4-9D36-C44C-98FD-5FCBEB89172E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82F8-0F14-1B41-BC47-FE30886E32FF}">
  <dimension ref="C1:O32"/>
  <sheetViews>
    <sheetView showGridLines="0" zoomScale="39" zoomScaleNormal="39" workbookViewId="0">
      <selection activeCell="E37" sqref="E37"/>
    </sheetView>
  </sheetViews>
  <sheetFormatPr baseColWidth="10" defaultColWidth="40.83203125" defaultRowHeight="47" x14ac:dyDescent="0.55000000000000004"/>
  <cols>
    <col min="1" max="1" width="13.6640625" style="3" customWidth="1"/>
    <col min="2" max="2" width="16.1640625" style="3" customWidth="1"/>
    <col min="3" max="3" width="4.83203125" style="3" customWidth="1"/>
    <col min="4" max="4" width="73" style="3" bestFit="1" customWidth="1"/>
    <col min="5" max="5" width="46" style="3" customWidth="1"/>
    <col min="6" max="7" width="38.33203125" style="3" customWidth="1"/>
    <col min="8" max="8" width="89.6640625" style="3" bestFit="1" customWidth="1"/>
    <col min="9" max="9" width="61.83203125" style="3" customWidth="1"/>
    <col min="10" max="10" width="36.33203125" style="3" customWidth="1"/>
    <col min="11" max="11" width="14.1640625" style="3" customWidth="1"/>
    <col min="12" max="12" width="74" style="3" bestFit="1" customWidth="1"/>
    <col min="13" max="13" width="45.33203125" style="3" customWidth="1"/>
    <col min="14" max="14" width="28.1640625" style="3" customWidth="1"/>
    <col min="15" max="15" width="5" style="3" customWidth="1"/>
    <col min="16" max="16384" width="40.83203125" style="3"/>
  </cols>
  <sheetData>
    <row r="1" spans="3:15" ht="51" customHeight="1" thickBot="1" x14ac:dyDescent="0.6"/>
    <row r="2" spans="3:15" ht="22" customHeight="1" thickTop="1" x14ac:dyDescent="0.55000000000000004"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/>
    </row>
    <row r="3" spans="3:15" ht="9" customHeight="1" x14ac:dyDescent="0.55000000000000004">
      <c r="C3" s="28"/>
      <c r="O3" s="32"/>
    </row>
    <row r="4" spans="3:15" x14ac:dyDescent="0.55000000000000004">
      <c r="C4" s="28"/>
      <c r="D4" s="24" t="s">
        <v>44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32"/>
    </row>
    <row r="5" spans="3:15" ht="48" thickBot="1" x14ac:dyDescent="0.6">
      <c r="C5" s="28"/>
      <c r="O5" s="32"/>
    </row>
    <row r="6" spans="3:15" ht="49" thickTop="1" thickBot="1" x14ac:dyDescent="0.6">
      <c r="C6" s="28"/>
      <c r="D6" s="23" t="s">
        <v>0</v>
      </c>
      <c r="E6" s="23"/>
      <c r="H6" s="23" t="s">
        <v>1</v>
      </c>
      <c r="I6" s="23"/>
      <c r="J6" s="23"/>
      <c r="K6" s="23"/>
      <c r="L6" s="23"/>
      <c r="M6" s="23"/>
      <c r="O6" s="32"/>
    </row>
    <row r="7" spans="3:15" ht="49" thickTop="1" thickBot="1" x14ac:dyDescent="0.6">
      <c r="C7" s="28"/>
      <c r="D7" s="4" t="s">
        <v>2</v>
      </c>
      <c r="E7" s="22">
        <v>135000</v>
      </c>
      <c r="H7" s="4" t="s">
        <v>3</v>
      </c>
      <c r="I7" s="22">
        <v>0</v>
      </c>
      <c r="J7" s="5"/>
      <c r="L7" s="4" t="s">
        <v>4</v>
      </c>
      <c r="M7" s="22">
        <v>0</v>
      </c>
      <c r="O7" s="32"/>
    </row>
    <row r="8" spans="3:15" ht="49" thickTop="1" thickBot="1" x14ac:dyDescent="0.6">
      <c r="C8" s="28"/>
      <c r="D8" s="4" t="s">
        <v>5</v>
      </c>
      <c r="E8" s="22">
        <v>0</v>
      </c>
      <c r="H8" s="4" t="s">
        <v>6</v>
      </c>
      <c r="I8" s="22">
        <v>0</v>
      </c>
      <c r="J8" s="5"/>
      <c r="L8" s="4" t="s">
        <v>7</v>
      </c>
      <c r="M8" s="22">
        <v>0</v>
      </c>
      <c r="O8" s="32"/>
    </row>
    <row r="9" spans="3:15" ht="49" thickTop="1" thickBot="1" x14ac:dyDescent="0.6">
      <c r="C9" s="28"/>
      <c r="D9" s="4" t="s">
        <v>8</v>
      </c>
      <c r="E9" s="22">
        <v>0</v>
      </c>
      <c r="H9" s="4" t="s">
        <v>9</v>
      </c>
      <c r="I9" s="22">
        <v>0</v>
      </c>
      <c r="J9" s="5"/>
      <c r="L9" s="4" t="s">
        <v>10</v>
      </c>
      <c r="M9" s="22">
        <v>0</v>
      </c>
      <c r="O9" s="32"/>
    </row>
    <row r="10" spans="3:15" ht="49" thickTop="1" thickBot="1" x14ac:dyDescent="0.6">
      <c r="C10" s="28"/>
      <c r="D10" s="4" t="s">
        <v>11</v>
      </c>
      <c r="E10" s="22">
        <v>0</v>
      </c>
      <c r="H10" s="4" t="s">
        <v>12</v>
      </c>
      <c r="I10" s="22">
        <v>0</v>
      </c>
      <c r="J10" s="5"/>
      <c r="L10" s="4" t="s">
        <v>13</v>
      </c>
      <c r="M10" s="22">
        <v>0</v>
      </c>
      <c r="O10" s="32"/>
    </row>
    <row r="11" spans="3:15" ht="49" thickTop="1" thickBot="1" x14ac:dyDescent="0.6">
      <c r="C11" s="28"/>
      <c r="D11" s="4" t="s">
        <v>14</v>
      </c>
      <c r="E11" s="2">
        <f>SUM(E7+E8+E9+E10)</f>
        <v>135000</v>
      </c>
      <c r="H11" s="4" t="s">
        <v>15</v>
      </c>
      <c r="I11" s="22">
        <v>0</v>
      </c>
      <c r="J11" s="5"/>
      <c r="L11" s="6" t="s">
        <v>16</v>
      </c>
      <c r="M11" s="2">
        <f>SUM(M7+M8+M9+M10)</f>
        <v>0</v>
      </c>
      <c r="N11" s="16">
        <f>M11/E11</f>
        <v>0</v>
      </c>
      <c r="O11" s="32"/>
    </row>
    <row r="12" spans="3:15" ht="49" thickTop="1" thickBot="1" x14ac:dyDescent="0.6">
      <c r="C12" s="28"/>
      <c r="H12" s="4" t="s">
        <v>17</v>
      </c>
      <c r="I12" s="22">
        <v>0</v>
      </c>
      <c r="J12" s="5"/>
      <c r="L12" s="4" t="s">
        <v>18</v>
      </c>
      <c r="M12" s="22">
        <v>0</v>
      </c>
      <c r="O12" s="32"/>
    </row>
    <row r="13" spans="3:15" ht="49" thickTop="1" thickBot="1" x14ac:dyDescent="0.6">
      <c r="C13" s="28"/>
      <c r="H13" s="4" t="s">
        <v>19</v>
      </c>
      <c r="I13" s="22">
        <v>0</v>
      </c>
      <c r="J13" s="5"/>
      <c r="L13" s="4" t="s">
        <v>20</v>
      </c>
      <c r="M13" s="22">
        <v>0</v>
      </c>
      <c r="O13" s="32"/>
    </row>
    <row r="14" spans="3:15" ht="49" thickTop="1" thickBot="1" x14ac:dyDescent="0.6">
      <c r="C14" s="28"/>
      <c r="H14" s="4" t="s">
        <v>21</v>
      </c>
      <c r="I14" s="22">
        <v>0</v>
      </c>
      <c r="J14" s="5"/>
      <c r="L14" s="4" t="s">
        <v>22</v>
      </c>
      <c r="M14" s="22"/>
      <c r="O14" s="32"/>
    </row>
    <row r="15" spans="3:15" ht="49" thickTop="1" thickBot="1" x14ac:dyDescent="0.6">
      <c r="C15" s="28"/>
      <c r="H15" s="7" t="s">
        <v>23</v>
      </c>
      <c r="I15" s="2">
        <f>SUM(I7+I8+I9+I10+I11+I12+I13+I14)</f>
        <v>0</v>
      </c>
      <c r="J15" s="17">
        <f>I15/E11</f>
        <v>0</v>
      </c>
      <c r="L15" s="4" t="s">
        <v>24</v>
      </c>
      <c r="M15" s="22"/>
      <c r="O15" s="32"/>
    </row>
    <row r="16" spans="3:15" ht="49" thickTop="1" thickBot="1" x14ac:dyDescent="0.6">
      <c r="C16" s="28"/>
      <c r="G16" s="18"/>
      <c r="H16" s="4" t="s">
        <v>25</v>
      </c>
      <c r="I16" s="22">
        <v>0</v>
      </c>
      <c r="J16" s="5"/>
      <c r="L16" s="8" t="s">
        <v>26</v>
      </c>
      <c r="M16" s="2">
        <f>SUM(M12+M13+M14+M15)</f>
        <v>0</v>
      </c>
      <c r="N16" s="16">
        <f>M16/E11</f>
        <v>0</v>
      </c>
      <c r="O16" s="32"/>
    </row>
    <row r="17" spans="3:15" ht="49" thickTop="1" thickBot="1" x14ac:dyDescent="0.6">
      <c r="C17" s="28"/>
      <c r="G17" s="12"/>
      <c r="H17" s="4" t="s">
        <v>27</v>
      </c>
      <c r="I17" s="22">
        <v>0</v>
      </c>
      <c r="J17" s="5"/>
      <c r="O17" s="32"/>
    </row>
    <row r="18" spans="3:15" ht="49" thickTop="1" thickBot="1" x14ac:dyDescent="0.6">
      <c r="C18" s="28"/>
      <c r="G18" s="12"/>
      <c r="H18" s="4" t="s">
        <v>28</v>
      </c>
      <c r="I18" s="22">
        <v>0</v>
      </c>
      <c r="J18" s="5"/>
      <c r="O18" s="32"/>
    </row>
    <row r="19" spans="3:15" ht="49" thickTop="1" thickBot="1" x14ac:dyDescent="0.6">
      <c r="C19" s="28"/>
      <c r="G19" s="19"/>
      <c r="H19" s="14" t="s">
        <v>29</v>
      </c>
      <c r="I19" s="22">
        <v>0</v>
      </c>
      <c r="J19" s="5"/>
      <c r="L19" s="9" t="s">
        <v>30</v>
      </c>
      <c r="M19" s="2">
        <f>E11-M20</f>
        <v>135000</v>
      </c>
      <c r="N19" s="16">
        <f>M19/E11</f>
        <v>1</v>
      </c>
      <c r="O19" s="32"/>
    </row>
    <row r="20" spans="3:15" ht="49" thickTop="1" thickBot="1" x14ac:dyDescent="0.6">
      <c r="C20" s="28"/>
      <c r="G20" s="12"/>
      <c r="H20" s="10" t="s">
        <v>31</v>
      </c>
      <c r="I20" s="2">
        <f>SUM(I16+I17+I18+I19)</f>
        <v>0</v>
      </c>
      <c r="J20" s="17">
        <f>I20/E11</f>
        <v>0</v>
      </c>
      <c r="L20" s="4" t="s">
        <v>32</v>
      </c>
      <c r="M20" s="2">
        <f>I15+I20+M11+M16</f>
        <v>0</v>
      </c>
      <c r="O20" s="32"/>
    </row>
    <row r="21" spans="3:15" ht="48" thickTop="1" x14ac:dyDescent="0.55000000000000004">
      <c r="C21" s="28"/>
      <c r="G21" s="12"/>
      <c r="O21" s="32"/>
    </row>
    <row r="22" spans="3:15" ht="48" thickBot="1" x14ac:dyDescent="0.6">
      <c r="C22" s="28"/>
      <c r="H22" s="73" t="s">
        <v>67</v>
      </c>
      <c r="I22" s="74"/>
      <c r="O22" s="32"/>
    </row>
    <row r="23" spans="3:15" ht="49" thickTop="1" thickBot="1" x14ac:dyDescent="0.6">
      <c r="C23" s="28"/>
      <c r="H23" s="71" t="s">
        <v>68</v>
      </c>
      <c r="I23" s="43" t="s">
        <v>42</v>
      </c>
      <c r="O23" s="32"/>
    </row>
    <row r="24" spans="3:15" ht="49" thickTop="1" thickBot="1" x14ac:dyDescent="0.6">
      <c r="C24" s="28"/>
      <c r="H24" s="72" t="s">
        <v>69</v>
      </c>
      <c r="I24" s="41" t="s">
        <v>43</v>
      </c>
      <c r="O24" s="32"/>
    </row>
    <row r="25" spans="3:15" ht="49" thickTop="1" thickBot="1" x14ac:dyDescent="0.6">
      <c r="C25" s="28"/>
      <c r="H25" s="1" t="s">
        <v>33</v>
      </c>
      <c r="I25" s="13" t="s">
        <v>34</v>
      </c>
      <c r="J25" s="20" t="s">
        <v>35</v>
      </c>
      <c r="K25" s="34" t="s">
        <v>41</v>
      </c>
      <c r="L25" s="34"/>
      <c r="M25" s="34"/>
      <c r="N25" s="34"/>
      <c r="O25" s="32"/>
    </row>
    <row r="26" spans="3:15" ht="49" thickTop="1" thickBot="1" x14ac:dyDescent="0.6">
      <c r="C26" s="28"/>
      <c r="H26" s="7" t="s">
        <v>36</v>
      </c>
      <c r="I26" s="2">
        <f>$I$15</f>
        <v>0</v>
      </c>
      <c r="J26" s="15">
        <f>$J$15</f>
        <v>0</v>
      </c>
      <c r="K26" s="33" t="str">
        <f>IF(J26&lt;40%, "THE EXPENSES ARE IN LINE WITH THE INCOME", "CUT THE UNNECESSARY EXPENSES")</f>
        <v>THE EXPENSES ARE IN LINE WITH THE INCOME</v>
      </c>
      <c r="L26" s="33"/>
      <c r="M26" s="33"/>
      <c r="N26" s="33"/>
      <c r="O26" s="32"/>
    </row>
    <row r="27" spans="3:15" ht="49" thickTop="1" thickBot="1" x14ac:dyDescent="0.6">
      <c r="C27" s="28"/>
      <c r="H27" s="11" t="s">
        <v>37</v>
      </c>
      <c r="I27" s="2">
        <f>$I$20</f>
        <v>0</v>
      </c>
      <c r="J27" s="21">
        <f>$J$20</f>
        <v>0</v>
      </c>
      <c r="K27" s="33" t="str">
        <f>IF(J27&lt;20%, "THE EXPENSES ARE IN LINE WITH THE INCOME", "CUT THE UNNECESSARY EXPENSES")</f>
        <v>THE EXPENSES ARE IN LINE WITH THE INCOME</v>
      </c>
      <c r="L27" s="33"/>
      <c r="M27" s="33"/>
      <c r="N27" s="33"/>
      <c r="O27" s="32"/>
    </row>
    <row r="28" spans="3:15" ht="49" thickTop="1" thickBot="1" x14ac:dyDescent="0.6">
      <c r="C28" s="28"/>
      <c r="H28" s="6" t="s">
        <v>38</v>
      </c>
      <c r="I28" s="2">
        <f>$M$11</f>
        <v>0</v>
      </c>
      <c r="J28" s="21">
        <f>$N$11</f>
        <v>0</v>
      </c>
      <c r="K28" s="33" t="str">
        <f>IF(J28&lt;30%, "THE LEVERAGE UTILISATION IS GOOD", "NEED TO CLOSE THE LOANS WITH HIGHER RATE ASAP")</f>
        <v>THE LEVERAGE UTILISATION IS GOOD</v>
      </c>
      <c r="L28" s="33"/>
      <c r="M28" s="33"/>
      <c r="N28" s="33"/>
      <c r="O28" s="32"/>
    </row>
    <row r="29" spans="3:15" ht="49" thickTop="1" thickBot="1" x14ac:dyDescent="0.6">
      <c r="C29" s="28"/>
      <c r="H29" s="8" t="s">
        <v>39</v>
      </c>
      <c r="I29" s="2">
        <f>$M$16</f>
        <v>0</v>
      </c>
      <c r="J29" s="21">
        <f>$N$16</f>
        <v>0</v>
      </c>
      <c r="K29" s="33" t="str">
        <f>IF(J29&lt;20%, "INCREASE THE IVESTMENT", "MAINTAIN THE INVESTMENT IF POSSIBLE INCREASE")</f>
        <v>INCREASE THE IVESTMENT</v>
      </c>
      <c r="L29" s="33"/>
      <c r="M29" s="33"/>
      <c r="N29" s="33"/>
      <c r="O29" s="32"/>
    </row>
    <row r="30" spans="3:15" ht="49" thickTop="1" thickBot="1" x14ac:dyDescent="0.6">
      <c r="C30" s="28"/>
      <c r="H30" s="9" t="s">
        <v>40</v>
      </c>
      <c r="I30" s="2">
        <f>$M$19</f>
        <v>135000</v>
      </c>
      <c r="J30" s="21">
        <f>$N$19</f>
        <v>1</v>
      </c>
      <c r="K30" s="33" t="str">
        <f>IF(J30&gt;10%, "MOVE SOME FUNDS TO INVESTMENT", "FILL THE BUCKET OF EMERGENCY FUND")</f>
        <v>MOVE SOME FUNDS TO INVESTMENT</v>
      </c>
      <c r="L30" s="33"/>
      <c r="M30" s="33"/>
      <c r="N30" s="33"/>
      <c r="O30" s="32"/>
    </row>
    <row r="31" spans="3:15" ht="35" customHeight="1" thickTop="1" thickBot="1" x14ac:dyDescent="0.6">
      <c r="C31" s="29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</row>
    <row r="32" spans="3:15" ht="48" thickTop="1" x14ac:dyDescent="0.55000000000000004"/>
  </sheetData>
  <sheetProtection algorithmName="SHA-512" hashValue="lR4Mo0DrRbH718dBZbnqXA8nSrbZRi+YsFXGXDe/GjqIxlUdfAWS1ojQ+JnKqMzP2EEbsN3W/GqTqUR5YQ4yZg==" saltValue="MV3nMRujG3JxYV+1OExqDw==" spinCount="100000" sheet="1" objects="1" scenarios="1"/>
  <mergeCells count="14">
    <mergeCell ref="D6:E6"/>
    <mergeCell ref="H6:M6"/>
    <mergeCell ref="D4:N4"/>
    <mergeCell ref="C2:O2"/>
    <mergeCell ref="C3:C31"/>
    <mergeCell ref="D31:O31"/>
    <mergeCell ref="O3:O30"/>
    <mergeCell ref="K30:N30"/>
    <mergeCell ref="K25:N25"/>
    <mergeCell ref="K26:N26"/>
    <mergeCell ref="K27:N27"/>
    <mergeCell ref="K28:N28"/>
    <mergeCell ref="K29:N29"/>
    <mergeCell ref="H22:I22"/>
  </mergeCells>
  <conditionalFormatting sqref="J15">
    <cfRule type="cellIs" dxfId="11" priority="11" operator="lessThanOrEqual">
      <formula>0.4</formula>
    </cfRule>
    <cfRule type="cellIs" dxfId="10" priority="12" operator="greaterThan">
      <formula>0.4</formula>
    </cfRule>
  </conditionalFormatting>
  <conditionalFormatting sqref="J20">
    <cfRule type="cellIs" dxfId="9" priority="9" operator="lessThanOrEqual">
      <formula>0.2</formula>
    </cfRule>
    <cfRule type="cellIs" dxfId="8" priority="10" operator="greaterThan">
      <formula>0.2</formula>
    </cfRule>
  </conditionalFormatting>
  <conditionalFormatting sqref="K26:N26">
    <cfRule type="cellIs" dxfId="7" priority="1" operator="lessThan">
      <formula>0.4</formula>
    </cfRule>
  </conditionalFormatting>
  <conditionalFormatting sqref="N11">
    <cfRule type="cellIs" dxfId="6" priority="7" operator="lessThanOrEqual">
      <formula>0.3</formula>
    </cfRule>
    <cfRule type="cellIs" dxfId="5" priority="8" operator="greaterThan">
      <formula>0.3</formula>
    </cfRule>
  </conditionalFormatting>
  <conditionalFormatting sqref="N16">
    <cfRule type="cellIs" dxfId="4" priority="4" operator="between">
      <formula>0.2</formula>
      <formula>0.4</formula>
    </cfRule>
    <cfRule type="cellIs" dxfId="3" priority="5" operator="lessThan">
      <formula>0.2</formula>
    </cfRule>
    <cfRule type="cellIs" dxfId="2" priority="6" operator="greaterThanOrEqual">
      <formula>0.4</formula>
    </cfRule>
  </conditionalFormatting>
  <conditionalFormatting sqref="N19">
    <cfRule type="cellIs" dxfId="1" priority="2" operator="lessThanOrEqual">
      <formula>0.1</formula>
    </cfRule>
    <cfRule type="cellIs" dxfId="0" priority="3" operator="greaterThan">
      <formula>0.1</formula>
    </cfRule>
  </conditionalFormatting>
  <hyperlinks>
    <hyperlink ref="I23" r:id="rId1" xr:uid="{871951BD-F6E2-1A4A-936D-7EAF75BE9723}"/>
    <hyperlink ref="I24" r:id="rId2" xr:uid="{EECA9B85-6187-744C-8BFC-6E823134A32C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D03F-AF15-1145-8557-CDC221783B12}">
  <dimension ref="A1"/>
  <sheetViews>
    <sheetView workbookViewId="0">
      <selection activeCell="I36" sqref="I36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 LOAN EMI </vt:lpstr>
      <vt:lpstr>Monthly Budget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2022-02-21T05:07:28Z</dcterms:created>
  <dcterms:modified xsi:type="dcterms:W3CDTF">2023-11-04T12:21:03Z</dcterms:modified>
</cp:coreProperties>
</file>