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defaultThemeVersion="124226"/>
  <mc:AlternateContent xmlns:mc="http://schemas.openxmlformats.org/markup-compatibility/2006">
    <mc:Choice Requires="x15">
      <x15ac:absPath xmlns:x15ac="http://schemas.microsoft.com/office/spreadsheetml/2010/11/ac" url="C:\Users\rchidamb\Documents\process templates\"/>
    </mc:Choice>
  </mc:AlternateContent>
  <xr:revisionPtr revIDLastSave="0" documentId="13_ncr:1_{0DEAC136-4448-4749-9B2E-4EB09BDD4C00}" xr6:coauthVersionLast="45" xr6:coauthVersionMax="45" xr10:uidLastSave="{00000000-0000-0000-0000-000000000000}"/>
  <bookViews>
    <workbookView xWindow="-110" yWindow="-110" windowWidth="19420" windowHeight="10420" tabRatio="860" activeTab="3" xr2:uid="{00000000-000D-0000-FFFF-FFFF00000000}"/>
  </bookViews>
  <sheets>
    <sheet name="Project and Estimation Summary" sheetId="7" r:id="rId1"/>
    <sheet name="Meta Data" sheetId="6" r:id="rId2"/>
    <sheet name="Estimation Breakdown" sheetId="1" r:id="rId3"/>
    <sheet name="TS Estimates" sheetId="2" r:id="rId4"/>
    <sheet name="Assumptions" sheetId="5" r:id="rId5"/>
    <sheet name="In Scope" sheetId="9" r:id="rId6"/>
    <sheet name="Out of Scope" sheetId="10" r:id="rId7"/>
    <sheet name="Template Revision History" sheetId="8" r:id="rId8"/>
  </sheets>
  <externalReferences>
    <externalReference r:id="rId9"/>
  </externalReferences>
  <definedNames>
    <definedName name="_xlnm._FilterDatabase" localSheetId="2" hidden="1">'Estimation Breakdown'!$A$2:$C$19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C1" i="8" l="1"/>
  <c r="E21" i="2" l="1"/>
  <c r="F5" i="2" l="1"/>
  <c r="C21" i="2" l="1"/>
  <c r="D21" i="2"/>
  <c r="F6" i="2"/>
  <c r="F7" i="2"/>
  <c r="F8" i="2"/>
  <c r="F9" i="2"/>
  <c r="F10" i="2"/>
  <c r="F11" i="2"/>
  <c r="B1" i="5"/>
  <c r="E13" i="2"/>
  <c r="D13" i="2"/>
  <c r="C13" i="2"/>
  <c r="B13" i="2"/>
  <c r="A1" i="2"/>
  <c r="B1" i="6"/>
  <c r="B22" i="2" l="1"/>
  <c r="I8" i="2" s="1"/>
  <c r="B14" i="2"/>
  <c r="D18" i="7"/>
  <c r="F13" i="2"/>
  <c r="I4" i="2" s="1"/>
  <c r="B7" i="1" s="1"/>
  <c r="I10" i="2" l="1"/>
  <c r="B9" i="1" s="1"/>
  <c r="B21" i="1" s="1"/>
  <c r="D11" i="7" s="1"/>
  <c r="I5" i="2"/>
  <c r="D14" i="7" l="1"/>
  <c r="D12" i="7"/>
  <c r="D15" i="7" l="1"/>
  <c r="B16" i="7" s="1"/>
  <c r="D16" i="7" s="1"/>
  <c r="D17" i="7" l="1"/>
</calcChain>
</file>

<file path=xl/sharedStrings.xml><?xml version="1.0" encoding="utf-8"?>
<sst xmlns="http://schemas.openxmlformats.org/spreadsheetml/2006/main" count="183" uniqueCount="153">
  <si>
    <t>Closure</t>
  </si>
  <si>
    <t>Phase</t>
  </si>
  <si>
    <t>Simple</t>
  </si>
  <si>
    <t>High</t>
  </si>
  <si>
    <t>Sl No</t>
  </si>
  <si>
    <t xml:space="preserve">Estimator(s): </t>
  </si>
  <si>
    <t xml:space="preserve">Estimate Version: </t>
  </si>
  <si>
    <t xml:space="preserve">Number of Test Cycles Planned: </t>
  </si>
  <si>
    <t xml:space="preserve">Reviewer(s): </t>
  </si>
  <si>
    <t>Testing Project - Estimation</t>
  </si>
  <si>
    <t xml:space="preserve">Date of Estimation: </t>
  </si>
  <si>
    <t>Project Information</t>
  </si>
  <si>
    <t>Estimation Summary</t>
  </si>
  <si>
    <t xml:space="preserve">Estimated Test cases - Grand Total: </t>
  </si>
  <si>
    <t xml:space="preserve">Total: </t>
  </si>
  <si>
    <t>Simple TCs</t>
  </si>
  <si>
    <t>Average TCs</t>
  </si>
  <si>
    <t>High TCs</t>
  </si>
  <si>
    <t>Requirement</t>
  </si>
  <si>
    <t>Test Case Design and Execution Effort Summary</t>
  </si>
  <si>
    <t>Version Number</t>
  </si>
  <si>
    <t>Release Date</t>
  </si>
  <si>
    <t>Description of Change/s made</t>
  </si>
  <si>
    <t xml:space="preserve">Total Estimate Based on WBS: </t>
  </si>
  <si>
    <t>Very High</t>
  </si>
  <si>
    <t>Very High TCs</t>
  </si>
  <si>
    <t>Attributes</t>
  </si>
  <si>
    <t>Medium</t>
  </si>
  <si>
    <t>Environment complexity</t>
  </si>
  <si>
    <t>None</t>
  </si>
  <si>
    <t>Low</t>
  </si>
  <si>
    <t>Middleware or batch process</t>
  </si>
  <si>
    <t>External applications</t>
  </si>
  <si>
    <t>Complex</t>
  </si>
  <si>
    <t>Complex and Critical</t>
  </si>
  <si>
    <t>Easily obtained or modified</t>
  </si>
  <si>
    <t>Test data is prepared by support tools to generate and database to store and manage</t>
  </si>
  <si>
    <t>10 to 20</t>
  </si>
  <si>
    <t>System Dependency</t>
  </si>
  <si>
    <t>Criticality and complexity of the functionality</t>
  </si>
  <si>
    <t>Test Data Availability and Validation</t>
  </si>
  <si>
    <t xml:space="preserve">Project/ Release ID: </t>
  </si>
  <si>
    <t xml:space="preserve">Project/ Release Name: </t>
  </si>
  <si>
    <t xml:space="preserve">Test Project Manager: </t>
  </si>
  <si>
    <t>Application Name:</t>
  </si>
  <si>
    <t>20 to 30</t>
  </si>
  <si>
    <t>&gt; 30</t>
  </si>
  <si>
    <t>Defect Management</t>
  </si>
  <si>
    <t>Template Revision History</t>
  </si>
  <si>
    <t>Version created for NetApp</t>
  </si>
  <si>
    <t>Test Estimation and Planning</t>
  </si>
  <si>
    <t>Test Execution</t>
  </si>
  <si>
    <t>Requirements Analysis</t>
  </si>
  <si>
    <t>Total Estimate</t>
  </si>
  <si>
    <t>Updated to auto calculate and populate the estimates for various phases with minimum details to be keyed in during estimation. This if to make it easier for Test teams to use the estimation tool and process and also guide on the likely estimates for various Testing phases</t>
  </si>
  <si>
    <t>Incorporated comments from Dins</t>
  </si>
  <si>
    <t>Incorporated comments from Mark</t>
  </si>
  <si>
    <t>Updated date format in template revision history and template guidelines</t>
  </si>
  <si>
    <t>Effort in hours</t>
  </si>
  <si>
    <t>UAT Support</t>
  </si>
  <si>
    <t>Production checkout support</t>
  </si>
  <si>
    <t>Assumptions, Constraints and Dependencies</t>
  </si>
  <si>
    <t>Regression Test Identification and Update</t>
  </si>
  <si>
    <t>Post Go-Live Support</t>
  </si>
  <si>
    <t>Communication and Coordination and documentation</t>
  </si>
  <si>
    <t>Regression Test Execution Manual</t>
  </si>
  <si>
    <t>Test Execution in Stage or Prod Fix Environment</t>
  </si>
  <si>
    <t>Test data support for UAT, upstream and downstream applications</t>
  </si>
  <si>
    <t>In Testing Scope for the Application Release or Project</t>
  </si>
  <si>
    <t>Out of Testing Scope for the Application Release or Project</t>
  </si>
  <si>
    <t xml:space="preserve">Author: </t>
  </si>
  <si>
    <t>Christobel S</t>
  </si>
  <si>
    <t>Reviewed by
(Name &amp; Role)</t>
  </si>
  <si>
    <t>Approved by
(Name &amp; Role)</t>
  </si>
  <si>
    <t>Mark laws- IT Manager, Test Services</t>
  </si>
  <si>
    <t>Bijan S, Joseph Xavier and Mark</t>
  </si>
  <si>
    <t>Dins and Rajeev</t>
  </si>
  <si>
    <t>Updated with lessons learnt in previous releases and added sections for In scope and out of scope</t>
  </si>
  <si>
    <t>Incorporated feedback from Test managers and NetApp leads after a brainstorming session</t>
  </si>
  <si>
    <t>Updated the following feedback:
1. Common metadata for all applications
2. improved test case complexity categorization
3. improved effort split for clarity</t>
  </si>
  <si>
    <t>Complex Test data setup with extra effort</t>
  </si>
  <si>
    <t>Test data Preparation</t>
  </si>
  <si>
    <t>Test Design</t>
  </si>
  <si>
    <t>Rajeev</t>
  </si>
  <si>
    <t>Provided provision for entering requirements clarity % to calculate contingency</t>
  </si>
  <si>
    <t>Incorporated review comments from Rajeev</t>
  </si>
  <si>
    <t>Productivity Data for Application:</t>
  </si>
  <si>
    <t xml:space="preserve">Contingency for lack of requirement clarity: </t>
  </si>
  <si>
    <t>No of lead days provided for ROM estimate:</t>
  </si>
  <si>
    <t xml:space="preserve">Requirement clarity%: </t>
  </si>
  <si>
    <t xml:space="preserve">Contingency for turn around time: </t>
  </si>
  <si>
    <t>Contingency%:</t>
  </si>
  <si>
    <t xml:space="preserve">Contingency for known and unknown risks: </t>
  </si>
  <si>
    <t>Incorporated review comments from Dins and Rajeev on test management effort</t>
  </si>
  <si>
    <t xml:space="preserve">Onsite coordination%: </t>
  </si>
  <si>
    <t>Test Management%:</t>
  </si>
  <si>
    <t>Test Management Effort</t>
  </si>
  <si>
    <t>Onsite Coordination Effort:</t>
  </si>
  <si>
    <t xml:space="preserve">Total Estimated Hours (including Contingency, Test Management and Onsite coordination): </t>
  </si>
  <si>
    <t>Regression Test Execution Automation</t>
  </si>
  <si>
    <t>Vipin Nambiar, Test Manager</t>
  </si>
  <si>
    <t>Number of transactions Involved</t>
  </si>
  <si>
    <t>&lt; 5</t>
  </si>
  <si>
    <t>6 to 10</t>
  </si>
  <si>
    <t>Number of Parameterization</t>
  </si>
  <si>
    <t>1 to 5</t>
  </si>
  <si>
    <t>&gt;30</t>
  </si>
  <si>
    <t>Number of Correlation</t>
  </si>
  <si>
    <t>Test Script Classification</t>
  </si>
  <si>
    <t>Ajax True Client</t>
  </si>
  <si>
    <t>Web service/REST</t>
  </si>
  <si>
    <t>Guidelines for Test Script Classification table</t>
  </si>
  <si>
    <t xml:space="preserve">Total Estimated Test Script (By Complexity): </t>
  </si>
  <si>
    <t>Execution Duration</t>
  </si>
  <si>
    <t>Test Types</t>
  </si>
  <si>
    <t>Test Script Design</t>
  </si>
  <si>
    <t>TS Design Hours</t>
  </si>
  <si>
    <t>Report Preparation</t>
  </si>
  <si>
    <t>Serial #</t>
  </si>
  <si>
    <t>All 15 parameters are not applicable for all Applications or Test Scripts</t>
  </si>
  <si>
    <t>Values in C13 through F13 are used for calculating the Test Case creation effort for each requirement in TC Estimates tab</t>
  </si>
  <si>
    <t>Total number of Test Scripts</t>
  </si>
  <si>
    <t xml:space="preserve">Total Test Script Design: </t>
  </si>
  <si>
    <t xml:space="preserve">Total Test Script Review: </t>
  </si>
  <si>
    <t xml:space="preserve">Total Test Script Rework: </t>
  </si>
  <si>
    <t xml:space="preserve">Test Script Execution: </t>
  </si>
  <si>
    <t xml:space="preserve">Test Execution Failure Rate: </t>
  </si>
  <si>
    <t xml:space="preserve">Total Test Re-execution: </t>
  </si>
  <si>
    <t>Total Estimated Test Executions</t>
  </si>
  <si>
    <t>TS Identification/ Update/Execution Hours</t>
  </si>
  <si>
    <t>Any additional features for L&amp;P might required re-estimation</t>
  </si>
  <si>
    <t>Web Protocol</t>
  </si>
  <si>
    <t>Adjustments</t>
  </si>
  <si>
    <t>The functional help will be provided to L&amp;P team</t>
  </si>
  <si>
    <t>Ajax True Client Maint</t>
  </si>
  <si>
    <t>No other transactions apart from those listed in the test plan team will be out of scope for this project</t>
  </si>
  <si>
    <t>Third party systems and Mandatory pre-requisites</t>
  </si>
  <si>
    <t>Test data is dependent on upstream or downstream systems</t>
  </si>
  <si>
    <t>Scenario Design</t>
  </si>
  <si>
    <t>Service Renewal</t>
  </si>
  <si>
    <t>Dry Run</t>
  </si>
  <si>
    <t>Load Test</t>
  </si>
  <si>
    <t>Load Model will be 10 k hits /hour intially and for the new scenario load will be decided</t>
  </si>
  <si>
    <t>The Stage environment will be used for scripting. All the scripts will be validated in LnP instance.</t>
  </si>
  <si>
    <t>Execution will be done along with the dev teams, detailed plan is yet to be finalised</t>
  </si>
  <si>
    <t>NGSS</t>
  </si>
  <si>
    <t>Ravikanth Mirsappalli</t>
  </si>
  <si>
    <t xml:space="preserve">Estimation is based on a the intial discussion wiht NGSS team,  21 API's are in scope now assuming few more API's could be in scope </t>
  </si>
  <si>
    <t>Execution will be done along with the dev teams initially.</t>
  </si>
  <si>
    <t>Estimation is based on a the intial discussion wiht NGSS team,  21 API's are in scope now  , scripting is progress .. Types of tests would be  added after discussing with the project team</t>
  </si>
  <si>
    <t xml:space="preserve"> load model is finalised according to the API</t>
  </si>
  <si>
    <t>22/8/2019</t>
  </si>
  <si>
    <t>Web service/REST1111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</si>
</sst>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409]d\-mmm\-yy;@"/>
    <numFmt numFmtId="166" formatCode="0.0"/>
  </numFmts>
  <fonts count="14" x14ac:knownFonts="1">
    <font>
      <sz val="11"/>
      <color theme="1"/>
      <name val="Calibri"/>
      <family val="2"/>
      <scheme val="minor"/>
    </font>
    <font>
      <sz val="10"/>
      <name val="Arial"/>
      <family val="2"/>
    </font>
    <font>
      <sz val="10"/>
      <color theme="1"/>
      <name val="Trebuchet MS"/>
      <family val="2"/>
    </font>
    <font>
      <b/>
      <sz val="10"/>
      <color theme="1"/>
      <name val="Trebuchet MS"/>
      <family val="2"/>
    </font>
    <font>
      <sz val="10"/>
      <name val="Calibri"/>
      <family val="2"/>
      <scheme val="minor"/>
    </font>
    <font>
      <sz val="10"/>
      <color rgb="FF002060"/>
      <name val="Calibri"/>
      <family val="2"/>
      <scheme val="minor"/>
    </font>
    <font>
      <b/>
      <sz val="10"/>
      <color rgb="FF00206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indexed="8"/>
      <name val="Calibri"/>
      <family val="2"/>
      <scheme val="minor"/>
    </font>
    <font>
      <b/>
      <sz val="10"/>
      <color indexed="8"/>
      <name val="Calibri"/>
      <family val="2"/>
      <scheme val="minor"/>
    </font>
    <font>
      <b/>
      <sz val="16"/>
      <color theme="1"/>
      <name val="Calibri"/>
      <family val="2"/>
      <scheme val="minor"/>
    </font>
    <font>
      <b/>
      <sz val="15"/>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B2DD8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A4DC7E"/>
        <bgColor indexed="64"/>
      </patternFill>
    </fill>
    <fill>
      <patternFill patternType="solid">
        <fgColor rgb="FFB8E08C"/>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right style="medium">
        <color theme="0" tint="-0.499984740745262"/>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indexed="64"/>
      </top>
      <bottom style="thin">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thin">
        <color indexed="64"/>
      </left>
      <right style="thin">
        <color indexed="64"/>
      </right>
      <top style="thin">
        <color indexed="64"/>
      </top>
      <bottom/>
      <diagonal/>
    </border>
    <border>
      <left/>
      <right style="thin">
        <color theme="0" tint="-0.499984740745262"/>
      </right>
      <top style="medium">
        <color theme="0" tint="-0.499984740745262"/>
      </top>
      <bottom style="thin">
        <color theme="0" tint="-0.499984740745262"/>
      </bottom>
      <diagonal/>
    </border>
    <border>
      <left/>
      <right/>
      <top/>
      <bottom style="thin">
        <color indexed="64"/>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s>
  <cellStyleXfs count="2">
    <xf numFmtId="0" fontId="0" fillId="0" borderId="0"/>
    <xf numFmtId="0" fontId="1" fillId="0" borderId="0"/>
  </cellStyleXfs>
  <cellXfs count="116">
    <xf numFmtId="0" fontId="0" fillId="0" borderId="0" xfId="0"/>
    <xf numFmtId="0" fontId="2" fillId="0" borderId="0" xfId="0" applyFont="1"/>
    <xf numFmtId="0" fontId="3" fillId="0" borderId="0" xfId="0" applyFont="1"/>
    <xf numFmtId="0" fontId="2" fillId="0" borderId="0" xfId="0" applyFont="1" applyBorder="1"/>
    <xf numFmtId="9" fontId="2" fillId="0" borderId="0" xfId="0" applyNumberFormat="1" applyFont="1" applyBorder="1"/>
    <xf numFmtId="0" fontId="7" fillId="0" borderId="0" xfId="0" applyFont="1"/>
    <xf numFmtId="0" fontId="0" fillId="0" borderId="0" xfId="0" applyBorder="1"/>
    <xf numFmtId="0" fontId="0" fillId="0" borderId="12" xfId="0" applyBorder="1"/>
    <xf numFmtId="0" fontId="0" fillId="0" borderId="13" xfId="0" applyBorder="1"/>
    <xf numFmtId="49" fontId="7" fillId="0" borderId="2" xfId="1" applyNumberFormat="1" applyFont="1" applyBorder="1" applyAlignment="1">
      <alignment horizontal="righ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7" fillId="0" borderId="2" xfId="0" applyFont="1" applyBorder="1"/>
    <xf numFmtId="0" fontId="7" fillId="0" borderId="2" xfId="0" applyNumberFormat="1" applyFont="1" applyBorder="1"/>
    <xf numFmtId="2" fontId="7" fillId="0" borderId="3" xfId="0" applyNumberFormat="1" applyFont="1" applyFill="1" applyBorder="1" applyAlignment="1">
      <alignment horizontal="center"/>
    </xf>
    <xf numFmtId="1" fontId="7" fillId="0" borderId="3" xfId="0" applyNumberFormat="1" applyFont="1" applyFill="1" applyBorder="1" applyAlignment="1">
      <alignment horizontal="center"/>
    </xf>
    <xf numFmtId="0" fontId="10" fillId="0" borderId="7" xfId="0" applyFont="1" applyFill="1" applyBorder="1" applyAlignment="1">
      <alignment horizontal="left"/>
    </xf>
    <xf numFmtId="0" fontId="8" fillId="2" borderId="7" xfId="0" applyFont="1" applyFill="1" applyBorder="1" applyAlignment="1">
      <alignment horizontal="right" vertical="center"/>
    </xf>
    <xf numFmtId="0" fontId="8" fillId="2" borderId="9" xfId="0" applyFont="1" applyFill="1" applyBorder="1" applyAlignment="1">
      <alignment horizontal="right" vertical="center"/>
    </xf>
    <xf numFmtId="0" fontId="8" fillId="2" borderId="1" xfId="0" applyFont="1" applyFill="1" applyBorder="1" applyAlignment="1">
      <alignment horizontal="center" vertical="center" wrapText="1"/>
    </xf>
    <xf numFmtId="164" fontId="7" fillId="4" borderId="1" xfId="0" applyNumberFormat="1" applyFont="1" applyFill="1" applyBorder="1" applyAlignment="1">
      <alignment vertical="center" wrapText="1"/>
    </xf>
    <xf numFmtId="0" fontId="7" fillId="4" borderId="1" xfId="0" applyFont="1" applyFill="1" applyBorder="1" applyAlignment="1">
      <alignment vertical="center" wrapText="1"/>
    </xf>
    <xf numFmtId="1" fontId="6" fillId="5" borderId="8" xfId="0" applyNumberFormat="1" applyFont="1" applyFill="1" applyBorder="1" applyAlignment="1">
      <alignment vertical="center" wrapText="1"/>
    </xf>
    <xf numFmtId="0" fontId="11" fillId="2" borderId="7" xfId="0" applyFont="1" applyFill="1" applyBorder="1" applyAlignment="1">
      <alignment horizontal="right"/>
    </xf>
    <xf numFmtId="0" fontId="11" fillId="2" borderId="9" xfId="0" applyFont="1" applyFill="1" applyBorder="1" applyAlignment="1">
      <alignment horizontal="right"/>
    </xf>
    <xf numFmtId="0" fontId="5" fillId="6" borderId="3" xfId="0" applyFont="1" applyFill="1" applyBorder="1" applyAlignment="1" applyProtection="1">
      <alignment horizontal="left" vertical="center" wrapText="1"/>
      <protection locked="0"/>
    </xf>
    <xf numFmtId="14" fontId="5" fillId="6" borderId="8" xfId="0" applyNumberFormat="1" applyFont="1" applyFill="1" applyBorder="1" applyAlignment="1" applyProtection="1">
      <alignment horizontal="left" vertical="center" wrapText="1"/>
      <protection locked="0"/>
    </xf>
    <xf numFmtId="0" fontId="10" fillId="6" borderId="7" xfId="0" applyFont="1" applyFill="1" applyBorder="1" applyAlignment="1" applyProtection="1">
      <alignment horizontal="left"/>
      <protection locked="0"/>
    </xf>
    <xf numFmtId="1" fontId="7" fillId="6" borderId="3" xfId="0" applyNumberFormat="1" applyFont="1" applyFill="1" applyBorder="1" applyAlignment="1" applyProtection="1">
      <alignment horizontal="center"/>
      <protection locked="0"/>
    </xf>
    <xf numFmtId="0" fontId="7" fillId="5" borderId="3" xfId="0" applyFont="1" applyFill="1" applyBorder="1" applyAlignment="1">
      <alignment horizontal="center"/>
    </xf>
    <xf numFmtId="1" fontId="8" fillId="5" borderId="3" xfId="0" applyNumberFormat="1" applyFont="1" applyFill="1" applyBorder="1" applyAlignment="1">
      <alignment horizontal="center"/>
    </xf>
    <xf numFmtId="0" fontId="9" fillId="2" borderId="1" xfId="0" applyFont="1" applyFill="1" applyBorder="1" applyAlignment="1">
      <alignment horizontal="center" vertical="center"/>
    </xf>
    <xf numFmtId="1" fontId="8" fillId="5" borderId="8" xfId="0" applyNumberFormat="1" applyFont="1" applyFill="1" applyBorder="1" applyAlignment="1">
      <alignment horizontal="center" vertical="center"/>
    </xf>
    <xf numFmtId="0" fontId="8" fillId="6" borderId="8" xfId="0" applyFont="1" applyFill="1" applyBorder="1" applyAlignment="1" applyProtection="1">
      <alignment horizontal="center" vertical="center"/>
      <protection locked="0"/>
    </xf>
    <xf numFmtId="9" fontId="8" fillId="3" borderId="8" xfId="0" applyNumberFormat="1" applyFont="1" applyFill="1" applyBorder="1" applyAlignment="1" applyProtection="1">
      <alignment horizontal="center" vertical="center"/>
      <protection locked="0"/>
    </xf>
    <xf numFmtId="1" fontId="8" fillId="5" borderId="11" xfId="0" applyNumberFormat="1" applyFont="1" applyFill="1" applyBorder="1" applyAlignment="1">
      <alignment horizontal="center" vertical="center"/>
    </xf>
    <xf numFmtId="0" fontId="9" fillId="2" borderId="19" xfId="0" applyFont="1" applyFill="1" applyBorder="1" applyAlignment="1">
      <alignment horizontal="center" vertical="center"/>
    </xf>
    <xf numFmtId="0" fontId="8" fillId="2" borderId="10" xfId="0" applyFont="1" applyFill="1" applyBorder="1" applyAlignment="1">
      <alignment horizontal="right"/>
    </xf>
    <xf numFmtId="0" fontId="4" fillId="2" borderId="3" xfId="0" applyFont="1" applyFill="1" applyBorder="1" applyAlignment="1">
      <alignment horizontal="left" vertical="center" wrapText="1"/>
    </xf>
    <xf numFmtId="0" fontId="9" fillId="2" borderId="3" xfId="0" applyFont="1" applyFill="1" applyBorder="1" applyAlignment="1">
      <alignment horizontal="right" vertical="center" wrapText="1"/>
    </xf>
    <xf numFmtId="49" fontId="12" fillId="4" borderId="2" xfId="0" applyNumberFormat="1" applyFont="1" applyFill="1" applyBorder="1" applyAlignment="1">
      <alignment horizontal="center" vertical="center"/>
    </xf>
    <xf numFmtId="1" fontId="2" fillId="0" borderId="0" xfId="0" applyNumberFormat="1" applyFont="1" applyBorder="1"/>
    <xf numFmtId="2" fontId="7" fillId="5" borderId="3" xfId="0" applyNumberFormat="1" applyFont="1" applyFill="1" applyBorder="1" applyAlignment="1">
      <alignment horizontal="center"/>
    </xf>
    <xf numFmtId="165" fontId="7" fillId="4" borderId="1" xfId="0" applyNumberFormat="1" applyFont="1" applyFill="1" applyBorder="1" applyAlignment="1">
      <alignment horizontal="right" vertical="center" wrapText="1"/>
    </xf>
    <xf numFmtId="0" fontId="9" fillId="2" borderId="1" xfId="0" applyFont="1" applyFill="1" applyBorder="1" applyAlignment="1" applyProtection="1">
      <alignment vertical="center" wrapText="1"/>
      <protection locked="0"/>
    </xf>
    <xf numFmtId="1" fontId="7" fillId="5" borderId="1" xfId="0" applyNumberFormat="1" applyFont="1" applyFill="1" applyBorder="1" applyAlignment="1">
      <alignment horizontal="center" vertical="center"/>
    </xf>
    <xf numFmtId="0" fontId="9" fillId="2" borderId="1" xfId="0" applyFont="1" applyFill="1" applyBorder="1" applyAlignment="1" applyProtection="1">
      <alignment vertical="center"/>
      <protection locked="0"/>
    </xf>
    <xf numFmtId="0" fontId="9" fillId="2" borderId="1" xfId="0"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xf>
    <xf numFmtId="49" fontId="7" fillId="0" borderId="2" xfId="1" applyNumberFormat="1" applyFont="1" applyBorder="1" applyAlignment="1">
      <alignment horizontal="right" vertical="center" wrapText="1"/>
    </xf>
    <xf numFmtId="0" fontId="9" fillId="2" borderId="1" xfId="0" applyFont="1" applyFill="1" applyBorder="1" applyAlignment="1" applyProtection="1">
      <alignment horizontal="left" vertical="center" wrapText="1"/>
      <protection locked="0"/>
    </xf>
    <xf numFmtId="1" fontId="7" fillId="9" borderId="1" xfId="0" applyNumberFormat="1" applyFont="1" applyFill="1" applyBorder="1" applyAlignment="1">
      <alignment horizontal="center" vertical="center"/>
    </xf>
    <xf numFmtId="0" fontId="8" fillId="4" borderId="21" xfId="0" applyFont="1" applyFill="1" applyBorder="1" applyAlignment="1">
      <alignment horizontal="left" vertical="center"/>
    </xf>
    <xf numFmtId="165" fontId="7" fillId="4" borderId="1" xfId="0" applyNumberFormat="1" applyFont="1" applyFill="1" applyBorder="1" applyAlignment="1">
      <alignment vertical="center" wrapText="1"/>
    </xf>
    <xf numFmtId="0" fontId="0" fillId="0" borderId="1" xfId="0" applyBorder="1"/>
    <xf numFmtId="0" fontId="9" fillId="2" borderId="9" xfId="0" applyFont="1" applyFill="1" applyBorder="1" applyAlignment="1">
      <alignment horizontal="right" vertical="center" wrapText="1"/>
    </xf>
    <xf numFmtId="0" fontId="9" fillId="2" borderId="7"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vertical="center" wrapText="1"/>
    </xf>
    <xf numFmtId="9" fontId="0" fillId="0" borderId="0" xfId="0" applyNumberFormat="1"/>
    <xf numFmtId="1" fontId="6" fillId="3" borderId="3" xfId="0" applyNumberFormat="1" applyFont="1" applyFill="1" applyBorder="1" applyAlignment="1" applyProtection="1">
      <alignment vertical="center" wrapText="1"/>
      <protection locked="0"/>
    </xf>
    <xf numFmtId="9" fontId="6" fillId="3" borderId="3" xfId="0" applyNumberFormat="1" applyFont="1" applyFill="1" applyBorder="1" applyAlignment="1" applyProtection="1">
      <alignment vertical="center" wrapText="1"/>
      <protection locked="0"/>
    </xf>
    <xf numFmtId="1" fontId="6" fillId="5" borderId="8" xfId="0" applyNumberFormat="1" applyFont="1" applyFill="1" applyBorder="1" applyAlignment="1">
      <alignment horizontal="right" vertical="center" wrapText="1"/>
    </xf>
    <xf numFmtId="0" fontId="5" fillId="6" borderId="3" xfId="0" applyNumberFormat="1" applyFont="1" applyFill="1" applyBorder="1" applyAlignment="1" applyProtection="1">
      <alignment horizontal="left" vertical="center" wrapText="1"/>
      <protection locked="0"/>
    </xf>
    <xf numFmtId="0" fontId="7" fillId="0" borderId="0" xfId="0" applyFont="1" applyBorder="1" applyAlignment="1">
      <alignment wrapText="1"/>
    </xf>
    <xf numFmtId="0" fontId="7" fillId="0" borderId="0" xfId="0" applyFont="1" applyBorder="1" applyAlignment="1">
      <alignment horizontal="left" vertical="center" wrapText="1"/>
    </xf>
    <xf numFmtId="0" fontId="10" fillId="10" borderId="7" xfId="0" applyFont="1" applyFill="1" applyBorder="1" applyAlignment="1" applyProtection="1">
      <alignment horizontal="left" wrapText="1"/>
      <protection locked="0"/>
    </xf>
    <xf numFmtId="0" fontId="10" fillId="6" borderId="7" xfId="0" applyFont="1" applyFill="1" applyBorder="1" applyAlignment="1" applyProtection="1">
      <alignment horizontal="left" wrapText="1"/>
      <protection locked="0"/>
    </xf>
    <xf numFmtId="0" fontId="7" fillId="0" borderId="1" xfId="0" applyFont="1" applyBorder="1"/>
    <xf numFmtId="0" fontId="9" fillId="2" borderId="4" xfId="0" applyFont="1" applyFill="1" applyBorder="1" applyAlignment="1">
      <alignment vertical="center"/>
    </xf>
    <xf numFmtId="0" fontId="9" fillId="2" borderId="5" xfId="0" applyFont="1" applyFill="1" applyBorder="1" applyAlignment="1">
      <alignment vertical="center"/>
    </xf>
    <xf numFmtId="166" fontId="7" fillId="6" borderId="3" xfId="0" applyNumberFormat="1" applyFont="1" applyFill="1" applyBorder="1" applyAlignment="1" applyProtection="1">
      <alignment horizontal="center"/>
      <protection locked="0"/>
    </xf>
    <xf numFmtId="2" fontId="7" fillId="6" borderId="3" xfId="0" applyNumberFormat="1" applyFont="1" applyFill="1" applyBorder="1" applyAlignment="1" applyProtection="1">
      <alignment horizontal="center"/>
      <protection locked="0"/>
    </xf>
    <xf numFmtId="0" fontId="7" fillId="0" borderId="0" xfId="0" applyFont="1" applyBorder="1" applyAlignment="1">
      <alignment vertical="top" wrapText="1"/>
    </xf>
    <xf numFmtId="0" fontId="8" fillId="2" borderId="1" xfId="0" applyFont="1" applyFill="1" applyBorder="1" applyAlignment="1">
      <alignment horizontal="center" vertical="center"/>
    </xf>
    <xf numFmtId="0" fontId="4" fillId="3" borderId="8" xfId="0" applyFont="1" applyFill="1" applyBorder="1" applyAlignment="1" applyProtection="1">
      <alignment horizontal="center" vertical="center" wrapText="1"/>
      <protection locked="0"/>
    </xf>
    <xf numFmtId="16" fontId="4" fillId="3" borderId="8" xfId="0" applyNumberFormat="1"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protection locked="0"/>
    </xf>
    <xf numFmtId="0" fontId="9" fillId="2" borderId="17" xfId="0" applyFont="1" applyFill="1" applyBorder="1" applyAlignment="1">
      <alignment horizontal="left" vertical="center"/>
    </xf>
    <xf numFmtId="0" fontId="7" fillId="0" borderId="1" xfId="0" applyFont="1" applyBorder="1" applyAlignment="1">
      <alignment wrapText="1"/>
    </xf>
    <xf numFmtId="0" fontId="8" fillId="2" borderId="1" xfId="0" applyFont="1" applyFill="1" applyBorder="1" applyAlignment="1">
      <alignment vertical="center"/>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2" fillId="4" borderId="2" xfId="0" applyFont="1" applyFill="1" applyBorder="1" applyAlignment="1">
      <alignment vertical="center"/>
    </xf>
    <xf numFmtId="49" fontId="12" fillId="0" borderId="2" xfId="1" applyNumberFormat="1" applyFont="1" applyBorder="1" applyAlignment="1">
      <alignment horizontal="center" vertical="center"/>
    </xf>
    <xf numFmtId="0" fontId="13" fillId="2" borderId="4"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xf>
    <xf numFmtId="0" fontId="7" fillId="7" borderId="1" xfId="0" applyFont="1" applyFill="1" applyBorder="1" applyAlignment="1">
      <alignment horizontal="left" wrapText="1"/>
    </xf>
    <xf numFmtId="0" fontId="12" fillId="0" borderId="2" xfId="1" applyNumberFormat="1" applyFont="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20" xfId="0" applyFont="1" applyFill="1" applyBorder="1" applyAlignment="1">
      <alignment horizontal="center" vertical="center"/>
    </xf>
    <xf numFmtId="0" fontId="8" fillId="8" borderId="1" xfId="0" applyFont="1" applyFill="1" applyBorder="1" applyAlignment="1">
      <alignment horizontal="center"/>
    </xf>
    <xf numFmtId="0" fontId="5" fillId="6" borderId="22" xfId="0" applyFont="1" applyFill="1" applyBorder="1" applyAlignment="1" applyProtection="1">
      <alignment horizontal="center" vertical="center" wrapText="1"/>
      <protection locked="0"/>
    </xf>
    <xf numFmtId="0" fontId="5" fillId="6" borderId="23" xfId="0" applyFont="1" applyFill="1" applyBorder="1" applyAlignment="1" applyProtection="1">
      <alignment horizontal="center" vertical="center" wrapText="1"/>
      <protection locked="0"/>
    </xf>
    <xf numFmtId="0" fontId="7" fillId="7" borderId="1" xfId="0" applyFont="1" applyFill="1" applyBorder="1" applyAlignment="1">
      <alignment horizontal="left"/>
    </xf>
    <xf numFmtId="1" fontId="8" fillId="5" borderId="14" xfId="0" applyNumberFormat="1" applyFont="1" applyFill="1" applyBorder="1" applyAlignment="1">
      <alignment horizontal="center"/>
    </xf>
    <xf numFmtId="1" fontId="8" fillId="5" borderId="24" xfId="0" applyNumberFormat="1" applyFont="1" applyFill="1" applyBorder="1" applyAlignment="1">
      <alignment horizontal="center"/>
    </xf>
    <xf numFmtId="1" fontId="8" fillId="5" borderId="15" xfId="0" applyNumberFormat="1" applyFont="1" applyFill="1" applyBorder="1" applyAlignment="1">
      <alignment horizont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49" fontId="7" fillId="0" borderId="2" xfId="1" applyNumberFormat="1" applyFont="1" applyBorder="1" applyAlignment="1">
      <alignment horizontal="right" vertical="center" wrapText="1"/>
    </xf>
    <xf numFmtId="0" fontId="7" fillId="0" borderId="2" xfId="1" applyNumberFormat="1" applyFont="1" applyBorder="1" applyAlignment="1">
      <alignment horizontal="right" vertical="center" wrapText="1"/>
    </xf>
    <xf numFmtId="0" fontId="8" fillId="2" borderId="4" xfId="0" applyFont="1" applyFill="1" applyBorder="1" applyAlignment="1">
      <alignment horizontal="center"/>
    </xf>
    <xf numFmtId="0" fontId="8" fillId="2" borderId="6" xfId="0" applyFont="1" applyFill="1" applyBorder="1" applyAlignment="1">
      <alignment horizontal="center"/>
    </xf>
    <xf numFmtId="0" fontId="8" fillId="5" borderId="3" xfId="0" applyFont="1" applyFill="1" applyBorder="1" applyAlignment="1">
      <alignment horizontal="center" vertical="center"/>
    </xf>
    <xf numFmtId="0" fontId="8" fillId="5" borderId="10" xfId="0" applyFont="1" applyFill="1" applyBorder="1" applyAlignment="1">
      <alignment horizontal="center" vertical="center"/>
    </xf>
    <xf numFmtId="1" fontId="8" fillId="5" borderId="25" xfId="0" applyNumberFormat="1" applyFont="1" applyFill="1" applyBorder="1" applyAlignment="1">
      <alignment horizontal="center"/>
    </xf>
    <xf numFmtId="1" fontId="8" fillId="5" borderId="26" xfId="0" applyNumberFormat="1" applyFont="1" applyFill="1" applyBorder="1" applyAlignment="1">
      <alignment horizontal="center"/>
    </xf>
    <xf numFmtId="1" fontId="8" fillId="5" borderId="27" xfId="0" applyNumberFormat="1" applyFont="1" applyFill="1" applyBorder="1" applyAlignment="1">
      <alignment horizontal="center"/>
    </xf>
    <xf numFmtId="49" fontId="12" fillId="0" borderId="2" xfId="0" applyNumberFormat="1" applyFont="1" applyBorder="1" applyAlignment="1">
      <alignment horizontal="center" vertical="center"/>
    </xf>
    <xf numFmtId="0" fontId="12" fillId="0" borderId="2" xfId="0" applyNumberFormat="1" applyFont="1" applyBorder="1" applyAlignment="1">
      <alignment horizontal="center" vertical="center"/>
    </xf>
    <xf numFmtId="0" fontId="7" fillId="4" borderId="2" xfId="0" applyFont="1" applyFill="1" applyBorder="1" applyAlignment="1">
      <alignment horizontal="center" vertical="center"/>
    </xf>
    <xf numFmtId="0" fontId="8" fillId="4" borderId="16"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A4DC7E"/>
      <color rgb="FFB2DD83"/>
      <color rgb="FFA4D76B"/>
      <color rgb="FF0DFF7A"/>
      <color rgb="FFB8E08C"/>
      <color rgb="FFA0D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1314450</xdr:colOff>
      <xdr:row>0</xdr:row>
      <xdr:rowOff>542925</xdr:rowOff>
    </xdr:to>
    <xdr:pic>
      <xdr:nvPicPr>
        <xdr:cNvPr id="3" name="Picture 2" descr="UST Global1.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3</xdr:col>
      <xdr:colOff>1098550</xdr:colOff>
      <xdr:row>0</xdr:row>
      <xdr:rowOff>88900</xdr:rowOff>
    </xdr:from>
    <xdr:to>
      <xdr:col>3</xdr:col>
      <xdr:colOff>2254250</xdr:colOff>
      <xdr:row>0</xdr:row>
      <xdr:rowOff>406400</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89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1196975</xdr:colOff>
      <xdr:row>0</xdr:row>
      <xdr:rowOff>542925</xdr:rowOff>
    </xdr:to>
    <xdr:pic>
      <xdr:nvPicPr>
        <xdr:cNvPr id="3" name="Picture 2" descr="UST Global1.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5</xdr:col>
      <xdr:colOff>203200</xdr:colOff>
      <xdr:row>0</xdr:row>
      <xdr:rowOff>146050</xdr:rowOff>
    </xdr:from>
    <xdr:to>
      <xdr:col>5</xdr:col>
      <xdr:colOff>1336675</xdr:colOff>
      <xdr:row>0</xdr:row>
      <xdr:rowOff>463550</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0" y="146050"/>
          <a:ext cx="11430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1352550</xdr:colOff>
      <xdr:row>0</xdr:row>
      <xdr:rowOff>542925</xdr:rowOff>
    </xdr:to>
    <xdr:pic>
      <xdr:nvPicPr>
        <xdr:cNvPr id="3" name="Picture 2" descr="UST Global1.jp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1</xdr:col>
      <xdr:colOff>850900</xdr:colOff>
      <xdr:row>0</xdr:row>
      <xdr:rowOff>38100</xdr:rowOff>
    </xdr:from>
    <xdr:to>
      <xdr:col>1</xdr:col>
      <xdr:colOff>2006600</xdr:colOff>
      <xdr:row>0</xdr:row>
      <xdr:rowOff>355600</xdr:rowOff>
    </xdr:to>
    <xdr:pic>
      <xdr:nvPicPr>
        <xdr:cNvPr id="4" name="Picture 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3800" y="381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1314450</xdr:colOff>
      <xdr:row>0</xdr:row>
      <xdr:rowOff>542925</xdr:rowOff>
    </xdr:to>
    <xdr:pic>
      <xdr:nvPicPr>
        <xdr:cNvPr id="4" name="Picture 3" descr="UST Global1.jpg">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7</xdr:col>
      <xdr:colOff>1568450</xdr:colOff>
      <xdr:row>0</xdr:row>
      <xdr:rowOff>44450</xdr:rowOff>
    </xdr:from>
    <xdr:to>
      <xdr:col>8</xdr:col>
      <xdr:colOff>476250</xdr:colOff>
      <xdr:row>0</xdr:row>
      <xdr:rowOff>361950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01200" y="4445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3" name="Picture 2" descr="UST Global1.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twoCellAnchor editAs="oneCell">
    <xdr:from>
      <xdr:col>2</xdr:col>
      <xdr:colOff>5334000</xdr:colOff>
      <xdr:row>0</xdr:row>
      <xdr:rowOff>57150</xdr:rowOff>
    </xdr:from>
    <xdr:to>
      <xdr:col>2</xdr:col>
      <xdr:colOff>6242050</xdr:colOff>
      <xdr:row>0</xdr:row>
      <xdr:rowOff>374650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5715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2" name="Picture 1" descr="UST Global1.jp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38100" y="38100"/>
          <a:ext cx="1323975" cy="504825"/>
        </a:xfrm>
        <a:prstGeom prst="rect">
          <a:avLst/>
        </a:prstGeom>
      </xdr:spPr>
    </xdr:pic>
    <xdr:clientData/>
  </xdr:twoCellAnchor>
  <xdr:twoCellAnchor editAs="oneCell">
    <xdr:from>
      <xdr:col>2</xdr:col>
      <xdr:colOff>5784850</xdr:colOff>
      <xdr:row>0</xdr:row>
      <xdr:rowOff>76200</xdr:rowOff>
    </xdr:from>
    <xdr:to>
      <xdr:col>2</xdr:col>
      <xdr:colOff>6711950</xdr:colOff>
      <xdr:row>0</xdr:row>
      <xdr:rowOff>393700</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8750" y="762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2</xdr:col>
      <xdr:colOff>619125</xdr:colOff>
      <xdr:row>0</xdr:row>
      <xdr:rowOff>542925</xdr:rowOff>
    </xdr:to>
    <xdr:pic>
      <xdr:nvPicPr>
        <xdr:cNvPr id="2" name="Picture 1" descr="UST Global1.jpg">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38100" y="38100"/>
          <a:ext cx="1323975" cy="504825"/>
        </a:xfrm>
        <a:prstGeom prst="rect">
          <a:avLst/>
        </a:prstGeom>
      </xdr:spPr>
    </xdr:pic>
    <xdr:clientData/>
  </xdr:twoCellAnchor>
  <xdr:twoCellAnchor editAs="oneCell">
    <xdr:from>
      <xdr:col>3</xdr:col>
      <xdr:colOff>1193800</xdr:colOff>
      <xdr:row>0</xdr:row>
      <xdr:rowOff>38100</xdr:rowOff>
    </xdr:from>
    <xdr:to>
      <xdr:col>3</xdr:col>
      <xdr:colOff>2282825</xdr:colOff>
      <xdr:row>0</xdr:row>
      <xdr:rowOff>355600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94600" y="381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381000</xdr:colOff>
      <xdr:row>0</xdr:row>
      <xdr:rowOff>542925</xdr:rowOff>
    </xdr:to>
    <xdr:pic>
      <xdr:nvPicPr>
        <xdr:cNvPr id="3" name="Picture 2" descr="UST Global1.jpg">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stretch>
          <a:fillRect/>
        </a:stretch>
      </xdr:blipFill>
      <xdr:spPr>
        <a:xfrm>
          <a:off x="38100" y="38100"/>
          <a:ext cx="1276350" cy="504825"/>
        </a:xfrm>
        <a:prstGeom prst="rect">
          <a:avLst/>
        </a:prstGeom>
      </xdr:spPr>
    </xdr:pic>
    <xdr:clientData/>
  </xdr:twoCellAnchor>
  <xdr:oneCellAnchor>
    <xdr:from>
      <xdr:col>3</xdr:col>
      <xdr:colOff>2432050</xdr:colOff>
      <xdr:row>0</xdr:row>
      <xdr:rowOff>63500</xdr:rowOff>
    </xdr:from>
    <xdr:ext cx="1155700" cy="317500"/>
    <xdr:pic>
      <xdr:nvPicPr>
        <xdr:cNvPr id="6" name="Picture 2">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85600" y="635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38100</xdr:colOff>
      <xdr:row>0</xdr:row>
      <xdr:rowOff>38100</xdr:rowOff>
    </xdr:from>
    <xdr:to>
      <xdr:col>1</xdr:col>
      <xdr:colOff>381000</xdr:colOff>
      <xdr:row>0</xdr:row>
      <xdr:rowOff>542925</xdr:rowOff>
    </xdr:to>
    <xdr:pic>
      <xdr:nvPicPr>
        <xdr:cNvPr id="4" name="Picture 3" descr="UST Global1.jpg">
          <a:extLst>
            <a:ext uri="{FF2B5EF4-FFF2-40B4-BE49-F238E27FC236}">
              <a16:creationId xmlns:a16="http://schemas.microsoft.com/office/drawing/2014/main" id="{3BCD1DB9-2E65-4802-8C13-4C46FFFAE8C6}"/>
            </a:ext>
          </a:extLst>
        </xdr:cNvPr>
        <xdr:cNvPicPr/>
      </xdr:nvPicPr>
      <xdr:blipFill>
        <a:blip xmlns:r="http://schemas.openxmlformats.org/officeDocument/2006/relationships" r:embed="rId1" cstate="print"/>
        <a:stretch>
          <a:fillRect/>
        </a:stretch>
      </xdr:blipFill>
      <xdr:spPr>
        <a:xfrm>
          <a:off x="38100" y="38100"/>
          <a:ext cx="1327150" cy="504825"/>
        </a:xfrm>
        <a:prstGeom prst="rect">
          <a:avLst/>
        </a:prstGeom>
      </xdr:spPr>
    </xdr:pic>
    <xdr:clientData/>
  </xdr:twoCellAnchor>
  <xdr:oneCellAnchor>
    <xdr:from>
      <xdr:col>3</xdr:col>
      <xdr:colOff>2432050</xdr:colOff>
      <xdr:row>0</xdr:row>
      <xdr:rowOff>63500</xdr:rowOff>
    </xdr:from>
    <xdr:ext cx="1155700" cy="317500"/>
    <xdr:pic>
      <xdr:nvPicPr>
        <xdr:cNvPr id="5" name="Picture 2">
          <a:extLst>
            <a:ext uri="{FF2B5EF4-FFF2-40B4-BE49-F238E27FC236}">
              <a16:creationId xmlns:a16="http://schemas.microsoft.com/office/drawing/2014/main" id="{3328CF62-08AB-43E6-A9A7-B42618611F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45350" y="63500"/>
          <a:ext cx="11557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mirappa/AppData/Local/Microsoft/Windows/INetCache/Content.Outlook/IEOQCMS0/NetApp_Renewal%20Pricing%20Simplification_ROM_Estimate_18July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and Estimation Summary"/>
      <sheetName val="Meta Data"/>
      <sheetName val="Estimation Breakdown"/>
      <sheetName val="TS Estimates"/>
      <sheetName val="Assumptions"/>
      <sheetName val="In Scope"/>
      <sheetName val="Out of Scope"/>
      <sheetName val="Template Revision History"/>
    </sheetNames>
    <sheetDataSet>
      <sheetData sheetId="0">
        <row r="1">
          <cell r="B1" t="str">
            <v>Testing Project - Estimation</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8"/>
  <sheetViews>
    <sheetView showGridLines="0" view="pageLayout" topLeftCell="A5" zoomScaleNormal="100" workbookViewId="0">
      <selection activeCell="C10" sqref="C10"/>
    </sheetView>
  </sheetViews>
  <sheetFormatPr defaultRowHeight="14.5" x14ac:dyDescent="0.35"/>
  <cols>
    <col min="1" max="1" width="21.36328125" customWidth="1"/>
    <col min="2" max="2" width="31.6328125" customWidth="1"/>
    <col min="3" max="3" width="42.453125" customWidth="1"/>
    <col min="4" max="4" width="33.36328125" customWidth="1"/>
    <col min="11" max="11" width="0" hidden="1" customWidth="1"/>
  </cols>
  <sheetData>
    <row r="1" spans="1:11" ht="43.5" customHeight="1" thickBot="1" x14ac:dyDescent="0.4">
      <c r="A1" s="13"/>
      <c r="B1" s="85" t="s">
        <v>9</v>
      </c>
      <c r="C1" s="85"/>
      <c r="D1" s="9"/>
    </row>
    <row r="2" spans="1:11" ht="15" thickBot="1" x14ac:dyDescent="0.4"/>
    <row r="3" spans="1:11" ht="19.5" x14ac:dyDescent="0.45">
      <c r="A3" s="86" t="s">
        <v>11</v>
      </c>
      <c r="B3" s="87"/>
      <c r="C3" s="87"/>
      <c r="D3" s="88"/>
      <c r="K3" s="60">
        <v>0</v>
      </c>
    </row>
    <row r="4" spans="1:11" x14ac:dyDescent="0.35">
      <c r="A4" s="57" t="s">
        <v>41</v>
      </c>
      <c r="B4" s="26" t="s">
        <v>145</v>
      </c>
      <c r="C4" s="40" t="s">
        <v>43</v>
      </c>
      <c r="D4" s="27" t="s">
        <v>100</v>
      </c>
      <c r="K4" s="60">
        <v>0.25</v>
      </c>
    </row>
    <row r="5" spans="1:11" ht="15" thickBot="1" x14ac:dyDescent="0.4">
      <c r="A5" s="56" t="s">
        <v>42</v>
      </c>
      <c r="B5" s="26" t="s">
        <v>145</v>
      </c>
      <c r="C5" s="40" t="s">
        <v>44</v>
      </c>
      <c r="D5" s="26" t="s">
        <v>145</v>
      </c>
      <c r="K5" s="60">
        <v>0.5</v>
      </c>
    </row>
    <row r="6" spans="1:11" ht="15" thickBot="1" x14ac:dyDescent="0.4">
      <c r="K6" s="60">
        <v>0.75</v>
      </c>
    </row>
    <row r="7" spans="1:11" ht="19.5" x14ac:dyDescent="0.45">
      <c r="A7" s="86" t="s">
        <v>12</v>
      </c>
      <c r="B7" s="87"/>
      <c r="C7" s="87"/>
      <c r="D7" s="88"/>
      <c r="K7" s="60">
        <v>1</v>
      </c>
    </row>
    <row r="8" spans="1:11" x14ac:dyDescent="0.35">
      <c r="A8" s="57" t="s">
        <v>5</v>
      </c>
      <c r="B8" s="26" t="s">
        <v>146</v>
      </c>
      <c r="C8" s="40" t="s">
        <v>8</v>
      </c>
      <c r="D8" s="27" t="s">
        <v>100</v>
      </c>
    </row>
    <row r="9" spans="1:11" x14ac:dyDescent="0.35">
      <c r="A9" s="57" t="s">
        <v>6</v>
      </c>
      <c r="B9" s="64">
        <v>1</v>
      </c>
      <c r="C9" s="40" t="s">
        <v>10</v>
      </c>
      <c r="D9" s="27" t="s">
        <v>151</v>
      </c>
    </row>
    <row r="10" spans="1:11" x14ac:dyDescent="0.35">
      <c r="A10" s="7"/>
      <c r="B10" s="6"/>
      <c r="C10" s="6"/>
      <c r="D10" s="8"/>
    </row>
    <row r="11" spans="1:11" ht="15" thickBot="1" x14ac:dyDescent="0.4">
      <c r="A11" s="58"/>
      <c r="B11" s="59"/>
      <c r="C11" s="57" t="s">
        <v>23</v>
      </c>
      <c r="D11" s="23">
        <f>'Estimation Breakdown'!B21</f>
        <v>145.5</v>
      </c>
    </row>
    <row r="12" spans="1:11" ht="15" thickBot="1" x14ac:dyDescent="0.4">
      <c r="A12" s="57" t="s">
        <v>89</v>
      </c>
      <c r="B12" s="62">
        <v>1</v>
      </c>
      <c r="C12" s="56" t="s">
        <v>87</v>
      </c>
      <c r="D12" s="23">
        <f>IF(B12=0,D11*0.5,IF(B12=25%,D11*0.4,IF(B12=50%,D11*0.3,IF(B12=75%,D11*0.2,IF(B12=100%,0,0)))))</f>
        <v>0</v>
      </c>
    </row>
    <row r="13" spans="1:11" ht="26.5" thickBot="1" x14ac:dyDescent="0.4">
      <c r="A13" s="56" t="s">
        <v>88</v>
      </c>
      <c r="B13" s="61">
        <v>1</v>
      </c>
      <c r="C13" s="56" t="s">
        <v>90</v>
      </c>
      <c r="D13" s="23">
        <v>0</v>
      </c>
    </row>
    <row r="14" spans="1:11" ht="14.75" customHeight="1" thickBot="1" x14ac:dyDescent="0.4">
      <c r="A14" s="57" t="s">
        <v>91</v>
      </c>
      <c r="B14" s="62">
        <v>0</v>
      </c>
      <c r="C14" s="56" t="s">
        <v>92</v>
      </c>
      <c r="D14" s="23">
        <f>D11*B14</f>
        <v>0</v>
      </c>
    </row>
    <row r="15" spans="1:11" x14ac:dyDescent="0.35">
      <c r="A15" s="57" t="s">
        <v>95</v>
      </c>
      <c r="B15" s="63">
        <v>0</v>
      </c>
      <c r="C15" s="57" t="s">
        <v>96</v>
      </c>
      <c r="D15" s="23">
        <f>SUM(D11:D14)*B15</f>
        <v>0</v>
      </c>
    </row>
    <row r="16" spans="1:11" x14ac:dyDescent="0.35">
      <c r="A16" s="57" t="s">
        <v>94</v>
      </c>
      <c r="B16" s="63" t="str">
        <f>IF(SUM(D12:D15)&gt;1000, "8%","0%")</f>
        <v>0%</v>
      </c>
      <c r="C16" s="57" t="s">
        <v>97</v>
      </c>
      <c r="D16" s="23">
        <f>SUM(D11:D14)*B16</f>
        <v>0</v>
      </c>
    </row>
    <row r="17" spans="1:4" ht="26.5" thickBot="1" x14ac:dyDescent="0.4">
      <c r="A17" s="58"/>
      <c r="B17" s="59"/>
      <c r="C17" s="57" t="s">
        <v>98</v>
      </c>
      <c r="D17" s="23">
        <f>SUM(D11:D16)</f>
        <v>145.5</v>
      </c>
    </row>
    <row r="18" spans="1:4" ht="15" customHeight="1" thickBot="1" x14ac:dyDescent="0.4">
      <c r="A18" s="58"/>
      <c r="B18" s="59"/>
      <c r="C18" s="56" t="s">
        <v>121</v>
      </c>
      <c r="D18" s="23">
        <f>SUM('TS Estimates'!B13:E13)</f>
        <v>21</v>
      </c>
    </row>
  </sheetData>
  <dataConsolidate/>
  <mergeCells count="3">
    <mergeCell ref="B1:C1"/>
    <mergeCell ref="A3:D3"/>
    <mergeCell ref="A7:D7"/>
  </mergeCells>
  <dataValidations disablePrompts="1" count="3">
    <dataValidation type="list" allowBlank="1" showInputMessage="1" showErrorMessage="1" sqref="B13" xr:uid="{00000000-0002-0000-0000-000000000000}">
      <formula1>"1, 2, 3, 4, 5"</formula1>
    </dataValidation>
    <dataValidation type="list" allowBlank="1" showInputMessage="1" showErrorMessage="1" sqref="B11 B14" xr:uid="{00000000-0002-0000-0000-000001000000}">
      <formula1>"0%, 5%, 10%, 30%"</formula1>
    </dataValidation>
    <dataValidation type="list" allowBlank="1" showInputMessage="1" showErrorMessage="1" sqref="B12" xr:uid="{00000000-0002-0000-0000-000002000000}">
      <formula1>$K$3:$K$7</formula1>
    </dataValidation>
  </dataValidations>
  <pageMargins left="0.25" right="0.25" top="0.75" bottom="0.75" header="0.3" footer="0.3"/>
  <pageSetup fitToHeight="0" orientation="landscape" r:id="rId1"/>
  <headerFooter>
    <oddHeader>&amp;C&amp;"-,Bold"&amp;12Project Estimation Summary</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1"/>
  <sheetViews>
    <sheetView showGridLines="0" showWhiteSpace="0" topLeftCell="A5" zoomScale="99" zoomScaleNormal="99" workbookViewId="0">
      <selection activeCell="B14" sqref="B14"/>
    </sheetView>
  </sheetViews>
  <sheetFormatPr defaultRowHeight="14.5" x14ac:dyDescent="0.35"/>
  <cols>
    <col min="1" max="1" width="2.54296875" customWidth="1"/>
    <col min="2" max="2" width="27.36328125" customWidth="1"/>
    <col min="3" max="6" width="20" customWidth="1"/>
    <col min="7" max="7" width="3.36328125" customWidth="1"/>
    <col min="8" max="8" width="2.54296875" customWidth="1"/>
  </cols>
  <sheetData>
    <row r="1" spans="1:8" ht="46.5" customHeight="1" thickBot="1" x14ac:dyDescent="0.4">
      <c r="A1" s="13"/>
      <c r="B1" s="85" t="str">
        <f>'Project and Estimation Summary'!B1</f>
        <v>Testing Project - Estimation</v>
      </c>
      <c r="C1" s="90"/>
      <c r="D1" s="90"/>
      <c r="E1" s="90"/>
      <c r="F1" s="90"/>
      <c r="G1" s="90"/>
      <c r="H1" s="90"/>
    </row>
    <row r="2" spans="1:8" ht="15" thickBot="1" x14ac:dyDescent="0.4"/>
    <row r="3" spans="1:8" x14ac:dyDescent="0.35">
      <c r="B3" s="91" t="s">
        <v>108</v>
      </c>
      <c r="C3" s="92"/>
      <c r="D3" s="92"/>
      <c r="E3" s="92"/>
      <c r="F3" s="93"/>
    </row>
    <row r="4" spans="1:8" x14ac:dyDescent="0.35">
      <c r="B4" s="11" t="s">
        <v>26</v>
      </c>
      <c r="C4" s="12" t="s">
        <v>2</v>
      </c>
      <c r="D4" s="12" t="s">
        <v>27</v>
      </c>
      <c r="E4" s="12" t="s">
        <v>3</v>
      </c>
      <c r="F4" s="12" t="s">
        <v>24</v>
      </c>
    </row>
    <row r="5" spans="1:8" x14ac:dyDescent="0.35">
      <c r="B5" s="39" t="s">
        <v>101</v>
      </c>
      <c r="C5" s="76" t="s">
        <v>102</v>
      </c>
      <c r="D5" s="76" t="s">
        <v>103</v>
      </c>
      <c r="E5" s="76" t="s">
        <v>45</v>
      </c>
      <c r="F5" s="76" t="s">
        <v>46</v>
      </c>
    </row>
    <row r="6" spans="1:8" x14ac:dyDescent="0.35">
      <c r="B6" s="39" t="s">
        <v>104</v>
      </c>
      <c r="C6" s="77" t="s">
        <v>105</v>
      </c>
      <c r="D6" s="76" t="s">
        <v>103</v>
      </c>
      <c r="E6" s="76" t="s">
        <v>37</v>
      </c>
      <c r="F6" s="76" t="s">
        <v>106</v>
      </c>
    </row>
    <row r="7" spans="1:8" x14ac:dyDescent="0.35">
      <c r="B7" s="39" t="s">
        <v>107</v>
      </c>
      <c r="C7" s="77" t="s">
        <v>105</v>
      </c>
      <c r="D7" s="76" t="s">
        <v>103</v>
      </c>
      <c r="E7" s="76" t="s">
        <v>37</v>
      </c>
      <c r="F7" s="76" t="s">
        <v>106</v>
      </c>
    </row>
    <row r="8" spans="1:8" ht="39" x14ac:dyDescent="0.35">
      <c r="B8" s="39" t="s">
        <v>38</v>
      </c>
      <c r="C8" s="76" t="s">
        <v>29</v>
      </c>
      <c r="D8" s="76" t="s">
        <v>31</v>
      </c>
      <c r="E8" s="76" t="s">
        <v>32</v>
      </c>
      <c r="F8" s="76" t="s">
        <v>136</v>
      </c>
    </row>
    <row r="9" spans="1:8" ht="26" x14ac:dyDescent="0.35">
      <c r="B9" s="39" t="s">
        <v>39</v>
      </c>
      <c r="C9" s="76" t="s">
        <v>30</v>
      </c>
      <c r="D9" s="76" t="s">
        <v>27</v>
      </c>
      <c r="E9" s="76" t="s">
        <v>33</v>
      </c>
      <c r="F9" s="76" t="s">
        <v>34</v>
      </c>
    </row>
    <row r="10" spans="1:8" x14ac:dyDescent="0.35">
      <c r="B10" s="39" t="s">
        <v>28</v>
      </c>
      <c r="C10" s="76" t="s">
        <v>30</v>
      </c>
      <c r="D10" s="76" t="s">
        <v>27</v>
      </c>
      <c r="E10" s="76" t="s">
        <v>3</v>
      </c>
      <c r="F10" s="76" t="s">
        <v>33</v>
      </c>
    </row>
    <row r="11" spans="1:8" ht="52.5" thickBot="1" x14ac:dyDescent="0.4">
      <c r="B11" s="39" t="s">
        <v>40</v>
      </c>
      <c r="C11" s="76" t="s">
        <v>35</v>
      </c>
      <c r="D11" s="76" t="s">
        <v>80</v>
      </c>
      <c r="E11" s="76" t="s">
        <v>137</v>
      </c>
      <c r="F11" s="76" t="s">
        <v>36</v>
      </c>
    </row>
    <row r="12" spans="1:8" x14ac:dyDescent="0.35">
      <c r="B12" s="79" t="s">
        <v>86</v>
      </c>
      <c r="C12" s="95" t="s">
        <v>139</v>
      </c>
      <c r="D12" s="95"/>
      <c r="E12" s="95"/>
      <c r="F12" s="96"/>
    </row>
    <row r="13" spans="1:8" x14ac:dyDescent="0.35">
      <c r="B13" s="39" t="s">
        <v>131</v>
      </c>
      <c r="C13" s="78">
        <v>3</v>
      </c>
      <c r="D13" s="78">
        <v>5</v>
      </c>
      <c r="E13" s="78">
        <v>7</v>
      </c>
      <c r="F13" s="78">
        <v>10</v>
      </c>
    </row>
    <row r="14" spans="1:8" x14ac:dyDescent="0.35">
      <c r="B14" s="39" t="s">
        <v>110</v>
      </c>
      <c r="C14" s="78">
        <v>0.5</v>
      </c>
      <c r="D14" s="78">
        <v>0.75</v>
      </c>
      <c r="E14" s="78">
        <v>1.5</v>
      </c>
      <c r="F14" s="78">
        <v>2</v>
      </c>
    </row>
    <row r="15" spans="1:8" x14ac:dyDescent="0.35">
      <c r="B15" s="39" t="s">
        <v>109</v>
      </c>
      <c r="C15" s="78">
        <v>4</v>
      </c>
      <c r="D15" s="78">
        <v>6</v>
      </c>
      <c r="E15" s="78">
        <v>8</v>
      </c>
      <c r="F15" s="78">
        <v>10</v>
      </c>
    </row>
    <row r="16" spans="1:8" x14ac:dyDescent="0.35">
      <c r="B16" s="39" t="s">
        <v>134</v>
      </c>
      <c r="C16" s="78">
        <v>1</v>
      </c>
      <c r="D16" s="78">
        <v>1</v>
      </c>
      <c r="E16" s="78">
        <v>3</v>
      </c>
      <c r="F16" s="78">
        <v>5</v>
      </c>
    </row>
    <row r="17" spans="2:6" x14ac:dyDescent="0.35">
      <c r="C17" s="5"/>
      <c r="D17" s="5"/>
      <c r="E17" s="5"/>
      <c r="F17" s="5"/>
    </row>
    <row r="18" spans="2:6" x14ac:dyDescent="0.35">
      <c r="B18" s="94" t="s">
        <v>111</v>
      </c>
      <c r="C18" s="94"/>
      <c r="D18" s="94"/>
      <c r="E18" s="94"/>
      <c r="F18" s="94"/>
    </row>
    <row r="19" spans="2:6" x14ac:dyDescent="0.35">
      <c r="B19" s="97" t="s">
        <v>119</v>
      </c>
      <c r="C19" s="97"/>
      <c r="D19" s="97"/>
      <c r="E19" s="97"/>
      <c r="F19" s="97"/>
    </row>
    <row r="20" spans="2:6" ht="14.75" customHeight="1" x14ac:dyDescent="0.35">
      <c r="B20" s="89" t="s">
        <v>120</v>
      </c>
      <c r="C20" s="89"/>
      <c r="D20" s="89"/>
      <c r="E20" s="89"/>
      <c r="F20" s="89"/>
    </row>
    <row r="21" spans="2:6" ht="29.75" customHeight="1" x14ac:dyDescent="0.35"/>
  </sheetData>
  <mergeCells count="6">
    <mergeCell ref="B20:F20"/>
    <mergeCell ref="B1:H1"/>
    <mergeCell ref="B3:F3"/>
    <mergeCell ref="B18:F18"/>
    <mergeCell ref="C12:F12"/>
    <mergeCell ref="B19:F19"/>
  </mergeCells>
  <pageMargins left="0.25" right="0.25" top="0.75" bottom="0.75" header="0.3" footer="0.3"/>
  <pageSetup scale="86" fitToHeight="0" orientation="landscape" r:id="rId1"/>
  <headerFooter>
    <oddHeader>&amp;CMeta Data</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1"/>
  <sheetViews>
    <sheetView showGridLines="0" topLeftCell="A2" zoomScaleNormal="100" workbookViewId="0">
      <selection activeCell="B7" sqref="B7"/>
    </sheetView>
  </sheetViews>
  <sheetFormatPr defaultColWidth="9.36328125" defaultRowHeight="13.5" x14ac:dyDescent="0.35"/>
  <cols>
    <col min="1" max="1" width="53.453125" style="3" customWidth="1"/>
    <col min="2" max="2" width="30.54296875" style="3" customWidth="1"/>
    <col min="3" max="4" width="9.36328125" style="3"/>
    <col min="5" max="5" width="9.36328125" style="3" customWidth="1"/>
    <col min="6" max="6" width="10.6328125" style="3" customWidth="1"/>
    <col min="7" max="7" width="8.36328125" style="3" customWidth="1"/>
    <col min="8" max="16384" width="9.36328125" style="3"/>
  </cols>
  <sheetData>
    <row r="1" spans="1:7" ht="46.5" customHeight="1" thickBot="1" x14ac:dyDescent="0.4">
      <c r="A1" s="14"/>
      <c r="B1" s="9"/>
    </row>
    <row r="3" spans="1:7" ht="15" customHeight="1" x14ac:dyDescent="0.35">
      <c r="A3" s="37" t="s">
        <v>1</v>
      </c>
      <c r="B3" s="32" t="s">
        <v>58</v>
      </c>
    </row>
    <row r="4" spans="1:7" ht="13.5" customHeight="1" x14ac:dyDescent="0.35">
      <c r="A4" s="45" t="s">
        <v>52</v>
      </c>
      <c r="B4" s="46">
        <v>8</v>
      </c>
      <c r="G4" s="4"/>
    </row>
    <row r="5" spans="1:7" x14ac:dyDescent="0.35">
      <c r="A5" s="45" t="s">
        <v>50</v>
      </c>
      <c r="B5" s="46">
        <v>8</v>
      </c>
      <c r="G5" s="4"/>
    </row>
    <row r="6" spans="1:7" x14ac:dyDescent="0.35">
      <c r="A6" s="45" t="s">
        <v>81</v>
      </c>
      <c r="B6" s="52">
        <v>1</v>
      </c>
      <c r="G6" s="4"/>
    </row>
    <row r="7" spans="1:7" ht="16.5" customHeight="1" x14ac:dyDescent="0.35">
      <c r="A7" s="47" t="s">
        <v>82</v>
      </c>
      <c r="B7" s="46">
        <f>'TS Estimates'!I4</f>
        <v>84.5</v>
      </c>
      <c r="E7" s="42"/>
    </row>
    <row r="8" spans="1:7" x14ac:dyDescent="0.35">
      <c r="A8" s="45" t="s">
        <v>51</v>
      </c>
      <c r="B8" s="46">
        <v>0</v>
      </c>
      <c r="E8" s="42"/>
    </row>
    <row r="9" spans="1:7" x14ac:dyDescent="0.35">
      <c r="A9" s="45" t="s">
        <v>66</v>
      </c>
      <c r="B9" s="52">
        <f>'TS Estimates'!I8+'TS Estimates'!I10</f>
        <v>36</v>
      </c>
      <c r="E9" s="42"/>
    </row>
    <row r="10" spans="1:7" x14ac:dyDescent="0.35">
      <c r="A10" s="45" t="s">
        <v>62</v>
      </c>
      <c r="B10" s="46">
        <v>0</v>
      </c>
      <c r="E10" s="42"/>
      <c r="F10" s="42"/>
    </row>
    <row r="11" spans="1:7" x14ac:dyDescent="0.35">
      <c r="A11" s="45" t="s">
        <v>65</v>
      </c>
      <c r="B11" s="46">
        <v>0</v>
      </c>
      <c r="F11" s="42"/>
    </row>
    <row r="12" spans="1:7" x14ac:dyDescent="0.35">
      <c r="A12" s="45" t="s">
        <v>99</v>
      </c>
      <c r="B12" s="52">
        <v>0</v>
      </c>
    </row>
    <row r="13" spans="1:7" ht="15" customHeight="1" x14ac:dyDescent="0.35">
      <c r="A13" s="45" t="s">
        <v>47</v>
      </c>
      <c r="B13" s="46">
        <v>0</v>
      </c>
    </row>
    <row r="14" spans="1:7" x14ac:dyDescent="0.35">
      <c r="A14" s="51" t="s">
        <v>67</v>
      </c>
      <c r="B14" s="52">
        <v>0</v>
      </c>
    </row>
    <row r="15" spans="1:7" x14ac:dyDescent="0.35">
      <c r="A15" s="45" t="s">
        <v>59</v>
      </c>
      <c r="B15" s="46">
        <v>0</v>
      </c>
    </row>
    <row r="16" spans="1:7" x14ac:dyDescent="0.35">
      <c r="A16" s="45" t="s">
        <v>60</v>
      </c>
      <c r="B16" s="46">
        <v>0</v>
      </c>
    </row>
    <row r="17" spans="1:2" x14ac:dyDescent="0.35">
      <c r="A17" s="45" t="s">
        <v>63</v>
      </c>
      <c r="B17" s="46">
        <v>0</v>
      </c>
    </row>
    <row r="18" spans="1:2" ht="15" customHeight="1" x14ac:dyDescent="0.35">
      <c r="A18" s="51" t="s">
        <v>64</v>
      </c>
      <c r="B18" s="46">
        <v>8</v>
      </c>
    </row>
    <row r="19" spans="1:2" x14ac:dyDescent="0.35">
      <c r="A19" s="47" t="s">
        <v>0</v>
      </c>
      <c r="B19" s="46">
        <v>0</v>
      </c>
    </row>
    <row r="20" spans="1:2" x14ac:dyDescent="0.35">
      <c r="A20" s="45" t="s">
        <v>132</v>
      </c>
      <c r="B20" s="52">
        <v>0</v>
      </c>
    </row>
    <row r="21" spans="1:2" x14ac:dyDescent="0.35">
      <c r="A21" s="48" t="s">
        <v>53</v>
      </c>
      <c r="B21" s="49">
        <f>SUM(B4:B20)</f>
        <v>145.5</v>
      </c>
    </row>
  </sheetData>
  <pageMargins left="0.25" right="0.25" top="0.75" bottom="0.75" header="0.3" footer="0.3"/>
  <pageSetup orientation="landscape" r:id="rId1"/>
  <headerFooter>
    <oddHeader>&amp;CGeneral Tasks</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3"/>
  <sheetViews>
    <sheetView showGridLines="0" tabSelected="1" showWhiteSpace="0" zoomScaleNormal="100" workbookViewId="0">
      <selection activeCell="A5" sqref="A5"/>
    </sheetView>
  </sheetViews>
  <sheetFormatPr defaultColWidth="9.36328125" defaultRowHeight="13.5" x14ac:dyDescent="0.35"/>
  <cols>
    <col min="1" max="1" width="41.36328125" style="1" customWidth="1"/>
    <col min="2" max="6" width="11.54296875" style="1" customWidth="1"/>
    <col min="7" max="7" width="6" style="1" customWidth="1"/>
    <col min="8" max="8" width="31.6328125" style="1" customWidth="1"/>
    <col min="9" max="16384" width="9.36328125" style="1"/>
  </cols>
  <sheetData>
    <row r="1" spans="1:9" ht="47.25" customHeight="1" thickBot="1" x14ac:dyDescent="0.4">
      <c r="A1" s="85" t="str">
        <f>'Project and Estimation Summary'!B1</f>
        <v>Testing Project - Estimation</v>
      </c>
      <c r="B1" s="90"/>
      <c r="C1" s="90"/>
      <c r="D1" s="90"/>
      <c r="E1" s="90"/>
      <c r="F1" s="90"/>
      <c r="G1" s="90"/>
      <c r="H1" s="103"/>
      <c r="I1" s="104"/>
    </row>
    <row r="2" spans="1:9" ht="14" thickBot="1" x14ac:dyDescent="0.4"/>
    <row r="3" spans="1:9" x14ac:dyDescent="0.35">
      <c r="A3" s="101" t="s">
        <v>115</v>
      </c>
      <c r="B3" s="102"/>
      <c r="C3" s="102"/>
      <c r="D3" s="102"/>
      <c r="E3" s="102"/>
      <c r="F3" s="102"/>
      <c r="G3" s="5"/>
      <c r="H3" s="105" t="s">
        <v>19</v>
      </c>
      <c r="I3" s="106"/>
    </row>
    <row r="4" spans="1:9" ht="26" x14ac:dyDescent="0.35">
      <c r="A4" s="10" t="s">
        <v>18</v>
      </c>
      <c r="B4" s="12" t="s">
        <v>15</v>
      </c>
      <c r="C4" s="12" t="s">
        <v>16</v>
      </c>
      <c r="D4" s="12" t="s">
        <v>17</v>
      </c>
      <c r="E4" s="12" t="s">
        <v>25</v>
      </c>
      <c r="F4" s="12" t="s">
        <v>116</v>
      </c>
      <c r="G4" s="5"/>
      <c r="H4" s="18" t="s">
        <v>122</v>
      </c>
      <c r="I4" s="33">
        <f>F13</f>
        <v>84.5</v>
      </c>
    </row>
    <row r="5" spans="1:9" x14ac:dyDescent="0.35">
      <c r="A5" s="67" t="s">
        <v>152</v>
      </c>
      <c r="B5" s="29">
        <v>21</v>
      </c>
      <c r="C5" s="29">
        <v>0</v>
      </c>
      <c r="D5" s="29">
        <v>0</v>
      </c>
      <c r="E5" s="29">
        <v>0</v>
      </c>
      <c r="F5" s="30">
        <f>0.5+(B5*'Meta Data'!$C$15+C5*'Meta Data'!$D$15+D5*'Meta Data'!$E$15+E5*'Meta Data'!$F$15)</f>
        <v>84.5</v>
      </c>
      <c r="G5" s="5"/>
      <c r="H5" s="18" t="s">
        <v>123</v>
      </c>
      <c r="I5" s="33">
        <f>F13*0.1</f>
        <v>8.4500000000000011</v>
      </c>
    </row>
    <row r="6" spans="1:9" x14ac:dyDescent="0.35">
      <c r="A6" s="67"/>
      <c r="B6" s="29"/>
      <c r="C6" s="29"/>
      <c r="D6" s="29"/>
      <c r="E6" s="29"/>
      <c r="F6" s="30">
        <f>0.5*(B6*'Meta Data'!$C$13+C6*'Meta Data'!$D$13+D6*'Meta Data'!$E$13+E6*'Meta Data'!$F$13)</f>
        <v>0</v>
      </c>
      <c r="G6" s="5"/>
      <c r="H6" s="18" t="s">
        <v>124</v>
      </c>
      <c r="I6" s="33">
        <v>0</v>
      </c>
    </row>
    <row r="7" spans="1:9" x14ac:dyDescent="0.35">
      <c r="A7" s="67"/>
      <c r="B7" s="29"/>
      <c r="C7" s="29"/>
      <c r="D7" s="29"/>
      <c r="E7" s="29"/>
      <c r="F7" s="30">
        <f>B7*'Meta Data'!$C$13+C7*'Meta Data'!$D$13+D7*'Meta Data'!$E$13+E7*'Meta Data'!$F$13</f>
        <v>0</v>
      </c>
      <c r="G7" s="5"/>
      <c r="H7" s="18" t="s">
        <v>7</v>
      </c>
      <c r="I7" s="34">
        <v>6</v>
      </c>
    </row>
    <row r="8" spans="1:9" x14ac:dyDescent="0.35">
      <c r="A8" s="67"/>
      <c r="B8" s="29"/>
      <c r="C8" s="29"/>
      <c r="D8" s="29"/>
      <c r="E8" s="29"/>
      <c r="F8" s="30">
        <f>B8*'Meta Data'!$C$13+C8*'Meta Data'!$D$13+D8*'Meta Data'!$E$13+E8*'Meta Data'!$F$13</f>
        <v>0</v>
      </c>
      <c r="G8" s="5"/>
      <c r="H8" s="18" t="s">
        <v>125</v>
      </c>
      <c r="I8" s="33">
        <f>B22*I7</f>
        <v>36</v>
      </c>
    </row>
    <row r="9" spans="1:9" x14ac:dyDescent="0.35">
      <c r="A9" s="68"/>
      <c r="B9" s="29"/>
      <c r="C9" s="29"/>
      <c r="D9" s="29"/>
      <c r="E9" s="29"/>
      <c r="F9" s="30">
        <f>B9*'Meta Data'!$C$13+C9*'Meta Data'!$D$13+D9*'Meta Data'!$E$13+E9*'Meta Data'!$F$13</f>
        <v>0</v>
      </c>
      <c r="G9" s="5"/>
      <c r="H9" s="18" t="s">
        <v>126</v>
      </c>
      <c r="I9" s="35">
        <v>0</v>
      </c>
    </row>
    <row r="10" spans="1:9" ht="14" thickBot="1" x14ac:dyDescent="0.4">
      <c r="A10" s="28"/>
      <c r="B10" s="29"/>
      <c r="C10" s="29"/>
      <c r="D10" s="29"/>
      <c r="E10" s="29"/>
      <c r="F10" s="30">
        <f>B10*'Meta Data'!$C$13+C10*'Meta Data'!$D$13+D10*'Meta Data'!$E$13+E10*'Meta Data'!$F$13</f>
        <v>0</v>
      </c>
      <c r="G10" s="5"/>
      <c r="H10" s="19" t="s">
        <v>127</v>
      </c>
      <c r="I10" s="36">
        <f>B22*I9</f>
        <v>0</v>
      </c>
    </row>
    <row r="11" spans="1:9" x14ac:dyDescent="0.35">
      <c r="A11" s="28"/>
      <c r="B11" s="29"/>
      <c r="C11" s="29"/>
      <c r="D11" s="29"/>
      <c r="E11" s="29"/>
      <c r="F11" s="30">
        <f>B11*'Meta Data'!$C$13+C11*'Meta Data'!$D$13+D11*'Meta Data'!$E$13+E11*'Meta Data'!$F$13</f>
        <v>0</v>
      </c>
      <c r="G11" s="5"/>
      <c r="H11" s="5"/>
      <c r="I11" s="5"/>
    </row>
    <row r="12" spans="1:9" ht="15" customHeight="1" x14ac:dyDescent="0.35">
      <c r="A12" s="17"/>
      <c r="B12" s="16"/>
      <c r="C12" s="16"/>
      <c r="D12" s="16"/>
      <c r="E12" s="16"/>
      <c r="F12" s="15"/>
      <c r="G12" s="5"/>
      <c r="H12" s="5"/>
      <c r="I12" s="5"/>
    </row>
    <row r="13" spans="1:9" ht="15.75" customHeight="1" x14ac:dyDescent="0.35">
      <c r="A13" s="24" t="s">
        <v>112</v>
      </c>
      <c r="B13" s="31">
        <f>SUM(B5:B12)</f>
        <v>21</v>
      </c>
      <c r="C13" s="31">
        <f>SUM(C5:C12)</f>
        <v>0</v>
      </c>
      <c r="D13" s="31">
        <f>SUM(D5:D12)</f>
        <v>0</v>
      </c>
      <c r="E13" s="31">
        <f>SUM(E5:E12)</f>
        <v>0</v>
      </c>
      <c r="F13" s="107">
        <f>SUM(F5:F12)</f>
        <v>84.5</v>
      </c>
      <c r="G13" s="5"/>
      <c r="H13" s="5"/>
      <c r="I13" s="5"/>
    </row>
    <row r="14" spans="1:9" ht="15.75" customHeight="1" thickBot="1" x14ac:dyDescent="0.4">
      <c r="A14" s="25" t="s">
        <v>13</v>
      </c>
      <c r="B14" s="109">
        <f>SUM(B13:E13)</f>
        <v>21</v>
      </c>
      <c r="C14" s="110"/>
      <c r="D14" s="111"/>
      <c r="E14" s="38" t="s">
        <v>14</v>
      </c>
      <c r="F14" s="108"/>
      <c r="G14" s="5"/>
      <c r="H14" s="5"/>
      <c r="I14" s="5"/>
    </row>
    <row r="15" spans="1:9" x14ac:dyDescent="0.35">
      <c r="A15" s="2"/>
    </row>
    <row r="16" spans="1:9" ht="14" thickBot="1" x14ac:dyDescent="0.4"/>
    <row r="17" spans="1:7" ht="14.75" customHeight="1" x14ac:dyDescent="0.35">
      <c r="A17" s="70" t="s">
        <v>51</v>
      </c>
      <c r="B17" s="71"/>
      <c r="C17" s="71"/>
      <c r="D17" s="71"/>
      <c r="E17" s="71"/>
      <c r="F17" s="5"/>
    </row>
    <row r="18" spans="1:7" ht="65" x14ac:dyDescent="0.35">
      <c r="A18" s="10" t="s">
        <v>114</v>
      </c>
      <c r="B18" s="12" t="s">
        <v>113</v>
      </c>
      <c r="C18" s="12" t="s">
        <v>138</v>
      </c>
      <c r="D18" s="12" t="s">
        <v>117</v>
      </c>
      <c r="E18" s="12" t="s">
        <v>129</v>
      </c>
      <c r="F18" s="5"/>
    </row>
    <row r="19" spans="1:7" x14ac:dyDescent="0.35">
      <c r="A19" s="67" t="s">
        <v>140</v>
      </c>
      <c r="B19" s="72">
        <v>1</v>
      </c>
      <c r="C19" s="73">
        <v>0.5</v>
      </c>
      <c r="D19" s="73">
        <v>0.5</v>
      </c>
      <c r="E19" s="43">
        <v>2</v>
      </c>
      <c r="F19" s="5"/>
    </row>
    <row r="20" spans="1:7" x14ac:dyDescent="0.35">
      <c r="A20" s="67" t="s">
        <v>141</v>
      </c>
      <c r="B20" s="72">
        <v>2</v>
      </c>
      <c r="C20" s="73">
        <v>1</v>
      </c>
      <c r="D20" s="73">
        <v>1</v>
      </c>
      <c r="E20" s="43">
        <f>SUM(B20:D20)</f>
        <v>4</v>
      </c>
      <c r="F20" s="5"/>
      <c r="G20" s="5"/>
    </row>
    <row r="21" spans="1:7" x14ac:dyDescent="0.35">
      <c r="A21" s="24" t="s">
        <v>128</v>
      </c>
      <c r="B21" s="31">
        <v>6</v>
      </c>
      <c r="C21" s="31">
        <f>SUM(C19:C20)</f>
        <v>1.5</v>
      </c>
      <c r="D21" s="31">
        <f>SUM(D19:D20)</f>
        <v>1.5</v>
      </c>
      <c r="E21" s="31">
        <f>SUM(E19:E20)</f>
        <v>6</v>
      </c>
      <c r="F21" s="5"/>
      <c r="G21" s="5"/>
    </row>
    <row r="22" spans="1:7" ht="16.5" customHeight="1" thickBot="1" x14ac:dyDescent="0.4">
      <c r="A22" s="25" t="s">
        <v>14</v>
      </c>
      <c r="B22" s="98">
        <f>E21</f>
        <v>6</v>
      </c>
      <c r="C22" s="99"/>
      <c r="D22" s="99"/>
      <c r="E22" s="100"/>
      <c r="F22" s="5"/>
      <c r="G22" s="5"/>
    </row>
    <row r="23" spans="1:7" x14ac:dyDescent="0.35">
      <c r="E23" s="5"/>
      <c r="F23" s="5"/>
      <c r="G23" s="5"/>
    </row>
  </sheetData>
  <sheetProtection insertRows="0"/>
  <mergeCells count="7">
    <mergeCell ref="B22:E22"/>
    <mergeCell ref="A3:F3"/>
    <mergeCell ref="H1:I1"/>
    <mergeCell ref="A1:G1"/>
    <mergeCell ref="H3:I3"/>
    <mergeCell ref="F13:F14"/>
    <mergeCell ref="B14:D14"/>
  </mergeCells>
  <dataValidations count="2">
    <dataValidation type="list" allowBlank="1" showInputMessage="1" showErrorMessage="1" sqref="I7" xr:uid="{00000000-0002-0000-0300-000000000000}">
      <formula1>"1,2,3,4,5,6,7,8,9,10,11,10,12,13,14,15,16,17,18"</formula1>
    </dataValidation>
    <dataValidation type="list" allowBlank="1" showInputMessage="1" showErrorMessage="1" sqref="I9" xr:uid="{00000000-0002-0000-0300-000001000000}">
      <formula1>"0%,5%,10%,15%,20%,25%"</formula1>
    </dataValidation>
  </dataValidations>
  <pageMargins left="0.25" right="0.25" top="0.75" bottom="0.75" header="0.3" footer="0.3"/>
  <pageSetup scale="83" fitToHeight="0" orientation="landscape" r:id="rId1"/>
  <headerFooter>
    <oddHeader>&amp;CTC Estimates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21"/>
  <sheetViews>
    <sheetView showGridLines="0" zoomScaleNormal="100" workbookViewId="0">
      <selection activeCell="C6" sqref="C6"/>
    </sheetView>
  </sheetViews>
  <sheetFormatPr defaultRowHeight="14.5" x14ac:dyDescent="0.35"/>
  <cols>
    <col min="1" max="1" width="4.6328125" customWidth="1"/>
    <col min="2" max="2" width="5.54296875" bestFit="1" customWidth="1"/>
    <col min="3" max="3" width="102.90625" bestFit="1" customWidth="1"/>
  </cols>
  <sheetData>
    <row r="1" spans="1:7" ht="48.75" customHeight="1" thickBot="1" x14ac:dyDescent="0.4">
      <c r="A1" s="14"/>
      <c r="B1" s="112" t="str">
        <f>'Project and Estimation Summary'!B1</f>
        <v>Testing Project - Estimation</v>
      </c>
      <c r="C1" s="113"/>
    </row>
    <row r="2" spans="1:7" x14ac:dyDescent="0.35">
      <c r="D2" s="6"/>
      <c r="E2" s="6"/>
    </row>
    <row r="3" spans="1:7" x14ac:dyDescent="0.35">
      <c r="B3" s="75" t="s">
        <v>118</v>
      </c>
      <c r="C3" s="75" t="s">
        <v>61</v>
      </c>
      <c r="D3" s="6"/>
      <c r="E3" s="6"/>
    </row>
    <row r="4" spans="1:7" ht="26" x14ac:dyDescent="0.35">
      <c r="B4" s="80">
        <v>1</v>
      </c>
      <c r="C4" s="82" t="s">
        <v>147</v>
      </c>
      <c r="D4" s="74"/>
      <c r="E4" s="6"/>
    </row>
    <row r="5" spans="1:7" x14ac:dyDescent="0.35">
      <c r="B5" s="80">
        <v>2</v>
      </c>
      <c r="C5" s="82" t="s">
        <v>142</v>
      </c>
      <c r="D5" s="74"/>
      <c r="E5" s="6"/>
    </row>
    <row r="6" spans="1:7" x14ac:dyDescent="0.35">
      <c r="B6" s="80">
        <v>3</v>
      </c>
      <c r="C6" s="82" t="s">
        <v>148</v>
      </c>
      <c r="D6" s="74"/>
      <c r="E6" s="6"/>
    </row>
    <row r="7" spans="1:7" x14ac:dyDescent="0.35">
      <c r="B7" s="80">
        <v>4</v>
      </c>
      <c r="C7" s="82" t="s">
        <v>143</v>
      </c>
      <c r="D7" s="74"/>
      <c r="E7" s="6"/>
    </row>
    <row r="8" spans="1:7" x14ac:dyDescent="0.35">
      <c r="B8" s="80">
        <v>5</v>
      </c>
      <c r="C8" s="83" t="s">
        <v>133</v>
      </c>
      <c r="D8" s="74"/>
      <c r="E8" s="6"/>
    </row>
    <row r="9" spans="1:7" x14ac:dyDescent="0.35">
      <c r="A9" s="6"/>
      <c r="B9" s="65"/>
      <c r="C9" s="66"/>
      <c r="D9" s="66"/>
      <c r="E9" s="6"/>
      <c r="F9" s="6"/>
      <c r="G9" s="6"/>
    </row>
    <row r="10" spans="1:7" x14ac:dyDescent="0.35">
      <c r="B10" s="65"/>
      <c r="C10" s="66"/>
      <c r="D10" s="66"/>
    </row>
    <row r="11" spans="1:7" x14ac:dyDescent="0.35">
      <c r="B11" s="65"/>
      <c r="C11" s="66"/>
      <c r="D11" s="66"/>
    </row>
    <row r="12" spans="1:7" x14ac:dyDescent="0.35">
      <c r="A12" s="66"/>
      <c r="B12" s="66"/>
      <c r="C12" s="66"/>
      <c r="D12" s="66"/>
    </row>
    <row r="13" spans="1:7" x14ac:dyDescent="0.35">
      <c r="A13" s="66"/>
      <c r="B13" s="66"/>
      <c r="C13" s="66"/>
      <c r="D13" s="66"/>
    </row>
    <row r="14" spans="1:7" x14ac:dyDescent="0.35">
      <c r="A14" s="66"/>
      <c r="B14" s="66"/>
      <c r="C14" s="66"/>
      <c r="D14" s="66"/>
    </row>
    <row r="15" spans="1:7" x14ac:dyDescent="0.35">
      <c r="A15" s="66"/>
      <c r="B15" s="66"/>
      <c r="C15" s="66"/>
      <c r="D15" s="66"/>
    </row>
    <row r="16" spans="1:7" x14ac:dyDescent="0.35">
      <c r="A16" s="66"/>
      <c r="B16" s="66"/>
      <c r="C16" s="66"/>
      <c r="D16" s="66"/>
    </row>
    <row r="17" spans="1:4" x14ac:dyDescent="0.35">
      <c r="A17" s="66"/>
      <c r="B17" s="66"/>
      <c r="C17" s="66"/>
      <c r="D17" s="66"/>
    </row>
    <row r="18" spans="1:4" x14ac:dyDescent="0.35">
      <c r="A18" s="66"/>
      <c r="B18" s="66"/>
      <c r="C18" s="66"/>
      <c r="D18" s="66"/>
    </row>
    <row r="19" spans="1:4" x14ac:dyDescent="0.35">
      <c r="A19" s="66"/>
      <c r="B19" s="66"/>
      <c r="C19" s="66"/>
      <c r="D19" s="66"/>
    </row>
    <row r="20" spans="1:4" x14ac:dyDescent="0.35">
      <c r="A20" s="66"/>
      <c r="B20" s="66"/>
      <c r="C20" s="66"/>
      <c r="D20" s="66"/>
    </row>
    <row r="21" spans="1:4" x14ac:dyDescent="0.35">
      <c r="A21" s="66"/>
      <c r="B21" s="66"/>
      <c r="C21" s="66"/>
      <c r="D21" s="66"/>
    </row>
  </sheetData>
  <mergeCells count="1">
    <mergeCell ref="B1:C1"/>
  </mergeCells>
  <pageMargins left="0.25" right="0.25" top="0.75" bottom="0.75" header="0.3" footer="0.3"/>
  <pageSetup fitToHeight="0" orientation="landscape" r:id="rId1"/>
  <headerFooter>
    <oddHeader>&amp;CAssumptions</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8"/>
  <sheetViews>
    <sheetView showGridLines="0" zoomScaleNormal="100" workbookViewId="0">
      <selection activeCell="C6" sqref="C6"/>
    </sheetView>
  </sheetViews>
  <sheetFormatPr defaultRowHeight="14.5" x14ac:dyDescent="0.35"/>
  <cols>
    <col min="1" max="1" width="4.6328125" customWidth="1"/>
    <col min="2" max="2" width="5.54296875" bestFit="1" customWidth="1"/>
    <col min="3" max="3" width="100.6328125" customWidth="1"/>
  </cols>
  <sheetData>
    <row r="1" spans="1:3" ht="48.75" customHeight="1" thickBot="1" x14ac:dyDescent="0.4">
      <c r="A1" s="14"/>
      <c r="B1" s="112" t="s">
        <v>9</v>
      </c>
      <c r="C1" s="113"/>
    </row>
    <row r="3" spans="1:3" x14ac:dyDescent="0.35">
      <c r="B3" s="75" t="s">
        <v>118</v>
      </c>
      <c r="C3" s="75" t="s">
        <v>68</v>
      </c>
    </row>
    <row r="4" spans="1:3" ht="24.75" customHeight="1" x14ac:dyDescent="0.35">
      <c r="B4" s="69">
        <v>1</v>
      </c>
      <c r="C4" s="82" t="s">
        <v>149</v>
      </c>
    </row>
    <row r="5" spans="1:3" x14ac:dyDescent="0.35">
      <c r="B5" s="69">
        <v>2</v>
      </c>
      <c r="C5" s="82" t="s">
        <v>150</v>
      </c>
    </row>
    <row r="6" spans="1:3" ht="18.75" customHeight="1" x14ac:dyDescent="0.35">
      <c r="B6" s="69">
        <v>3</v>
      </c>
      <c r="C6" s="82" t="s">
        <v>144</v>
      </c>
    </row>
    <row r="7" spans="1:3" x14ac:dyDescent="0.35">
      <c r="B7" s="69">
        <v>4</v>
      </c>
      <c r="C7" s="82" t="s">
        <v>143</v>
      </c>
    </row>
    <row r="8" spans="1:3" x14ac:dyDescent="0.35">
      <c r="B8" s="69">
        <v>5</v>
      </c>
      <c r="C8" s="83" t="s">
        <v>133</v>
      </c>
    </row>
  </sheetData>
  <mergeCells count="1">
    <mergeCell ref="B1:C1"/>
  </mergeCells>
  <pageMargins left="0.25" right="0.25" top="0.75" bottom="0.75" header="0.3" footer="0.3"/>
  <pageSetup fitToHeight="0" orientation="landscape" r:id="rId1"/>
  <headerFooter>
    <oddHeader>&amp;C&amp;"-,Bold"&amp;16In Scope</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5"/>
  <sheetViews>
    <sheetView showGridLines="0" zoomScaleNormal="100" workbookViewId="0">
      <selection activeCell="C5" sqref="C5"/>
    </sheetView>
  </sheetViews>
  <sheetFormatPr defaultRowHeight="14.5" x14ac:dyDescent="0.35"/>
  <cols>
    <col min="1" max="1" width="4.6328125" customWidth="1"/>
    <col min="2" max="2" width="5.54296875" bestFit="1" customWidth="1"/>
    <col min="3" max="3" width="79" bestFit="1" customWidth="1"/>
    <col min="4" max="4" width="34.36328125" customWidth="1"/>
  </cols>
  <sheetData>
    <row r="1" spans="1:4" ht="48.75" customHeight="1" thickBot="1" x14ac:dyDescent="0.4">
      <c r="A1" s="14"/>
      <c r="B1" s="112" t="s">
        <v>9</v>
      </c>
      <c r="C1" s="113"/>
      <c r="D1" s="50"/>
    </row>
    <row r="3" spans="1:4" x14ac:dyDescent="0.35">
      <c r="B3" s="75" t="s">
        <v>4</v>
      </c>
      <c r="C3" s="81" t="s">
        <v>69</v>
      </c>
    </row>
    <row r="4" spans="1:4" x14ac:dyDescent="0.35">
      <c r="B4" s="69">
        <v>1</v>
      </c>
      <c r="C4" s="69" t="s">
        <v>135</v>
      </c>
    </row>
    <row r="5" spans="1:4" x14ac:dyDescent="0.35">
      <c r="B5" s="69">
        <v>2</v>
      </c>
      <c r="C5" s="69" t="s">
        <v>130</v>
      </c>
    </row>
  </sheetData>
  <mergeCells count="1">
    <mergeCell ref="B1:C1"/>
  </mergeCells>
  <pageMargins left="0.25" right="0.25" top="0.75" bottom="0.75" header="0.3" footer="0.3"/>
  <pageSetup fitToHeight="0" orientation="landscape" r:id="rId1"/>
  <headerFooter>
    <oddHeader>&amp;C&amp;"-,Bold"&amp;16Out of Scope</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6"/>
  <sheetViews>
    <sheetView showGridLines="0" workbookViewId="0">
      <selection activeCell="E6" sqref="E6"/>
    </sheetView>
  </sheetViews>
  <sheetFormatPr defaultRowHeight="14.5" x14ac:dyDescent="0.35"/>
  <cols>
    <col min="1" max="1" width="14.08984375" bestFit="1" customWidth="1"/>
    <col min="3" max="3" width="54" customWidth="1"/>
    <col min="4" max="4" width="26.90625" customWidth="1"/>
    <col min="5" max="5" width="22.90625" customWidth="1"/>
  </cols>
  <sheetData>
    <row r="1" spans="1:6" ht="46.5" customHeight="1" thickBot="1" x14ac:dyDescent="0.4">
      <c r="A1" s="114"/>
      <c r="B1" s="114"/>
      <c r="C1" s="41" t="str">
        <f>'[1]Project and Estimation Summary'!B1</f>
        <v>Testing Project - Estimation</v>
      </c>
      <c r="D1" s="84"/>
      <c r="E1" s="84"/>
    </row>
    <row r="2" spans="1:6" x14ac:dyDescent="0.35">
      <c r="A2" s="115" t="s">
        <v>48</v>
      </c>
      <c r="B2" s="115"/>
      <c r="C2" s="115"/>
      <c r="D2" s="115"/>
      <c r="E2" s="115"/>
    </row>
    <row r="3" spans="1:6" x14ac:dyDescent="0.35">
      <c r="A3" s="53" t="s">
        <v>70</v>
      </c>
      <c r="B3" s="53" t="s">
        <v>71</v>
      </c>
      <c r="C3" s="53"/>
      <c r="D3" s="53"/>
      <c r="E3" s="53"/>
      <c r="F3" s="53"/>
    </row>
    <row r="4" spans="1:6" ht="26" x14ac:dyDescent="0.35">
      <c r="A4" s="20" t="s">
        <v>20</v>
      </c>
      <c r="B4" s="20" t="s">
        <v>21</v>
      </c>
      <c r="C4" s="20" t="s">
        <v>22</v>
      </c>
      <c r="D4" s="20" t="s">
        <v>72</v>
      </c>
      <c r="E4" s="20" t="s">
        <v>73</v>
      </c>
    </row>
    <row r="5" spans="1:6" ht="26" x14ac:dyDescent="0.35">
      <c r="A5" s="21">
        <v>1</v>
      </c>
      <c r="B5" s="44">
        <v>42579</v>
      </c>
      <c r="C5" s="22" t="s">
        <v>49</v>
      </c>
      <c r="D5" s="22" t="s">
        <v>75</v>
      </c>
      <c r="E5" s="22" t="s">
        <v>74</v>
      </c>
    </row>
    <row r="6" spans="1:6" ht="65" x14ac:dyDescent="0.35">
      <c r="A6" s="21">
        <v>1.1000000000000001</v>
      </c>
      <c r="B6" s="44">
        <v>42747</v>
      </c>
      <c r="C6" s="22" t="s">
        <v>54</v>
      </c>
      <c r="D6" s="22" t="s">
        <v>76</v>
      </c>
      <c r="E6" s="22"/>
    </row>
    <row r="7" spans="1:6" x14ac:dyDescent="0.35">
      <c r="A7" s="21">
        <v>1.2</v>
      </c>
      <c r="B7" s="44">
        <v>42752</v>
      </c>
      <c r="C7" s="22" t="s">
        <v>55</v>
      </c>
      <c r="D7" s="22" t="s">
        <v>76</v>
      </c>
      <c r="E7" s="22"/>
    </row>
    <row r="8" spans="1:6" x14ac:dyDescent="0.35">
      <c r="A8" s="21">
        <v>1.3</v>
      </c>
      <c r="B8" s="44">
        <v>42752</v>
      </c>
      <c r="C8" s="22" t="s">
        <v>56</v>
      </c>
      <c r="D8" s="22" t="s">
        <v>76</v>
      </c>
      <c r="E8" s="22"/>
    </row>
    <row r="9" spans="1:6" ht="26" x14ac:dyDescent="0.35">
      <c r="A9" s="21">
        <v>1.4</v>
      </c>
      <c r="B9" s="44">
        <v>42761</v>
      </c>
      <c r="C9" s="22" t="s">
        <v>57</v>
      </c>
      <c r="D9" s="22" t="s">
        <v>76</v>
      </c>
      <c r="E9" s="22"/>
    </row>
    <row r="10" spans="1:6" ht="26" x14ac:dyDescent="0.35">
      <c r="A10" s="21">
        <v>1.5</v>
      </c>
      <c r="B10" s="54">
        <v>42864</v>
      </c>
      <c r="C10" s="22" t="s">
        <v>77</v>
      </c>
      <c r="D10" s="22" t="s">
        <v>76</v>
      </c>
      <c r="E10" s="55"/>
    </row>
    <row r="11" spans="1:6" ht="26" x14ac:dyDescent="0.35">
      <c r="A11" s="21">
        <v>1.6</v>
      </c>
      <c r="B11" s="54">
        <v>42942</v>
      </c>
      <c r="C11" s="22" t="s">
        <v>78</v>
      </c>
      <c r="D11" s="22" t="s">
        <v>76</v>
      </c>
      <c r="E11" s="55"/>
    </row>
    <row r="12" spans="1:6" ht="52" x14ac:dyDescent="0.35">
      <c r="A12" s="21">
        <v>1.7</v>
      </c>
      <c r="B12" s="54">
        <v>42975</v>
      </c>
      <c r="C12" s="22" t="s">
        <v>79</v>
      </c>
      <c r="D12" s="22" t="s">
        <v>76</v>
      </c>
      <c r="E12" s="55"/>
    </row>
    <row r="13" spans="1:6" ht="26" x14ac:dyDescent="0.35">
      <c r="A13" s="21">
        <v>2</v>
      </c>
      <c r="B13" s="54">
        <v>42998</v>
      </c>
      <c r="C13" s="22" t="s">
        <v>78</v>
      </c>
      <c r="D13" s="22" t="s">
        <v>76</v>
      </c>
      <c r="E13" s="55"/>
    </row>
    <row r="14" spans="1:6" ht="26" x14ac:dyDescent="0.35">
      <c r="A14" s="21">
        <v>2.1</v>
      </c>
      <c r="B14" s="54">
        <v>43087</v>
      </c>
      <c r="C14" s="22" t="s">
        <v>84</v>
      </c>
      <c r="D14" s="22" t="s">
        <v>83</v>
      </c>
      <c r="E14" s="55"/>
    </row>
    <row r="15" spans="1:6" x14ac:dyDescent="0.35">
      <c r="A15" s="21">
        <v>2.1</v>
      </c>
      <c r="B15" s="54">
        <v>43090</v>
      </c>
      <c r="C15" s="22" t="s">
        <v>85</v>
      </c>
      <c r="D15" s="22" t="s">
        <v>83</v>
      </c>
      <c r="E15" s="55"/>
    </row>
    <row r="16" spans="1:6" ht="26" x14ac:dyDescent="0.35">
      <c r="A16" s="21">
        <v>2.2000000000000002</v>
      </c>
      <c r="B16" s="54">
        <v>43108</v>
      </c>
      <c r="C16" s="22" t="s">
        <v>93</v>
      </c>
      <c r="D16" s="22" t="s">
        <v>76</v>
      </c>
      <c r="E16" s="55"/>
    </row>
  </sheetData>
  <mergeCells count="2">
    <mergeCell ref="A1:B1"/>
    <mergeCell ref="A2:E2"/>
  </mergeCells>
  <pageMargins left="0.25" right="0.25" top="0.75" bottom="0.75" header="0.3" footer="0.3"/>
  <pageSetup scale="8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s xmlns="cc1bfbe7-d32f-4eb6-9fb6-11ae26f8165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D0D71B33F3324EAABDAD2CDF7780F0" ma:contentTypeVersion="9" ma:contentTypeDescription="Create a new document." ma:contentTypeScope="" ma:versionID="36c5e5986ea0f2db17c38aeb6a758537">
  <xsd:schema xmlns:xsd="http://www.w3.org/2001/XMLSchema" xmlns:xs="http://www.w3.org/2001/XMLSchema" xmlns:p="http://schemas.microsoft.com/office/2006/metadata/properties" xmlns:ns2="cc1bfbe7-d32f-4eb6-9fb6-11ae26f81654" xmlns:ns3="ade7fcf9-d34e-4db0-961c-db605e3e88e7" targetNamespace="http://schemas.microsoft.com/office/2006/metadata/properties" ma:root="true" ma:fieldsID="753695af9047e1c7b7e285c3799a9a85" ns2:_="" ns3:_="">
    <xsd:import namespace="cc1bfbe7-d32f-4eb6-9fb6-11ae26f81654"/>
    <xsd:import namespace="ade7fcf9-d34e-4db0-961c-db605e3e88e7"/>
    <xsd:element name="properties">
      <xsd:complexType>
        <xsd:sequence>
          <xsd:element name="documentManagement">
            <xsd:complexType>
              <xsd:all>
                <xsd:element ref="ns2:Comme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1bfbe7-d32f-4eb6-9fb6-11ae26f81654" elementFormDefault="qualified">
    <xsd:import namespace="http://schemas.microsoft.com/office/2006/documentManagement/types"/>
    <xsd:import namespace="http://schemas.microsoft.com/office/infopath/2007/PartnerControls"/>
    <xsd:element name="Comments" ma:index="4" nillable="true" ma:displayName="Comments" ma:internalName="Comme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e7fcf9-d34e-4db0-961c-db605e3e88e7"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2FFC93-11CF-42DE-9C89-394FAFA285CC}">
  <ds:schemaRefs>
    <ds:schemaRef ds:uri="cc1bfbe7-d32f-4eb6-9fb6-11ae26f81654"/>
    <ds:schemaRef ds:uri="ade7fcf9-d34e-4db0-961c-db605e3e88e7"/>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F2B988C-128D-44A8-B531-413B56477734}">
  <ds:schemaRefs>
    <ds:schemaRef ds:uri="http://schemas.microsoft.com/sharepoint/v3/contenttype/forms"/>
  </ds:schemaRefs>
</ds:datastoreItem>
</file>

<file path=customXml/itemProps3.xml><?xml version="1.0" encoding="utf-8"?>
<ds:datastoreItem xmlns:ds="http://schemas.openxmlformats.org/officeDocument/2006/customXml" ds:itemID="{C74E3D59-9559-4C27-A451-9876ED8102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1bfbe7-d32f-4eb6-9fb6-11ae26f81654"/>
    <ds:schemaRef ds:uri="ade7fcf9-d34e-4db0-961c-db605e3e88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and Estimation Summary</vt:lpstr>
      <vt:lpstr>Meta Data</vt:lpstr>
      <vt:lpstr>Estimation Breakdown</vt:lpstr>
      <vt:lpstr>TS Estimates</vt:lpstr>
      <vt:lpstr>Assumptions</vt:lpstr>
      <vt:lpstr>In Scope</vt:lpstr>
      <vt:lpstr>Out of Scope</vt:lpstr>
      <vt:lpstr>Template Revision History</vt:lpstr>
    </vt:vector>
  </TitlesOfParts>
  <Company>USTRI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Estimation Sheet</dc:title>
  <dc:subject>Test case Point Estimation Sheet</dc:subject>
  <dc:creator>UST Global</dc:creator>
  <dc:description>Estimation sheet for manual testing projects</dc:description>
  <cp:lastModifiedBy>Chidambaram, Rajesh</cp:lastModifiedBy>
  <cp:lastPrinted>2016-07-19T12:19:43Z</cp:lastPrinted>
  <dcterms:created xsi:type="dcterms:W3CDTF">2010-12-02T08:49:00Z</dcterms:created>
  <dcterms:modified xsi:type="dcterms:W3CDTF">2020-09-01T08:21:55Z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0x010100A5D0D71B33F3324EAABDAD2CDF7780F0</vt:lpwstr>
  </property>
  <property fmtid="{D5CDD505-2E9C-101B-9397-08002B2CF9AE}" pid="3" name="TemplateUrl">
    <vt:lpwstr/>
  </property>
  <property fmtid="{D5CDD505-2E9C-101B-9397-08002B2CF9AE}" pid="4" name="Order">
    <vt:r8>100</vt:r8>
  </property>
  <property fmtid="{D5CDD505-2E9C-101B-9397-08002B2CF9AE}" pid="5" name="xd_ProgID">
    <vt:lpwstr/>
  </property>
  <property fmtid="{D5CDD505-2E9C-101B-9397-08002B2CF9AE}" pid="6" name="_CopySource">
    <vt:lpwstr>https://kubera.ust-global.com/itopr/de/QMS/Shared Documents/Pilot/Testing Framework/Templates/Test Case Point Based Estimation Template.xlsx</vt:lpwstr>
  </property>
  <property fmtid="{D5CDD505-2E9C-101B-9397-08002B2CF9AE}" pid="7" name="Author">
    <vt:lpwstr>4;#;UserInfo</vt:lpwstr>
  </property>
  <property fmtid="{D5CDD505-2E9C-101B-9397-08002B2CF9AE}" pid="8" name="_ShortcutWebId">
    <vt:lpwstr/>
  </property>
  <property fmtid="{D5CDD505-2E9C-101B-9397-08002B2CF9AE}" pid="9" name="_ShortcutUniqueId">
    <vt:lpwstr/>
  </property>
  <property fmtid="{D5CDD505-2E9C-101B-9397-08002B2CF9AE}" pid="10" name="Modified">
    <vt:filetime>2014-10-13T03:55:27Z</vt:filetime>
  </property>
  <property fmtid="{D5CDD505-2E9C-101B-9397-08002B2CF9AE}" pid="11" name="Editor">
    <vt:lpwstr>4;#;UserInfo</vt:lpwstr>
  </property>
  <property fmtid="{D5CDD505-2E9C-101B-9397-08002B2CF9AE}" pid="12" name="_ShortcutSiteId">
    <vt:lpwstr/>
  </property>
  <property fmtid="{D5CDD505-2E9C-101B-9397-08002B2CF9AE}" pid="13" name="_ShortcutUrl">
    <vt:lpwstr/>
  </property>
  <property fmtid="{D5CDD505-2E9C-101B-9397-08002B2CF9AE}" pid="14" name="Created">
    <vt:filetime>2014-10-13T03:55:28Z</vt:filetime>
  </property>
</Properties>
</file>